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showInkAnnotation="0" defaultThemeVersion="124226"/>
  <mc:AlternateContent xmlns:mc="http://schemas.openxmlformats.org/markup-compatibility/2006">
    <mc:Choice Requires="x15">
      <x15ac:absPath xmlns:x15ac="http://schemas.microsoft.com/office/spreadsheetml/2010/11/ac" url="E:\Desktop\"/>
    </mc:Choice>
  </mc:AlternateContent>
  <xr:revisionPtr revIDLastSave="0" documentId="8_{8B381AEE-01ED-454E-A2A4-A8123E20088B}" xr6:coauthVersionLast="43" xr6:coauthVersionMax="43" xr10:uidLastSave="{00000000-0000-0000-0000-000000000000}"/>
  <workbookProtection workbookPassword="CB37" lockStructure="1"/>
  <bookViews>
    <workbookView xWindow="-120" yWindow="-120" windowWidth="20730" windowHeight="11160" xr2:uid="{00000000-000D-0000-FFFF-FFFF00000000}"/>
  </bookViews>
  <sheets>
    <sheet name="Calificacion" sheetId="1" r:id="rId1"/>
    <sheet name="Hoja2" sheetId="4" state="hidden" r:id="rId2"/>
    <sheet name="Consolidado" sheetId="2" r:id="rId3"/>
    <sheet name="Hoja1" sheetId="3" state="hidden" r:id="rId4"/>
  </sheets>
  <definedNames>
    <definedName name="_xlnm.Print_Titles" localSheetId="0">Calificacion!$12:$12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31" i="4" l="1"/>
  <c r="AS31" i="4"/>
  <c r="AT32" i="4" s="1"/>
  <c r="AQ31" i="4"/>
  <c r="AQ35" i="4" s="1"/>
  <c r="AO31" i="4"/>
  <c r="AP32" i="4" l="1"/>
  <c r="AM30" i="4"/>
  <c r="AK30" i="4"/>
  <c r="AL32" i="4" l="1"/>
  <c r="AY3" i="4"/>
  <c r="AY4" i="4"/>
  <c r="AY5" i="4"/>
  <c r="AY6" i="4"/>
  <c r="AY8" i="4"/>
  <c r="AY9" i="4"/>
  <c r="AY10" i="4"/>
  <c r="AY11" i="4"/>
  <c r="AY2" i="4"/>
  <c r="AV7" i="4"/>
  <c r="AV12" i="4" s="1"/>
  <c r="AW7" i="4"/>
  <c r="AW12" i="4" s="1"/>
  <c r="AX7" i="4"/>
  <c r="AX12" i="4"/>
  <c r="AG12" i="4"/>
  <c r="AU12" i="4"/>
  <c r="Z7" i="4"/>
  <c r="Z12" i="4" s="1"/>
  <c r="AA7" i="4"/>
  <c r="AA12" i="4" s="1"/>
  <c r="AB7" i="4"/>
  <c r="AC7" i="4"/>
  <c r="AC12" i="4" s="1"/>
  <c r="AD7" i="4"/>
  <c r="AD12" i="4" s="1"/>
  <c r="AE7" i="4"/>
  <c r="AE12" i="4" s="1"/>
  <c r="AF7" i="4"/>
  <c r="AF12" i="4" s="1"/>
  <c r="AG7" i="4"/>
  <c r="AH7" i="4"/>
  <c r="AH12" i="4" s="1"/>
  <c r="AI7" i="4"/>
  <c r="AI12" i="4" s="1"/>
  <c r="AJ7" i="4"/>
  <c r="AJ12" i="4" s="1"/>
  <c r="AK7" i="4"/>
  <c r="AK12" i="4" s="1"/>
  <c r="AL7" i="4"/>
  <c r="AL12" i="4" s="1"/>
  <c r="AM7" i="4"/>
  <c r="AM12" i="4" s="1"/>
  <c r="AN7" i="4"/>
  <c r="AN12" i="4" s="1"/>
  <c r="AO7" i="4"/>
  <c r="AO12" i="4" s="1"/>
  <c r="AP7" i="4"/>
  <c r="AP12" i="4" s="1"/>
  <c r="AQ7" i="4"/>
  <c r="AQ12" i="4" s="1"/>
  <c r="AR7" i="4"/>
  <c r="AR12" i="4" s="1"/>
  <c r="AS7" i="4"/>
  <c r="AS12" i="4" s="1"/>
  <c r="AT7" i="4"/>
  <c r="AT12" i="4" s="1"/>
  <c r="AU7" i="4"/>
  <c r="AB12" i="4"/>
  <c r="D7" i="4"/>
  <c r="D12" i="4" s="1"/>
  <c r="E7" i="4"/>
  <c r="E12" i="4" s="1"/>
  <c r="F7" i="4"/>
  <c r="F12" i="4" s="1"/>
  <c r="G7" i="4"/>
  <c r="H7" i="4"/>
  <c r="H12" i="4" s="1"/>
  <c r="I7" i="4"/>
  <c r="I12" i="4" s="1"/>
  <c r="J7" i="4"/>
  <c r="J12" i="4" s="1"/>
  <c r="K7" i="4"/>
  <c r="K12" i="4" s="1"/>
  <c r="L7" i="4"/>
  <c r="L12" i="4" s="1"/>
  <c r="M7" i="4"/>
  <c r="M12" i="4" s="1"/>
  <c r="N7" i="4"/>
  <c r="N12" i="4" s="1"/>
  <c r="O7" i="4"/>
  <c r="O12" i="4" s="1"/>
  <c r="P7" i="4"/>
  <c r="P12" i="4" s="1"/>
  <c r="Q7" i="4"/>
  <c r="Q12" i="4" s="1"/>
  <c r="R7" i="4"/>
  <c r="R12" i="4" s="1"/>
  <c r="S7" i="4"/>
  <c r="S12" i="4" s="1"/>
  <c r="T7" i="4"/>
  <c r="U7" i="4"/>
  <c r="U12" i="4" s="1"/>
  <c r="V7" i="4"/>
  <c r="V12" i="4" s="1"/>
  <c r="W7" i="4"/>
  <c r="W12" i="4" s="1"/>
  <c r="X7" i="4"/>
  <c r="Y7" i="4"/>
  <c r="Y12" i="4" s="1"/>
  <c r="G12" i="4"/>
  <c r="T12" i="4"/>
  <c r="X12" i="4"/>
  <c r="C7" i="4"/>
  <c r="C12" i="4" s="1"/>
  <c r="AY12" i="4" l="1"/>
  <c r="AY7" i="4"/>
  <c r="D65" i="1"/>
  <c r="D97" i="1"/>
  <c r="D70" i="1"/>
  <c r="M73" i="1"/>
  <c r="N73" i="1" s="1"/>
  <c r="P73" i="1" s="1"/>
  <c r="N74" i="1"/>
  <c r="P74" i="1" s="1"/>
  <c r="N72" i="1"/>
  <c r="P72" i="1" s="1"/>
  <c r="D46" i="1"/>
  <c r="D40" i="1"/>
  <c r="D98" i="1"/>
  <c r="D96" i="1"/>
  <c r="D41" i="1"/>
  <c r="D37" i="1"/>
  <c r="D36" i="1"/>
  <c r="D30" i="1"/>
  <c r="D14" i="1"/>
  <c r="D15" i="1"/>
  <c r="D33" i="1"/>
  <c r="D61" i="1"/>
  <c r="D92" i="1"/>
  <c r="D93" i="1"/>
  <c r="D94" i="1"/>
  <c r="D95" i="1"/>
  <c r="D24" i="1"/>
  <c r="B15" i="2"/>
  <c r="B14" i="2"/>
  <c r="B13" i="2"/>
  <c r="B12" i="2"/>
  <c r="B11" i="2"/>
  <c r="B10" i="2"/>
  <c r="B9" i="2"/>
  <c r="B8" i="2"/>
  <c r="B7" i="2"/>
  <c r="D16" i="1"/>
  <c r="D17" i="1"/>
  <c r="D18" i="1"/>
  <c r="D19" i="1"/>
  <c r="D20" i="1"/>
  <c r="D21" i="1"/>
  <c r="D22" i="1"/>
  <c r="D23" i="1"/>
  <c r="D25" i="1"/>
  <c r="D26" i="1"/>
  <c r="D27" i="1"/>
  <c r="D58" i="1"/>
  <c r="D29" i="1"/>
  <c r="D31" i="1"/>
  <c r="D32" i="1"/>
  <c r="D35" i="1"/>
  <c r="D38" i="1"/>
  <c r="D39" i="1"/>
  <c r="D42" i="1"/>
  <c r="D44" i="1"/>
  <c r="D45" i="1"/>
  <c r="D47" i="1"/>
  <c r="D48" i="1"/>
  <c r="D49" i="1"/>
  <c r="D50" i="1"/>
  <c r="D51" i="1"/>
  <c r="D52" i="1"/>
  <c r="D54" i="1"/>
  <c r="D55" i="1"/>
  <c r="D56" i="1"/>
  <c r="D57" i="1"/>
  <c r="D59" i="1"/>
  <c r="D60" i="1"/>
  <c r="D63" i="1"/>
  <c r="D64" i="1"/>
  <c r="D66" i="1"/>
  <c r="D68" i="1"/>
  <c r="D69" i="1"/>
  <c r="D71" i="1"/>
  <c r="D72" i="1"/>
  <c r="D73" i="1"/>
  <c r="D74" i="1"/>
  <c r="D75" i="1"/>
  <c r="D76" i="1"/>
  <c r="D78" i="1"/>
  <c r="D79" i="1"/>
  <c r="D80" i="1"/>
  <c r="D81" i="1"/>
  <c r="D82" i="1"/>
  <c r="D83" i="1"/>
  <c r="D84" i="1"/>
  <c r="D85" i="1"/>
  <c r="D86" i="1"/>
  <c r="D87" i="1"/>
  <c r="D89" i="1"/>
  <c r="D90" i="1"/>
  <c r="D77" i="1" l="1"/>
  <c r="D53" i="1"/>
  <c r="F11" i="2" s="1"/>
  <c r="G11" i="2" s="1"/>
  <c r="D62" i="1"/>
  <c r="F12" i="2" s="1"/>
  <c r="G12" i="2" s="1"/>
  <c r="D43" i="1"/>
  <c r="F10" i="2" s="1"/>
  <c r="G10" i="2" s="1"/>
  <c r="D34" i="1"/>
  <c r="F9" i="2" s="1"/>
  <c r="G9" i="2" s="1"/>
  <c r="D28" i="1"/>
  <c r="F8" i="2" s="1"/>
  <c r="G8" i="2" s="1"/>
  <c r="D91" i="1"/>
  <c r="F15" i="2" s="1"/>
  <c r="G15" i="2" s="1"/>
  <c r="D67" i="1"/>
  <c r="F13" i="2" s="1"/>
  <c r="G13" i="2" s="1"/>
  <c r="F14" i="2"/>
  <c r="G14" i="2" s="1"/>
  <c r="N75" i="1"/>
  <c r="D13" i="1"/>
  <c r="D100" i="1" l="1"/>
  <c r="F7" i="2"/>
  <c r="G7" i="2" s="1"/>
  <c r="E100" i="1" l="1"/>
  <c r="H7" i="2" s="1"/>
  <c r="G39" i="2"/>
</calcChain>
</file>

<file path=xl/sharedStrings.xml><?xml version="1.0" encoding="utf-8"?>
<sst xmlns="http://schemas.openxmlformats.org/spreadsheetml/2006/main" count="438" uniqueCount="349">
  <si>
    <t>CRITERIOS</t>
  </si>
  <si>
    <t>CALIFICACIÓN</t>
  </si>
  <si>
    <t>Contratación realizada en la vigencia</t>
  </si>
  <si>
    <t>Proyección presupuesto siguiente vigencia</t>
  </si>
  <si>
    <t>1.1</t>
  </si>
  <si>
    <t>1.2</t>
  </si>
  <si>
    <t>1.3</t>
  </si>
  <si>
    <t>1.4</t>
  </si>
  <si>
    <t>1.5</t>
  </si>
  <si>
    <t>1.6</t>
  </si>
  <si>
    <t>1.7</t>
  </si>
  <si>
    <t>No se cumple</t>
  </si>
  <si>
    <t>Se cumple plenamente</t>
  </si>
  <si>
    <t>Se cumple aceptablemente</t>
  </si>
  <si>
    <t>Se cumple en alto grado</t>
  </si>
  <si>
    <t>Contenido de interés ciudadano</t>
  </si>
  <si>
    <t>2.1</t>
  </si>
  <si>
    <t xml:space="preserve">Propuestas de mejoramiento de servicios </t>
  </si>
  <si>
    <t>Plan de mejoramiento institucional</t>
  </si>
  <si>
    <t xml:space="preserve">1.8 </t>
  </si>
  <si>
    <t>Mejoramiento del trámites institucionales</t>
  </si>
  <si>
    <t>Personal docente (Planta, transitorio y catedráticos)</t>
  </si>
  <si>
    <t>Personal  administrativo (Planta y transitorio)</t>
  </si>
  <si>
    <t>1.9</t>
  </si>
  <si>
    <t>1.10</t>
  </si>
  <si>
    <t>1.11</t>
  </si>
  <si>
    <t>1.12</t>
  </si>
  <si>
    <t>1.13</t>
  </si>
  <si>
    <t>1.14</t>
  </si>
  <si>
    <t>Contenido institucional de la rendición de cuentas</t>
  </si>
  <si>
    <t>3.1</t>
  </si>
  <si>
    <t>Actividades previas</t>
  </si>
  <si>
    <t>Se diseño la estrategia de encuentros de interacción ciudadana preparatorios para la audiencia</t>
  </si>
  <si>
    <t>4.1</t>
  </si>
  <si>
    <t>4.2</t>
  </si>
  <si>
    <t>4.3</t>
  </si>
  <si>
    <t>4.4</t>
  </si>
  <si>
    <t>4.5</t>
  </si>
  <si>
    <t>4.6</t>
  </si>
  <si>
    <t>4.7</t>
  </si>
  <si>
    <t>4.8</t>
  </si>
  <si>
    <t>Comunicación</t>
  </si>
  <si>
    <t>5.1</t>
  </si>
  <si>
    <t>Se diseño e implementó una estrategia de comunicación e información</t>
  </si>
  <si>
    <t>5.2</t>
  </si>
  <si>
    <t>La convocatoria de audiencia pública se realizó mínimo con 30 días de antelación</t>
  </si>
  <si>
    <t>Se utilizaron medios de comunicación diferentes a los de la Universidad para convocar y difundir el contenido de la audiencia pública</t>
  </si>
  <si>
    <t>5.3</t>
  </si>
  <si>
    <t>5.4</t>
  </si>
  <si>
    <t>5.5</t>
  </si>
  <si>
    <t>5.6</t>
  </si>
  <si>
    <t>Página Web Audiencia Pública</t>
  </si>
  <si>
    <t>6.1</t>
  </si>
  <si>
    <t>6.2</t>
  </si>
  <si>
    <t>La Página web tiene información actualizada referente a vigencia que contempla la rendición de cuenta</t>
  </si>
  <si>
    <t>6.3</t>
  </si>
  <si>
    <t>La pagina web contempla información referente a la metodología aplicada en la audiencia pública, la forma de participación ciudadana y reglamentos aplicados</t>
  </si>
  <si>
    <t>7.1</t>
  </si>
  <si>
    <t>7.2</t>
  </si>
  <si>
    <t>7.3</t>
  </si>
  <si>
    <t>7.4</t>
  </si>
  <si>
    <t>7.5</t>
  </si>
  <si>
    <t>7.6</t>
  </si>
  <si>
    <t>7.7</t>
  </si>
  <si>
    <t>7.8</t>
  </si>
  <si>
    <t>7.9</t>
  </si>
  <si>
    <t>Realización de la audiencia</t>
  </si>
  <si>
    <t>La audiencia comenzó a la hora programada</t>
  </si>
  <si>
    <t>La agenda de la audiencia fue llevada conforme a lo establecido en el reglamento</t>
  </si>
  <si>
    <t>Fue nombrado un moderador para la audiencia pública</t>
  </si>
  <si>
    <t>El tiempo programado para la audiencia permitió abarcar los temas programados</t>
  </si>
  <si>
    <t>El tiempo programado para la audiencia permitió la participación de los ciudadanos inscritos para intervenir en la audiencia</t>
  </si>
  <si>
    <t xml:space="preserve">El moderador fue imparcial en el manejo del tiempo durante las intervenciones </t>
  </si>
  <si>
    <t>La selección de las intervención radicadas durante la audiencia fue imparcial y objetiva</t>
  </si>
  <si>
    <t>Actividades Post audiencia</t>
  </si>
  <si>
    <t>Se tuvo en cuenta las normas básicas de seguridad (brigada de evacuación y emergencia, salidas de emergencias, extintores) en la realizacion de la audiencia</t>
  </si>
  <si>
    <t>Se aplicó encuesta de evaluación de la audiencia pública a los asistentes</t>
  </si>
  <si>
    <t xml:space="preserve">Los informes descritos anteriormente fueron publicados en la página web </t>
  </si>
  <si>
    <t>8.1</t>
  </si>
  <si>
    <t>8.2</t>
  </si>
  <si>
    <t>8.3</t>
  </si>
  <si>
    <t>8.4</t>
  </si>
  <si>
    <t>8.5</t>
  </si>
  <si>
    <t>8.6</t>
  </si>
  <si>
    <t>8.7</t>
  </si>
  <si>
    <t>8.8</t>
  </si>
  <si>
    <t>8.9</t>
  </si>
  <si>
    <t>8.10</t>
  </si>
  <si>
    <t>8.11</t>
  </si>
  <si>
    <t>8.12</t>
  </si>
  <si>
    <t>8.13</t>
  </si>
  <si>
    <t>9.1</t>
  </si>
  <si>
    <t>9.2</t>
  </si>
  <si>
    <t>9.3</t>
  </si>
  <si>
    <t>9.4</t>
  </si>
  <si>
    <t>Participación</t>
  </si>
  <si>
    <t>1</t>
  </si>
  <si>
    <t>2</t>
  </si>
  <si>
    <t>3</t>
  </si>
  <si>
    <t>4</t>
  </si>
  <si>
    <t>Opción de respuesta</t>
  </si>
  <si>
    <t>EVIDENCIA</t>
  </si>
  <si>
    <t>Evaluador:</t>
  </si>
  <si>
    <t>Fecha de evaluación:</t>
  </si>
  <si>
    <t>OFICINA DE CONTROL INTERNO</t>
  </si>
  <si>
    <t>Fecha realización audiencia de rendición de cuentas a la ciudadanía:</t>
  </si>
  <si>
    <t>5.7</t>
  </si>
  <si>
    <t>Se cuenta con material impreso que permita en un lenguaje sencillo conocer lo relacionado con la audiencia pública y los informes social y de gestión</t>
  </si>
  <si>
    <t>El tiempo programado para la audiencia permitió dar respuesta a las intervenciones previamente radicadas</t>
  </si>
  <si>
    <t>La fecha y  hora programada fue apropiada y permitió la participación de los grupos de interes</t>
  </si>
  <si>
    <t>ADECUADO</t>
  </si>
  <si>
    <t>DEFICIENTE</t>
  </si>
  <si>
    <t>ESCALA DE CALIFICACIÓN CRITERIOS</t>
  </si>
  <si>
    <t>VALORACIÓN GLOBAL DE LA RENDICIÓN DE CUENTAS A LA CIUDADANÍA</t>
  </si>
  <si>
    <t>ESCALA VALORACIÓN GLOBAL RENDICIÓN DE LA CUENTA</t>
  </si>
  <si>
    <t>INADECUADA</t>
  </si>
  <si>
    <t xml:space="preserve"> valor &lt; 2</t>
  </si>
  <si>
    <t>2&lt;= valor &lt; 3</t>
  </si>
  <si>
    <t xml:space="preserve"> valor &gt;= 3</t>
  </si>
  <si>
    <t>Se recibieron todas las inscripciones e intervenciones que fueron radicadas de acuerdo a los parametros del reglamento de la audiencia</t>
  </si>
  <si>
    <t>Preguntas evaluadas</t>
  </si>
  <si>
    <t>Puntaje</t>
  </si>
  <si>
    <t>EVALUACIÓN GLOBAL</t>
  </si>
  <si>
    <t>COMPARATIVO</t>
  </si>
  <si>
    <t>ESCALA VALORACIÓN GLOBAL 
AUDIENCIA PÚBLICA DE RENDICIÓN DE CUENTAS</t>
  </si>
  <si>
    <t>valor  &gt;= 3 (Máximo 4)</t>
  </si>
  <si>
    <t xml:space="preserve">Código </t>
  </si>
  <si>
    <t xml:space="preserve">Versión </t>
  </si>
  <si>
    <t xml:space="preserve">Fecha </t>
  </si>
  <si>
    <t xml:space="preserve">Página </t>
  </si>
  <si>
    <t xml:space="preserve">      OFICINA DE CONTROL INTERNO</t>
  </si>
  <si>
    <t>1115-F14</t>
  </si>
  <si>
    <t xml:space="preserve">      EVALUACIÓN DEL PROCESO DE RENDICIÓN DE CUENTAS A LA CIUDADANÍA</t>
  </si>
  <si>
    <t xml:space="preserve">  EVALUACIÓN DEL PROCESO DE RENDICIÓN DE CUENTAS </t>
  </si>
  <si>
    <t xml:space="preserve">   A LA CIUDADANÍA</t>
  </si>
  <si>
    <t>Período que cubre la rendición de cuentas a la ciudadanía:</t>
  </si>
  <si>
    <t>Se dio respuesta a las intervenciones radicadas, las cuales fueron agrupadas por los temas.</t>
  </si>
  <si>
    <t>Las intervenciones que no se les dió respuesta el día de la audiencia, se respondieron a través de la página web de la audiencia pública, a más tardar 30 días después de realizado el evento, o por escrito a la dirección de su residencia</t>
  </si>
  <si>
    <t>Se tabuló y analizó los resultados de la encuesta de evaluación de la audiencia pública aplicada a los asistentes</t>
  </si>
  <si>
    <t>Fueron convocados los diferentes grupos de interes durante el proceso de rendición de cuentas</t>
  </si>
  <si>
    <t xml:space="preserve">Se público un informe describiendo brevemente el proceso, los logros, las dificultades y observaciones relevantes encontradas en el desarrollo de la audiencia,  así como los resultados de la encuesta de evaluación y análisis global frente al consolidado de las intervenciones que presenten los ciudadanos en un lapso de  tiempo no mayor a los 30 días de finalizada la audiencia </t>
  </si>
  <si>
    <t>Se presentaron los temas conforme a la agenda</t>
  </si>
  <si>
    <t>El sitio de la audiencia pública y de los informes de gestión por facultades es de fácil acceso para los grupos de interes</t>
  </si>
  <si>
    <t>Se contó con los protocolos de seguridad establecidos en la Universidad.</t>
  </si>
  <si>
    <t>Se emplearon redes sociales para convocar y difundir el contenido de la audiencia</t>
  </si>
  <si>
    <t>Programas académicos ofrecidos</t>
  </si>
  <si>
    <t>Servicios y trámites de mayor demanda</t>
  </si>
  <si>
    <t>Control Interno</t>
  </si>
  <si>
    <t>Avance de resultados y cumplimiento sobre las metas planteadas en el Plan de Desarrollo Institucional</t>
  </si>
  <si>
    <t>Ejecución presupuestal de la vigencia evaluada</t>
  </si>
  <si>
    <t>Información financiera de la vigencia evaluada</t>
  </si>
  <si>
    <t xml:space="preserve">Presupuesto de inversión vigencia evaluada y su ejecución </t>
  </si>
  <si>
    <t>Estado del sistema de control interno en la vigencia evaluada</t>
  </si>
  <si>
    <t>Estado del sistema integral de gestión en la vigencia evaluada</t>
  </si>
  <si>
    <t>Mecanismos de participación ciudadana y control social</t>
  </si>
  <si>
    <t>Proyección de la Universidad enmarcada en el Plan de Desarrollo Institucional para la vigencia actual</t>
  </si>
  <si>
    <t>Información o estadisticas sobre los derechos de petición presentados por los ciudadanos</t>
  </si>
  <si>
    <t>Información sobre las quejas y reclamos que son presentadas por los ciudadanos</t>
  </si>
  <si>
    <t>La audiencia pública de rendición de cuentas a la ciudadanía cuenta con un reglamento adoptado formalmente</t>
  </si>
  <si>
    <t>Organización de la audiencia pública de rendición de cuentas a la ciudadanía</t>
  </si>
  <si>
    <t>Se cumplio con los requisitos definidos en el reglamento de la audiencia pública de rendición de cuentas</t>
  </si>
  <si>
    <t>La dirección del equipo multidisciplinario para la audiencia pública de rendición de cuentas a la ciudadanía fue ejercida conforme a lo estipulado en el reglamento</t>
  </si>
  <si>
    <t>La audiencia pública de rendición de cuentas a la ciudadanía contó con un equipo multidisciplinario que permitió la organización, realización y evaluación del evento, conforme a lo estipulado en el reglamento</t>
  </si>
  <si>
    <t>El equipo multidisciplinario para la audiencia pública de rendición de cuentas a la ciudadanía formulo un plan de acción que le permitió cumplir con las funciones asignadas según el reglamento</t>
  </si>
  <si>
    <t>Se plantearon acciones de acuerdo los resultados de la evaluación de la audiencia anterior realizada por Control Interno y por los participantes en la misma.</t>
  </si>
  <si>
    <t xml:space="preserve">La audiencia pública de rendición de cuentas a la ciudadanía fue programada de acuerdo a lo establecido en el reglamento </t>
  </si>
  <si>
    <t>Se conformó un comité de selección, evaluación y asignación de intervenciones de acuerdo a lo estipulado en el reglamento</t>
  </si>
  <si>
    <t>Se caracterizaron o identificaron los ciudadanos y diferentes grupos de interes que tiene la Universidad</t>
  </si>
  <si>
    <t>Se realizaron acciones,  actividades o eventos previos a la audiencia que permitieran divulgar, socializar y concientizar a los grupos de interes sobre la misma.</t>
  </si>
  <si>
    <t>En las acciones,  actividades o eventos previos a la audiencia participaron: Egresados</t>
  </si>
  <si>
    <t>En las acciones,  actividades o eventos previos a la audiencia participaron: instituciones de educación</t>
  </si>
  <si>
    <t>En las acciones,  actividades o eventos previos a la audiencia participaron: Veedurías ciudadanas y organizaciones de la sociedad civil</t>
  </si>
  <si>
    <t>En las acciones,  actividades o eventos previos a la audiencia participaron: Estudiantes</t>
  </si>
  <si>
    <t>En las acciones,  actividades o eventos previos a la audiencia participaron: docentes y administrativos</t>
  </si>
  <si>
    <t>Las actividades o eventos previos a la audiencia  tuvieron una asistencia no inferior a 20 personas</t>
  </si>
  <si>
    <t>En las actividades o eventos previos a la audiencia se consultó con los grupos de interes sobre los temas a presentar en la audiencia pública</t>
  </si>
  <si>
    <t>Se difundió la convocatoria y el contenido de la audiencia pública a través de los medios de comunicación de la Universidad</t>
  </si>
  <si>
    <t>La estrategia de comunicación comprende la convocatoria, socialización de la información a presentar, la metodología para la realización de la audiencia y la forma de participación de la ciudadanía en general</t>
  </si>
  <si>
    <t>Se públicó el informe de gestión en la página web de la Universidad</t>
  </si>
  <si>
    <t>La página web donde se encuentra el informe de gestión es de fácil acceso para el ciudadano</t>
  </si>
  <si>
    <t xml:space="preserve">Se encuentra en la página principal en el enlaces de interés:  UTP rinde cuentas
http://www.utp.edu.co/utprindecuentas/ </t>
  </si>
  <si>
    <t>Se publicó el informe de gestión del Rector y los informes de gestión por facultades; así mismo contempla información de carácter relevante sobre la audiencia:
http://www.utp.edu.co/utprindecuentas/audiencia-publica.html</t>
  </si>
  <si>
    <t>Se puede consultar los plegables, el reglamento e información
http://www.utp.edu.co/utprindecuentas/participe-en-la-audiencia.html</t>
  </si>
  <si>
    <t>Se realizó invitación y convocatorias abiertas a  los diferentes grupos de interes identificados (Estudiantes, docentes, administrativos, IES, Autoridades locales y departamentales, organizaciones sociales, Comité integremial, autoridades religiosas, otras entidades, entre otros)</t>
  </si>
  <si>
    <t>Se utilizaron las TIC'S como  medios alternativos que permitieran la participación de los grupos de interes identificados</t>
  </si>
  <si>
    <t>Est</t>
  </si>
  <si>
    <t>Adt</t>
  </si>
  <si>
    <t>Doc</t>
  </si>
  <si>
    <t>AP</t>
  </si>
  <si>
    <t>IG</t>
  </si>
  <si>
    <t>La audiencia pública y los informes de gestión por facultades  tuvo participación  de organizaciones sociales, veedurías ciudadanas, JAC y organismos de control</t>
  </si>
  <si>
    <t>Se incluyeron mecanismos que permitieran a la población con discapacidad acceder a la información de la audiencia pública de rendición de cuentas</t>
  </si>
  <si>
    <t>Se tuvo traductor para las personas con discapacidad auditiva.</t>
  </si>
  <si>
    <t>Los tiempos de la audiencia fueron cumplidos acorde a lo establecido en el  reglamento</t>
  </si>
  <si>
    <t>9.5</t>
  </si>
  <si>
    <t>9.6</t>
  </si>
  <si>
    <t>9.7</t>
  </si>
  <si>
    <t>Se cumplió con la finalidad de la audiencia pública de rendición de cuentas (Política pública de rendición de cuentas, Informar al ciudadano, promover la corresponsabilidad de la gestión, fortalecimiento del hábito democrático, crear confianza, promover transparencia y control social, ajustar proyectos y planes para que respondan a la comunidad)</t>
  </si>
  <si>
    <t>Se publicó en el siguiente enlace:</t>
  </si>
  <si>
    <t>4.9</t>
  </si>
  <si>
    <t>6.4</t>
  </si>
  <si>
    <t>Los links registrados en el informe de gestión funcionan correctamente (permiten el enlace)</t>
  </si>
  <si>
    <t>Audiencia 12</t>
  </si>
  <si>
    <t>Audiencia 7</t>
  </si>
  <si>
    <t>Audiencia 8</t>
  </si>
  <si>
    <t>Audiencia 9</t>
  </si>
  <si>
    <t>Audiencia 10</t>
  </si>
  <si>
    <t>Audiencia 11</t>
  </si>
  <si>
    <t>Audiencia 6</t>
  </si>
  <si>
    <t>Se elaboró material de apoyo, el cual contiene los resultados relevantes de la Universidad. Además tarjeta  de  invitación,  cartilla, pasacalle,  el  label  del  CD y pendones.</t>
  </si>
  <si>
    <t>Se observa, que la implementación de mejoras en el proceso, lo que conlleva a un alto grado de cumplimiento.</t>
  </si>
  <si>
    <t>La Universidad con el ejercicio promovió:
Control social, convocando a los grupos de interes a participar de la audiencia y permitiendo su intervención en diferentes tiempos de la audiencia. (Lo cual es importante resaltar el aumento de la participación respecto a la vigencia pasada)
Dentro de la política de rendición de la cuenta, la Universidad adopto como la audiencia pública como uno de sus instrumentos.
promueve la transparencia, el informe de gestión es publicado y puesto a la ciudadanía para que previamente conozcan los resultados de la Universidad sobre la vigencia evaluada.
Se revisan las observaciones y comentarios de la audiencia (intervenciones y evaluación) con el fin de tenerlos en cuenta el mejoramiento de la Universidad.
Con los informes de gestión por facultades se promueve la corresponsabilidad y se fortalece el hábito democrático.</t>
  </si>
  <si>
    <t>Se realizaron encuestas virtual por la página Web de la Universidad.</t>
  </si>
  <si>
    <t>Con Egresados se desarrollaron las siguientes actividades:
- Vinculación del Observatorio de Egresados
- Vinculación de la Asociación de egresados ASE-UTP.</t>
  </si>
  <si>
    <t>Se establecio una estrategia de comunicaciones</t>
  </si>
  <si>
    <t>Moderador de las intervenciones: Sr. Oscar Arango</t>
  </si>
  <si>
    <t>Periodista</t>
  </si>
  <si>
    <t>Organización Social</t>
  </si>
  <si>
    <t>CGR</t>
  </si>
  <si>
    <t>Otro</t>
  </si>
  <si>
    <t>TOTAL</t>
  </si>
  <si>
    <t>Hoja 1</t>
  </si>
  <si>
    <t>Hoja 2</t>
  </si>
  <si>
    <t>Hoja 3</t>
  </si>
  <si>
    <t>Hoja 4</t>
  </si>
  <si>
    <t>Hoja 5</t>
  </si>
  <si>
    <t>Hoja 6</t>
  </si>
  <si>
    <t>Hoja 7</t>
  </si>
  <si>
    <t>Hoja 8</t>
  </si>
  <si>
    <t>Hoja 9</t>
  </si>
  <si>
    <t>Hoja 10</t>
  </si>
  <si>
    <t>Hoja 11</t>
  </si>
  <si>
    <t>Hoja 12</t>
  </si>
  <si>
    <t>Hoja 13</t>
  </si>
  <si>
    <t>Hoja 14</t>
  </si>
  <si>
    <t>Hoja 15</t>
  </si>
  <si>
    <t>Hoja 16</t>
  </si>
  <si>
    <t>Hoja 17</t>
  </si>
  <si>
    <t>Hoja 18</t>
  </si>
  <si>
    <t>Hoja 19</t>
  </si>
  <si>
    <t>Hoja 20</t>
  </si>
  <si>
    <t>Hoja 21</t>
  </si>
  <si>
    <t>Hoja 22</t>
  </si>
  <si>
    <t>Hoja 23</t>
  </si>
  <si>
    <t>Administrativo</t>
  </si>
  <si>
    <t>Docente</t>
  </si>
  <si>
    <t>Estudiante</t>
  </si>
  <si>
    <t>Jubilado</t>
  </si>
  <si>
    <t>Egresado</t>
  </si>
  <si>
    <t>Externo</t>
  </si>
  <si>
    <t>Hoja 24</t>
  </si>
  <si>
    <t>Hoja 25</t>
  </si>
  <si>
    <t>Hoja 26</t>
  </si>
  <si>
    <t>Hoja 27</t>
  </si>
  <si>
    <t>Hoja 28</t>
  </si>
  <si>
    <t>Hoja 29</t>
  </si>
  <si>
    <t>Hoja 30</t>
  </si>
  <si>
    <t>Hoja 31</t>
  </si>
  <si>
    <t>Hoja 32</t>
  </si>
  <si>
    <t>Hoja 33</t>
  </si>
  <si>
    <t>Hoja 34</t>
  </si>
  <si>
    <t>Hoja 35</t>
  </si>
  <si>
    <t>Hoja 36</t>
  </si>
  <si>
    <t>Hoja 37</t>
  </si>
  <si>
    <t>Hoja 38</t>
  </si>
  <si>
    <t>Hoja 39</t>
  </si>
  <si>
    <t>Hoja 40</t>
  </si>
  <si>
    <t>Hoja 41</t>
  </si>
  <si>
    <t>Hoja 42</t>
  </si>
  <si>
    <t>Hoja 43</t>
  </si>
  <si>
    <t>Hoja 44</t>
  </si>
  <si>
    <t>Hoja 45</t>
  </si>
  <si>
    <t>Hoja 46</t>
  </si>
  <si>
    <t>Hoja 47</t>
  </si>
  <si>
    <t>Hoja 48</t>
  </si>
  <si>
    <t>TOTALES</t>
  </si>
  <si>
    <t>Rueda de prensa</t>
  </si>
  <si>
    <t>Estudiantes</t>
  </si>
  <si>
    <t>Docentes</t>
  </si>
  <si>
    <t>Planta: 296 -No se cuenta a los Vicerrectores-, Transitorios: 179, Catedra: 158</t>
  </si>
  <si>
    <t>La participación en la audiencia pública se incrementó con respecto a la vigencia anterior.
(Criterio 2017:  La participación en la audiencia pública  y los informes de gestión se incremento con respecto a la vigencia anterior.)</t>
  </si>
  <si>
    <r>
      <t>Se revisan los enlaces y funcionan adecuadamente.</t>
    </r>
    <r>
      <rPr>
        <sz val="8"/>
        <rFont val="Calibri"/>
        <family val="2"/>
      </rPr>
      <t xml:space="preserve">
</t>
    </r>
  </si>
  <si>
    <t>Se observa en el acta 007 del 16 de marzo de 2018 el equipo de la audiencia tuvo en cuenta las evaluaciones pasadas para la planeación.</t>
  </si>
  <si>
    <r>
      <t xml:space="preserve">Se han identificado los grupos de interes de la Universidad </t>
    </r>
    <r>
      <rPr>
        <sz val="8"/>
        <rFont val="Calibri"/>
        <family val="2"/>
        <scheme val="minor"/>
      </rPr>
      <t xml:space="preserve"> (Estudiantes, docentes, administrativos)</t>
    </r>
  </si>
  <si>
    <r>
      <t>Actas:</t>
    </r>
    <r>
      <rPr>
        <sz val="8"/>
        <color rgb="FFFF0000"/>
        <rFont val="Calibri"/>
        <family val="2"/>
        <scheme val="minor"/>
      </rPr>
      <t xml:space="preserve">  </t>
    </r>
    <r>
      <rPr>
        <sz val="8"/>
        <rFont val="Calibri"/>
        <family val="2"/>
        <scheme val="minor"/>
      </rPr>
      <t xml:space="preserve">003/2018,  </t>
    </r>
    <r>
      <rPr>
        <sz val="8"/>
        <color theme="1"/>
        <rFont val="Calibri"/>
        <family val="2"/>
        <scheme val="minor"/>
      </rPr>
      <t>se realiza la planeación de los eventos internos y externos.</t>
    </r>
  </si>
  <si>
    <t>Audiencia 13</t>
  </si>
  <si>
    <t>03 de mayo de 2019</t>
  </si>
  <si>
    <t>En el informe de gestión se presentan el cumplimiento de las metas del PDI en el informe de gestión  capítulo 7 y 8
https://media.utp.edu.co/planeacion/archivos/informes/Informe%20de%20Gesti%C3%B3n%20Audiencia%202018.pdf</t>
  </si>
  <si>
    <t>En el informe de gestión se presenta la ejecución presupuestal de la vigencia 2018:  capítulo 12.1.  .
https://media.utp.edu.co/planeacion/archivos/informes/Informe%20de%20Gesti%C3%B3n%20Audiencia%202018.pdf</t>
  </si>
  <si>
    <t>En el informe de gestión presenta un vinculo a los estados financieros  donde se puede consultar balance y estados de la actividad económica y social de la vigencia 2018 capítulo 12.3 (Pág. 233): 
https://media.utp.edu.co/planeacion/archivos/informes/Informe%20de%20Gesti%C3%B3n%20Audiencia%202018.pdf
Adicionalmente la información sobre los estados financieros se encuentra publicada en:
https://www.utp.edu.co/vicerrectoria/administrativa/gestion-financiera/gestion-contable.html</t>
  </si>
  <si>
    <t>En el informe de gestión presenta información sobre la contratación realizada:  capitulo 12.4, Detalla el valor de la contratacíon y el número de contratos realizados por licitación y por contratación directa.:
https://media.utp.edu.co/planeacion/archivos/informes/Informe%20de%20Gesti%C3%B3n%20Audiencia%202018.pdf
De otra parte se encuentra información sobre contratación en: https://www.utp.edu.co/contratacion/
https://www.utp.edu.co/controlinterno/rendicion-de-la-cuenta/131/informe-gestion-contractual</t>
  </si>
  <si>
    <t>Se presenta seguimiento al plan de mejoramiento de la acreditación institucional (capitulo 14 Autoevaluación institucional)
Se presenta los resultados del cumplimiento del plan de mejoramiento suscrito con la Contraloría General de la República (capitulo 18.1).
https://media.utp.edu.co/planeacion/archivos/informes/Informe%20de%20Gesti%C3%B3n%20Audiencia%202018.pdf
Tambien se puede encontrar información en:
https://www.utp.edu.co/controlinterno/informes/129/informes-plan-de-mejoramiento
https://www.utp.edu.co/acreditacion/plan-de-mejoramiento-institucional.html</t>
  </si>
  <si>
    <t>Se presenta los resultados de evaluación del sistema de control interno (capitulo 18.2).
https://media.utp.edu.co/planeacion/archivos/informes/Informe%20de%20Gesti%C3%B3n%20Audiencia%202018.pdf
También se puede encontrar información en: https://www.utp.edu.co/controlinterno/sci/17/informes</t>
  </si>
  <si>
    <t xml:space="preserve">Se presenta los resultados del sistema integral de gestión de la Universidad Capitulo 8.1.3 (Página 58).
https://media.utp.edu.co/planeacion/archivos/informes/Informe%20de%20Gesti%C3%B3n%20Audiencia%202018.pdf
También se puede encontrar información en: https://www.utp.edu.co/gestioncalidad/
</t>
  </si>
  <si>
    <t>Se presenta el mejoramiento de los trámites a través de la implementación de las TIC's (Capitulo 18.6).
https://media.utp.edu.co/planeacion/archivos/informes/Informe%20de%20Gesti%C3%B3n%20Audiencia%202018.pdf
También se puede encontrar información en: 
http://www.utp.edu.co/registro/index.php/31/tramites-y-formularios</t>
  </si>
  <si>
    <t>Se plantea en:
5. Rendición de cuentas permanentes
17. Informe de gestión por facultades
18.5.1 Instructivo de peticiones, quejas y reclamos
18.7 Audiencia pública de rendición de cuentas a la ciudadanía.
https://media.utp.edu.co/planeacion/archivos/informes/Informe%20de%20Gesti%C3%B3n%20Audiencia%202018.pdf</t>
  </si>
  <si>
    <t>Se presenta información en capitulo 8.2.10 sobre docentes de acuerdo a su tipo de vinculación, dedicación y nivel de formación, asi como los procesos de capacitación y formación que la Universidad le ofrece.
https://media.utp.edu.co/planeacion/archivos/informes/Informe%20de%20Gesti%C3%B3n%20Audiencia%202018.pdf</t>
  </si>
  <si>
    <t>Se presenta información en 8.1.3 sobre administrativos de acuerdo a su tipo de vinculación y nivel de formación, asi como los procesos de capacitación y formación que la Universidad le ofrece  (pag. 61)
https://media.utp.edu.co/planeacion/archivos/informes/Informe%20de%20Gesti%C3%B3n%20Audiencia%202018.pdf</t>
  </si>
  <si>
    <t>En el capitulo 13 se presenta la estrategias de formulacion del nuevo PDI 2020 -2028, y en el capitulo 19 se registra la contribución del PDI al contexto
https://media.utp.edu.co/planeacion/archivos/informes/Informe%20de%20Gesti%C3%B3n%20Audiencia%202018.pdf</t>
  </si>
  <si>
    <t>En el capitulo 12.3 se presenta el  presupuesto para la vigencia 2018
https://media.utp.edu.co/planeacion/archivos/informes/Informe%20de%20Gesti%C3%B3n%20Audiencia%202018.pdf
El presupuesto para el año 2019 tambien se puede consultar en:  https://www.utp.edu.co/vicerrectoria/administrativa/presupuesto-aprobado.html</t>
  </si>
  <si>
    <t>En el capitulo 18.5 se presenta las estadisticas sobre las quejas, reclamos presentadas a través del sistema PQR de la Universidad.  Así mismo, se presentan los cambios que se han implementado en el sistema PQR.
https://media.utp.edu.co/planeacion/archivos/informes/Informe%20de%20Gesti%C3%B3n%20Audiencia%202018.pdf
También se puede encontrar información en: https://www.utp.edu.co/quejasyreclamos/instructivo/index</t>
  </si>
  <si>
    <t>En el capitulo 18.5 se presenta las estadisticas sobre las quejas, reclamos presentadas a través del sistema PQR de la Universidad
https://media.utp.edu.co/planeacion/archivos/informes/Informe%20de%20Gesti%C3%B3n%20Audiencia%202018.pdf</t>
  </si>
  <si>
    <t>Se presenta la relación de los trámites  (Capitulo 18.6).
https://media.utp.edu.co/planeacion/archivos/informes/Informe%20de%20Gesti%C3%B3n%20Audiencia%202018.pdf
También se puede encontrar información en: 
http://www.utp.edu.co/registro/index.php/31/tramites-y-formularios;</t>
  </si>
  <si>
    <t>Se presenta los programas académicos (pregrado y posgrado) ofrecidos en la vigencia 2018 (Página 3)
https://media.utp.edu.co/planeacion/archivos/informes/Informe%20de%20Gesti%C3%B3n%20Audiencia%202018.pdf
También se puede encontrar información en: 
https://www.utp.edu.co/institucional/academia</t>
  </si>
  <si>
    <t>Se presenta la relación de los trámites  (Capitulo 18.6).
https://www.utp.edu.co/utprindecuentas/informe-de-gestion.html</t>
  </si>
  <si>
    <t>Se adopta mediante resolución 1791 de 04 de abril de 2019 "Por medio de la cual se deroga el contenido de la resolucion de rectoría  No. 436 de 2015 y se adopta el reglamento para el desarrollo de la Auidencia Publica de Rendición de cuentas la ciudadania en la Universidad Tecnologica de Pereira"  
https://www.utp.edu.co/utprindecuentas/reglamento-de-audiencia.html</t>
  </si>
  <si>
    <t>Se conformo equipo multidisciplinario con funcionarios de Comunicaciones, Protocolo, CRIE y Planeación conforme a lo establecido en el art.12 de la Res. 1791/2018  Equipo Técnico o de Apoyo</t>
  </si>
  <si>
    <t>Mediante actas del equipo de la audiencia se establecieron tareas a las cuales hicieron seguimiento</t>
  </si>
  <si>
    <t>La dirección del equipo técnico o de apoyo fue ejercida por Planeación conforme a lo establecido en el art.10 de laRes. 1791/2019, que establece que el  Coordinador de la Audiencia es el Jefe de Planeación.</t>
  </si>
  <si>
    <t>Se programó conforme a lo establecido en el art. 13 de la resolución 1791/2019, que establece que debe hacerse en el primer semestre de la vigencia:
Fecha audiencia anterior:  18 de abril de 2018
Fecha audiencia actual: 03 de mayo de 2019</t>
  </si>
  <si>
    <t xml:space="preserve">En el Art. 18  de la resolución 1791/2019 establece que se debe designar un Comité conformado por tres (3) personas y sus funciones.
Mediante memorando 02-111-20 de 2019, fue solicitado por parte del señor Rector la designación de los representante de las tres dependencia encargadas; quedandon conformado así: 
Vicerrectoría Administrativa y Financiera,  Diana Patricia Duque y Mariana Pinzón Rivera, 
Oficina de Planeación, Jaime Andrés Ramírez España,
Vicerrectoría Académica, Carolina Aguirre,
La Vicerrectoría de Responsabilidad Social y Bienestar Universitario acompaño el proceso a través de Angélica López 
Coordinación del equipo por parte de Luz Adriana Velásquez Henao de la Oficina de Planeación. 
Control Interno, participo en el COmité con voz pero sin voto atendiendo al a normatividad. </t>
  </si>
  <si>
    <t>Se realizaron los siguientes eventos externos de difusión, en los cuales participaron 372 personas:
I.E La Villa (Jaramillo)
I.E Jaramillo
I.E Comfamiliar
I.E Enrique Millán Rubio
I.E Educativa Juan XXIII
Agustín Nieto Caballero
Presidentes y comuneros Corregimiento Tribunas</t>
  </si>
  <si>
    <t>Se realizó entrega de información a traves de: Campus informa, Página web institucional, Redes Sociales, Mensajes de texto, volantes, y emisora.
Se realizó actividades con los estudiantes vinculados al programa de monitoria social de la Vicerrectoría de Responsabilidad SOcial y Bienestar Universitario.</t>
  </si>
  <si>
    <t>Se realizaron los siguientes eventos en las siguientes Instituciones Educativas: 
I.E La Villa (Jaramillo)
I.E Jaramillo
I.E Comfamiliar
I.E Enrique Millán Rubio
I.E Educativa Juan XXIII
Agustín Nieto Caballero
Presidentes y comuneros Corregimiento Tribunas</t>
  </si>
  <si>
    <t>Se realizó preaudiencia en Comunas, donde participaron integrantes de las Juntas de Acción Comunal.
Se envio invitacion a la veedurias ciudadanas, en total 46.
Se envia información e invitación a los miembros del sindicato de docentes y administrativos de la UTP.</t>
  </si>
  <si>
    <t>A los eventos previos de las audiencia asistieron:
Audiencias externas:  372 (menor numero 34)</t>
  </si>
  <si>
    <t>Página WEB, Campus Informa, Emisora  redes sociales, e-mail, consulta por página web mediante encuesta.</t>
  </si>
  <si>
    <t>El informe fue publicado el 01 de abril de 2019.</t>
  </si>
  <si>
    <t>En las actividades preparatorias dela audiencia pública 2019 se tiene en cuenta las actividades de:  Convocatoria redes sociales, videos de promoción (6 cuñas radiales), material impreso, videos (video promocional), comerciales por medios de comunicación externo, vinculación con sociedad en movimiento, observatorio de egresados y asociación de egresados, fondos de pantalla en los computadores de las salas del CRIE, mensaje en el conmutador de la UTP.</t>
  </si>
  <si>
    <t xml:space="preserve">Se evidencia publicación de invitación en página Web el 29 de marzo de 2019. Se emitieron por la Emisora Universitaria Stereo 6 cuñas diarias de lunes a domingo por 60 días, iniciando el 04 de abril de 2019.
</t>
  </si>
  <si>
    <t>Se emplearon los siguientes medios:
Pantalla Centro Comercial El Progreso; Calle 14 sobre el Restaurante Ámbar y Avenida Sur (por Gerenciar S.A.S.)
Pantallas publicitarias internas, ubicadas en diferentes lugares del Centro Comercial de Bolívar Plaza, donde se encuentran ubicadas 
Emisora institucional Risaralda 100.2 Tú Radio FM
Emisora Pereira al Aire
Emisora Cultural Remigio Antonio Cañarte
Canal Regional Telecafé
Invitacion principál se emitio por: emisoras de RCN "Radio Uno", "La Mega" y "La básica RCN". Así mismo se emitió a través de "Todelar", "Qué Buena", "Gente, Deporte y Más".</t>
  </si>
  <si>
    <t xml:space="preserve">Se emplearon las redes sociales institucionales: Facebook, Twitter, YouTube
transmisión por Facebook Live, pantalla digital de la Universidad ubicada en la vía principal de la institución, </t>
  </si>
  <si>
    <t>Transmisión vía streaming.
UTP Online a través del siguiente enlace: http://online.utp.edu.co/audiencias-publicas/12a-audiencia-publica-de-rendicion-de-cuentas-a-la-ciudadania.html
Transmisión  por Facebook  Live
Tambien se tuvo la transmisión en vivo del noticiero del medio día de RCN Radio de una entrevista al Rector sobre el tema.</t>
  </si>
  <si>
    <t xml:space="preserve">La participación de los docentes aumento con respecto a la vigencia pasada. </t>
  </si>
  <si>
    <t xml:space="preserve">La participación de estudiantes en la audiencia pública aumento con respecto a la vigencia pasada. 
</t>
  </si>
  <si>
    <t xml:space="preserve">La participación de los administrativo  aumentó con respecto a la vigencia pasada. </t>
  </si>
  <si>
    <r>
      <t xml:space="preserve">En total  la participación de los administrativos llego a  220 en 2019 frente a  </t>
    </r>
    <r>
      <rPr>
        <sz val="8"/>
        <rFont val="Calibri"/>
        <family val="2"/>
      </rPr>
      <t xml:space="preserve">182 de 2018.
</t>
    </r>
  </si>
  <si>
    <t>En total la participación de los docentes  llego a  47 en 2019 respecto a los 55 de la audiencia 2018. Disminuyo en un 14.5%</t>
  </si>
  <si>
    <r>
      <t xml:space="preserve">En total la participación de los estudiantes llegó a 93 en audiencia 2019 respecto a </t>
    </r>
    <r>
      <rPr>
        <sz val="8"/>
        <rFont val="Calibri"/>
        <family val="2"/>
      </rPr>
      <t>126 Audiencia  en 2018, disminuyo en un 26.19%</t>
    </r>
  </si>
  <si>
    <t>la Audiencia Pública en el Auditorio Jorge Roa Martinez.</t>
  </si>
  <si>
    <t>Se realizo el 03 de mayo  de 2019,  fecha programada:
Audiencia Pública: 02:00 pm a 5:00 pm</t>
  </si>
  <si>
    <t>La hora de inicio de la audiencia estaba planteada a las 2:00 pm
La Audiencia comenzó a las 02:17pm con los actos protocolarios</t>
  </si>
  <si>
    <t>El tiempo otorgado para las conclusiones del Jefe de Control Interno fue el adecuado (se retira de la evaluación dado que la reglamentación ya no contiene este item)</t>
  </si>
  <si>
    <r>
      <t xml:space="preserve">A la audiencia pública asistieron 418  personas, frente a 402 del año 2018.Aumento en un 3.98%.
</t>
    </r>
    <r>
      <rPr>
        <sz val="8"/>
        <rFont val="Calibri"/>
        <family val="2"/>
        <scheme val="minor"/>
      </rPr>
      <t xml:space="preserve">En los  informes de gestión por facultades se no se tiene dato consolidado, dado que estos aun se están llevando a cabo, se han realizado:  
Bellas Artes y Humanidades, 162
Ciencias Empresarias, 357
Ciencias Agrarias y Agroindustria, 122
Ciencias Ambientales, 68
Tecnología, 198
</t>
    </r>
  </si>
  <si>
    <t>A las intervenciones se les dió respuesta, la cual pueden ser consultadas  en la página https://media.utp.edu.co/utprindecuentas/archivos/2019/1.%20Intervenc.pdf  y   https://media.utp.edu.co/utprindecuentas/archivos/2019/2.%20Intervenc.pdf</t>
  </si>
  <si>
    <t>Ver informe de Oficina de Planeación (pág. 39 y subsiguientes):.
https://media.utp.edu.co/utprindecuentas/archivos/2019/Informe%20(14%20Audiencia%20P%C3%BAblica).pdf</t>
  </si>
  <si>
    <t>Se publicó el 04 de junio de 2019,  se reporto a la Oficina de Control Interno la publicacion
https://media.utp.edu.co/utprindecuentas/archivos/2019/Informe%20(14%20Audiencia%20P%C3%BAblica).pdf
El Acta de la audiencia (010 03/05/2019 - Audiencia Rector) se publico el 18 de mayo de 2018:
https://media.utp.edu.co/utprindecuentas/archivos/2019/Acta%20(14%20Audiencia%20P%C3%BAblica).pdf</t>
  </si>
  <si>
    <t xml:space="preserve">La Oficina de Control Interno emitió un informe  con el concepto acerca de la audiencia 15 días después de publicar el informe de resultados de audiencia publica </t>
  </si>
  <si>
    <t>Fueron publicadas:
https://www.utp.edu.co/utprindecuentas/</t>
  </si>
  <si>
    <t>Audiencia 14</t>
  </si>
  <si>
    <r>
      <t xml:space="preserve">Se aplicaron las encuestas de evaluacion a los asistentes. </t>
    </r>
    <r>
      <rPr>
        <sz val="8"/>
        <rFont val="Calibri"/>
        <family val="2"/>
      </rPr>
      <t>Dieron respuesta 50 personas, que corresponde al  11.96% de la asistencia a la audiencia.  Disminuyendo con respecto al año anterior.</t>
    </r>
  </si>
  <si>
    <t>No se presentaron intervenciones orales.</t>
  </si>
  <si>
    <t>Durante la audiencia se presentaron 4 intervenciones , de las cuales una era felicitaciones</t>
  </si>
  <si>
    <t>Se dio respuesta a las 3 intervenciones.</t>
  </si>
  <si>
    <t>De acuerdo a la nueva reglamentacion este item No Aplica</t>
  </si>
  <si>
    <t>NO EVALUADA</t>
  </si>
  <si>
    <t>Se evidencia la participación de organizaciones sociales en la actividades previas</t>
  </si>
  <si>
    <t>No fueron radicadas intervenciones directamente en Gestion de Documentos, sin embargo en las preaudiencias externas se recibieron 162 intervenciones.</t>
  </si>
  <si>
    <t xml:space="preserve">Se realizaron reuniones para actividades de aprestamiento a Decanos yen los informes de gestión por facultades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</si>
</sst>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b/>
      <sz val="10"/>
      <color indexed="9"/>
      <name val="Tahoma"/>
      <family val="2"/>
    </font>
    <font>
      <sz val="8"/>
      <name val="Tahoma"/>
      <family val="2"/>
    </font>
    <font>
      <sz val="10"/>
      <name val="Tahoma"/>
      <family val="2"/>
    </font>
    <font>
      <b/>
      <sz val="11"/>
      <name val="Tahoma"/>
      <family val="2"/>
    </font>
    <font>
      <b/>
      <sz val="8"/>
      <name val="Arial"/>
      <family val="2"/>
    </font>
    <font>
      <b/>
      <sz val="11"/>
      <name val="Arial"/>
      <family val="2"/>
    </font>
    <font>
      <sz val="8"/>
      <name val="Arial"/>
      <family val="2"/>
    </font>
    <font>
      <b/>
      <sz val="9"/>
      <name val="Arial"/>
      <family val="2"/>
    </font>
    <font>
      <b/>
      <sz val="10"/>
      <name val="Arial"/>
      <family val="2"/>
    </font>
    <font>
      <sz val="8"/>
      <color indexed="8"/>
      <name val="Calibri"/>
      <family val="2"/>
    </font>
    <font>
      <sz val="8"/>
      <name val="Calibri"/>
      <family val="2"/>
    </font>
    <font>
      <u/>
      <sz val="11"/>
      <color theme="10"/>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b/>
      <sz val="8"/>
      <color theme="0"/>
      <name val="Calibri"/>
      <family val="2"/>
      <scheme val="minor"/>
    </font>
    <font>
      <b/>
      <sz val="9"/>
      <color theme="0"/>
      <name val="Calibri"/>
      <family val="2"/>
      <scheme val="minor"/>
    </font>
    <font>
      <b/>
      <sz val="8"/>
      <name val="Calibri"/>
      <family val="2"/>
      <scheme val="minor"/>
    </font>
    <font>
      <b/>
      <sz val="9"/>
      <name val="Calibri"/>
      <family val="2"/>
      <scheme val="minor"/>
    </font>
    <font>
      <sz val="8"/>
      <color theme="1"/>
      <name val="Calibri"/>
      <family val="2"/>
      <scheme val="minor"/>
    </font>
    <font>
      <sz val="8"/>
      <name val="Calibri"/>
      <family val="2"/>
      <scheme val="minor"/>
    </font>
    <font>
      <b/>
      <sz val="11"/>
      <color theme="1"/>
      <name val="Arial"/>
      <family val="2"/>
    </font>
    <font>
      <b/>
      <sz val="16"/>
      <color theme="0"/>
      <name val="Calibri"/>
      <family val="2"/>
      <scheme val="minor"/>
    </font>
    <font>
      <b/>
      <sz val="12"/>
      <color theme="1"/>
      <name val="Calibri"/>
      <family val="2"/>
      <scheme val="minor"/>
    </font>
    <font>
      <b/>
      <sz val="14"/>
      <color theme="1"/>
      <name val="Calibri"/>
      <family val="2"/>
      <scheme val="minor"/>
    </font>
    <font>
      <b/>
      <sz val="11"/>
      <name val="Calibri"/>
      <family val="2"/>
      <scheme val="minor"/>
    </font>
    <font>
      <b/>
      <sz val="16"/>
      <name val="Calibri"/>
      <family val="2"/>
      <scheme val="minor"/>
    </font>
    <font>
      <sz val="8"/>
      <color rgb="FFFF0000"/>
      <name val="Calibri"/>
      <family val="2"/>
      <scheme val="minor"/>
    </font>
  </fonts>
  <fills count="8">
    <fill>
      <patternFill patternType="none"/>
    </fill>
    <fill>
      <patternFill patternType="gray125"/>
    </fill>
    <fill>
      <patternFill patternType="solid">
        <fgColor indexed="48"/>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61">
    <xf numFmtId="0" fontId="0" fillId="0" borderId="0" xfId="0"/>
    <xf numFmtId="0" fontId="0" fillId="0" borderId="0" xfId="0" applyAlignment="1">
      <alignment horizontal="center" vertical="center"/>
    </xf>
    <xf numFmtId="0" fontId="14" fillId="0" borderId="0" xfId="0" applyFont="1" applyAlignment="1">
      <alignment horizontal="center" vertical="center" wrapText="1"/>
    </xf>
    <xf numFmtId="0" fontId="0" fillId="0" borderId="0" xfId="0" applyFill="1" applyBorder="1"/>
    <xf numFmtId="0" fontId="15" fillId="0" borderId="0" xfId="0" applyFont="1" applyAlignment="1">
      <alignment horizontal="center" vertical="center" wrapText="1"/>
    </xf>
    <xf numFmtId="0" fontId="15" fillId="0" borderId="1" xfId="0" applyFont="1" applyBorder="1" applyAlignment="1">
      <alignment horizontal="center" vertical="center" wrapText="1"/>
    </xf>
    <xf numFmtId="0" fontId="0" fillId="0" borderId="2" xfId="0" applyBorder="1"/>
    <xf numFmtId="0" fontId="0" fillId="0" borderId="3" xfId="0" applyBorder="1"/>
    <xf numFmtId="0" fontId="16" fillId="3" borderId="4" xfId="0" applyFont="1" applyFill="1" applyBorder="1" applyAlignment="1">
      <alignment horizontal="center" vertical="center"/>
    </xf>
    <xf numFmtId="0" fontId="17" fillId="3" borderId="4"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0" fillId="4" borderId="1" xfId="0" applyFill="1" applyBorder="1"/>
    <xf numFmtId="0" fontId="15" fillId="4" borderId="1" xfId="0" applyFont="1" applyFill="1" applyBorder="1" applyAlignment="1">
      <alignment horizontal="center" vertical="center" wrapText="1"/>
    </xf>
    <xf numFmtId="0" fontId="0" fillId="0" borderId="0" xfId="0" applyAlignment="1">
      <alignment vertical="center"/>
    </xf>
    <xf numFmtId="4" fontId="2" fillId="0" borderId="6" xfId="0" applyNumberFormat="1" applyFont="1" applyFill="1" applyBorder="1" applyAlignment="1">
      <alignment horizontal="center" vertical="center"/>
    </xf>
    <xf numFmtId="4" fontId="2" fillId="0" borderId="7" xfId="0" applyNumberFormat="1" applyFont="1" applyFill="1" applyBorder="1" applyAlignment="1">
      <alignment horizontal="center" vertical="center"/>
    </xf>
    <xf numFmtId="0" fontId="0" fillId="0" borderId="1" xfId="0" applyBorder="1" applyAlignment="1">
      <alignment horizontal="center" vertical="center"/>
    </xf>
    <xf numFmtId="0" fontId="1" fillId="2" borderId="8" xfId="0" applyNumberFormat="1" applyFont="1" applyFill="1" applyBorder="1" applyAlignment="1">
      <alignment horizontal="center" vertical="center" wrapText="1"/>
    </xf>
    <xf numFmtId="0" fontId="13" fillId="5" borderId="1" xfId="0" applyFont="1" applyFill="1" applyBorder="1" applyAlignment="1">
      <alignment vertical="center" wrapText="1"/>
    </xf>
    <xf numFmtId="0" fontId="0" fillId="0" borderId="1" xfId="0" applyBorder="1" applyAlignment="1">
      <alignment vertical="center" wrapText="1"/>
    </xf>
    <xf numFmtId="49" fontId="1" fillId="2" borderId="9" xfId="0" applyNumberFormat="1" applyFont="1" applyFill="1" applyBorder="1" applyAlignment="1">
      <alignment vertical="center"/>
    </xf>
    <xf numFmtId="0" fontId="3" fillId="0" borderId="6" xfId="0" applyNumberFormat="1" applyFont="1" applyFill="1" applyBorder="1" applyAlignment="1">
      <alignment vertical="center" wrapText="1"/>
    </xf>
    <xf numFmtId="0" fontId="3" fillId="0" borderId="7" xfId="0" applyNumberFormat="1" applyFont="1" applyFill="1" applyBorder="1" applyAlignment="1">
      <alignment vertical="center" wrapText="1"/>
    </xf>
    <xf numFmtId="0" fontId="0" fillId="0" borderId="10" xfId="0" applyBorder="1"/>
    <xf numFmtId="0" fontId="0" fillId="0" borderId="11" xfId="0" applyBorder="1"/>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wrapText="1"/>
    </xf>
    <xf numFmtId="0" fontId="18" fillId="5" borderId="14" xfId="0" applyFont="1" applyFill="1" applyBorder="1" applyAlignment="1">
      <alignment horizontal="center" vertical="center" wrapText="1"/>
    </xf>
    <xf numFmtId="0" fontId="19" fillId="5" borderId="14" xfId="0" applyFont="1" applyFill="1" applyBorder="1" applyAlignment="1">
      <alignment horizontal="center" vertical="center" wrapText="1"/>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13" fillId="0" borderId="1" xfId="0" applyFont="1" applyBorder="1" applyAlignment="1">
      <alignment horizontal="center" vertical="center"/>
    </xf>
    <xf numFmtId="0" fontId="19" fillId="5" borderId="15" xfId="0" applyFont="1" applyFill="1" applyBorder="1" applyAlignment="1">
      <alignment horizontal="center" vertical="center" wrapText="1"/>
    </xf>
    <xf numFmtId="0" fontId="0" fillId="0" borderId="16" xfId="0" applyBorder="1" applyAlignment="1">
      <alignment horizontal="center" vertical="center"/>
    </xf>
    <xf numFmtId="0" fontId="14" fillId="5" borderId="17" xfId="0" applyFont="1" applyFill="1" applyBorder="1" applyAlignment="1">
      <alignment horizontal="center" vertical="center" wrapText="1"/>
    </xf>
    <xf numFmtId="0" fontId="0" fillId="4" borderId="18" xfId="0" applyFill="1" applyBorder="1" applyAlignment="1">
      <alignment vertical="center"/>
    </xf>
    <xf numFmtId="0" fontId="0" fillId="0" borderId="0" xfId="0" applyFill="1" applyAlignment="1">
      <alignment horizontal="center" vertical="center" wrapText="1"/>
    </xf>
    <xf numFmtId="0" fontId="0" fillId="0" borderId="0" xfId="0" applyFill="1"/>
    <xf numFmtId="0" fontId="0" fillId="0" borderId="9" xfId="0" applyFill="1" applyBorder="1"/>
    <xf numFmtId="0" fontId="0" fillId="0" borderId="19" xfId="0" applyFill="1" applyBorder="1"/>
    <xf numFmtId="0" fontId="0" fillId="0" borderId="19" xfId="0" applyFill="1" applyBorder="1" applyAlignment="1">
      <alignment horizontal="center"/>
    </xf>
    <xf numFmtId="0" fontId="0" fillId="0" borderId="10" xfId="0" applyFill="1" applyBorder="1"/>
    <xf numFmtId="0" fontId="0" fillId="0" borderId="0" xfId="0" applyFill="1" applyBorder="1" applyAlignment="1">
      <alignment horizontal="center"/>
    </xf>
    <xf numFmtId="0" fontId="7" fillId="0" borderId="5" xfId="0" applyFont="1" applyFill="1" applyBorder="1" applyAlignment="1">
      <alignment horizontal="center" vertical="top" wrapText="1"/>
    </xf>
    <xf numFmtId="0" fontId="7" fillId="0" borderId="18" xfId="0" applyFont="1" applyFill="1" applyBorder="1" applyAlignment="1">
      <alignment horizontal="center" vertical="top" wrapText="1"/>
    </xf>
    <xf numFmtId="14" fontId="7" fillId="0" borderId="18" xfId="0" applyNumberFormat="1" applyFont="1" applyFill="1" applyBorder="1" applyAlignment="1">
      <alignment horizontal="center" vertical="top" wrapText="1"/>
    </xf>
    <xf numFmtId="0" fontId="7" fillId="0" borderId="20" xfId="0" applyFont="1" applyFill="1" applyBorder="1" applyAlignment="1">
      <alignment horizontal="center" vertical="top" wrapText="1"/>
    </xf>
    <xf numFmtId="0" fontId="5" fillId="0" borderId="4" xfId="0" applyFont="1" applyFill="1" applyBorder="1" applyAlignment="1">
      <alignment horizontal="right" vertical="top" wrapText="1"/>
    </xf>
    <xf numFmtId="0" fontId="5" fillId="0" borderId="1" xfId="0" applyFont="1" applyFill="1" applyBorder="1" applyAlignment="1">
      <alignment horizontal="right" vertical="top" wrapText="1"/>
    </xf>
    <xf numFmtId="0" fontId="5" fillId="0" borderId="21" xfId="0" applyFont="1" applyFill="1" applyBorder="1" applyAlignment="1">
      <alignment horizontal="right" vertical="top" wrapText="1"/>
    </xf>
    <xf numFmtId="0" fontId="20" fillId="0" borderId="18" xfId="0" applyFont="1" applyBorder="1" applyAlignment="1">
      <alignment vertical="center" wrapText="1"/>
    </xf>
    <xf numFmtId="0" fontId="21" fillId="0" borderId="18" xfId="0" applyFont="1" applyBorder="1" applyAlignment="1">
      <alignment vertical="center" wrapText="1"/>
    </xf>
    <xf numFmtId="0" fontId="21" fillId="0" borderId="18" xfId="1" applyFont="1" applyBorder="1" applyAlignment="1">
      <alignment vertical="center" wrapText="1"/>
    </xf>
    <xf numFmtId="164" fontId="0" fillId="4" borderId="1" xfId="0" applyNumberFormat="1" applyFill="1" applyBorder="1" applyAlignment="1">
      <alignment horizontal="right" vertical="center"/>
    </xf>
    <xf numFmtId="0" fontId="20" fillId="0" borderId="18" xfId="0" applyFont="1" applyFill="1" applyBorder="1" applyAlignment="1">
      <alignment vertical="center" wrapText="1"/>
    </xf>
    <xf numFmtId="0" fontId="21" fillId="0" borderId="18" xfId="0" applyFont="1" applyFill="1" applyBorder="1" applyAlignment="1">
      <alignment vertical="center" wrapText="1"/>
    </xf>
    <xf numFmtId="0" fontId="0" fillId="0" borderId="1" xfId="0" applyBorder="1" applyAlignment="1">
      <alignment horizontal="center" vertical="center"/>
    </xf>
    <xf numFmtId="0" fontId="0" fillId="0" borderId="1" xfId="0" applyBorder="1"/>
    <xf numFmtId="0" fontId="0" fillId="6" borderId="0" xfId="0" applyFill="1"/>
    <xf numFmtId="0" fontId="0" fillId="6" borderId="9" xfId="0" applyFill="1" applyBorder="1"/>
    <xf numFmtId="0" fontId="0" fillId="6" borderId="19" xfId="0" applyFill="1" applyBorder="1"/>
    <xf numFmtId="0" fontId="6" fillId="6" borderId="0" xfId="0" applyFont="1" applyFill="1" applyBorder="1" applyAlignment="1">
      <alignment horizontal="center" wrapText="1"/>
    </xf>
    <xf numFmtId="0" fontId="0" fillId="6" borderId="19" xfId="0" applyFill="1" applyBorder="1" applyAlignment="1">
      <alignment horizontal="center"/>
    </xf>
    <xf numFmtId="0" fontId="5" fillId="6" borderId="4" xfId="0" applyFont="1" applyFill="1" applyBorder="1" applyAlignment="1">
      <alignment horizontal="right" vertical="top" wrapText="1"/>
    </xf>
    <xf numFmtId="0" fontId="7" fillId="6" borderId="5" xfId="0" applyFont="1" applyFill="1" applyBorder="1" applyAlignment="1">
      <alignment horizontal="center" vertical="top" wrapText="1"/>
    </xf>
    <xf numFmtId="0" fontId="4" fillId="6" borderId="0" xfId="0" applyFont="1" applyFill="1" applyBorder="1" applyAlignment="1">
      <alignment wrapText="1"/>
    </xf>
    <xf numFmtId="0" fontId="4" fillId="6" borderId="22" xfId="0" applyFont="1" applyFill="1" applyBorder="1" applyAlignment="1">
      <alignment wrapText="1"/>
    </xf>
    <xf numFmtId="0" fontId="5" fillId="6" borderId="1" xfId="0" applyFont="1" applyFill="1" applyBorder="1" applyAlignment="1">
      <alignment horizontal="right" vertical="top" wrapText="1"/>
    </xf>
    <xf numFmtId="0" fontId="7" fillId="6" borderId="18" xfId="0" applyFont="1" applyFill="1" applyBorder="1" applyAlignment="1">
      <alignment horizontal="center" vertical="top" wrapText="1"/>
    </xf>
    <xf numFmtId="0" fontId="0" fillId="6" borderId="10" xfId="0" applyFill="1" applyBorder="1"/>
    <xf numFmtId="0" fontId="0" fillId="6" borderId="0" xfId="0" applyFill="1" applyBorder="1"/>
    <xf numFmtId="0" fontId="22" fillId="6" borderId="0" xfId="0" applyFont="1" applyFill="1" applyBorder="1" applyAlignment="1">
      <alignment horizontal="center"/>
    </xf>
    <xf numFmtId="0" fontId="0" fillId="6" borderId="0" xfId="0" applyFill="1" applyBorder="1" applyAlignment="1">
      <alignment horizontal="center"/>
    </xf>
    <xf numFmtId="14" fontId="7" fillId="6" borderId="18" xfId="0" applyNumberFormat="1" applyFont="1" applyFill="1" applyBorder="1" applyAlignment="1">
      <alignment horizontal="center" vertical="top" wrapText="1"/>
    </xf>
    <xf numFmtId="0" fontId="0" fillId="6" borderId="11" xfId="0" applyFill="1" applyBorder="1"/>
    <xf numFmtId="0" fontId="4" fillId="6" borderId="23" xfId="0" applyFont="1" applyFill="1" applyBorder="1" applyAlignment="1">
      <alignment wrapText="1"/>
    </xf>
    <xf numFmtId="0" fontId="6" fillId="6" borderId="23" xfId="0" applyFont="1" applyFill="1" applyBorder="1" applyAlignment="1">
      <alignment horizontal="center" wrapText="1"/>
    </xf>
    <xf numFmtId="0" fontId="4" fillId="6" borderId="24" xfId="0" applyFont="1" applyFill="1" applyBorder="1" applyAlignment="1">
      <alignment wrapText="1"/>
    </xf>
    <xf numFmtId="0" fontId="5" fillId="6" borderId="21" xfId="0" applyFont="1" applyFill="1" applyBorder="1" applyAlignment="1">
      <alignment horizontal="right" vertical="top" wrapText="1"/>
    </xf>
    <xf numFmtId="0" fontId="7" fillId="6" borderId="20" xfId="0" applyFont="1" applyFill="1" applyBorder="1" applyAlignment="1">
      <alignment horizontal="center" vertical="top" wrapText="1"/>
    </xf>
    <xf numFmtId="0" fontId="0" fillId="6" borderId="0" xfId="0" applyFill="1" applyAlignment="1">
      <alignment horizontal="center" vertical="center"/>
    </xf>
    <xf numFmtId="0" fontId="0" fillId="6" borderId="0" xfId="0" applyFill="1" applyAlignment="1">
      <alignment vertical="center"/>
    </xf>
    <xf numFmtId="0" fontId="15" fillId="6" borderId="0" xfId="0" applyFont="1" applyFill="1" applyAlignment="1">
      <alignment horizontal="center" vertical="center" wrapText="1"/>
    </xf>
    <xf numFmtId="0" fontId="0" fillId="0" borderId="1" xfId="0" applyBorder="1" applyAlignment="1">
      <alignment horizontal="center" vertical="center"/>
    </xf>
    <xf numFmtId="0" fontId="6" fillId="6" borderId="19" xfId="0" applyFont="1" applyFill="1" applyBorder="1" applyAlignment="1">
      <alignment horizontal="center" wrapText="1"/>
    </xf>
    <xf numFmtId="164" fontId="0" fillId="7" borderId="1" xfId="0" applyNumberFormat="1" applyFill="1" applyBorder="1" applyAlignment="1">
      <alignment horizontal="center" vertical="center"/>
    </xf>
    <xf numFmtId="0" fontId="0" fillId="0" borderId="2" xfId="0" applyFill="1" applyBorder="1"/>
    <xf numFmtId="0" fontId="0" fillId="0" borderId="1" xfId="0" applyFill="1" applyBorder="1" applyAlignment="1">
      <alignment horizontal="center" vertical="center"/>
    </xf>
    <xf numFmtId="0" fontId="0" fillId="0" borderId="1" xfId="0" applyFill="1" applyBorder="1" applyAlignment="1">
      <alignment vertical="center" wrapText="1"/>
    </xf>
    <xf numFmtId="0" fontId="15" fillId="0" borderId="1" xfId="0" applyFont="1" applyFill="1" applyBorder="1" applyAlignment="1">
      <alignment horizontal="center" vertical="center" wrapText="1"/>
    </xf>
    <xf numFmtId="0" fontId="21" fillId="0" borderId="1" xfId="1" applyFont="1" applyBorder="1" applyAlignment="1">
      <alignment vertical="top" wrapText="1"/>
    </xf>
    <xf numFmtId="0" fontId="21" fillId="0" borderId="0" xfId="1" applyFont="1" applyFill="1" applyAlignment="1">
      <alignment vertical="top" wrapText="1"/>
    </xf>
    <xf numFmtId="0" fontId="20" fillId="0" borderId="18" xfId="0" applyFont="1" applyBorder="1" applyAlignment="1">
      <alignment vertical="top" wrapText="1"/>
    </xf>
    <xf numFmtId="0" fontId="0" fillId="0" borderId="25" xfId="0" applyBorder="1"/>
    <xf numFmtId="0" fontId="0" fillId="0" borderId="1" xfId="0" applyBorder="1" applyAlignment="1">
      <alignment horizontal="center" vertical="center"/>
    </xf>
    <xf numFmtId="0" fontId="0" fillId="0" borderId="1" xfId="0" applyBorder="1" applyAlignment="1">
      <alignment horizontal="center" vertical="center"/>
    </xf>
    <xf numFmtId="9" fontId="0" fillId="0" borderId="0" xfId="0" applyNumberFormat="1"/>
    <xf numFmtId="0" fontId="0" fillId="0" borderId="1" xfId="0" applyBorder="1" applyAlignment="1">
      <alignment horizontal="center" vertical="center"/>
    </xf>
    <xf numFmtId="0" fontId="21" fillId="0" borderId="18" xfId="0" applyFont="1" applyBorder="1" applyAlignment="1">
      <alignment vertical="top" wrapText="1"/>
    </xf>
    <xf numFmtId="0" fontId="13" fillId="0" borderId="1" xfId="0" applyFont="1" applyBorder="1" applyAlignment="1">
      <alignment horizontal="center"/>
    </xf>
    <xf numFmtId="0" fontId="13" fillId="0" borderId="1" xfId="0" applyFont="1" applyBorder="1"/>
    <xf numFmtId="2" fontId="0" fillId="0" borderId="0" xfId="0" applyNumberFormat="1" applyBorder="1"/>
    <xf numFmtId="2" fontId="0" fillId="0" borderId="0" xfId="0" applyNumberFormat="1" applyBorder="1" applyAlignment="1">
      <alignment horizontal="center" vertical="center"/>
    </xf>
    <xf numFmtId="0" fontId="21" fillId="0" borderId="18" xfId="1" applyFont="1" applyFill="1" applyBorder="1" applyAlignment="1">
      <alignment vertical="top" wrapText="1"/>
    </xf>
    <xf numFmtId="0" fontId="21" fillId="0" borderId="18" xfId="1" applyFont="1" applyFill="1" applyBorder="1" applyAlignment="1">
      <alignment vertical="center" wrapText="1"/>
    </xf>
    <xf numFmtId="0" fontId="20" fillId="0" borderId="18" xfId="0" applyFont="1" applyFill="1" applyBorder="1" applyAlignment="1">
      <alignment horizontal="left" vertical="center" wrapText="1"/>
    </xf>
    <xf numFmtId="0" fontId="10" fillId="0" borderId="18" xfId="0" applyFont="1" applyFill="1" applyBorder="1" applyAlignment="1">
      <alignment vertical="center" wrapText="1"/>
    </xf>
    <xf numFmtId="0" fontId="20" fillId="0" borderId="1" xfId="0" applyFont="1" applyFill="1" applyBorder="1" applyAlignment="1">
      <alignment vertical="center" wrapText="1"/>
    </xf>
    <xf numFmtId="0" fontId="0" fillId="0" borderId="0" xfId="0" applyAlignment="1">
      <alignment wrapText="1"/>
    </xf>
    <xf numFmtId="0" fontId="13" fillId="0" borderId="0" xfId="0" applyFont="1"/>
    <xf numFmtId="0" fontId="0" fillId="7" borderId="0" xfId="0" applyFill="1"/>
    <xf numFmtId="0" fontId="24" fillId="0" borderId="9" xfId="0" applyFont="1" applyBorder="1" applyAlignment="1">
      <alignment horizontal="center" vertical="center" wrapText="1"/>
    </xf>
    <xf numFmtId="0" fontId="24" fillId="0" borderId="11"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3" xfId="0" applyFont="1" applyBorder="1" applyAlignment="1">
      <alignment horizontal="center" vertical="center" wrapText="1"/>
    </xf>
    <xf numFmtId="49" fontId="1" fillId="2" borderId="9" xfId="0" applyNumberFormat="1" applyFont="1" applyFill="1" applyBorder="1" applyAlignment="1">
      <alignment horizontal="left" vertical="center"/>
    </xf>
    <xf numFmtId="49" fontId="1" fillId="2" borderId="8" xfId="0" applyNumberFormat="1" applyFont="1" applyFill="1" applyBorder="1" applyAlignment="1">
      <alignment horizontal="left" vertical="center"/>
    </xf>
    <xf numFmtId="0" fontId="15" fillId="0" borderId="10" xfId="0" applyFont="1" applyBorder="1" applyAlignment="1">
      <alignment horizontal="center" vertical="center" wrapText="1"/>
    </xf>
    <xf numFmtId="0" fontId="15" fillId="0" borderId="0" xfId="0" applyFont="1" applyAlignment="1">
      <alignment horizontal="center" vertical="center" wrapText="1"/>
    </xf>
    <xf numFmtId="0" fontId="0" fillId="0" borderId="8" xfId="0" applyBorder="1" applyAlignment="1">
      <alignment horizontal="center" vertical="center"/>
    </xf>
    <xf numFmtId="0" fontId="0" fillId="0" borderId="13" xfId="0" applyBorder="1" applyAlignment="1">
      <alignment horizontal="center" vertical="center"/>
    </xf>
    <xf numFmtId="0" fontId="13" fillId="5" borderId="28" xfId="0" applyFont="1" applyFill="1" applyBorder="1" applyAlignment="1">
      <alignment horizontal="center"/>
    </xf>
    <xf numFmtId="0" fontId="13" fillId="5" borderId="29" xfId="0" applyFont="1" applyFill="1" applyBorder="1" applyAlignment="1">
      <alignment horizontal="center"/>
    </xf>
    <xf numFmtId="0" fontId="23" fillId="3" borderId="27" xfId="0" applyFont="1" applyFill="1" applyBorder="1" applyAlignment="1">
      <alignment horizontal="center" vertical="center"/>
    </xf>
    <xf numFmtId="0" fontId="23" fillId="3" borderId="4" xfId="0" applyFont="1" applyFill="1" applyBorder="1" applyAlignment="1">
      <alignment horizontal="center" vertical="center"/>
    </xf>
    <xf numFmtId="0" fontId="0" fillId="6" borderId="0" xfId="0" applyFill="1" applyAlignment="1">
      <alignment horizontal="center"/>
    </xf>
    <xf numFmtId="0" fontId="0" fillId="6" borderId="26" xfId="0" applyFill="1" applyBorder="1" applyAlignment="1">
      <alignment horizontal="center"/>
    </xf>
    <xf numFmtId="0" fontId="0" fillId="6" borderId="23" xfId="0" applyFill="1" applyBorder="1" applyAlignment="1">
      <alignment horizontal="center"/>
    </xf>
    <xf numFmtId="0" fontId="13" fillId="6" borderId="27" xfId="0" applyFont="1" applyFill="1" applyBorder="1" applyAlignment="1">
      <alignment horizontal="left"/>
    </xf>
    <xf numFmtId="0" fontId="13" fillId="6" borderId="4" xfId="0" applyFont="1" applyFill="1" applyBorder="1" applyAlignment="1">
      <alignment horizontal="left"/>
    </xf>
    <xf numFmtId="0" fontId="13" fillId="6" borderId="3" xfId="0" applyFont="1" applyFill="1" applyBorder="1" applyAlignment="1">
      <alignment horizontal="left"/>
    </xf>
    <xf numFmtId="0" fontId="13" fillId="6" borderId="21" xfId="0" applyFont="1" applyFill="1" applyBorder="1" applyAlignment="1">
      <alignment horizontal="left"/>
    </xf>
    <xf numFmtId="0" fontId="0" fillId="6" borderId="21" xfId="0" applyFill="1" applyBorder="1" applyAlignment="1">
      <alignment horizontal="center"/>
    </xf>
    <xf numFmtId="0" fontId="0" fillId="6" borderId="20" xfId="0" applyFill="1" applyBorder="1" applyAlignment="1">
      <alignment horizontal="center"/>
    </xf>
    <xf numFmtId="0" fontId="0" fillId="6" borderId="4" xfId="0" applyFill="1" applyBorder="1" applyAlignment="1">
      <alignment horizontal="center"/>
    </xf>
    <xf numFmtId="0" fontId="0" fillId="6" borderId="5" xfId="0" applyFill="1" applyBorder="1" applyAlignment="1">
      <alignment horizontal="center"/>
    </xf>
    <xf numFmtId="14" fontId="0" fillId="6" borderId="4" xfId="0" applyNumberFormat="1" applyFill="1" applyBorder="1" applyAlignment="1">
      <alignment horizontal="center"/>
    </xf>
    <xf numFmtId="0" fontId="25" fillId="0" borderId="0" xfId="0" applyFont="1" applyAlignment="1">
      <alignment horizontal="center"/>
    </xf>
    <xf numFmtId="0" fontId="0" fillId="0" borderId="0" xfId="0"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xf>
    <xf numFmtId="0" fontId="0" fillId="0" borderId="1" xfId="0" applyBorder="1" applyAlignment="1">
      <alignment horizontal="left" vertical="center" wrapText="1"/>
    </xf>
    <xf numFmtId="0" fontId="9" fillId="0" borderId="10" xfId="0" applyFont="1" applyFill="1" applyBorder="1" applyAlignment="1">
      <alignment horizontal="center" wrapText="1"/>
    </xf>
    <xf numFmtId="0" fontId="9" fillId="0" borderId="0" xfId="0" applyFont="1" applyFill="1" applyBorder="1" applyAlignment="1">
      <alignment horizontal="center" wrapText="1"/>
    </xf>
    <xf numFmtId="0" fontId="8" fillId="0" borderId="11" xfId="0" applyFont="1" applyFill="1" applyBorder="1" applyAlignment="1">
      <alignment horizontal="center" wrapText="1"/>
    </xf>
    <xf numFmtId="0" fontId="8" fillId="0" borderId="23" xfId="0" applyFont="1" applyFill="1" applyBorder="1" applyAlignment="1">
      <alignment horizontal="center" wrapText="1"/>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49" fontId="1" fillId="2" borderId="1" xfId="0" applyNumberFormat="1" applyFont="1" applyFill="1" applyBorder="1" applyAlignment="1">
      <alignment horizontal="center" vertical="center" wrapText="1"/>
    </xf>
    <xf numFmtId="0" fontId="13" fillId="0" borderId="31" xfId="0" applyFont="1" applyBorder="1" applyAlignment="1">
      <alignment horizontal="center"/>
    </xf>
    <xf numFmtId="0" fontId="13" fillId="0" borderId="0" xfId="0" applyFont="1" applyBorder="1" applyAlignment="1">
      <alignment horizontal="center"/>
    </xf>
    <xf numFmtId="0" fontId="27" fillId="5" borderId="30" xfId="0" applyFont="1" applyFill="1" applyBorder="1" applyAlignment="1">
      <alignment horizontal="center" vertical="center"/>
    </xf>
    <xf numFmtId="0" fontId="27" fillId="5" borderId="14" xfId="0" applyFont="1" applyFill="1" applyBorder="1" applyAlignment="1">
      <alignment horizontal="center" vertical="center"/>
    </xf>
    <xf numFmtId="164" fontId="25" fillId="0" borderId="8" xfId="0" applyNumberFormat="1" applyFont="1" applyBorder="1" applyAlignment="1">
      <alignment horizontal="center" vertical="center"/>
    </xf>
    <xf numFmtId="164" fontId="25" fillId="0" borderId="13" xfId="0" applyNumberFormat="1" applyFont="1" applyBorder="1" applyAlignment="1">
      <alignment horizontal="center" vertical="center"/>
    </xf>
    <xf numFmtId="164" fontId="0" fillId="0" borderId="1" xfId="0" applyNumberFormat="1" applyBorder="1"/>
  </cellXfs>
  <cellStyles count="2">
    <cellStyle name="Hipervínculo" xfId="1" builtinId="8"/>
    <cellStyle name="Normal" xfId="0" builtinId="0"/>
  </cellStyles>
  <dxfs count="36">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a:lstStyle/>
          <a:p>
            <a:pPr>
              <a:defRPr/>
            </a:pPr>
            <a:r>
              <a:rPr lang="es-ES"/>
              <a:t>CALIFICACIÓN POR CRITERIOS</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spPr>
            <a:ln>
              <a:solidFill>
                <a:schemeClr val="accent3"/>
              </a:solidFill>
            </a:ln>
          </c:spPr>
          <c:invertIfNegative val="0"/>
          <c:dPt>
            <c:idx val="1"/>
            <c:invertIfNegative val="0"/>
            <c:bubble3D val="0"/>
            <c:spPr>
              <a:solidFill>
                <a:schemeClr val="accent3">
                  <a:lumMod val="60000"/>
                  <a:lumOff val="40000"/>
                </a:schemeClr>
              </a:solidFill>
              <a:ln>
                <a:solidFill>
                  <a:schemeClr val="accent3"/>
                </a:solidFill>
              </a:ln>
            </c:spPr>
            <c:extLst>
              <c:ext xmlns:c16="http://schemas.microsoft.com/office/drawing/2014/chart" uri="{C3380CC4-5D6E-409C-BE32-E72D297353CC}">
                <c16:uniqueId val="{00000001-E4B6-4D08-9172-210FEC4FC3F5}"/>
              </c:ext>
            </c:extLst>
          </c:dPt>
          <c:dPt>
            <c:idx val="6"/>
            <c:invertIfNegative val="0"/>
            <c:bubble3D val="0"/>
            <c:spPr>
              <a:solidFill>
                <a:schemeClr val="accent3">
                  <a:lumMod val="60000"/>
                  <a:lumOff val="40000"/>
                </a:schemeClr>
              </a:solidFill>
              <a:ln>
                <a:solidFill>
                  <a:schemeClr val="accent3"/>
                </a:solidFill>
              </a:ln>
            </c:spPr>
            <c:extLst>
              <c:ext xmlns:c16="http://schemas.microsoft.com/office/drawing/2014/chart" uri="{C3380CC4-5D6E-409C-BE32-E72D297353CC}">
                <c16:uniqueId val="{00000003-E4B6-4D08-9172-210FEC4FC3F5}"/>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Consolidado!$F$7:$F$15</c:f>
              <c:numCache>
                <c:formatCode>0.0</c:formatCode>
                <c:ptCount val="9"/>
                <c:pt idx="0">
                  <c:v>4</c:v>
                </c:pt>
                <c:pt idx="1">
                  <c:v>3.4</c:v>
                </c:pt>
                <c:pt idx="2">
                  <c:v>4</c:v>
                </c:pt>
                <c:pt idx="3">
                  <c:v>4</c:v>
                </c:pt>
                <c:pt idx="4">
                  <c:v>4</c:v>
                </c:pt>
                <c:pt idx="5">
                  <c:v>4</c:v>
                </c:pt>
                <c:pt idx="6">
                  <c:v>3.7777777777777777</c:v>
                </c:pt>
                <c:pt idx="7">
                  <c:v>3.8333333333333335</c:v>
                </c:pt>
                <c:pt idx="8">
                  <c:v>4</c:v>
                </c:pt>
              </c:numCache>
            </c:numRef>
          </c:val>
          <c:extLst>
            <c:ext xmlns:c16="http://schemas.microsoft.com/office/drawing/2014/chart" uri="{C3380CC4-5D6E-409C-BE32-E72D297353CC}">
              <c16:uniqueId val="{00000004-E4B6-4D08-9172-210FEC4FC3F5}"/>
            </c:ext>
          </c:extLst>
        </c:ser>
        <c:dLbls>
          <c:showLegendKey val="0"/>
          <c:showVal val="0"/>
          <c:showCatName val="0"/>
          <c:showSerName val="0"/>
          <c:showPercent val="0"/>
          <c:showBubbleSize val="0"/>
        </c:dLbls>
        <c:gapWidth val="150"/>
        <c:shape val="cylinder"/>
        <c:axId val="240026992"/>
        <c:axId val="240025424"/>
        <c:axId val="0"/>
      </c:bar3DChart>
      <c:catAx>
        <c:axId val="240026992"/>
        <c:scaling>
          <c:orientation val="minMax"/>
        </c:scaling>
        <c:delete val="0"/>
        <c:axPos val="b"/>
        <c:title>
          <c:tx>
            <c:rich>
              <a:bodyPr/>
              <a:lstStyle/>
              <a:p>
                <a:pPr>
                  <a:defRPr/>
                </a:pPr>
                <a:r>
                  <a:rPr lang="es-ES"/>
                  <a:t>Criterios</a:t>
                </a:r>
              </a:p>
            </c:rich>
          </c:tx>
          <c:overlay val="0"/>
        </c:title>
        <c:numFmt formatCode="General" sourceLinked="1"/>
        <c:majorTickMark val="none"/>
        <c:minorTickMark val="none"/>
        <c:tickLblPos val="nextTo"/>
        <c:crossAx val="240025424"/>
        <c:crosses val="autoZero"/>
        <c:auto val="1"/>
        <c:lblAlgn val="ctr"/>
        <c:lblOffset val="100"/>
        <c:noMultiLvlLbl val="0"/>
      </c:catAx>
      <c:valAx>
        <c:axId val="240025424"/>
        <c:scaling>
          <c:orientation val="minMax"/>
        </c:scaling>
        <c:delete val="0"/>
        <c:axPos val="l"/>
        <c:majorGridlines/>
        <c:title>
          <c:tx>
            <c:rich>
              <a:bodyPr/>
              <a:lstStyle/>
              <a:p>
                <a:pPr>
                  <a:defRPr/>
                </a:pPr>
                <a:r>
                  <a:rPr lang="es-ES"/>
                  <a:t>Puntaje</a:t>
                </a:r>
              </a:p>
            </c:rich>
          </c:tx>
          <c:overlay val="0"/>
        </c:title>
        <c:numFmt formatCode="0.0" sourceLinked="1"/>
        <c:majorTickMark val="out"/>
        <c:minorTickMark val="none"/>
        <c:tickLblPos val="nextTo"/>
        <c:crossAx val="240026992"/>
        <c:crosses val="autoZero"/>
        <c:crossBetween val="between"/>
      </c:valAx>
      <c:spPr>
        <a:noFill/>
        <a:ln w="25400">
          <a:noFill/>
        </a:ln>
      </c:spPr>
    </c:plotArea>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a:lstStyle/>
          <a:p>
            <a:pPr>
              <a:defRPr/>
            </a:pPr>
            <a:r>
              <a:rPr lang="es-ES"/>
              <a:t>COMPARATIVO POR VIGENCIA</a:t>
            </a:r>
          </a:p>
          <a:p>
            <a:pPr>
              <a:defRPr/>
            </a:pPr>
            <a:r>
              <a:rPr lang="es-ES" sz="1100"/>
              <a:t>(Últimos</a:t>
            </a:r>
            <a:r>
              <a:rPr lang="es-ES" sz="1100" baseline="0"/>
              <a:t> 5 años)</a:t>
            </a:r>
            <a:endParaRPr lang="es-ES" sz="1100"/>
          </a:p>
        </c:rich>
      </c:tx>
      <c:layout>
        <c:manualLayout>
          <c:xMode val="edge"/>
          <c:yMode val="edge"/>
          <c:x val="0.26083597456688695"/>
          <c:y val="2.0521110357894024E-3"/>
        </c:manualLayout>
      </c:layout>
      <c:overlay val="0"/>
    </c:title>
    <c:autoTitleDeleted val="0"/>
    <c:view3D>
      <c:rotX val="15"/>
      <c:rotY val="20"/>
      <c:depthPercent val="100"/>
      <c:rAngAx val="1"/>
    </c:view3D>
    <c:floor>
      <c:thickness val="0"/>
    </c:floor>
    <c:sideWall>
      <c:thickness val="0"/>
    </c:sideWall>
    <c:backWall>
      <c:thickness val="0"/>
    </c:backWall>
    <c:plotArea>
      <c:layout/>
      <c:bar3DChart>
        <c:barDir val="col"/>
        <c:grouping val="stacked"/>
        <c:varyColors val="0"/>
        <c:ser>
          <c:idx val="0"/>
          <c:order val="0"/>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Consolidado!$C$38:$G$38</c:f>
              <c:strCache>
                <c:ptCount val="5"/>
                <c:pt idx="0">
                  <c:v>Audiencia 10</c:v>
                </c:pt>
                <c:pt idx="1">
                  <c:v>Audiencia 11</c:v>
                </c:pt>
                <c:pt idx="2">
                  <c:v>Audiencia 12</c:v>
                </c:pt>
                <c:pt idx="3">
                  <c:v>Audiencia 13</c:v>
                </c:pt>
                <c:pt idx="4">
                  <c:v>Audiencia 14</c:v>
                </c:pt>
              </c:strCache>
            </c:strRef>
          </c:cat>
          <c:val>
            <c:numRef>
              <c:f>Consolidado!$C$39:$G$39</c:f>
              <c:numCache>
                <c:formatCode>0.0</c:formatCode>
                <c:ptCount val="5"/>
                <c:pt idx="0">
                  <c:v>3.75</c:v>
                </c:pt>
                <c:pt idx="1">
                  <c:v>3.75</c:v>
                </c:pt>
                <c:pt idx="2">
                  <c:v>3.83</c:v>
                </c:pt>
                <c:pt idx="3">
                  <c:v>3.9</c:v>
                </c:pt>
                <c:pt idx="4">
                  <c:v>3.8901234567901231</c:v>
                </c:pt>
              </c:numCache>
            </c:numRef>
          </c:val>
          <c:extLst>
            <c:ext xmlns:c16="http://schemas.microsoft.com/office/drawing/2014/chart" uri="{C3380CC4-5D6E-409C-BE32-E72D297353CC}">
              <c16:uniqueId val="{00000000-9B1D-444C-A3C0-3DA884F213F9}"/>
            </c:ext>
          </c:extLst>
        </c:ser>
        <c:dLbls>
          <c:showLegendKey val="0"/>
          <c:showVal val="0"/>
          <c:showCatName val="0"/>
          <c:showSerName val="0"/>
          <c:showPercent val="0"/>
          <c:showBubbleSize val="0"/>
        </c:dLbls>
        <c:gapWidth val="55"/>
        <c:gapDepth val="55"/>
        <c:shape val="cylinder"/>
        <c:axId val="10004648"/>
        <c:axId val="10006216"/>
        <c:axId val="0"/>
      </c:bar3DChart>
      <c:catAx>
        <c:axId val="10004648"/>
        <c:scaling>
          <c:orientation val="minMax"/>
        </c:scaling>
        <c:delete val="0"/>
        <c:axPos val="b"/>
        <c:title>
          <c:tx>
            <c:rich>
              <a:bodyPr/>
              <a:lstStyle/>
              <a:p>
                <a:pPr>
                  <a:defRPr/>
                </a:pPr>
                <a:r>
                  <a:rPr lang="en-US"/>
                  <a:t>VIGENCIAS EVALUADAS</a:t>
                </a:r>
              </a:p>
            </c:rich>
          </c:tx>
          <c:overlay val="0"/>
        </c:title>
        <c:numFmt formatCode="General" sourceLinked="1"/>
        <c:majorTickMark val="none"/>
        <c:minorTickMark val="none"/>
        <c:tickLblPos val="nextTo"/>
        <c:crossAx val="10006216"/>
        <c:crosses val="autoZero"/>
        <c:auto val="1"/>
        <c:lblAlgn val="ctr"/>
        <c:lblOffset val="100"/>
        <c:noMultiLvlLbl val="0"/>
      </c:catAx>
      <c:valAx>
        <c:axId val="10006216"/>
        <c:scaling>
          <c:orientation val="minMax"/>
        </c:scaling>
        <c:delete val="0"/>
        <c:axPos val="l"/>
        <c:majorGridlines/>
        <c:title>
          <c:tx>
            <c:rich>
              <a:bodyPr/>
              <a:lstStyle/>
              <a:p>
                <a:pPr>
                  <a:defRPr/>
                </a:pPr>
                <a:r>
                  <a:rPr lang="es-ES"/>
                  <a:t>EVALUACIÓN</a:t>
                </a:r>
                <a:r>
                  <a:rPr lang="es-ES" baseline="0"/>
                  <a:t> GLOBAL</a:t>
                </a:r>
                <a:endParaRPr lang="es-ES"/>
              </a:p>
            </c:rich>
          </c:tx>
          <c:overlay val="0"/>
        </c:title>
        <c:numFmt formatCode="0.0" sourceLinked="1"/>
        <c:majorTickMark val="none"/>
        <c:minorTickMark val="none"/>
        <c:tickLblPos val="nextTo"/>
        <c:crossAx val="10004648"/>
        <c:crosses val="autoZero"/>
        <c:crossBetween val="between"/>
      </c:valAx>
      <c:spPr>
        <a:noFill/>
        <a:ln w="25400">
          <a:noFill/>
        </a:ln>
      </c:spPr>
    </c:plotArea>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Asistencia a Audiencias Públicas</a:t>
            </a:r>
          </a:p>
          <a:p>
            <a:pPr>
              <a:defRPr sz="1400" b="0" i="0" u="none" strike="noStrike" kern="1200" spc="0" baseline="0">
                <a:solidFill>
                  <a:schemeClr val="tx1">
                    <a:lumMod val="65000"/>
                    <a:lumOff val="35000"/>
                  </a:schemeClr>
                </a:solidFill>
                <a:latin typeface="+mn-lt"/>
                <a:ea typeface="+mn-ea"/>
                <a:cs typeface="+mn-cs"/>
              </a:defRPr>
            </a:pPr>
            <a:r>
              <a:rPr lang="es-CO"/>
              <a:t>(Últimos</a:t>
            </a:r>
            <a:r>
              <a:rPr lang="es-CO" baseline="0"/>
              <a:t> 5 años)</a:t>
            </a:r>
            <a:endParaRPr lang="es-CO"/>
          </a:p>
        </c:rich>
      </c:tx>
      <c:overlay val="0"/>
      <c:spPr>
        <a:noFill/>
        <a:ln w="25400">
          <a:noFill/>
        </a:ln>
      </c:spPr>
    </c:title>
    <c:autoTitleDeleted val="0"/>
    <c:plotArea>
      <c:layout/>
      <c:barChart>
        <c:barDir val="col"/>
        <c:grouping val="clustered"/>
        <c:varyColors val="0"/>
        <c:ser>
          <c:idx val="0"/>
          <c:order val="0"/>
          <c:spPr>
            <a:solidFill>
              <a:srgbClr val="4F81BD"/>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Hoja1!$D$5:$H$5</c:f>
              <c:numCache>
                <c:formatCode>General</c:formatCode>
                <c:ptCount val="5"/>
                <c:pt idx="0">
                  <c:v>2014</c:v>
                </c:pt>
                <c:pt idx="1">
                  <c:v>2015</c:v>
                </c:pt>
                <c:pt idx="2">
                  <c:v>2016</c:v>
                </c:pt>
                <c:pt idx="3">
                  <c:v>2017</c:v>
                </c:pt>
                <c:pt idx="4">
                  <c:v>2018</c:v>
                </c:pt>
              </c:numCache>
            </c:numRef>
          </c:cat>
          <c:val>
            <c:numRef>
              <c:f>Hoja1!$D$6:$H$6</c:f>
              <c:numCache>
                <c:formatCode>General</c:formatCode>
                <c:ptCount val="5"/>
                <c:pt idx="0">
                  <c:v>260</c:v>
                </c:pt>
                <c:pt idx="1">
                  <c:v>226</c:v>
                </c:pt>
                <c:pt idx="2">
                  <c:v>215</c:v>
                </c:pt>
                <c:pt idx="3">
                  <c:v>328</c:v>
                </c:pt>
                <c:pt idx="4">
                  <c:v>402</c:v>
                </c:pt>
              </c:numCache>
            </c:numRef>
          </c:val>
          <c:extLst>
            <c:ext xmlns:c16="http://schemas.microsoft.com/office/drawing/2014/chart" uri="{C3380CC4-5D6E-409C-BE32-E72D297353CC}">
              <c16:uniqueId val="{00000000-E0D8-4C49-A5CB-218FEA9EFED6}"/>
            </c:ext>
          </c:extLst>
        </c:ser>
        <c:dLbls>
          <c:showLegendKey val="0"/>
          <c:showVal val="0"/>
          <c:showCatName val="0"/>
          <c:showSerName val="0"/>
          <c:showPercent val="0"/>
          <c:showBubbleSize val="0"/>
        </c:dLbls>
        <c:gapWidth val="219"/>
        <c:overlap val="-27"/>
        <c:axId val="343687824"/>
        <c:axId val="187214896"/>
      </c:barChart>
      <c:catAx>
        <c:axId val="34368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7214896"/>
        <c:crosses val="autoZero"/>
        <c:auto val="1"/>
        <c:lblAlgn val="ctr"/>
        <c:lblOffset val="100"/>
        <c:noMultiLvlLbl val="0"/>
      </c:catAx>
      <c:valAx>
        <c:axId val="187214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4368782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19050</xdr:colOff>
      <xdr:row>103</xdr:row>
      <xdr:rowOff>171450</xdr:rowOff>
    </xdr:from>
    <xdr:to>
      <xdr:col>5</xdr:col>
      <xdr:colOff>1866900</xdr:colOff>
      <xdr:row>111</xdr:row>
      <xdr:rowOff>0</xdr:rowOff>
    </xdr:to>
    <xdr:sp macro="" textlink="">
      <xdr:nvSpPr>
        <xdr:cNvPr id="3" name="2 Flecha derecha">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6657975" y="5400675"/>
          <a:ext cx="1847850" cy="1371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a:t>Ver consolidado </a:t>
          </a:r>
        </a:p>
        <a:p>
          <a:pPr algn="ctr"/>
          <a:r>
            <a:rPr lang="es-ES" sz="1100"/>
            <a:t>Evaluación</a:t>
          </a:r>
        </a:p>
      </xdr:txBody>
    </xdr:sp>
    <xdr:clientData/>
  </xdr:twoCellAnchor>
  <xdr:twoCellAnchor editAs="oneCell">
    <xdr:from>
      <xdr:col>0</xdr:col>
      <xdr:colOff>104775</xdr:colOff>
      <xdr:row>0</xdr:row>
      <xdr:rowOff>47625</xdr:rowOff>
    </xdr:from>
    <xdr:to>
      <xdr:col>1</xdr:col>
      <xdr:colOff>504825</xdr:colOff>
      <xdr:row>3</xdr:row>
      <xdr:rowOff>85725</xdr:rowOff>
    </xdr:to>
    <xdr:pic>
      <xdr:nvPicPr>
        <xdr:cNvPr id="1944" name="5 Imagen">
          <a:extLst>
            <a:ext uri="{FF2B5EF4-FFF2-40B4-BE49-F238E27FC236}">
              <a16:creationId xmlns:a16="http://schemas.microsoft.com/office/drawing/2014/main" id="{00000000-0008-0000-0000-000098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47625"/>
          <a:ext cx="847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16</xdr:row>
      <xdr:rowOff>9525</xdr:rowOff>
    </xdr:from>
    <xdr:to>
      <xdr:col>7</xdr:col>
      <xdr:colOff>1028700</xdr:colOff>
      <xdr:row>32</xdr:row>
      <xdr:rowOff>19050</xdr:rowOff>
    </xdr:to>
    <xdr:graphicFrame macro="">
      <xdr:nvGraphicFramePr>
        <xdr:cNvPr id="744631" name="2 Gráfico">
          <a:extLst>
            <a:ext uri="{FF2B5EF4-FFF2-40B4-BE49-F238E27FC236}">
              <a16:creationId xmlns:a16="http://schemas.microsoft.com/office/drawing/2014/main" id="{00000000-0008-0000-0200-0000B75C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58615</xdr:rowOff>
    </xdr:from>
    <xdr:to>
      <xdr:col>7</xdr:col>
      <xdr:colOff>1019175</xdr:colOff>
      <xdr:row>47</xdr:row>
      <xdr:rowOff>77665</xdr:rowOff>
    </xdr:to>
    <xdr:graphicFrame macro="">
      <xdr:nvGraphicFramePr>
        <xdr:cNvPr id="744632" name="4 Gráfico">
          <a:extLst>
            <a:ext uri="{FF2B5EF4-FFF2-40B4-BE49-F238E27FC236}">
              <a16:creationId xmlns:a16="http://schemas.microsoft.com/office/drawing/2014/main" id="{00000000-0008-0000-0200-0000B85C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142875</xdr:colOff>
      <xdr:row>0</xdr:row>
      <xdr:rowOff>95250</xdr:rowOff>
    </xdr:from>
    <xdr:to>
      <xdr:col>1</xdr:col>
      <xdr:colOff>542925</xdr:colOff>
      <xdr:row>3</xdr:row>
      <xdr:rowOff>123825</xdr:rowOff>
    </xdr:to>
    <xdr:pic>
      <xdr:nvPicPr>
        <xdr:cNvPr id="744633" name="5 Imagen">
          <a:extLst>
            <a:ext uri="{FF2B5EF4-FFF2-40B4-BE49-F238E27FC236}">
              <a16:creationId xmlns:a16="http://schemas.microsoft.com/office/drawing/2014/main" id="{00000000-0008-0000-0200-0000B95C0B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95250"/>
          <a:ext cx="8191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571500</xdr:colOff>
      <xdr:row>6</xdr:row>
      <xdr:rowOff>9525</xdr:rowOff>
    </xdr:from>
    <xdr:to>
      <xdr:col>14</xdr:col>
      <xdr:colOff>571500</xdr:colOff>
      <xdr:row>20</xdr:row>
      <xdr:rowOff>85725</xdr:rowOff>
    </xdr:to>
    <xdr:graphicFrame macro="">
      <xdr:nvGraphicFramePr>
        <xdr:cNvPr id="371895" name="Gráfico 2">
          <a:extLst>
            <a:ext uri="{FF2B5EF4-FFF2-40B4-BE49-F238E27FC236}">
              <a16:creationId xmlns:a16="http://schemas.microsoft.com/office/drawing/2014/main" id="{00000000-0008-0000-0300-0000B7AC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23"/>
  <sheetViews>
    <sheetView tabSelected="1" view="pageBreakPreview" zoomScale="120" zoomScaleNormal="110" zoomScaleSheetLayoutView="120" workbookViewId="0">
      <selection activeCell="C74" sqref="C74"/>
    </sheetView>
  </sheetViews>
  <sheetFormatPr baseColWidth="10" defaultColWidth="9.85546875" defaultRowHeight="15" zeroHeight="1" outlineLevelRow="1" x14ac:dyDescent="0.25"/>
  <cols>
    <col min="1" max="1" width="6.7109375" customWidth="1"/>
    <col min="2" max="2" width="8" style="1" customWidth="1"/>
    <col min="3" max="3" width="56.28515625" style="13" customWidth="1"/>
    <col min="4" max="4" width="16.5703125" style="1" customWidth="1"/>
    <col min="5" max="5" width="11.42578125" style="4" customWidth="1"/>
    <col min="6" max="6" width="50.28515625" style="13" customWidth="1"/>
    <col min="7" max="31" width="11.42578125" hidden="1" customWidth="1"/>
    <col min="32" max="32" width="11.42578125" customWidth="1"/>
    <col min="33" max="33" width="44.7109375" customWidth="1"/>
    <col min="34" max="252" width="11.42578125" customWidth="1"/>
    <col min="253" max="253" width="13.28515625" customWidth="1"/>
    <col min="254" max="254" width="10.5703125" customWidth="1"/>
    <col min="255" max="255" width="17.7109375" customWidth="1"/>
  </cols>
  <sheetData>
    <row r="1" spans="1:6" x14ac:dyDescent="0.25">
      <c r="A1" s="60"/>
      <c r="B1" s="61"/>
      <c r="C1" s="85" t="s">
        <v>104</v>
      </c>
      <c r="D1" s="63"/>
      <c r="E1" s="64" t="s">
        <v>126</v>
      </c>
      <c r="F1" s="65" t="s">
        <v>131</v>
      </c>
    </row>
    <row r="2" spans="1:6" ht="15" customHeight="1" x14ac:dyDescent="0.25">
      <c r="A2" s="70"/>
      <c r="B2" s="66"/>
      <c r="C2" s="62"/>
      <c r="D2" s="67"/>
      <c r="E2" s="68" t="s">
        <v>127</v>
      </c>
      <c r="F2" s="69">
        <v>1</v>
      </c>
    </row>
    <row r="3" spans="1:6" x14ac:dyDescent="0.25">
      <c r="A3" s="70"/>
      <c r="B3" s="71"/>
      <c r="C3" s="72" t="s">
        <v>133</v>
      </c>
      <c r="D3" s="73"/>
      <c r="E3" s="68" t="s">
        <v>128</v>
      </c>
      <c r="F3" s="74">
        <v>41404</v>
      </c>
    </row>
    <row r="4" spans="1:6" ht="15.75" customHeight="1" thickBot="1" x14ac:dyDescent="0.3">
      <c r="A4" s="75"/>
      <c r="B4" s="76"/>
      <c r="C4" s="77" t="s">
        <v>134</v>
      </c>
      <c r="D4" s="78"/>
      <c r="E4" s="79" t="s">
        <v>129</v>
      </c>
      <c r="F4" s="80">
        <v>1</v>
      </c>
    </row>
    <row r="5" spans="1:6" ht="15.75" thickBot="1" x14ac:dyDescent="0.3">
      <c r="A5" s="130"/>
      <c r="B5" s="130"/>
      <c r="C5" s="130"/>
      <c r="D5" s="130"/>
      <c r="E5" s="130"/>
      <c r="F5" s="130"/>
    </row>
    <row r="6" spans="1:6" x14ac:dyDescent="0.25">
      <c r="A6" s="131" t="s">
        <v>135</v>
      </c>
      <c r="B6" s="132"/>
      <c r="C6" s="132"/>
      <c r="D6" s="137">
        <v>2018</v>
      </c>
      <c r="E6" s="137"/>
      <c r="F6" s="138"/>
    </row>
    <row r="7" spans="1:6" ht="15.75" thickBot="1" x14ac:dyDescent="0.3">
      <c r="A7" s="133" t="s">
        <v>105</v>
      </c>
      <c r="B7" s="134"/>
      <c r="C7" s="134"/>
      <c r="D7" s="135" t="s">
        <v>286</v>
      </c>
      <c r="E7" s="135"/>
      <c r="F7" s="136"/>
    </row>
    <row r="8" spans="1:6" ht="15.75" thickBot="1" x14ac:dyDescent="0.3">
      <c r="A8" s="128"/>
      <c r="B8" s="128"/>
      <c r="C8" s="128"/>
      <c r="D8" s="128"/>
      <c r="E8" s="128"/>
      <c r="F8" s="128"/>
    </row>
    <row r="9" spans="1:6" x14ac:dyDescent="0.25">
      <c r="A9" s="131" t="s">
        <v>103</v>
      </c>
      <c r="B9" s="132"/>
      <c r="C9" s="132"/>
      <c r="D9" s="139">
        <v>43641</v>
      </c>
      <c r="E9" s="137"/>
      <c r="F9" s="138"/>
    </row>
    <row r="10" spans="1:6" ht="15.75" thickBot="1" x14ac:dyDescent="0.3">
      <c r="A10" s="133" t="s">
        <v>102</v>
      </c>
      <c r="B10" s="134"/>
      <c r="C10" s="134"/>
      <c r="D10" s="135" t="s">
        <v>147</v>
      </c>
      <c r="E10" s="135"/>
      <c r="F10" s="136"/>
    </row>
    <row r="11" spans="1:6" ht="15.75" thickBot="1" x14ac:dyDescent="0.3">
      <c r="A11" s="129"/>
      <c r="B11" s="129"/>
      <c r="C11" s="129"/>
      <c r="D11" s="129"/>
      <c r="E11" s="129"/>
      <c r="F11" s="129"/>
    </row>
    <row r="12" spans="1:6" ht="45" customHeight="1" x14ac:dyDescent="0.25">
      <c r="A12" s="126" t="s">
        <v>0</v>
      </c>
      <c r="B12" s="127"/>
      <c r="C12" s="127"/>
      <c r="D12" s="8" t="s">
        <v>1</v>
      </c>
      <c r="E12" s="9" t="s">
        <v>100</v>
      </c>
      <c r="F12" s="10" t="s">
        <v>101</v>
      </c>
    </row>
    <row r="13" spans="1:6" x14ac:dyDescent="0.25">
      <c r="A13" s="124">
        <v>1</v>
      </c>
      <c r="B13" s="125"/>
      <c r="C13" s="18" t="s">
        <v>29</v>
      </c>
      <c r="D13" s="54">
        <f>AVERAGE(D14:D27)</f>
        <v>4</v>
      </c>
      <c r="E13" s="11"/>
      <c r="F13" s="36"/>
    </row>
    <row r="14" spans="1:6" ht="54" customHeight="1" outlineLevel="1" x14ac:dyDescent="0.25">
      <c r="A14" s="6"/>
      <c r="B14" s="16" t="s">
        <v>4</v>
      </c>
      <c r="C14" s="19" t="s">
        <v>148</v>
      </c>
      <c r="D14" s="30">
        <f>IF(E14="No se cumple",1, IF(E14="Se cumple aceptablemente",2, IF(E14="Se cumple en alto grado",3, IF(E14="Se cumple plenamente",4))))</f>
        <v>4</v>
      </c>
      <c r="E14" s="5" t="s">
        <v>12</v>
      </c>
      <c r="F14" s="91" t="s">
        <v>287</v>
      </c>
    </row>
    <row r="15" spans="1:6" ht="51.75" customHeight="1" outlineLevel="1" x14ac:dyDescent="0.25">
      <c r="A15" s="87"/>
      <c r="B15" s="88" t="s">
        <v>5</v>
      </c>
      <c r="C15" s="89" t="s">
        <v>149</v>
      </c>
      <c r="D15" s="86">
        <f t="shared" ref="D15:D80" si="0">IF(E15="No se cumple",1, IF(E15="Se cumple aceptablemente",2, IF(E15="Se cumple en alto grado",3, IF(E15="Se cumple plenamente",4))))</f>
        <v>4</v>
      </c>
      <c r="E15" s="90" t="s">
        <v>12</v>
      </c>
      <c r="F15" s="92" t="s">
        <v>288</v>
      </c>
    </row>
    <row r="16" spans="1:6" ht="117.75" customHeight="1" outlineLevel="1" x14ac:dyDescent="0.25">
      <c r="A16" s="6"/>
      <c r="B16" s="16" t="s">
        <v>6</v>
      </c>
      <c r="C16" s="19" t="s">
        <v>150</v>
      </c>
      <c r="D16" s="30">
        <f t="shared" si="0"/>
        <v>4</v>
      </c>
      <c r="E16" s="5" t="s">
        <v>12</v>
      </c>
      <c r="F16" s="99" t="s">
        <v>289</v>
      </c>
    </row>
    <row r="17" spans="1:6" ht="48.75" customHeight="1" outlineLevel="1" x14ac:dyDescent="0.25">
      <c r="A17" s="6"/>
      <c r="B17" s="16" t="s">
        <v>7</v>
      </c>
      <c r="C17" s="19" t="s">
        <v>151</v>
      </c>
      <c r="D17" s="30">
        <f t="shared" si="0"/>
        <v>4</v>
      </c>
      <c r="E17" s="5" t="s">
        <v>12</v>
      </c>
      <c r="F17" s="93" t="s">
        <v>288</v>
      </c>
    </row>
    <row r="18" spans="1:6" ht="117" customHeight="1" outlineLevel="1" x14ac:dyDescent="0.25">
      <c r="A18" s="6"/>
      <c r="B18" s="16" t="s">
        <v>8</v>
      </c>
      <c r="C18" s="19" t="s">
        <v>2</v>
      </c>
      <c r="D18" s="30">
        <f t="shared" si="0"/>
        <v>4</v>
      </c>
      <c r="E18" s="5" t="s">
        <v>12</v>
      </c>
      <c r="F18" s="93" t="s">
        <v>290</v>
      </c>
    </row>
    <row r="19" spans="1:6" ht="124.5" customHeight="1" outlineLevel="1" x14ac:dyDescent="0.25">
      <c r="A19" s="6"/>
      <c r="B19" s="16" t="s">
        <v>9</v>
      </c>
      <c r="C19" s="19" t="s">
        <v>18</v>
      </c>
      <c r="D19" s="30">
        <f t="shared" si="0"/>
        <v>4</v>
      </c>
      <c r="E19" s="5" t="s">
        <v>12</v>
      </c>
      <c r="F19" s="93" t="s">
        <v>291</v>
      </c>
    </row>
    <row r="20" spans="1:6" ht="69.75" customHeight="1" outlineLevel="1" x14ac:dyDescent="0.25">
      <c r="A20" s="6"/>
      <c r="B20" s="16" t="s">
        <v>10</v>
      </c>
      <c r="C20" s="19" t="s">
        <v>152</v>
      </c>
      <c r="D20" s="30">
        <f t="shared" si="0"/>
        <v>4</v>
      </c>
      <c r="E20" s="5" t="s">
        <v>12</v>
      </c>
      <c r="F20" s="93" t="s">
        <v>292</v>
      </c>
    </row>
    <row r="21" spans="1:6" ht="69" customHeight="1" outlineLevel="1" x14ac:dyDescent="0.25">
      <c r="A21" s="6"/>
      <c r="B21" s="16" t="s">
        <v>19</v>
      </c>
      <c r="C21" s="19" t="s">
        <v>153</v>
      </c>
      <c r="D21" s="30">
        <f t="shared" si="0"/>
        <v>4</v>
      </c>
      <c r="E21" s="5" t="s">
        <v>12</v>
      </c>
      <c r="F21" s="93" t="s">
        <v>293</v>
      </c>
    </row>
    <row r="22" spans="1:6" ht="70.5" customHeight="1" outlineLevel="1" x14ac:dyDescent="0.25">
      <c r="A22" s="6"/>
      <c r="B22" s="16" t="s">
        <v>23</v>
      </c>
      <c r="C22" s="19" t="s">
        <v>20</v>
      </c>
      <c r="D22" s="30">
        <f t="shared" si="0"/>
        <v>4</v>
      </c>
      <c r="E22" s="5" t="s">
        <v>12</v>
      </c>
      <c r="F22" s="93" t="s">
        <v>294</v>
      </c>
    </row>
    <row r="23" spans="1:6" ht="68.25" customHeight="1" outlineLevel="1" x14ac:dyDescent="0.25">
      <c r="A23" s="6"/>
      <c r="B23" s="16" t="s">
        <v>24</v>
      </c>
      <c r="C23" s="19" t="s">
        <v>154</v>
      </c>
      <c r="D23" s="30">
        <f t="shared" si="0"/>
        <v>4</v>
      </c>
      <c r="E23" s="5" t="s">
        <v>12</v>
      </c>
      <c r="F23" s="51" t="s">
        <v>295</v>
      </c>
    </row>
    <row r="24" spans="1:6" ht="69" customHeight="1" outlineLevel="1" x14ac:dyDescent="0.25">
      <c r="A24" s="6"/>
      <c r="B24" s="16" t="s">
        <v>25</v>
      </c>
      <c r="C24" s="19" t="s">
        <v>21</v>
      </c>
      <c r="D24" s="30">
        <f>IF(E24="No se cumple",1, IF(E24="Se cumple aceptablemente",2, IF(E24="Se cumple en alto grado",3, IF(E24="Se cumple plenamente",4))))</f>
        <v>4</v>
      </c>
      <c r="E24" s="5" t="s">
        <v>12</v>
      </c>
      <c r="F24" s="51" t="s">
        <v>296</v>
      </c>
    </row>
    <row r="25" spans="1:6" ht="72.75" customHeight="1" outlineLevel="1" x14ac:dyDescent="0.25">
      <c r="A25" s="6"/>
      <c r="B25" s="16" t="s">
        <v>26</v>
      </c>
      <c r="C25" s="19" t="s">
        <v>22</v>
      </c>
      <c r="D25" s="30">
        <f t="shared" si="0"/>
        <v>4</v>
      </c>
      <c r="E25" s="5" t="s">
        <v>12</v>
      </c>
      <c r="F25" s="51" t="s">
        <v>297</v>
      </c>
    </row>
    <row r="26" spans="1:6" ht="70.5" customHeight="1" outlineLevel="1" x14ac:dyDescent="0.25">
      <c r="A26" s="6"/>
      <c r="B26" s="16" t="s">
        <v>27</v>
      </c>
      <c r="C26" s="19" t="s">
        <v>155</v>
      </c>
      <c r="D26" s="30">
        <f t="shared" si="0"/>
        <v>4</v>
      </c>
      <c r="E26" s="5" t="s">
        <v>12</v>
      </c>
      <c r="F26" s="51" t="s">
        <v>298</v>
      </c>
    </row>
    <row r="27" spans="1:6" ht="78.75" outlineLevel="1" x14ac:dyDescent="0.25">
      <c r="A27" s="6"/>
      <c r="B27" s="16" t="s">
        <v>28</v>
      </c>
      <c r="C27" s="19" t="s">
        <v>3</v>
      </c>
      <c r="D27" s="30">
        <f t="shared" si="0"/>
        <v>4</v>
      </c>
      <c r="E27" s="5" t="s">
        <v>12</v>
      </c>
      <c r="F27" s="51" t="s">
        <v>299</v>
      </c>
    </row>
    <row r="28" spans="1:6" x14ac:dyDescent="0.25">
      <c r="A28" s="124">
        <v>2</v>
      </c>
      <c r="B28" s="125"/>
      <c r="C28" s="18" t="s">
        <v>15</v>
      </c>
      <c r="D28" s="54">
        <f>AVERAGE(D29:D33)</f>
        <v>3.4</v>
      </c>
      <c r="E28" s="12"/>
      <c r="F28" s="36"/>
    </row>
    <row r="29" spans="1:6" ht="106.5" customHeight="1" outlineLevel="1" x14ac:dyDescent="0.25">
      <c r="A29" s="6"/>
      <c r="B29" s="16" t="s">
        <v>16</v>
      </c>
      <c r="C29" s="19" t="s">
        <v>157</v>
      </c>
      <c r="D29" s="30">
        <f t="shared" si="0"/>
        <v>4</v>
      </c>
      <c r="E29" s="5" t="s">
        <v>12</v>
      </c>
      <c r="F29" s="51" t="s">
        <v>300</v>
      </c>
    </row>
    <row r="30" spans="1:6" ht="60" customHeight="1" outlineLevel="1" x14ac:dyDescent="0.25">
      <c r="A30" s="6"/>
      <c r="B30" s="84">
        <v>2.2000000000000002</v>
      </c>
      <c r="C30" s="19" t="s">
        <v>156</v>
      </c>
      <c r="D30" s="30">
        <f t="shared" si="0"/>
        <v>1</v>
      </c>
      <c r="E30" s="5" t="s">
        <v>11</v>
      </c>
      <c r="F30" s="51" t="s">
        <v>301</v>
      </c>
    </row>
    <row r="31" spans="1:6" ht="67.5" outlineLevel="1" x14ac:dyDescent="0.25">
      <c r="A31" s="6"/>
      <c r="B31" s="16">
        <v>2.2999999999999998</v>
      </c>
      <c r="C31" s="19" t="s">
        <v>146</v>
      </c>
      <c r="D31" s="30">
        <f t="shared" si="0"/>
        <v>4</v>
      </c>
      <c r="E31" s="5" t="s">
        <v>12</v>
      </c>
      <c r="F31" s="93" t="s">
        <v>302</v>
      </c>
    </row>
    <row r="32" spans="1:6" ht="67.5" customHeight="1" outlineLevel="1" x14ac:dyDescent="0.25">
      <c r="A32" s="6"/>
      <c r="B32" s="16">
        <v>2.4</v>
      </c>
      <c r="C32" s="19" t="s">
        <v>145</v>
      </c>
      <c r="D32" s="30">
        <f t="shared" si="0"/>
        <v>4</v>
      </c>
      <c r="E32" s="5" t="s">
        <v>12</v>
      </c>
      <c r="F32" s="51" t="s">
        <v>303</v>
      </c>
    </row>
    <row r="33" spans="1:6" ht="24" outlineLevel="1" x14ac:dyDescent="0.25">
      <c r="A33" s="6"/>
      <c r="B33" s="16">
        <v>2.5</v>
      </c>
      <c r="C33" s="19" t="s">
        <v>17</v>
      </c>
      <c r="D33" s="30">
        <f>IF(E33="No se cumple",1, IF(E33="Se cumple aceptablemente",2, IF(E33="Se cumple en alto grado",3, IF(E33="Se cumple plenamente",4))))</f>
        <v>4</v>
      </c>
      <c r="E33" s="5" t="s">
        <v>12</v>
      </c>
      <c r="F33" s="51" t="s">
        <v>304</v>
      </c>
    </row>
    <row r="34" spans="1:6" ht="30" x14ac:dyDescent="0.25">
      <c r="A34" s="124">
        <v>3</v>
      </c>
      <c r="B34" s="125"/>
      <c r="C34" s="18" t="s">
        <v>159</v>
      </c>
      <c r="D34" s="54">
        <f>AVERAGE(D35:D42)</f>
        <v>4</v>
      </c>
      <c r="E34" s="12"/>
      <c r="F34" s="36"/>
    </row>
    <row r="35" spans="1:6" ht="78.75" outlineLevel="1" x14ac:dyDescent="0.25">
      <c r="A35" s="6"/>
      <c r="B35" s="16" t="s">
        <v>30</v>
      </c>
      <c r="C35" s="19" t="s">
        <v>158</v>
      </c>
      <c r="D35" s="30">
        <f t="shared" si="0"/>
        <v>4</v>
      </c>
      <c r="E35" s="5" t="s">
        <v>12</v>
      </c>
      <c r="F35" s="51" t="s">
        <v>305</v>
      </c>
    </row>
    <row r="36" spans="1:6" ht="59.25" customHeight="1" outlineLevel="1" x14ac:dyDescent="0.25">
      <c r="A36" s="6"/>
      <c r="B36" s="84">
        <v>3.2</v>
      </c>
      <c r="C36" s="19" t="s">
        <v>162</v>
      </c>
      <c r="D36" s="30">
        <f>IF(E36="No se cumple",1, IF(E36="Se cumple aceptablemente",2, IF(E36="Se cumple en alto grado",3, IF(E36="Se cumple plenamente",4))))</f>
        <v>4</v>
      </c>
      <c r="E36" s="5" t="s">
        <v>12</v>
      </c>
      <c r="F36" s="55" t="s">
        <v>306</v>
      </c>
    </row>
    <row r="37" spans="1:6" ht="51" customHeight="1" outlineLevel="1" x14ac:dyDescent="0.25">
      <c r="A37" s="6"/>
      <c r="B37" s="84">
        <v>3.3</v>
      </c>
      <c r="C37" s="19" t="s">
        <v>161</v>
      </c>
      <c r="D37" s="30">
        <f>IF(E37="No se cumple",1, IF(E37="Se cumple aceptablemente",2, IF(E37="Se cumple en alto grado",3, IF(E37="Se cumple plenamente",4))))</f>
        <v>4</v>
      </c>
      <c r="E37" s="5" t="s">
        <v>12</v>
      </c>
      <c r="F37" s="55" t="s">
        <v>308</v>
      </c>
    </row>
    <row r="38" spans="1:6" ht="66" customHeight="1" outlineLevel="1" x14ac:dyDescent="0.25">
      <c r="A38" s="6"/>
      <c r="B38" s="16">
        <v>3.4</v>
      </c>
      <c r="C38" s="19" t="s">
        <v>163</v>
      </c>
      <c r="D38" s="30">
        <f t="shared" si="0"/>
        <v>4</v>
      </c>
      <c r="E38" s="5" t="s">
        <v>12</v>
      </c>
      <c r="F38" s="56" t="s">
        <v>307</v>
      </c>
    </row>
    <row r="39" spans="1:6" ht="48.75" customHeight="1" outlineLevel="1" x14ac:dyDescent="0.25">
      <c r="A39" s="6"/>
      <c r="B39" s="16">
        <v>3.5</v>
      </c>
      <c r="C39" s="19" t="s">
        <v>164</v>
      </c>
      <c r="D39" s="30">
        <f t="shared" si="0"/>
        <v>4</v>
      </c>
      <c r="E39" s="5" t="s">
        <v>12</v>
      </c>
      <c r="F39" s="56" t="s">
        <v>282</v>
      </c>
    </row>
    <row r="40" spans="1:6" ht="48.75" customHeight="1" outlineLevel="1" x14ac:dyDescent="0.25">
      <c r="A40" s="6"/>
      <c r="B40" s="84">
        <v>3.6</v>
      </c>
      <c r="C40" s="19" t="s">
        <v>167</v>
      </c>
      <c r="D40" s="30">
        <f t="shared" si="0"/>
        <v>4</v>
      </c>
      <c r="E40" s="5" t="s">
        <v>12</v>
      </c>
      <c r="F40" s="56" t="s">
        <v>283</v>
      </c>
    </row>
    <row r="41" spans="1:6" ht="100.5" customHeight="1" outlineLevel="1" x14ac:dyDescent="0.25">
      <c r="A41" s="6"/>
      <c r="B41" s="84">
        <v>3.7</v>
      </c>
      <c r="C41" s="19" t="s">
        <v>166</v>
      </c>
      <c r="D41" s="30">
        <f t="shared" si="0"/>
        <v>4</v>
      </c>
      <c r="E41" s="5" t="s">
        <v>12</v>
      </c>
      <c r="F41" s="56" t="s">
        <v>310</v>
      </c>
    </row>
    <row r="42" spans="1:6" ht="69" customHeight="1" outlineLevel="1" x14ac:dyDescent="0.25">
      <c r="A42" s="6"/>
      <c r="B42" s="16">
        <v>3.8</v>
      </c>
      <c r="C42" s="19" t="s">
        <v>165</v>
      </c>
      <c r="D42" s="30">
        <f t="shared" si="0"/>
        <v>4</v>
      </c>
      <c r="E42" s="5" t="s">
        <v>12</v>
      </c>
      <c r="F42" s="56" t="s">
        <v>309</v>
      </c>
    </row>
    <row r="43" spans="1:6" x14ac:dyDescent="0.25">
      <c r="A43" s="124">
        <v>4</v>
      </c>
      <c r="B43" s="125"/>
      <c r="C43" s="18" t="s">
        <v>31</v>
      </c>
      <c r="D43" s="54">
        <f>AVERAGE(D44:D52)</f>
        <v>4</v>
      </c>
      <c r="E43" s="12"/>
      <c r="F43" s="36"/>
    </row>
    <row r="44" spans="1:6" ht="51" customHeight="1" outlineLevel="1" x14ac:dyDescent="0.25">
      <c r="A44" s="6"/>
      <c r="B44" s="16" t="s">
        <v>33</v>
      </c>
      <c r="C44" s="19" t="s">
        <v>32</v>
      </c>
      <c r="D44" s="30">
        <f t="shared" si="0"/>
        <v>4</v>
      </c>
      <c r="E44" s="5" t="s">
        <v>12</v>
      </c>
      <c r="F44" s="55" t="s">
        <v>284</v>
      </c>
    </row>
    <row r="45" spans="1:6" ht="115.5" customHeight="1" outlineLevel="1" x14ac:dyDescent="0.25">
      <c r="A45" s="6"/>
      <c r="B45" s="16" t="s">
        <v>34</v>
      </c>
      <c r="C45" s="19" t="s">
        <v>168</v>
      </c>
      <c r="D45" s="30">
        <f t="shared" si="0"/>
        <v>4</v>
      </c>
      <c r="E45" s="5" t="s">
        <v>12</v>
      </c>
      <c r="F45" s="51" t="s">
        <v>311</v>
      </c>
    </row>
    <row r="46" spans="1:6" ht="77.25" customHeight="1" outlineLevel="1" x14ac:dyDescent="0.25">
      <c r="A46" s="6"/>
      <c r="B46" s="96" t="s">
        <v>35</v>
      </c>
      <c r="C46" s="19" t="s">
        <v>172</v>
      </c>
      <c r="D46" s="30">
        <f t="shared" si="0"/>
        <v>4</v>
      </c>
      <c r="E46" s="5" t="s">
        <v>12</v>
      </c>
      <c r="F46" s="55" t="s">
        <v>312</v>
      </c>
    </row>
    <row r="47" spans="1:6" ht="47.25" customHeight="1" outlineLevel="1" x14ac:dyDescent="0.25">
      <c r="A47" s="6"/>
      <c r="B47" s="96" t="s">
        <v>36</v>
      </c>
      <c r="C47" s="19" t="s">
        <v>169</v>
      </c>
      <c r="D47" s="30">
        <f t="shared" si="0"/>
        <v>4</v>
      </c>
      <c r="E47" s="5" t="s">
        <v>12</v>
      </c>
      <c r="F47" s="56" t="s">
        <v>213</v>
      </c>
    </row>
    <row r="48" spans="1:6" ht="101.25" outlineLevel="1" x14ac:dyDescent="0.25">
      <c r="A48" s="6"/>
      <c r="B48" s="96" t="s">
        <v>37</v>
      </c>
      <c r="C48" s="19" t="s">
        <v>170</v>
      </c>
      <c r="D48" s="30">
        <f t="shared" si="0"/>
        <v>4</v>
      </c>
      <c r="E48" s="5" t="s">
        <v>12</v>
      </c>
      <c r="F48" s="55" t="s">
        <v>313</v>
      </c>
    </row>
    <row r="49" spans="1:6" ht="63.75" customHeight="1" outlineLevel="1" x14ac:dyDescent="0.25">
      <c r="A49" s="6"/>
      <c r="B49" s="96" t="s">
        <v>38</v>
      </c>
      <c r="C49" s="19" t="s">
        <v>171</v>
      </c>
      <c r="D49" s="30">
        <f t="shared" si="0"/>
        <v>4</v>
      </c>
      <c r="E49" s="5" t="s">
        <v>12</v>
      </c>
      <c r="F49" s="55" t="s">
        <v>314</v>
      </c>
    </row>
    <row r="50" spans="1:6" ht="69" customHeight="1" outlineLevel="1" x14ac:dyDescent="0.25">
      <c r="A50" s="6"/>
      <c r="B50" s="96" t="s">
        <v>39</v>
      </c>
      <c r="C50" s="19" t="s">
        <v>173</v>
      </c>
      <c r="D50" s="30">
        <f t="shared" si="0"/>
        <v>4</v>
      </c>
      <c r="E50" s="5" t="s">
        <v>12</v>
      </c>
      <c r="F50" s="52" t="s">
        <v>348</v>
      </c>
    </row>
    <row r="51" spans="1:6" ht="47.25" customHeight="1" outlineLevel="1" x14ac:dyDescent="0.25">
      <c r="A51" s="6"/>
      <c r="B51" s="96" t="s">
        <v>40</v>
      </c>
      <c r="C51" s="19" t="s">
        <v>174</v>
      </c>
      <c r="D51" s="30">
        <f t="shared" si="0"/>
        <v>4</v>
      </c>
      <c r="E51" s="5" t="s">
        <v>12</v>
      </c>
      <c r="F51" s="51" t="s">
        <v>315</v>
      </c>
    </row>
    <row r="52" spans="1:6" ht="61.5" customHeight="1" outlineLevel="1" x14ac:dyDescent="0.25">
      <c r="A52" s="6"/>
      <c r="B52" s="96" t="s">
        <v>199</v>
      </c>
      <c r="C52" s="19" t="s">
        <v>175</v>
      </c>
      <c r="D52" s="30">
        <f t="shared" si="0"/>
        <v>4</v>
      </c>
      <c r="E52" s="90" t="s">
        <v>12</v>
      </c>
      <c r="F52" s="55" t="s">
        <v>212</v>
      </c>
    </row>
    <row r="53" spans="1:6" x14ac:dyDescent="0.25">
      <c r="A53" s="124">
        <v>5</v>
      </c>
      <c r="B53" s="125"/>
      <c r="C53" s="18" t="s">
        <v>41</v>
      </c>
      <c r="D53" s="54">
        <f>AVERAGE(D54:D61)</f>
        <v>4</v>
      </c>
      <c r="E53" s="12"/>
      <c r="F53" s="36"/>
    </row>
    <row r="54" spans="1:6" ht="30" outlineLevel="1" x14ac:dyDescent="0.25">
      <c r="A54" s="6"/>
      <c r="B54" s="16" t="s">
        <v>42</v>
      </c>
      <c r="C54" s="19" t="s">
        <v>43</v>
      </c>
      <c r="D54" s="30">
        <f t="shared" si="0"/>
        <v>4</v>
      </c>
      <c r="E54" s="5" t="s">
        <v>12</v>
      </c>
      <c r="F54" s="56" t="s">
        <v>214</v>
      </c>
    </row>
    <row r="55" spans="1:6" ht="45" outlineLevel="1" x14ac:dyDescent="0.25">
      <c r="A55" s="6"/>
      <c r="B55" s="16" t="s">
        <v>44</v>
      </c>
      <c r="C55" s="19" t="s">
        <v>176</v>
      </c>
      <c r="D55" s="30">
        <f t="shared" si="0"/>
        <v>4</v>
      </c>
      <c r="E55" s="5" t="s">
        <v>12</v>
      </c>
      <c r="F55" s="51" t="s">
        <v>316</v>
      </c>
    </row>
    <row r="56" spans="1:6" ht="88.5" customHeight="1" outlineLevel="1" x14ac:dyDescent="0.25">
      <c r="A56" s="6"/>
      <c r="B56" s="16" t="s">
        <v>47</v>
      </c>
      <c r="C56" s="19" t="s">
        <v>177</v>
      </c>
      <c r="D56" s="30">
        <f t="shared" si="0"/>
        <v>4</v>
      </c>
      <c r="E56" s="5" t="s">
        <v>12</v>
      </c>
      <c r="F56" s="56" t="s">
        <v>318</v>
      </c>
    </row>
    <row r="57" spans="1:6" ht="30" outlineLevel="1" x14ac:dyDescent="0.25">
      <c r="A57" s="6"/>
      <c r="B57" s="16" t="s">
        <v>48</v>
      </c>
      <c r="C57" s="19" t="s">
        <v>178</v>
      </c>
      <c r="D57" s="30">
        <f t="shared" si="0"/>
        <v>4</v>
      </c>
      <c r="E57" s="5" t="s">
        <v>12</v>
      </c>
      <c r="F57" s="56" t="s">
        <v>317</v>
      </c>
    </row>
    <row r="58" spans="1:6" ht="45" outlineLevel="1" x14ac:dyDescent="0.25">
      <c r="A58" s="6"/>
      <c r="B58" s="16" t="s">
        <v>49</v>
      </c>
      <c r="C58" s="19" t="s">
        <v>107</v>
      </c>
      <c r="D58" s="30">
        <f t="shared" si="0"/>
        <v>4</v>
      </c>
      <c r="E58" s="5" t="s">
        <v>12</v>
      </c>
      <c r="F58" s="55" t="s">
        <v>209</v>
      </c>
    </row>
    <row r="59" spans="1:6" ht="76.5" customHeight="1" outlineLevel="1" x14ac:dyDescent="0.25">
      <c r="A59" s="6"/>
      <c r="B59" s="16" t="s">
        <v>50</v>
      </c>
      <c r="C59" s="19" t="s">
        <v>45</v>
      </c>
      <c r="D59" s="30">
        <f t="shared" si="0"/>
        <v>4</v>
      </c>
      <c r="E59" s="90" t="s">
        <v>12</v>
      </c>
      <c r="F59" s="56" t="s">
        <v>319</v>
      </c>
    </row>
    <row r="60" spans="1:6" ht="122.25" customHeight="1" outlineLevel="1" x14ac:dyDescent="0.25">
      <c r="A60" s="58"/>
      <c r="B60" s="57" t="s">
        <v>106</v>
      </c>
      <c r="C60" s="19" t="s">
        <v>46</v>
      </c>
      <c r="D60" s="30">
        <f t="shared" si="0"/>
        <v>4</v>
      </c>
      <c r="E60" s="5" t="s">
        <v>12</v>
      </c>
      <c r="F60" s="108" t="s">
        <v>320</v>
      </c>
    </row>
    <row r="61" spans="1:6" ht="45" customHeight="1" outlineLevel="1" x14ac:dyDescent="0.25">
      <c r="A61" s="58"/>
      <c r="B61" s="57">
        <v>5.8</v>
      </c>
      <c r="C61" s="19" t="s">
        <v>144</v>
      </c>
      <c r="D61" s="30">
        <f>IF(E61="No se cumple",1, IF(E61="Se cumple aceptablemente",2, IF(E61="Se cumple en alto grado",3, IF(E61="Se cumple plenamente",4))))</f>
        <v>4</v>
      </c>
      <c r="E61" s="5" t="s">
        <v>12</v>
      </c>
      <c r="F61" s="108" t="s">
        <v>321</v>
      </c>
    </row>
    <row r="62" spans="1:6" x14ac:dyDescent="0.25">
      <c r="A62" s="124">
        <v>6</v>
      </c>
      <c r="B62" s="125"/>
      <c r="C62" s="18" t="s">
        <v>51</v>
      </c>
      <c r="D62" s="54">
        <f>AVERAGE(D63:D66)</f>
        <v>4</v>
      </c>
      <c r="E62" s="12"/>
      <c r="F62" s="36"/>
    </row>
    <row r="63" spans="1:6" ht="51" customHeight="1" outlineLevel="1" x14ac:dyDescent="0.25">
      <c r="A63" s="6"/>
      <c r="B63" s="16" t="s">
        <v>52</v>
      </c>
      <c r="C63" s="19" t="s">
        <v>179</v>
      </c>
      <c r="D63" s="30">
        <f t="shared" si="0"/>
        <v>4</v>
      </c>
      <c r="E63" s="5" t="s">
        <v>12</v>
      </c>
      <c r="F63" s="53" t="s">
        <v>180</v>
      </c>
    </row>
    <row r="64" spans="1:6" ht="60" customHeight="1" outlineLevel="1" x14ac:dyDescent="0.25">
      <c r="A64" s="6"/>
      <c r="B64" s="16" t="s">
        <v>53</v>
      </c>
      <c r="C64" s="19" t="s">
        <v>54</v>
      </c>
      <c r="D64" s="30">
        <f t="shared" si="0"/>
        <v>4</v>
      </c>
      <c r="E64" s="5" t="s">
        <v>12</v>
      </c>
      <c r="F64" s="53" t="s">
        <v>181</v>
      </c>
    </row>
    <row r="65" spans="1:33" ht="33.75" outlineLevel="1" x14ac:dyDescent="0.25">
      <c r="A65" s="6"/>
      <c r="B65" s="96" t="s">
        <v>55</v>
      </c>
      <c r="C65" s="19" t="s">
        <v>201</v>
      </c>
      <c r="D65" s="30">
        <f>IF(E65="No se cumple",1, IF(E65="Se cumple aceptablemente",2, IF(E65="Se cumple en alto grado",3, IF(E65="Se cumple plenamente",4))))</f>
        <v>4</v>
      </c>
      <c r="E65" s="5" t="s">
        <v>12</v>
      </c>
      <c r="F65" s="104" t="s">
        <v>281</v>
      </c>
    </row>
    <row r="66" spans="1:33" ht="57" customHeight="1" outlineLevel="1" x14ac:dyDescent="0.25">
      <c r="A66" s="6"/>
      <c r="B66" s="96" t="s">
        <v>200</v>
      </c>
      <c r="C66" s="19" t="s">
        <v>56</v>
      </c>
      <c r="D66" s="30">
        <f t="shared" si="0"/>
        <v>4</v>
      </c>
      <c r="E66" s="5" t="s">
        <v>12</v>
      </c>
      <c r="F66" s="105" t="s">
        <v>182</v>
      </c>
    </row>
    <row r="67" spans="1:33" x14ac:dyDescent="0.25">
      <c r="A67" s="124">
        <v>7</v>
      </c>
      <c r="B67" s="125"/>
      <c r="C67" s="18" t="s">
        <v>95</v>
      </c>
      <c r="D67" s="54">
        <f>AVERAGE(D68:D76)</f>
        <v>3.7777777777777777</v>
      </c>
      <c r="E67" s="12"/>
      <c r="F67" s="36"/>
    </row>
    <row r="68" spans="1:33" ht="69.75" customHeight="1" outlineLevel="1" x14ac:dyDescent="0.25">
      <c r="A68" s="87"/>
      <c r="B68" s="88" t="s">
        <v>57</v>
      </c>
      <c r="C68" s="89" t="s">
        <v>139</v>
      </c>
      <c r="D68" s="86">
        <f t="shared" si="0"/>
        <v>4</v>
      </c>
      <c r="E68" s="90" t="s">
        <v>12</v>
      </c>
      <c r="F68" s="106" t="s">
        <v>183</v>
      </c>
    </row>
    <row r="69" spans="1:33" ht="109.5" customHeight="1" outlineLevel="1" x14ac:dyDescent="0.25">
      <c r="A69" s="87"/>
      <c r="B69" s="88" t="s">
        <v>58</v>
      </c>
      <c r="C69" s="89" t="s">
        <v>184</v>
      </c>
      <c r="D69" s="86">
        <f t="shared" si="0"/>
        <v>4</v>
      </c>
      <c r="E69" s="90" t="s">
        <v>12</v>
      </c>
      <c r="F69" s="55" t="s">
        <v>322</v>
      </c>
    </row>
    <row r="70" spans="1:33" ht="60.75" customHeight="1" outlineLevel="1" x14ac:dyDescent="0.25">
      <c r="A70" s="87"/>
      <c r="B70" s="88" t="s">
        <v>59</v>
      </c>
      <c r="C70" s="89" t="s">
        <v>191</v>
      </c>
      <c r="D70" s="86">
        <f>IF(E70="No se cumple",1, IF(E70="Se cumple aceptablemente",2, IF(E70="Se cumple en alto grado",3, IF(E70="Se cumple plenamente",4))))</f>
        <v>4</v>
      </c>
      <c r="E70" s="90" t="s">
        <v>12</v>
      </c>
      <c r="F70" s="55" t="s">
        <v>192</v>
      </c>
    </row>
    <row r="71" spans="1:33" ht="104.25" customHeight="1" outlineLevel="1" x14ac:dyDescent="0.25">
      <c r="A71" s="6"/>
      <c r="B71" s="88" t="s">
        <v>60</v>
      </c>
      <c r="C71" s="89" t="s">
        <v>280</v>
      </c>
      <c r="D71" s="30">
        <f t="shared" si="0"/>
        <v>4</v>
      </c>
      <c r="E71" s="90" t="s">
        <v>12</v>
      </c>
      <c r="F71" s="55" t="s">
        <v>333</v>
      </c>
      <c r="N71" t="s">
        <v>188</v>
      </c>
      <c r="P71" t="s">
        <v>189</v>
      </c>
    </row>
    <row r="72" spans="1:33" ht="53.25" customHeight="1" outlineLevel="1" x14ac:dyDescent="0.25">
      <c r="A72" s="6"/>
      <c r="B72" s="88" t="s">
        <v>61</v>
      </c>
      <c r="C72" s="19" t="s">
        <v>324</v>
      </c>
      <c r="D72" s="30">
        <f t="shared" si="0"/>
        <v>3</v>
      </c>
      <c r="E72" s="90" t="s">
        <v>14</v>
      </c>
      <c r="F72" s="56" t="s">
        <v>328</v>
      </c>
      <c r="K72" t="s">
        <v>186</v>
      </c>
      <c r="L72" s="97">
        <v>0.2</v>
      </c>
      <c r="M72">
        <v>406</v>
      </c>
      <c r="N72">
        <f>L72*M72</f>
        <v>81.2</v>
      </c>
      <c r="O72" s="97">
        <v>0.2</v>
      </c>
      <c r="P72">
        <f>O72*N72</f>
        <v>16.240000000000002</v>
      </c>
    </row>
    <row r="73" spans="1:33" ht="54.75" customHeight="1" outlineLevel="1" x14ac:dyDescent="0.25">
      <c r="A73" s="6"/>
      <c r="B73" s="88" t="s">
        <v>62</v>
      </c>
      <c r="C73" s="19" t="s">
        <v>323</v>
      </c>
      <c r="D73" s="30">
        <f t="shared" si="0"/>
        <v>3</v>
      </c>
      <c r="E73" s="5" t="s">
        <v>14</v>
      </c>
      <c r="F73" s="56" t="s">
        <v>327</v>
      </c>
      <c r="K73" t="s">
        <v>185</v>
      </c>
      <c r="L73" s="97">
        <v>0.01</v>
      </c>
      <c r="M73">
        <f>16816+1895</f>
        <v>18711</v>
      </c>
      <c r="N73">
        <f>L73*M73</f>
        <v>187.11</v>
      </c>
      <c r="O73" s="97">
        <v>0.6</v>
      </c>
      <c r="P73">
        <f>O73*N73</f>
        <v>112.26600000000001</v>
      </c>
    </row>
    <row r="74" spans="1:33" ht="89.25" customHeight="1" outlineLevel="1" x14ac:dyDescent="0.25">
      <c r="A74" s="6"/>
      <c r="B74" s="88" t="s">
        <v>63</v>
      </c>
      <c r="C74" s="19" t="s">
        <v>325</v>
      </c>
      <c r="D74" s="30">
        <f t="shared" si="0"/>
        <v>4</v>
      </c>
      <c r="E74" s="5" t="s">
        <v>12</v>
      </c>
      <c r="F74" s="56" t="s">
        <v>326</v>
      </c>
      <c r="K74" t="s">
        <v>187</v>
      </c>
      <c r="L74" s="97">
        <v>0.05</v>
      </c>
      <c r="M74">
        <v>1292</v>
      </c>
      <c r="N74">
        <f>L74*M74</f>
        <v>64.600000000000009</v>
      </c>
      <c r="O74" s="97">
        <v>0.4</v>
      </c>
      <c r="P74">
        <f>O74*N74</f>
        <v>25.840000000000003</v>
      </c>
    </row>
    <row r="75" spans="1:33" ht="57.75" customHeight="1" outlineLevel="1" x14ac:dyDescent="0.25">
      <c r="A75" s="6"/>
      <c r="B75" s="88" t="s">
        <v>64</v>
      </c>
      <c r="C75" s="19" t="s">
        <v>190</v>
      </c>
      <c r="D75" s="30">
        <f t="shared" si="0"/>
        <v>4</v>
      </c>
      <c r="E75" s="90" t="s">
        <v>12</v>
      </c>
      <c r="F75" s="56" t="s">
        <v>346</v>
      </c>
      <c r="N75">
        <f>SUM(N72:N74)</f>
        <v>332.91</v>
      </c>
    </row>
    <row r="76" spans="1:33" ht="45" outlineLevel="1" x14ac:dyDescent="0.25">
      <c r="A76" s="6"/>
      <c r="B76" s="88" t="s">
        <v>65</v>
      </c>
      <c r="C76" s="19" t="s">
        <v>119</v>
      </c>
      <c r="D76" s="30">
        <f t="shared" si="0"/>
        <v>4</v>
      </c>
      <c r="E76" s="5" t="s">
        <v>12</v>
      </c>
      <c r="F76" s="56" t="s">
        <v>347</v>
      </c>
      <c r="AG76" s="109"/>
    </row>
    <row r="77" spans="1:33" x14ac:dyDescent="0.25">
      <c r="A77" s="124">
        <v>8</v>
      </c>
      <c r="B77" s="125"/>
      <c r="C77" s="18" t="s">
        <v>66</v>
      </c>
      <c r="D77" s="54">
        <f>AVERAGE(D78:D87,D89:D90)</f>
        <v>3.8333333333333335</v>
      </c>
      <c r="E77" s="12"/>
      <c r="F77" s="36"/>
    </row>
    <row r="78" spans="1:33" ht="30" outlineLevel="1" x14ac:dyDescent="0.25">
      <c r="A78" s="6"/>
      <c r="B78" s="16" t="s">
        <v>78</v>
      </c>
      <c r="C78" s="19" t="s">
        <v>142</v>
      </c>
      <c r="D78" s="30">
        <f t="shared" si="0"/>
        <v>4</v>
      </c>
      <c r="E78" s="5" t="s">
        <v>12</v>
      </c>
      <c r="F78" s="52" t="s">
        <v>329</v>
      </c>
    </row>
    <row r="79" spans="1:33" ht="42" customHeight="1" outlineLevel="1" x14ac:dyDescent="0.25">
      <c r="A79" s="6"/>
      <c r="B79" s="16" t="s">
        <v>79</v>
      </c>
      <c r="C79" s="19" t="s">
        <v>109</v>
      </c>
      <c r="D79" s="30">
        <f t="shared" si="0"/>
        <v>4</v>
      </c>
      <c r="E79" s="5" t="s">
        <v>12</v>
      </c>
      <c r="F79" s="56" t="s">
        <v>330</v>
      </c>
    </row>
    <row r="80" spans="1:33" ht="36" customHeight="1" outlineLevel="1" x14ac:dyDescent="0.25">
      <c r="A80" s="6"/>
      <c r="B80" s="16" t="s">
        <v>80</v>
      </c>
      <c r="C80" s="19" t="s">
        <v>67</v>
      </c>
      <c r="D80" s="30">
        <f t="shared" si="0"/>
        <v>3</v>
      </c>
      <c r="E80" s="5" t="s">
        <v>14</v>
      </c>
      <c r="F80" s="52" t="s">
        <v>331</v>
      </c>
    </row>
    <row r="81" spans="1:6" ht="30" outlineLevel="1" x14ac:dyDescent="0.25">
      <c r="A81" s="6"/>
      <c r="B81" s="16" t="s">
        <v>81</v>
      </c>
      <c r="C81" s="19" t="s">
        <v>68</v>
      </c>
      <c r="D81" s="30">
        <f t="shared" ref="D81:D95" si="1">IF(E81="No se cumple",1, IF(E81="Se cumple aceptablemente",2, IF(E81="Se cumple en alto grado",3, IF(E81="Se cumple plenamente",4))))</f>
        <v>4</v>
      </c>
      <c r="E81" s="90" t="s">
        <v>12</v>
      </c>
      <c r="F81" s="56" t="s">
        <v>193</v>
      </c>
    </row>
    <row r="82" spans="1:6" ht="24" outlineLevel="1" x14ac:dyDescent="0.25">
      <c r="A82" s="6"/>
      <c r="B82" s="16" t="s">
        <v>82</v>
      </c>
      <c r="C82" s="19" t="s">
        <v>69</v>
      </c>
      <c r="D82" s="30">
        <f t="shared" si="1"/>
        <v>4</v>
      </c>
      <c r="E82" s="90" t="s">
        <v>12</v>
      </c>
      <c r="F82" s="107" t="s">
        <v>215</v>
      </c>
    </row>
    <row r="83" spans="1:6" ht="30" outlineLevel="1" x14ac:dyDescent="0.25">
      <c r="A83" s="6"/>
      <c r="B83" s="16" t="s">
        <v>83</v>
      </c>
      <c r="C83" s="19" t="s">
        <v>72</v>
      </c>
      <c r="D83" s="30">
        <f t="shared" si="1"/>
        <v>4</v>
      </c>
      <c r="E83" s="5" t="s">
        <v>12</v>
      </c>
      <c r="F83" s="55" t="s">
        <v>341</v>
      </c>
    </row>
    <row r="84" spans="1:6" ht="30" outlineLevel="1" x14ac:dyDescent="0.25">
      <c r="A84" s="6"/>
      <c r="B84" s="16" t="s">
        <v>84</v>
      </c>
      <c r="C84" s="19" t="s">
        <v>70</v>
      </c>
      <c r="D84" s="30">
        <f t="shared" si="1"/>
        <v>4</v>
      </c>
      <c r="E84" s="5" t="s">
        <v>12</v>
      </c>
      <c r="F84" s="51" t="s">
        <v>141</v>
      </c>
    </row>
    <row r="85" spans="1:6" ht="30" outlineLevel="1" x14ac:dyDescent="0.25">
      <c r="A85" s="6"/>
      <c r="B85" s="16" t="s">
        <v>85</v>
      </c>
      <c r="C85" s="19" t="s">
        <v>108</v>
      </c>
      <c r="D85" s="30">
        <f t="shared" si="1"/>
        <v>4</v>
      </c>
      <c r="E85" s="90" t="s">
        <v>12</v>
      </c>
      <c r="F85" s="55" t="s">
        <v>136</v>
      </c>
    </row>
    <row r="86" spans="1:6" ht="45" outlineLevel="1" x14ac:dyDescent="0.25">
      <c r="A86" s="6"/>
      <c r="B86" s="16" t="s">
        <v>86</v>
      </c>
      <c r="C86" s="19" t="s">
        <v>71</v>
      </c>
      <c r="D86" s="30">
        <f t="shared" si="1"/>
        <v>4</v>
      </c>
      <c r="E86" s="90" t="s">
        <v>12</v>
      </c>
      <c r="F86" s="55" t="s">
        <v>342</v>
      </c>
    </row>
    <row r="87" spans="1:6" ht="30" outlineLevel="1" x14ac:dyDescent="0.25">
      <c r="A87" s="6"/>
      <c r="B87" s="16" t="s">
        <v>87</v>
      </c>
      <c r="C87" s="19" t="s">
        <v>73</v>
      </c>
      <c r="D87" s="30">
        <f t="shared" si="1"/>
        <v>4</v>
      </c>
      <c r="E87" s="90" t="s">
        <v>12</v>
      </c>
      <c r="F87" s="56" t="s">
        <v>343</v>
      </c>
    </row>
    <row r="88" spans="1:6" ht="47.25" customHeight="1" outlineLevel="1" x14ac:dyDescent="0.25">
      <c r="A88" s="6"/>
      <c r="B88" s="16" t="s">
        <v>88</v>
      </c>
      <c r="C88" s="19" t="s">
        <v>332</v>
      </c>
      <c r="D88" s="30" t="s">
        <v>345</v>
      </c>
      <c r="E88" s="5"/>
      <c r="F88" s="52" t="s">
        <v>344</v>
      </c>
    </row>
    <row r="89" spans="1:6" ht="43.5" customHeight="1" outlineLevel="1" x14ac:dyDescent="0.25">
      <c r="A89" s="6"/>
      <c r="B89" s="16" t="s">
        <v>89</v>
      </c>
      <c r="C89" s="19" t="s">
        <v>76</v>
      </c>
      <c r="D89" s="30">
        <f t="shared" si="1"/>
        <v>3</v>
      </c>
      <c r="E89" s="5" t="s">
        <v>14</v>
      </c>
      <c r="F89" s="56" t="s">
        <v>340</v>
      </c>
    </row>
    <row r="90" spans="1:6" ht="45" outlineLevel="1" x14ac:dyDescent="0.25">
      <c r="A90" s="6"/>
      <c r="B90" s="16" t="s">
        <v>90</v>
      </c>
      <c r="C90" s="19" t="s">
        <v>75</v>
      </c>
      <c r="D90" s="30">
        <f t="shared" si="1"/>
        <v>4</v>
      </c>
      <c r="E90" s="5" t="s">
        <v>12</v>
      </c>
      <c r="F90" s="52" t="s">
        <v>143</v>
      </c>
    </row>
    <row r="91" spans="1:6" x14ac:dyDescent="0.25">
      <c r="A91" s="124">
        <v>9</v>
      </c>
      <c r="B91" s="125"/>
      <c r="C91" s="18" t="s">
        <v>74</v>
      </c>
      <c r="D91" s="54">
        <f>AVERAGE(D92:D98)</f>
        <v>4</v>
      </c>
      <c r="E91" s="12"/>
      <c r="F91" s="36"/>
    </row>
    <row r="92" spans="1:6" ht="103.5" customHeight="1" outlineLevel="1" x14ac:dyDescent="0.25">
      <c r="A92" s="6"/>
      <c r="B92" s="16" t="s">
        <v>91</v>
      </c>
      <c r="C92" s="19" t="s">
        <v>137</v>
      </c>
      <c r="D92" s="16">
        <f t="shared" si="1"/>
        <v>4</v>
      </c>
      <c r="E92" s="5" t="s">
        <v>12</v>
      </c>
      <c r="F92" s="56" t="s">
        <v>334</v>
      </c>
    </row>
    <row r="93" spans="1:6" ht="42.75" customHeight="1" outlineLevel="1" x14ac:dyDescent="0.25">
      <c r="A93" s="6"/>
      <c r="B93" s="16" t="s">
        <v>92</v>
      </c>
      <c r="C93" s="19" t="s">
        <v>138</v>
      </c>
      <c r="D93" s="16">
        <f t="shared" si="1"/>
        <v>4</v>
      </c>
      <c r="E93" s="5" t="s">
        <v>12</v>
      </c>
      <c r="F93" s="56" t="s">
        <v>335</v>
      </c>
    </row>
    <row r="94" spans="1:6" ht="105" outlineLevel="1" x14ac:dyDescent="0.25">
      <c r="A94" s="6"/>
      <c r="B94" s="16" t="s">
        <v>93</v>
      </c>
      <c r="C94" s="19" t="s">
        <v>140</v>
      </c>
      <c r="D94" s="16">
        <f t="shared" si="1"/>
        <v>4</v>
      </c>
      <c r="E94" s="5" t="s">
        <v>12</v>
      </c>
      <c r="F94" s="52" t="s">
        <v>336</v>
      </c>
    </row>
    <row r="95" spans="1:6" ht="45" outlineLevel="1" x14ac:dyDescent="0.25">
      <c r="A95" s="6"/>
      <c r="B95" s="95" t="s">
        <v>94</v>
      </c>
      <c r="C95" s="19" t="s">
        <v>337</v>
      </c>
      <c r="D95" s="16">
        <f t="shared" si="1"/>
        <v>4</v>
      </c>
      <c r="E95" s="5" t="s">
        <v>12</v>
      </c>
      <c r="F95" s="52" t="s">
        <v>198</v>
      </c>
    </row>
    <row r="96" spans="1:6" ht="30" outlineLevel="1" x14ac:dyDescent="0.25">
      <c r="A96" s="94"/>
      <c r="B96" s="95" t="s">
        <v>194</v>
      </c>
      <c r="C96" s="19" t="s">
        <v>77</v>
      </c>
      <c r="D96" s="84">
        <f>IF(E96="No se cumple",1, IF(E96="Se cumple aceptablemente",2, IF(E96="Se cumple en alto grado",3, IF(E96="Se cumple plenamente",4))))</f>
        <v>4</v>
      </c>
      <c r="E96" s="5" t="s">
        <v>12</v>
      </c>
      <c r="F96" s="52" t="s">
        <v>338</v>
      </c>
    </row>
    <row r="97" spans="1:6" ht="171.75" customHeight="1" outlineLevel="1" x14ac:dyDescent="0.25">
      <c r="A97" s="94"/>
      <c r="B97" s="95" t="s">
        <v>195</v>
      </c>
      <c r="C97" s="19" t="s">
        <v>197</v>
      </c>
      <c r="D97" s="95">
        <f>IF(E97="No se cumple",1, IF(E97="Se cumple aceptablemente",2, IF(E97="Se cumple en alto grado",3, IF(E97="Se cumple plenamente",4))))</f>
        <v>4</v>
      </c>
      <c r="E97" s="5" t="s">
        <v>12</v>
      </c>
      <c r="F97" s="52" t="s">
        <v>211</v>
      </c>
    </row>
    <row r="98" spans="1:6" ht="30.75" outlineLevel="1" thickBot="1" x14ac:dyDescent="0.3">
      <c r="A98" s="7"/>
      <c r="B98" s="95" t="s">
        <v>196</v>
      </c>
      <c r="C98" s="89" t="s">
        <v>160</v>
      </c>
      <c r="D98" s="86">
        <f>IF(E98="No se cumple",1, IF(E98="Se cumple aceptablemente",2, IF(E98="Se cumple en alto grado",3, IF(E98="Se cumple plenamente",4))))</f>
        <v>4</v>
      </c>
      <c r="E98" s="90" t="s">
        <v>12</v>
      </c>
      <c r="F98" s="52" t="s">
        <v>210</v>
      </c>
    </row>
    <row r="99" spans="1:6" ht="15.75" thickBot="1" x14ac:dyDescent="0.3">
      <c r="A99" s="59"/>
      <c r="B99" s="81"/>
      <c r="C99" s="82"/>
      <c r="D99" s="81"/>
      <c r="E99" s="83"/>
      <c r="F99" s="82"/>
    </row>
    <row r="100" spans="1:6" x14ac:dyDescent="0.25">
      <c r="A100" s="59"/>
      <c r="B100" s="81"/>
      <c r="C100" s="112" t="s">
        <v>113</v>
      </c>
      <c r="D100" s="158">
        <f>AVERAGE(D91,D77,D67,D62,D53,D43,D34,D28,D13)</f>
        <v>3.8901234567901231</v>
      </c>
      <c r="E100" s="114" t="str">
        <f>IF(D100&gt;=3,"ADECUADA", IF(D100&lt;=2, "INADECUADA", "DEFICIENTE"))</f>
        <v>ADECUADA</v>
      </c>
      <c r="F100" s="115"/>
    </row>
    <row r="101" spans="1:6" ht="15.75" thickBot="1" x14ac:dyDescent="0.3">
      <c r="A101" s="59"/>
      <c r="B101" s="81"/>
      <c r="C101" s="113"/>
      <c r="D101" s="159"/>
      <c r="E101" s="116"/>
      <c r="F101" s="117"/>
    </row>
    <row r="102" spans="1:6" x14ac:dyDescent="0.25">
      <c r="A102" s="59"/>
      <c r="B102" s="81"/>
      <c r="D102" s="122"/>
      <c r="E102" s="120"/>
      <c r="F102" s="121"/>
    </row>
    <row r="103" spans="1:6" ht="15.75" thickBot="1" x14ac:dyDescent="0.3">
      <c r="A103" s="59"/>
      <c r="B103" s="81"/>
      <c r="D103" s="123"/>
      <c r="E103" s="120"/>
      <c r="F103" s="121"/>
    </row>
    <row r="104" spans="1:6" x14ac:dyDescent="0.25">
      <c r="A104" s="59"/>
      <c r="B104" s="81"/>
      <c r="C104" s="20" t="s">
        <v>112</v>
      </c>
      <c r="D104" s="17"/>
      <c r="E104" s="83"/>
      <c r="F104" s="82"/>
    </row>
    <row r="105" spans="1:6" x14ac:dyDescent="0.25">
      <c r="A105" s="59"/>
      <c r="B105" s="81"/>
      <c r="C105" s="21" t="s">
        <v>11</v>
      </c>
      <c r="D105" s="14" t="s">
        <v>96</v>
      </c>
      <c r="E105" s="83"/>
      <c r="F105" s="82"/>
    </row>
    <row r="106" spans="1:6" x14ac:dyDescent="0.25">
      <c r="A106" s="59"/>
      <c r="B106" s="81"/>
      <c r="C106" s="21" t="s">
        <v>13</v>
      </c>
      <c r="D106" s="14" t="s">
        <v>97</v>
      </c>
      <c r="E106" s="83"/>
      <c r="F106" s="82"/>
    </row>
    <row r="107" spans="1:6" x14ac:dyDescent="0.25">
      <c r="A107" s="59"/>
      <c r="B107" s="81"/>
      <c r="C107" s="21" t="s">
        <v>14</v>
      </c>
      <c r="D107" s="14" t="s">
        <v>98</v>
      </c>
      <c r="E107" s="83"/>
      <c r="F107" s="82"/>
    </row>
    <row r="108" spans="1:6" ht="15.75" thickBot="1" x14ac:dyDescent="0.3">
      <c r="A108" s="59"/>
      <c r="B108" s="81"/>
      <c r="C108" s="22" t="s">
        <v>12</v>
      </c>
      <c r="D108" s="15" t="s">
        <v>99</v>
      </c>
      <c r="E108" s="83"/>
      <c r="F108" s="82"/>
    </row>
    <row r="109" spans="1:6" ht="15.75" thickBot="1" x14ac:dyDescent="0.3">
      <c r="A109" s="59"/>
      <c r="B109" s="81"/>
      <c r="E109" s="83"/>
      <c r="F109" s="82"/>
    </row>
    <row r="110" spans="1:6" x14ac:dyDescent="0.25">
      <c r="A110" s="59"/>
      <c r="B110" s="81"/>
      <c r="C110" s="118" t="s">
        <v>114</v>
      </c>
      <c r="D110" s="119"/>
      <c r="E110" s="83"/>
      <c r="F110" s="82"/>
    </row>
    <row r="111" spans="1:6" x14ac:dyDescent="0.25">
      <c r="A111" s="59"/>
      <c r="B111" s="81"/>
      <c r="C111" s="23" t="s">
        <v>115</v>
      </c>
      <c r="D111" s="25" t="s">
        <v>116</v>
      </c>
      <c r="E111" s="83"/>
      <c r="F111" s="82"/>
    </row>
    <row r="112" spans="1:6" x14ac:dyDescent="0.25">
      <c r="A112" s="59"/>
      <c r="B112" s="81"/>
      <c r="C112" s="23" t="s">
        <v>111</v>
      </c>
      <c r="D112" s="27" t="s">
        <v>117</v>
      </c>
      <c r="E112" s="83"/>
      <c r="F112" s="82"/>
    </row>
    <row r="113" spans="1:6" ht="15.75" thickBot="1" x14ac:dyDescent="0.3">
      <c r="A113" s="59"/>
      <c r="B113" s="81"/>
      <c r="C113" s="24" t="s">
        <v>110</v>
      </c>
      <c r="D113" s="26" t="s">
        <v>118</v>
      </c>
      <c r="E113" s="83"/>
    </row>
    <row r="114" spans="1:6" x14ac:dyDescent="0.25">
      <c r="A114" s="59"/>
      <c r="B114" s="81"/>
      <c r="C114" s="82"/>
      <c r="D114" s="81"/>
      <c r="E114" s="83"/>
      <c r="F114" s="82"/>
    </row>
    <row r="115" spans="1:6" x14ac:dyDescent="0.25">
      <c r="A115" s="59"/>
      <c r="B115" s="81"/>
      <c r="C115" s="82"/>
      <c r="D115" s="81"/>
      <c r="E115" s="83"/>
      <c r="F115" s="82"/>
    </row>
    <row r="116" spans="1:6" x14ac:dyDescent="0.25">
      <c r="A116" s="59"/>
      <c r="B116" s="81"/>
      <c r="C116" s="82"/>
      <c r="D116" s="81"/>
      <c r="E116" s="83"/>
      <c r="F116" s="82"/>
    </row>
    <row r="117" spans="1:6" x14ac:dyDescent="0.25">
      <c r="A117" s="59"/>
      <c r="B117" s="81"/>
      <c r="C117" s="82"/>
      <c r="D117" s="81"/>
      <c r="E117" s="83"/>
      <c r="F117" s="82"/>
    </row>
    <row r="118" spans="1:6" x14ac:dyDescent="0.25">
      <c r="A118" s="59"/>
      <c r="B118" s="81"/>
      <c r="C118" s="82"/>
      <c r="D118" s="81"/>
      <c r="E118" s="83"/>
      <c r="F118" s="82"/>
    </row>
    <row r="119" spans="1:6" x14ac:dyDescent="0.25"/>
    <row r="120" spans="1:6" x14ac:dyDescent="0.25"/>
    <row r="121" spans="1:6" x14ac:dyDescent="0.25"/>
    <row r="122" spans="1:6" x14ac:dyDescent="0.25"/>
    <row r="123" spans="1:6" x14ac:dyDescent="0.25"/>
  </sheetData>
  <sheetProtection algorithmName="SHA-512" hashValue="RXcVF6yZ3UDucSPzLiTPMoIuH+E6e+2GSA3FFxEL2qiIBMe5n9TXdo8xUjju3RVx5SBO0nyT2x9WSzvtgWsx+w==" saltValue="e6H80kwf4r5w4M5jQB24rg==" spinCount="100000" sheet="1" formatRows="0" autoFilter="0"/>
  <mergeCells count="27">
    <mergeCell ref="A8:F8"/>
    <mergeCell ref="A11:F11"/>
    <mergeCell ref="A5:F5"/>
    <mergeCell ref="A6:C6"/>
    <mergeCell ref="A7:C7"/>
    <mergeCell ref="A9:C9"/>
    <mergeCell ref="A10:C10"/>
    <mergeCell ref="D10:F10"/>
    <mergeCell ref="D6:F6"/>
    <mergeCell ref="D7:F7"/>
    <mergeCell ref="D9:F9"/>
    <mergeCell ref="A91:B91"/>
    <mergeCell ref="A12:C12"/>
    <mergeCell ref="A13:B13"/>
    <mergeCell ref="A28:B28"/>
    <mergeCell ref="A34:B34"/>
    <mergeCell ref="A43:B43"/>
    <mergeCell ref="A53:B53"/>
    <mergeCell ref="A62:B62"/>
    <mergeCell ref="A67:B67"/>
    <mergeCell ref="A77:B77"/>
    <mergeCell ref="C100:C101"/>
    <mergeCell ref="D100:D101"/>
    <mergeCell ref="E100:F101"/>
    <mergeCell ref="C110:D110"/>
    <mergeCell ref="E102:F103"/>
    <mergeCell ref="D102:D103"/>
  </mergeCells>
  <conditionalFormatting sqref="D13">
    <cfRule type="iconSet" priority="239">
      <iconSet iconSet="4TrafficLights">
        <cfvo type="percent" val="0"/>
        <cfvo type="num" val="2"/>
        <cfvo type="num" val="3"/>
        <cfvo type="num" val="4"/>
      </iconSet>
    </cfRule>
    <cfRule type="iconSet" priority="240">
      <iconSet iconSet="3Symbols">
        <cfvo type="percent" val="0"/>
        <cfvo type="percent" val="33"/>
        <cfvo type="percent" val="67"/>
      </iconSet>
    </cfRule>
  </conditionalFormatting>
  <conditionalFormatting sqref="D28">
    <cfRule type="iconSet" priority="237">
      <iconSet iconSet="4TrafficLights">
        <cfvo type="percent" val="0"/>
        <cfvo type="num" val="2"/>
        <cfvo type="num" val="3"/>
        <cfvo type="num" val="4"/>
      </iconSet>
    </cfRule>
    <cfRule type="iconSet" priority="238">
      <iconSet iconSet="3Symbols">
        <cfvo type="percent" val="0"/>
        <cfvo type="percent" val="33"/>
        <cfvo type="percent" val="67"/>
      </iconSet>
    </cfRule>
  </conditionalFormatting>
  <conditionalFormatting sqref="D34">
    <cfRule type="iconSet" priority="235">
      <iconSet iconSet="4TrafficLights">
        <cfvo type="percent" val="0"/>
        <cfvo type="num" val="2"/>
        <cfvo type="num" val="3"/>
        <cfvo type="num" val="4"/>
      </iconSet>
    </cfRule>
    <cfRule type="iconSet" priority="236">
      <iconSet iconSet="3Symbols">
        <cfvo type="percent" val="0"/>
        <cfvo type="percent" val="33"/>
        <cfvo type="percent" val="67"/>
      </iconSet>
    </cfRule>
  </conditionalFormatting>
  <conditionalFormatting sqref="D43">
    <cfRule type="iconSet" priority="233">
      <iconSet iconSet="4TrafficLights">
        <cfvo type="percent" val="0"/>
        <cfvo type="num" val="2"/>
        <cfvo type="num" val="3"/>
        <cfvo type="num" val="4"/>
      </iconSet>
    </cfRule>
    <cfRule type="iconSet" priority="234">
      <iconSet iconSet="3Symbols">
        <cfvo type="percent" val="0"/>
        <cfvo type="percent" val="33"/>
        <cfvo type="percent" val="67"/>
      </iconSet>
    </cfRule>
  </conditionalFormatting>
  <conditionalFormatting sqref="D53">
    <cfRule type="iconSet" priority="231">
      <iconSet iconSet="4TrafficLights">
        <cfvo type="percent" val="0"/>
        <cfvo type="num" val="2"/>
        <cfvo type="num" val="3"/>
        <cfvo type="num" val="4"/>
      </iconSet>
    </cfRule>
    <cfRule type="iconSet" priority="232">
      <iconSet iconSet="3Symbols">
        <cfvo type="percent" val="0"/>
        <cfvo type="percent" val="33"/>
        <cfvo type="percent" val="67"/>
      </iconSet>
    </cfRule>
  </conditionalFormatting>
  <conditionalFormatting sqref="D62">
    <cfRule type="iconSet" priority="229">
      <iconSet iconSet="4TrafficLights">
        <cfvo type="percent" val="0"/>
        <cfvo type="num" val="2"/>
        <cfvo type="num" val="3"/>
        <cfvo type="num" val="4"/>
      </iconSet>
    </cfRule>
    <cfRule type="iconSet" priority="230">
      <iconSet iconSet="3Symbols">
        <cfvo type="percent" val="0"/>
        <cfvo type="percent" val="33"/>
        <cfvo type="percent" val="67"/>
      </iconSet>
    </cfRule>
  </conditionalFormatting>
  <conditionalFormatting sqref="D67">
    <cfRule type="iconSet" priority="227">
      <iconSet iconSet="4TrafficLights">
        <cfvo type="percent" val="0"/>
        <cfvo type="num" val="2"/>
        <cfvo type="num" val="3"/>
        <cfvo type="num" val="4"/>
      </iconSet>
    </cfRule>
    <cfRule type="iconSet" priority="228">
      <iconSet iconSet="3Symbols">
        <cfvo type="percent" val="0"/>
        <cfvo type="percent" val="33"/>
        <cfvo type="percent" val="67"/>
      </iconSet>
    </cfRule>
  </conditionalFormatting>
  <conditionalFormatting sqref="D77">
    <cfRule type="iconSet" priority="225">
      <iconSet iconSet="4TrafficLights">
        <cfvo type="percent" val="0"/>
        <cfvo type="num" val="2"/>
        <cfvo type="num" val="3"/>
        <cfvo type="num" val="4"/>
      </iconSet>
    </cfRule>
    <cfRule type="iconSet" priority="226">
      <iconSet iconSet="3Symbols">
        <cfvo type="percent" val="0"/>
        <cfvo type="percent" val="33"/>
        <cfvo type="percent" val="67"/>
      </iconSet>
    </cfRule>
  </conditionalFormatting>
  <conditionalFormatting sqref="D91">
    <cfRule type="iconSet" priority="223">
      <iconSet iconSet="4TrafficLights">
        <cfvo type="percent" val="0"/>
        <cfvo type="num" val="2"/>
        <cfvo type="num" val="3"/>
        <cfvo type="num" val="4"/>
      </iconSet>
    </cfRule>
    <cfRule type="iconSet" priority="224">
      <iconSet iconSet="3Symbols">
        <cfvo type="percent" val="0"/>
        <cfvo type="percent" val="33"/>
        <cfvo type="percent" val="67"/>
      </iconSet>
    </cfRule>
  </conditionalFormatting>
  <conditionalFormatting sqref="E13">
    <cfRule type="dataBar" priority="219">
      <dataBar>
        <cfvo type="min"/>
        <cfvo type="max"/>
        <color rgb="FFFF555A"/>
      </dataBar>
    </cfRule>
    <cfRule type="colorScale" priority="220">
      <colorScale>
        <cfvo type="min"/>
        <cfvo type="percentile" val="50"/>
        <cfvo type="max"/>
        <color rgb="FF63BE7B"/>
        <color rgb="FFFFEB84"/>
        <color rgb="FFF8696B"/>
      </colorScale>
    </cfRule>
  </conditionalFormatting>
  <conditionalFormatting sqref="D78:D87 D14:D27 D29:D32 D54:D61 D35:D42 D44:D52 D68:D76 D92:D97 D63:D66 D89:D90">
    <cfRule type="cellIs" dxfId="35" priority="214" stopIfTrue="1" operator="lessThan">
      <formula>2</formula>
    </cfRule>
    <cfRule type="cellIs" dxfId="34" priority="215" stopIfTrue="1" operator="between">
      <formula>2</formula>
      <formula>3.5</formula>
    </cfRule>
    <cfRule type="cellIs" dxfId="33" priority="216" stopIfTrue="1" operator="greaterThan">
      <formula>3.5</formula>
    </cfRule>
  </conditionalFormatting>
  <conditionalFormatting sqref="D78:D87 D15:D27 D29:D32 D54:D61 D35:D42 D44:D52 D68:D76 D92:D97 D63:D66 D89:D90">
    <cfRule type="cellIs" dxfId="32" priority="211" stopIfTrue="1" operator="lessThan">
      <formula>2.5</formula>
    </cfRule>
    <cfRule type="cellIs" dxfId="31" priority="212" stopIfTrue="1" operator="between">
      <formula>2.5</formula>
      <formula>3.5</formula>
    </cfRule>
    <cfRule type="cellIs" dxfId="30" priority="213" stopIfTrue="1" operator="greaterThan">
      <formula>3.5</formula>
    </cfRule>
  </conditionalFormatting>
  <conditionalFormatting sqref="D78:D87 D15:D27 D29:D32 D54:D61 D35:D42 D44:D52 D68:D76 D92:D97 D63:D66 D89:D90">
    <cfRule type="cellIs" dxfId="29" priority="184" stopIfTrue="1" operator="lessThan">
      <formula>2</formula>
    </cfRule>
    <cfRule type="cellIs" dxfId="28" priority="185" stopIfTrue="1" operator="between">
      <formula>2.5</formula>
      <formula>3.5</formula>
    </cfRule>
    <cfRule type="cellIs" dxfId="27" priority="186" stopIfTrue="1" operator="greaterThan">
      <formula>3.5</formula>
    </cfRule>
  </conditionalFormatting>
  <conditionalFormatting sqref="E100:F101">
    <cfRule type="containsText" dxfId="26" priority="19" operator="containsText" text="INADECUADA">
      <formula>NOT(ISERROR(SEARCH("INADECUADA",E100)))</formula>
    </cfRule>
    <cfRule type="containsText" dxfId="25" priority="20" operator="containsText" text="DEFICIENTE">
      <formula>NOT(ISERROR(SEARCH("DEFICIENTE",E100)))</formula>
    </cfRule>
    <cfRule type="containsText" dxfId="24" priority="21" operator="containsText" text="ADECUADA">
      <formula>NOT(ISERROR(SEARCH("ADECUADA",E100)))</formula>
    </cfRule>
  </conditionalFormatting>
  <conditionalFormatting sqref="D33">
    <cfRule type="cellIs" dxfId="23" priority="16" stopIfTrue="1" operator="lessThan">
      <formula>2</formula>
    </cfRule>
    <cfRule type="cellIs" dxfId="22" priority="17" stopIfTrue="1" operator="between">
      <formula>2</formula>
      <formula>3.5</formula>
    </cfRule>
    <cfRule type="cellIs" dxfId="21" priority="18" stopIfTrue="1" operator="greaterThan">
      <formula>3.5</formula>
    </cfRule>
  </conditionalFormatting>
  <conditionalFormatting sqref="D33">
    <cfRule type="cellIs" dxfId="20" priority="13" stopIfTrue="1" operator="lessThan">
      <formula>2.5</formula>
    </cfRule>
    <cfRule type="cellIs" dxfId="19" priority="14" stopIfTrue="1" operator="between">
      <formula>2.5</formula>
      <formula>3.5</formula>
    </cfRule>
    <cfRule type="cellIs" dxfId="18" priority="15" stopIfTrue="1" operator="greaterThan">
      <formula>3.5</formula>
    </cfRule>
  </conditionalFormatting>
  <conditionalFormatting sqref="D33">
    <cfRule type="cellIs" dxfId="17" priority="10" stopIfTrue="1" operator="lessThan">
      <formula>2</formula>
    </cfRule>
    <cfRule type="cellIs" dxfId="16" priority="11" stopIfTrue="1" operator="between">
      <formula>2.5</formula>
      <formula>3.5</formula>
    </cfRule>
    <cfRule type="cellIs" dxfId="15" priority="12" stopIfTrue="1" operator="greaterThan">
      <formula>3.5</formula>
    </cfRule>
  </conditionalFormatting>
  <conditionalFormatting sqref="D98">
    <cfRule type="cellIs" dxfId="14" priority="7" stopIfTrue="1" operator="lessThan">
      <formula>2</formula>
    </cfRule>
    <cfRule type="cellIs" dxfId="13" priority="8" stopIfTrue="1" operator="between">
      <formula>2</formula>
      <formula>3.5</formula>
    </cfRule>
    <cfRule type="cellIs" dxfId="12" priority="9" stopIfTrue="1" operator="greaterThan">
      <formula>3.5</formula>
    </cfRule>
  </conditionalFormatting>
  <conditionalFormatting sqref="D98">
    <cfRule type="cellIs" dxfId="11" priority="4" stopIfTrue="1" operator="lessThan">
      <formula>2.5</formula>
    </cfRule>
    <cfRule type="cellIs" dxfId="10" priority="5" stopIfTrue="1" operator="between">
      <formula>2.5</formula>
      <formula>3.5</formula>
    </cfRule>
    <cfRule type="cellIs" dxfId="9" priority="6" stopIfTrue="1" operator="greaterThan">
      <formula>3.5</formula>
    </cfRule>
  </conditionalFormatting>
  <conditionalFormatting sqref="D98">
    <cfRule type="cellIs" dxfId="8" priority="1" stopIfTrue="1" operator="lessThan">
      <formula>2</formula>
    </cfRule>
    <cfRule type="cellIs" dxfId="7" priority="2" stopIfTrue="1" operator="between">
      <formula>2.5</formula>
      <formula>3.5</formula>
    </cfRule>
    <cfRule type="cellIs" dxfId="6" priority="3" stopIfTrue="1" operator="greaterThan">
      <formula>3.5</formula>
    </cfRule>
  </conditionalFormatting>
  <dataValidations count="1">
    <dataValidation type="list" allowBlank="1" showInputMessage="1" showErrorMessage="1" sqref="E54:E61 E29:E33 E92:E98 E44:E52 E78:E90 E14:E27 E68:E76 E35:E42 E63:E66" xr:uid="{00000000-0002-0000-0000-000000000000}">
      <formula1>"No se cumple, Se cumple aceptablemente, Se cumple en alto grado, Se cumple plenamente"</formula1>
    </dataValidation>
  </dataValidations>
  <pageMargins left="0.39370078740157483" right="0.39370078740157483" top="0.74803149606299213" bottom="0.74803149606299213" header="0.31496062992125984" footer="0.31496062992125984"/>
  <pageSetup scale="61" orientation="portrait" r:id="rId1"/>
  <rowBreaks count="2" manualBreakCount="2">
    <brk id="46" max="5" man="1"/>
    <brk id="7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5"/>
  <sheetViews>
    <sheetView workbookViewId="0">
      <pane xSplit="2" ySplit="1" topLeftCell="AF2" activePane="bottomRight" state="frozen"/>
      <selection pane="topRight" activeCell="C1" sqref="C1"/>
      <selection pane="bottomLeft" activeCell="A2" sqref="A2"/>
      <selection pane="bottomRight" activeCell="AQ36" sqref="AQ36"/>
    </sheetView>
  </sheetViews>
  <sheetFormatPr baseColWidth="10" defaultRowHeight="15" x14ac:dyDescent="0.25"/>
  <cols>
    <col min="2" max="2" width="16.42578125" customWidth="1"/>
    <col min="3" max="32" width="8.7109375" customWidth="1"/>
  </cols>
  <sheetData>
    <row r="1" spans="1:51" x14ac:dyDescent="0.25">
      <c r="C1" t="s">
        <v>221</v>
      </c>
      <c r="D1" t="s">
        <v>222</v>
      </c>
      <c r="E1" t="s">
        <v>223</v>
      </c>
      <c r="F1" t="s">
        <v>224</v>
      </c>
      <c r="G1" t="s">
        <v>225</v>
      </c>
      <c r="H1" t="s">
        <v>226</v>
      </c>
      <c r="I1" t="s">
        <v>227</v>
      </c>
      <c r="J1" t="s">
        <v>228</v>
      </c>
      <c r="K1" t="s">
        <v>229</v>
      </c>
      <c r="L1" t="s">
        <v>230</v>
      </c>
      <c r="M1" t="s">
        <v>231</v>
      </c>
      <c r="N1" t="s">
        <v>232</v>
      </c>
      <c r="O1" t="s">
        <v>233</v>
      </c>
      <c r="P1" t="s">
        <v>234</v>
      </c>
      <c r="Q1" t="s">
        <v>235</v>
      </c>
      <c r="R1" t="s">
        <v>236</v>
      </c>
      <c r="S1" t="s">
        <v>237</v>
      </c>
      <c r="T1" t="s">
        <v>238</v>
      </c>
      <c r="U1" t="s">
        <v>239</v>
      </c>
      <c r="V1" t="s">
        <v>240</v>
      </c>
      <c r="W1" t="s">
        <v>241</v>
      </c>
      <c r="X1" t="s">
        <v>242</v>
      </c>
      <c r="Y1" t="s">
        <v>243</v>
      </c>
      <c r="Z1" t="s">
        <v>250</v>
      </c>
      <c r="AA1" t="s">
        <v>251</v>
      </c>
      <c r="AB1" t="s">
        <v>252</v>
      </c>
      <c r="AC1" t="s">
        <v>253</v>
      </c>
      <c r="AD1" t="s">
        <v>254</v>
      </c>
      <c r="AE1" t="s">
        <v>255</v>
      </c>
      <c r="AF1" t="s">
        <v>256</v>
      </c>
      <c r="AG1" t="s">
        <v>257</v>
      </c>
      <c r="AH1" t="s">
        <v>258</v>
      </c>
      <c r="AI1" t="s">
        <v>259</v>
      </c>
      <c r="AJ1" t="s">
        <v>260</v>
      </c>
      <c r="AK1" t="s">
        <v>261</v>
      </c>
      <c r="AL1" t="s">
        <v>262</v>
      </c>
      <c r="AM1" t="s">
        <v>263</v>
      </c>
      <c r="AN1" t="s">
        <v>264</v>
      </c>
      <c r="AO1" t="s">
        <v>265</v>
      </c>
      <c r="AP1" t="s">
        <v>266</v>
      </c>
      <c r="AQ1" t="s">
        <v>267</v>
      </c>
      <c r="AR1" t="s">
        <v>268</v>
      </c>
      <c r="AS1" t="s">
        <v>269</v>
      </c>
      <c r="AT1" t="s">
        <v>270</v>
      </c>
      <c r="AU1" t="s">
        <v>271</v>
      </c>
      <c r="AV1" t="s">
        <v>272</v>
      </c>
      <c r="AW1" t="s">
        <v>273</v>
      </c>
      <c r="AX1" t="s">
        <v>274</v>
      </c>
      <c r="AY1" s="110" t="s">
        <v>275</v>
      </c>
    </row>
    <row r="2" spans="1:51" x14ac:dyDescent="0.25">
      <c r="A2">
        <v>1</v>
      </c>
      <c r="B2" t="s">
        <v>244</v>
      </c>
      <c r="C2">
        <v>1</v>
      </c>
      <c r="E2">
        <v>5</v>
      </c>
      <c r="F2">
        <v>6</v>
      </c>
      <c r="G2">
        <v>4</v>
      </c>
      <c r="H2">
        <v>5</v>
      </c>
      <c r="I2">
        <v>7</v>
      </c>
      <c r="J2">
        <v>7</v>
      </c>
      <c r="K2">
        <v>2</v>
      </c>
      <c r="L2">
        <v>1</v>
      </c>
      <c r="M2">
        <v>4</v>
      </c>
      <c r="N2">
        <v>2</v>
      </c>
      <c r="O2">
        <v>3</v>
      </c>
      <c r="P2">
        <v>1</v>
      </c>
      <c r="Q2">
        <v>3</v>
      </c>
      <c r="R2">
        <v>2</v>
      </c>
      <c r="S2">
        <v>4</v>
      </c>
      <c r="T2">
        <v>7</v>
      </c>
      <c r="U2">
        <v>7</v>
      </c>
      <c r="V2">
        <v>6</v>
      </c>
      <c r="W2">
        <v>2</v>
      </c>
      <c r="X2">
        <v>4</v>
      </c>
      <c r="Y2">
        <v>7</v>
      </c>
      <c r="Z2">
        <v>5</v>
      </c>
      <c r="AA2">
        <v>3</v>
      </c>
      <c r="AB2">
        <v>8</v>
      </c>
      <c r="AC2">
        <v>1</v>
      </c>
      <c r="AD2">
        <v>2</v>
      </c>
      <c r="AE2">
        <v>2</v>
      </c>
      <c r="AF2">
        <v>5</v>
      </c>
      <c r="AI2">
        <v>4</v>
      </c>
      <c r="AJ2">
        <v>3</v>
      </c>
      <c r="AK2">
        <v>3</v>
      </c>
      <c r="AL2">
        <v>2</v>
      </c>
      <c r="AM2">
        <v>2</v>
      </c>
      <c r="AN2">
        <v>6</v>
      </c>
      <c r="AO2">
        <v>5</v>
      </c>
      <c r="AP2">
        <v>3</v>
      </c>
      <c r="AQ2">
        <v>3</v>
      </c>
      <c r="AR2">
        <v>3</v>
      </c>
      <c r="AS2">
        <v>5</v>
      </c>
      <c r="AT2">
        <v>5</v>
      </c>
      <c r="AU2">
        <v>3</v>
      </c>
      <c r="AV2">
        <v>7</v>
      </c>
      <c r="AW2">
        <v>5</v>
      </c>
      <c r="AX2">
        <v>7</v>
      </c>
      <c r="AY2" s="110">
        <f>SUM(C2:AX2)</f>
        <v>182</v>
      </c>
    </row>
    <row r="3" spans="1:51" x14ac:dyDescent="0.25">
      <c r="A3">
        <v>2</v>
      </c>
      <c r="B3" t="s">
        <v>245</v>
      </c>
      <c r="E3">
        <v>2</v>
      </c>
      <c r="F3">
        <v>1</v>
      </c>
      <c r="G3">
        <v>2</v>
      </c>
      <c r="H3">
        <v>0</v>
      </c>
      <c r="I3">
        <v>1</v>
      </c>
      <c r="J3">
        <v>1</v>
      </c>
      <c r="K3">
        <v>1</v>
      </c>
      <c r="L3">
        <v>2</v>
      </c>
      <c r="M3">
        <v>1</v>
      </c>
      <c r="N3">
        <v>0</v>
      </c>
      <c r="O3">
        <v>0</v>
      </c>
      <c r="P3">
        <v>0</v>
      </c>
      <c r="Q3">
        <v>1</v>
      </c>
      <c r="R3">
        <v>0</v>
      </c>
      <c r="S3">
        <v>1</v>
      </c>
      <c r="U3">
        <v>1</v>
      </c>
      <c r="V3">
        <v>1</v>
      </c>
      <c r="W3">
        <v>3</v>
      </c>
      <c r="X3">
        <v>2</v>
      </c>
      <c r="Y3">
        <v>1</v>
      </c>
      <c r="Z3">
        <v>1</v>
      </c>
      <c r="AA3">
        <v>1</v>
      </c>
      <c r="AC3">
        <v>4</v>
      </c>
      <c r="AF3">
        <v>2</v>
      </c>
      <c r="AI3">
        <v>2</v>
      </c>
      <c r="AJ3">
        <v>4</v>
      </c>
      <c r="AK3">
        <v>2</v>
      </c>
      <c r="AL3">
        <v>3</v>
      </c>
      <c r="AN3">
        <v>1</v>
      </c>
      <c r="AP3">
        <v>3</v>
      </c>
      <c r="AQ3">
        <v>1</v>
      </c>
      <c r="AR3">
        <v>3</v>
      </c>
      <c r="AS3">
        <v>1</v>
      </c>
      <c r="AT3">
        <v>0</v>
      </c>
      <c r="AU3">
        <v>1</v>
      </c>
      <c r="AV3">
        <v>1</v>
      </c>
      <c r="AW3">
        <v>3</v>
      </c>
      <c r="AX3">
        <v>1</v>
      </c>
      <c r="AY3" s="110">
        <f t="shared" ref="AY3:AY12" si="0">SUM(C3:AX3)</f>
        <v>55</v>
      </c>
    </row>
    <row r="4" spans="1:51" x14ac:dyDescent="0.25">
      <c r="A4">
        <v>3</v>
      </c>
      <c r="B4" t="s">
        <v>246</v>
      </c>
      <c r="E4">
        <v>1</v>
      </c>
      <c r="F4">
        <v>1</v>
      </c>
      <c r="G4">
        <v>3</v>
      </c>
      <c r="H4">
        <v>3</v>
      </c>
      <c r="I4">
        <v>1</v>
      </c>
      <c r="J4">
        <v>1</v>
      </c>
      <c r="K4">
        <v>5</v>
      </c>
      <c r="L4">
        <v>6</v>
      </c>
      <c r="M4">
        <v>3</v>
      </c>
      <c r="N4">
        <v>6</v>
      </c>
      <c r="O4">
        <v>5</v>
      </c>
      <c r="P4">
        <v>8</v>
      </c>
      <c r="Q4">
        <v>3</v>
      </c>
      <c r="R4">
        <v>1</v>
      </c>
      <c r="S4">
        <v>3</v>
      </c>
      <c r="V4">
        <v>1</v>
      </c>
      <c r="W4">
        <v>3</v>
      </c>
      <c r="X4">
        <v>3</v>
      </c>
      <c r="Y4">
        <v>1</v>
      </c>
      <c r="Z4">
        <v>2</v>
      </c>
      <c r="AA4">
        <v>5</v>
      </c>
      <c r="AC4">
        <v>1</v>
      </c>
      <c r="AD4">
        <v>6</v>
      </c>
      <c r="AE4">
        <v>2</v>
      </c>
      <c r="AF4">
        <v>2</v>
      </c>
      <c r="AG4">
        <v>8</v>
      </c>
      <c r="AH4">
        <v>9</v>
      </c>
      <c r="AI4">
        <v>2</v>
      </c>
      <c r="AJ4">
        <v>2</v>
      </c>
      <c r="AK4">
        <v>2</v>
      </c>
      <c r="AL4">
        <v>2</v>
      </c>
      <c r="AM4">
        <v>1</v>
      </c>
      <c r="AN4">
        <v>2</v>
      </c>
      <c r="AO4">
        <v>4</v>
      </c>
      <c r="AP4">
        <v>1</v>
      </c>
      <c r="AQ4">
        <v>5</v>
      </c>
      <c r="AR4">
        <v>2</v>
      </c>
      <c r="AS4">
        <v>3</v>
      </c>
      <c r="AT4">
        <v>3</v>
      </c>
      <c r="AU4">
        <v>3</v>
      </c>
      <c r="AW4">
        <v>1</v>
      </c>
      <c r="AY4" s="110">
        <f t="shared" si="0"/>
        <v>126</v>
      </c>
    </row>
    <row r="5" spans="1:51" x14ac:dyDescent="0.25">
      <c r="A5">
        <v>4</v>
      </c>
      <c r="B5" t="s">
        <v>247</v>
      </c>
      <c r="AX5">
        <v>1</v>
      </c>
      <c r="AY5" s="110">
        <f t="shared" si="0"/>
        <v>1</v>
      </c>
    </row>
    <row r="6" spans="1:51" x14ac:dyDescent="0.25">
      <c r="A6">
        <v>5</v>
      </c>
      <c r="B6" t="s">
        <v>248</v>
      </c>
      <c r="H6">
        <v>1</v>
      </c>
      <c r="O6">
        <v>1</v>
      </c>
      <c r="T6">
        <v>1</v>
      </c>
      <c r="V6">
        <v>1</v>
      </c>
      <c r="AA6">
        <v>1</v>
      </c>
      <c r="AK6">
        <v>1</v>
      </c>
      <c r="AV6">
        <v>1</v>
      </c>
      <c r="AY6" s="110">
        <f t="shared" si="0"/>
        <v>7</v>
      </c>
    </row>
    <row r="7" spans="1:51" x14ac:dyDescent="0.25">
      <c r="A7">
        <v>6</v>
      </c>
      <c r="B7" t="s">
        <v>249</v>
      </c>
      <c r="C7">
        <f>SUM(C8:C11)</f>
        <v>0</v>
      </c>
      <c r="D7">
        <f>SUM(D8:D11)</f>
        <v>0</v>
      </c>
      <c r="E7">
        <f t="shared" ref="E7:Y7" si="1">SUM(E8:E11)</f>
        <v>1</v>
      </c>
      <c r="F7">
        <f t="shared" si="1"/>
        <v>1</v>
      </c>
      <c r="G7">
        <f t="shared" si="1"/>
        <v>0</v>
      </c>
      <c r="H7">
        <f t="shared" si="1"/>
        <v>0</v>
      </c>
      <c r="I7">
        <f t="shared" si="1"/>
        <v>0</v>
      </c>
      <c r="J7">
        <f t="shared" si="1"/>
        <v>0</v>
      </c>
      <c r="K7">
        <f t="shared" si="1"/>
        <v>1</v>
      </c>
      <c r="L7">
        <f t="shared" si="1"/>
        <v>0</v>
      </c>
      <c r="M7">
        <f t="shared" si="1"/>
        <v>1</v>
      </c>
      <c r="N7">
        <f t="shared" si="1"/>
        <v>1</v>
      </c>
      <c r="O7">
        <f t="shared" si="1"/>
        <v>0</v>
      </c>
      <c r="P7">
        <f t="shared" si="1"/>
        <v>0</v>
      </c>
      <c r="Q7">
        <f t="shared" si="1"/>
        <v>1</v>
      </c>
      <c r="R7">
        <f t="shared" si="1"/>
        <v>0</v>
      </c>
      <c r="S7">
        <f t="shared" si="1"/>
        <v>1</v>
      </c>
      <c r="T7">
        <f t="shared" si="1"/>
        <v>1</v>
      </c>
      <c r="U7">
        <f t="shared" si="1"/>
        <v>1</v>
      </c>
      <c r="V7">
        <f t="shared" si="1"/>
        <v>0</v>
      </c>
      <c r="W7">
        <f t="shared" si="1"/>
        <v>1</v>
      </c>
      <c r="X7">
        <f t="shared" si="1"/>
        <v>0</v>
      </c>
      <c r="Y7">
        <f t="shared" si="1"/>
        <v>0</v>
      </c>
      <c r="Z7">
        <f t="shared" ref="Z7" si="2">SUM(Z8:Z11)</f>
        <v>1</v>
      </c>
      <c r="AA7">
        <f t="shared" ref="AA7" si="3">SUM(AA8:AA11)</f>
        <v>0</v>
      </c>
      <c r="AB7">
        <f t="shared" ref="AB7" si="4">SUM(AB8:AB11)</f>
        <v>1</v>
      </c>
      <c r="AC7">
        <f t="shared" ref="AC7" si="5">SUM(AC8:AC11)</f>
        <v>3</v>
      </c>
      <c r="AD7">
        <f t="shared" ref="AD7" si="6">SUM(AD8:AD11)</f>
        <v>1</v>
      </c>
      <c r="AE7">
        <f t="shared" ref="AE7" si="7">SUM(AE8:AE11)</f>
        <v>5</v>
      </c>
      <c r="AF7">
        <f t="shared" ref="AF7" si="8">SUM(AF8:AF11)</f>
        <v>0</v>
      </c>
      <c r="AG7">
        <f t="shared" ref="AG7" si="9">SUM(AG8:AG11)</f>
        <v>1</v>
      </c>
      <c r="AH7">
        <f t="shared" ref="AH7" si="10">SUM(AH8:AH11)</f>
        <v>0</v>
      </c>
      <c r="AI7">
        <f t="shared" ref="AI7" si="11">SUM(AI8:AI11)</f>
        <v>1</v>
      </c>
      <c r="AJ7">
        <f t="shared" ref="AJ7" si="12">SUM(AJ8:AJ11)</f>
        <v>0</v>
      </c>
      <c r="AK7">
        <f t="shared" ref="AK7" si="13">SUM(AK8:AK11)</f>
        <v>1</v>
      </c>
      <c r="AL7">
        <f t="shared" ref="AL7" si="14">SUM(AL8:AL11)</f>
        <v>2</v>
      </c>
      <c r="AM7">
        <f t="shared" ref="AM7" si="15">SUM(AM8:AM11)</f>
        <v>0</v>
      </c>
      <c r="AN7">
        <f t="shared" ref="AN7" si="16">SUM(AN8:AN11)</f>
        <v>0</v>
      </c>
      <c r="AO7">
        <f t="shared" ref="AO7" si="17">SUM(AO8:AO11)</f>
        <v>0</v>
      </c>
      <c r="AP7">
        <f t="shared" ref="AP7" si="18">SUM(AP8:AP11)</f>
        <v>1</v>
      </c>
      <c r="AQ7">
        <f t="shared" ref="AQ7" si="19">SUM(AQ8:AQ11)</f>
        <v>0</v>
      </c>
      <c r="AR7">
        <f t="shared" ref="AR7" si="20">SUM(AR8:AR11)</f>
        <v>1</v>
      </c>
      <c r="AS7">
        <f t="shared" ref="AS7" si="21">SUM(AS8:AS11)</f>
        <v>0</v>
      </c>
      <c r="AT7">
        <f t="shared" ref="AT7" si="22">SUM(AT8:AT11)</f>
        <v>1</v>
      </c>
      <c r="AU7">
        <f t="shared" ref="AU7" si="23">SUM(AU8:AU11)</f>
        <v>2</v>
      </c>
      <c r="AV7">
        <f t="shared" ref="AV7" si="24">SUM(AV8:AV11)</f>
        <v>0</v>
      </c>
      <c r="AW7">
        <f t="shared" ref="AW7" si="25">SUM(AW8:AW11)</f>
        <v>0</v>
      </c>
      <c r="AX7">
        <f t="shared" ref="AX7" si="26">SUM(AX8:AX11)</f>
        <v>0</v>
      </c>
      <c r="AY7" s="110">
        <f t="shared" si="0"/>
        <v>31</v>
      </c>
    </row>
    <row r="8" spans="1:51" x14ac:dyDescent="0.25">
      <c r="A8" t="s">
        <v>216</v>
      </c>
      <c r="AB8">
        <v>1</v>
      </c>
      <c r="AY8" s="110">
        <f t="shared" si="0"/>
        <v>1</v>
      </c>
    </row>
    <row r="9" spans="1:51" x14ac:dyDescent="0.25">
      <c r="A9" t="s">
        <v>217</v>
      </c>
      <c r="F9">
        <v>1</v>
      </c>
      <c r="K9">
        <v>1</v>
      </c>
      <c r="T9">
        <v>1</v>
      </c>
      <c r="AC9">
        <v>3</v>
      </c>
      <c r="AU9">
        <v>1</v>
      </c>
      <c r="AY9" s="110">
        <f t="shared" si="0"/>
        <v>7</v>
      </c>
    </row>
    <row r="10" spans="1:51" x14ac:dyDescent="0.25">
      <c r="A10" t="s">
        <v>218</v>
      </c>
      <c r="M10">
        <v>1</v>
      </c>
      <c r="AY10" s="110">
        <f t="shared" si="0"/>
        <v>1</v>
      </c>
    </row>
    <row r="11" spans="1:51" x14ac:dyDescent="0.25">
      <c r="A11" t="s">
        <v>219</v>
      </c>
      <c r="E11">
        <v>1</v>
      </c>
      <c r="N11">
        <v>1</v>
      </c>
      <c r="Q11">
        <v>1</v>
      </c>
      <c r="S11">
        <v>1</v>
      </c>
      <c r="U11">
        <v>1</v>
      </c>
      <c r="W11">
        <v>1</v>
      </c>
      <c r="Z11">
        <v>1</v>
      </c>
      <c r="AD11">
        <v>1</v>
      </c>
      <c r="AE11">
        <v>5</v>
      </c>
      <c r="AG11">
        <v>1</v>
      </c>
      <c r="AI11">
        <v>1</v>
      </c>
      <c r="AK11">
        <v>1</v>
      </c>
      <c r="AL11">
        <v>2</v>
      </c>
      <c r="AP11" s="111">
        <v>1</v>
      </c>
      <c r="AR11">
        <v>1</v>
      </c>
      <c r="AT11">
        <v>1</v>
      </c>
      <c r="AU11">
        <v>1</v>
      </c>
      <c r="AY11" s="110">
        <f t="shared" si="0"/>
        <v>22</v>
      </c>
    </row>
    <row r="12" spans="1:51" ht="18.75" x14ac:dyDescent="0.3">
      <c r="A12" s="140" t="s">
        <v>220</v>
      </c>
      <c r="B12" s="140"/>
      <c r="C12">
        <f>SUM(C2:C7)</f>
        <v>1</v>
      </c>
      <c r="D12">
        <f>SUM(D2:D7)</f>
        <v>0</v>
      </c>
      <c r="E12">
        <f t="shared" ref="E12:AX12" si="27">SUM(E2:E7)</f>
        <v>9</v>
      </c>
      <c r="F12">
        <f t="shared" si="27"/>
        <v>9</v>
      </c>
      <c r="G12">
        <f t="shared" si="27"/>
        <v>9</v>
      </c>
      <c r="H12">
        <f t="shared" si="27"/>
        <v>9</v>
      </c>
      <c r="I12">
        <f t="shared" si="27"/>
        <v>9</v>
      </c>
      <c r="J12">
        <f t="shared" si="27"/>
        <v>9</v>
      </c>
      <c r="K12">
        <f t="shared" si="27"/>
        <v>9</v>
      </c>
      <c r="L12">
        <f t="shared" si="27"/>
        <v>9</v>
      </c>
      <c r="M12">
        <f t="shared" si="27"/>
        <v>9</v>
      </c>
      <c r="N12">
        <f t="shared" si="27"/>
        <v>9</v>
      </c>
      <c r="O12">
        <f t="shared" si="27"/>
        <v>9</v>
      </c>
      <c r="P12">
        <f t="shared" si="27"/>
        <v>9</v>
      </c>
      <c r="Q12">
        <f t="shared" si="27"/>
        <v>8</v>
      </c>
      <c r="R12">
        <f t="shared" si="27"/>
        <v>3</v>
      </c>
      <c r="S12">
        <f t="shared" si="27"/>
        <v>9</v>
      </c>
      <c r="T12">
        <f t="shared" si="27"/>
        <v>9</v>
      </c>
      <c r="U12">
        <f t="shared" si="27"/>
        <v>9</v>
      </c>
      <c r="V12">
        <f t="shared" si="27"/>
        <v>9</v>
      </c>
      <c r="W12">
        <f t="shared" si="27"/>
        <v>9</v>
      </c>
      <c r="X12">
        <f t="shared" si="27"/>
        <v>9</v>
      </c>
      <c r="Y12">
        <f t="shared" si="27"/>
        <v>9</v>
      </c>
      <c r="Z12">
        <f t="shared" si="27"/>
        <v>9</v>
      </c>
      <c r="AA12">
        <f t="shared" si="27"/>
        <v>10</v>
      </c>
      <c r="AB12">
        <f t="shared" si="27"/>
        <v>9</v>
      </c>
      <c r="AC12">
        <f t="shared" si="27"/>
        <v>9</v>
      </c>
      <c r="AD12">
        <f t="shared" si="27"/>
        <v>9</v>
      </c>
      <c r="AE12">
        <f t="shared" si="27"/>
        <v>9</v>
      </c>
      <c r="AF12">
        <f t="shared" si="27"/>
        <v>9</v>
      </c>
      <c r="AG12">
        <f t="shared" si="27"/>
        <v>9</v>
      </c>
      <c r="AH12">
        <f t="shared" si="27"/>
        <v>9</v>
      </c>
      <c r="AI12">
        <f t="shared" si="27"/>
        <v>9</v>
      </c>
      <c r="AJ12">
        <f t="shared" si="27"/>
        <v>9</v>
      </c>
      <c r="AK12">
        <f t="shared" si="27"/>
        <v>9</v>
      </c>
      <c r="AL12">
        <f t="shared" si="27"/>
        <v>9</v>
      </c>
      <c r="AM12">
        <f t="shared" si="27"/>
        <v>3</v>
      </c>
      <c r="AN12">
        <f t="shared" si="27"/>
        <v>9</v>
      </c>
      <c r="AO12">
        <f t="shared" si="27"/>
        <v>9</v>
      </c>
      <c r="AP12">
        <f t="shared" si="27"/>
        <v>8</v>
      </c>
      <c r="AQ12">
        <f t="shared" si="27"/>
        <v>9</v>
      </c>
      <c r="AR12">
        <f t="shared" si="27"/>
        <v>9</v>
      </c>
      <c r="AS12">
        <f t="shared" si="27"/>
        <v>9</v>
      </c>
      <c r="AT12">
        <f t="shared" si="27"/>
        <v>9</v>
      </c>
      <c r="AU12">
        <f t="shared" si="27"/>
        <v>9</v>
      </c>
      <c r="AV12">
        <f t="shared" si="27"/>
        <v>9</v>
      </c>
      <c r="AW12">
        <f t="shared" si="27"/>
        <v>9</v>
      </c>
      <c r="AX12">
        <f t="shared" si="27"/>
        <v>9</v>
      </c>
      <c r="AY12" s="110">
        <f t="shared" si="0"/>
        <v>402</v>
      </c>
    </row>
    <row r="15" spans="1:51" x14ac:dyDescent="0.25">
      <c r="B15" t="s">
        <v>276</v>
      </c>
      <c r="C15">
        <v>8</v>
      </c>
      <c r="D15">
        <v>2</v>
      </c>
    </row>
    <row r="21" spans="37:47" x14ac:dyDescent="0.25">
      <c r="AP21" t="s">
        <v>279</v>
      </c>
    </row>
    <row r="27" spans="37:47" x14ac:dyDescent="0.25">
      <c r="AK27" s="141" t="s">
        <v>277</v>
      </c>
      <c r="AL27" s="141"/>
      <c r="AM27" s="141"/>
      <c r="AO27" s="141" t="s">
        <v>278</v>
      </c>
      <c r="AP27" s="141"/>
      <c r="AQ27" s="141"/>
    </row>
    <row r="28" spans="37:47" x14ac:dyDescent="0.25">
      <c r="AK28">
        <v>17937</v>
      </c>
      <c r="AM28">
        <v>126</v>
      </c>
      <c r="AO28">
        <v>296</v>
      </c>
      <c r="AQ28">
        <v>55</v>
      </c>
      <c r="AS28">
        <v>182</v>
      </c>
      <c r="AU28">
        <v>88</v>
      </c>
    </row>
    <row r="29" spans="37:47" x14ac:dyDescent="0.25">
      <c r="AK29">
        <v>1734</v>
      </c>
      <c r="AM29">
        <v>129</v>
      </c>
      <c r="AO29">
        <v>179</v>
      </c>
      <c r="AQ29">
        <v>561</v>
      </c>
      <c r="AU29">
        <v>121</v>
      </c>
    </row>
    <row r="30" spans="37:47" x14ac:dyDescent="0.25">
      <c r="AK30">
        <f>SUM(AK28:AK29)</f>
        <v>19671</v>
      </c>
      <c r="AM30">
        <f>SUM(AM28:AM29)</f>
        <v>255</v>
      </c>
      <c r="AO30">
        <v>158</v>
      </c>
      <c r="AU30">
        <v>192</v>
      </c>
    </row>
    <row r="31" spans="37:47" x14ac:dyDescent="0.25">
      <c r="AO31">
        <f>SUM(AO28:AO30)</f>
        <v>633</v>
      </c>
      <c r="AQ31">
        <f>SUM(AQ28:AQ30)</f>
        <v>616</v>
      </c>
      <c r="AS31">
        <f>SUM(AS28:AS30)</f>
        <v>182</v>
      </c>
      <c r="AU31">
        <f>SUM(AU28:AU30)</f>
        <v>401</v>
      </c>
    </row>
    <row r="32" spans="37:47" x14ac:dyDescent="0.25">
      <c r="AL32">
        <f>(AM30/AK30)*100</f>
        <v>1.296324538660973</v>
      </c>
      <c r="AP32">
        <f>AQ31/AO31</f>
        <v>0.97314375987361768</v>
      </c>
      <c r="AT32">
        <f>(AS31/AU31)*100</f>
        <v>45.386533665835408</v>
      </c>
    </row>
    <row r="35" spans="43:43" x14ac:dyDescent="0.25">
      <c r="AQ35">
        <f>AQ31+AM29</f>
        <v>745</v>
      </c>
    </row>
  </sheetData>
  <mergeCells count="3">
    <mergeCell ref="A12:B12"/>
    <mergeCell ref="AK27:AM27"/>
    <mergeCell ref="AO27:AQ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5"/>
  <sheetViews>
    <sheetView view="pageBreakPreview" topLeftCell="A19" zoomScale="130" zoomScaleNormal="100" zoomScaleSheetLayoutView="130" workbookViewId="0">
      <selection activeCell="B14" sqref="B14:D14"/>
    </sheetView>
  </sheetViews>
  <sheetFormatPr baseColWidth="10" defaultColWidth="9.140625" defaultRowHeight="15" x14ac:dyDescent="0.25"/>
  <cols>
    <col min="1" max="1" width="6.28515625" style="1" customWidth="1"/>
    <col min="2" max="3" width="15.7109375" customWidth="1"/>
    <col min="4" max="4" width="19.7109375" customWidth="1"/>
    <col min="5" max="5" width="17" style="1" customWidth="1"/>
    <col min="6" max="6" width="16" style="1" customWidth="1"/>
    <col min="7" max="7" width="14.5703125" style="1" customWidth="1"/>
    <col min="8" max="8" width="15.7109375" customWidth="1"/>
  </cols>
  <sheetData>
    <row r="1" spans="1:10" x14ac:dyDescent="0.25">
      <c r="A1" s="39"/>
      <c r="B1" s="40"/>
      <c r="C1" s="40"/>
      <c r="D1" s="40"/>
      <c r="E1" s="40"/>
      <c r="F1" s="41"/>
      <c r="G1" s="48" t="s">
        <v>126</v>
      </c>
      <c r="H1" s="44" t="s">
        <v>131</v>
      </c>
    </row>
    <row r="2" spans="1:10" ht="12.75" customHeight="1" x14ac:dyDescent="0.25">
      <c r="A2" s="146" t="s">
        <v>130</v>
      </c>
      <c r="B2" s="147"/>
      <c r="C2" s="147"/>
      <c r="D2" s="147"/>
      <c r="E2" s="147"/>
      <c r="F2" s="147"/>
      <c r="G2" s="49" t="s">
        <v>127</v>
      </c>
      <c r="H2" s="45">
        <v>1</v>
      </c>
    </row>
    <row r="3" spans="1:10" ht="11.25" customHeight="1" x14ac:dyDescent="0.25">
      <c r="A3" s="42"/>
      <c r="B3" s="3"/>
      <c r="C3" s="3"/>
      <c r="D3" s="3"/>
      <c r="E3" s="3"/>
      <c r="F3" s="43"/>
      <c r="G3" s="49" t="s">
        <v>128</v>
      </c>
      <c r="H3" s="46">
        <v>41404</v>
      </c>
    </row>
    <row r="4" spans="1:10" ht="15.75" thickBot="1" x14ac:dyDescent="0.3">
      <c r="A4" s="148" t="s">
        <v>132</v>
      </c>
      <c r="B4" s="149"/>
      <c r="C4" s="149"/>
      <c r="D4" s="149"/>
      <c r="E4" s="149"/>
      <c r="F4" s="149"/>
      <c r="G4" s="50" t="s">
        <v>129</v>
      </c>
      <c r="H4" s="47">
        <v>2</v>
      </c>
    </row>
    <row r="5" spans="1:10" ht="15.75" thickBot="1" x14ac:dyDescent="0.3"/>
    <row r="6" spans="1:10" ht="45" customHeight="1" thickBot="1" x14ac:dyDescent="0.3">
      <c r="A6" s="156" t="s">
        <v>0</v>
      </c>
      <c r="B6" s="157"/>
      <c r="C6" s="157"/>
      <c r="D6" s="157"/>
      <c r="E6" s="28" t="s">
        <v>120</v>
      </c>
      <c r="F6" s="29" t="s">
        <v>121</v>
      </c>
      <c r="G6" s="33" t="s">
        <v>1</v>
      </c>
      <c r="H6" s="35" t="s">
        <v>122</v>
      </c>
      <c r="I6" s="2"/>
      <c r="J6" s="37"/>
    </row>
    <row r="7" spans="1:10" ht="30" customHeight="1" x14ac:dyDescent="0.25">
      <c r="A7" s="16">
        <v>1</v>
      </c>
      <c r="B7" s="145" t="str">
        <f>Calificacion!C13</f>
        <v>Contenido institucional de la rendición de cuentas</v>
      </c>
      <c r="C7" s="145"/>
      <c r="D7" s="145"/>
      <c r="E7" s="16">
        <v>14</v>
      </c>
      <c r="F7" s="30">
        <f>Calificacion!D13</f>
        <v>4</v>
      </c>
      <c r="G7" s="34" t="str">
        <f>IF(F7&lt;2,"INADECUADO",IF(F7&gt;=3,"ADECUADO","DEFICIENTE"))</f>
        <v>ADECUADO</v>
      </c>
      <c r="H7" s="142" t="str">
        <f>Calificacion!E100</f>
        <v>ADECUADA</v>
      </c>
      <c r="J7" s="38"/>
    </row>
    <row r="8" spans="1:10" ht="30" customHeight="1" x14ac:dyDescent="0.25">
      <c r="A8" s="16">
        <v>2</v>
      </c>
      <c r="B8" s="145" t="str">
        <f>Calificacion!C28</f>
        <v>Contenido de interés ciudadano</v>
      </c>
      <c r="C8" s="145"/>
      <c r="D8" s="145"/>
      <c r="E8" s="16">
        <v>5</v>
      </c>
      <c r="F8" s="30">
        <f>Calificacion!D28</f>
        <v>3.4</v>
      </c>
      <c r="G8" s="34" t="str">
        <f t="shared" ref="G8:G15" si="0">IF(F8&lt;2,"INADECUADO",IF(F8&gt;=3,"ADECUADO","DEFICIENTE"))</f>
        <v>ADECUADO</v>
      </c>
      <c r="H8" s="142"/>
      <c r="J8" s="38"/>
    </row>
    <row r="9" spans="1:10" ht="30" customHeight="1" x14ac:dyDescent="0.25">
      <c r="A9" s="16">
        <v>3</v>
      </c>
      <c r="B9" s="145" t="str">
        <f>Calificacion!C34</f>
        <v>Organización de la audiencia pública de rendición de cuentas a la ciudadanía</v>
      </c>
      <c r="C9" s="145"/>
      <c r="D9" s="145"/>
      <c r="E9" s="16">
        <v>8</v>
      </c>
      <c r="F9" s="30">
        <f>Calificacion!D34</f>
        <v>4</v>
      </c>
      <c r="G9" s="34" t="str">
        <f t="shared" si="0"/>
        <v>ADECUADO</v>
      </c>
      <c r="H9" s="142"/>
    </row>
    <row r="10" spans="1:10" ht="30" customHeight="1" x14ac:dyDescent="0.25">
      <c r="A10" s="16">
        <v>4</v>
      </c>
      <c r="B10" s="145" t="str">
        <f>Calificacion!C43</f>
        <v>Actividades previas</v>
      </c>
      <c r="C10" s="145"/>
      <c r="D10" s="145"/>
      <c r="E10" s="16">
        <v>9</v>
      </c>
      <c r="F10" s="30">
        <f>Calificacion!D43</f>
        <v>4</v>
      </c>
      <c r="G10" s="34" t="str">
        <f t="shared" si="0"/>
        <v>ADECUADO</v>
      </c>
      <c r="H10" s="142"/>
    </row>
    <row r="11" spans="1:10" ht="30" customHeight="1" x14ac:dyDescent="0.25">
      <c r="A11" s="16">
        <v>5</v>
      </c>
      <c r="B11" s="145" t="str">
        <f>Calificacion!C53</f>
        <v>Comunicación</v>
      </c>
      <c r="C11" s="145"/>
      <c r="D11" s="145"/>
      <c r="E11" s="16">
        <v>8</v>
      </c>
      <c r="F11" s="30">
        <f>Calificacion!D53</f>
        <v>4</v>
      </c>
      <c r="G11" s="34" t="str">
        <f t="shared" si="0"/>
        <v>ADECUADO</v>
      </c>
      <c r="H11" s="142"/>
    </row>
    <row r="12" spans="1:10" ht="30" customHeight="1" x14ac:dyDescent="0.25">
      <c r="A12" s="16">
        <v>6</v>
      </c>
      <c r="B12" s="145" t="str">
        <f>Calificacion!C62</f>
        <v>Página Web Audiencia Pública</v>
      </c>
      <c r="C12" s="145"/>
      <c r="D12" s="145"/>
      <c r="E12" s="16">
        <v>4</v>
      </c>
      <c r="F12" s="30">
        <f>Calificacion!D62</f>
        <v>4</v>
      </c>
      <c r="G12" s="34" t="str">
        <f t="shared" si="0"/>
        <v>ADECUADO</v>
      </c>
      <c r="H12" s="142"/>
    </row>
    <row r="13" spans="1:10" ht="30" customHeight="1" x14ac:dyDescent="0.25">
      <c r="A13" s="16">
        <v>7</v>
      </c>
      <c r="B13" s="145" t="str">
        <f>Calificacion!C67</f>
        <v>Participación</v>
      </c>
      <c r="C13" s="145"/>
      <c r="D13" s="145"/>
      <c r="E13" s="16">
        <v>9</v>
      </c>
      <c r="F13" s="30">
        <f>Calificacion!D67</f>
        <v>3.7777777777777777</v>
      </c>
      <c r="G13" s="34" t="str">
        <f t="shared" si="0"/>
        <v>ADECUADO</v>
      </c>
      <c r="H13" s="142"/>
    </row>
    <row r="14" spans="1:10" ht="30" customHeight="1" x14ac:dyDescent="0.25">
      <c r="A14" s="16">
        <v>8</v>
      </c>
      <c r="B14" s="145" t="str">
        <f>Calificacion!C77</f>
        <v>Realización de la audiencia</v>
      </c>
      <c r="C14" s="145"/>
      <c r="D14" s="145"/>
      <c r="E14" s="16">
        <v>13</v>
      </c>
      <c r="F14" s="30">
        <f>Calificacion!D77</f>
        <v>3.8333333333333335</v>
      </c>
      <c r="G14" s="34" t="str">
        <f t="shared" si="0"/>
        <v>ADECUADO</v>
      </c>
      <c r="H14" s="142"/>
    </row>
    <row r="15" spans="1:10" ht="30" customHeight="1" thickBot="1" x14ac:dyDescent="0.3">
      <c r="A15" s="16">
        <v>9</v>
      </c>
      <c r="B15" s="145" t="str">
        <f>Calificacion!C91</f>
        <v>Actividades Post audiencia</v>
      </c>
      <c r="C15" s="145"/>
      <c r="D15" s="145"/>
      <c r="E15" s="16">
        <v>7</v>
      </c>
      <c r="F15" s="30">
        <f>Calificacion!D91</f>
        <v>4</v>
      </c>
      <c r="G15" s="34" t="str">
        <f t="shared" si="0"/>
        <v>ADECUADO</v>
      </c>
      <c r="H15" s="143"/>
    </row>
    <row r="16" spans="1:10" x14ac:dyDescent="0.25">
      <c r="B16" s="144"/>
      <c r="C16" s="144"/>
      <c r="D16" s="144"/>
    </row>
    <row r="21" spans="7:7" x14ac:dyDescent="0.25">
      <c r="G21" s="31"/>
    </row>
    <row r="36" spans="2:7" x14ac:dyDescent="0.25">
      <c r="B36" s="154" t="s">
        <v>123</v>
      </c>
      <c r="C36" s="155"/>
      <c r="D36" s="155"/>
      <c r="E36" s="155"/>
    </row>
    <row r="37" spans="2:7" x14ac:dyDescent="0.25">
      <c r="B37" s="100">
        <v>2014</v>
      </c>
      <c r="C37" s="100">
        <v>2015</v>
      </c>
      <c r="D37" s="32">
        <v>2016</v>
      </c>
      <c r="E37" s="32">
        <v>2017</v>
      </c>
      <c r="F37" s="32">
        <v>2018</v>
      </c>
      <c r="G37" s="32">
        <v>2019</v>
      </c>
    </row>
    <row r="38" spans="2:7" x14ac:dyDescent="0.25">
      <c r="B38" s="32" t="s">
        <v>205</v>
      </c>
      <c r="C38" s="32" t="s">
        <v>206</v>
      </c>
      <c r="D38" s="32" t="s">
        <v>207</v>
      </c>
      <c r="E38" s="32" t="s">
        <v>202</v>
      </c>
      <c r="F38" s="32" t="s">
        <v>285</v>
      </c>
      <c r="G38" s="32" t="s">
        <v>339</v>
      </c>
    </row>
    <row r="39" spans="2:7" x14ac:dyDescent="0.25">
      <c r="B39" s="30">
        <v>3.54</v>
      </c>
      <c r="C39" s="30">
        <v>3.75</v>
      </c>
      <c r="D39" s="30">
        <v>3.75</v>
      </c>
      <c r="E39" s="30">
        <v>3.83</v>
      </c>
      <c r="F39" s="30">
        <v>3.9</v>
      </c>
      <c r="G39" s="30">
        <f>Calificacion!D100</f>
        <v>3.8901234567901231</v>
      </c>
    </row>
    <row r="40" spans="2:7" x14ac:dyDescent="0.25">
      <c r="B40" s="102"/>
      <c r="C40" s="102"/>
      <c r="D40" s="103"/>
      <c r="E40" s="103"/>
      <c r="F40" s="31"/>
      <c r="G40" s="103"/>
    </row>
    <row r="41" spans="2:7" x14ac:dyDescent="0.25">
      <c r="B41" s="100">
        <v>2013</v>
      </c>
      <c r="C41" s="100">
        <v>2012</v>
      </c>
      <c r="D41" s="101">
        <v>2011</v>
      </c>
      <c r="E41" s="98"/>
      <c r="F41" s="98"/>
      <c r="G41" s="98"/>
    </row>
    <row r="42" spans="2:7" x14ac:dyDescent="0.25">
      <c r="B42" s="32" t="s">
        <v>204</v>
      </c>
      <c r="C42" s="32" t="s">
        <v>203</v>
      </c>
      <c r="D42" s="32" t="s">
        <v>208</v>
      </c>
      <c r="E42" s="98"/>
      <c r="F42" s="98"/>
      <c r="G42" s="98"/>
    </row>
    <row r="43" spans="2:7" x14ac:dyDescent="0.25">
      <c r="B43" s="160">
        <v>3.42</v>
      </c>
      <c r="C43" s="160">
        <v>3.6</v>
      </c>
      <c r="D43" s="160">
        <v>3.68</v>
      </c>
      <c r="E43" s="98"/>
      <c r="F43" s="98"/>
      <c r="G43" s="98"/>
    </row>
    <row r="52" spans="2:5" ht="30" customHeight="1" x14ac:dyDescent="0.25">
      <c r="B52" s="153" t="s">
        <v>124</v>
      </c>
      <c r="C52" s="153"/>
      <c r="D52" s="153"/>
      <c r="E52" s="153"/>
    </row>
    <row r="53" spans="2:5" x14ac:dyDescent="0.25">
      <c r="B53" s="150" t="s">
        <v>115</v>
      </c>
      <c r="C53" s="150"/>
      <c r="D53" s="151" t="s">
        <v>116</v>
      </c>
      <c r="E53" s="151"/>
    </row>
    <row r="54" spans="2:5" x14ac:dyDescent="0.25">
      <c r="B54" s="150" t="s">
        <v>111</v>
      </c>
      <c r="C54" s="150"/>
      <c r="D54" s="152" t="s">
        <v>117</v>
      </c>
      <c r="E54" s="152"/>
    </row>
    <row r="55" spans="2:5" x14ac:dyDescent="0.25">
      <c r="B55" s="150" t="s">
        <v>110</v>
      </c>
      <c r="C55" s="150"/>
      <c r="D55" s="151" t="s">
        <v>125</v>
      </c>
      <c r="E55" s="151"/>
    </row>
  </sheetData>
  <sheetProtection algorithmName="SHA-512" hashValue="Qvekjysr4TzPjfH2GCRun4/dCkdKcU3yfOhHav9is/Zm4+uFOjsPm49vp7ddBHrRp0W8U9pYTrO4EDLcYvpUrw==" saltValue="wnkzBUqwXXQUcG1LiTGF6A==" spinCount="100000" sheet="1" objects="1" scenarios="1"/>
  <mergeCells count="22">
    <mergeCell ref="A2:F2"/>
    <mergeCell ref="A4:F4"/>
    <mergeCell ref="B53:C53"/>
    <mergeCell ref="B54:C54"/>
    <mergeCell ref="B55:C55"/>
    <mergeCell ref="D53:E53"/>
    <mergeCell ref="D54:E54"/>
    <mergeCell ref="D55:E55"/>
    <mergeCell ref="B52:E52"/>
    <mergeCell ref="B36:E36"/>
    <mergeCell ref="A6:D6"/>
    <mergeCell ref="B10:D10"/>
    <mergeCell ref="B11:D11"/>
    <mergeCell ref="B7:D7"/>
    <mergeCell ref="B8:D8"/>
    <mergeCell ref="B9:D9"/>
    <mergeCell ref="H7:H15"/>
    <mergeCell ref="B16:D16"/>
    <mergeCell ref="B12:D12"/>
    <mergeCell ref="B13:D13"/>
    <mergeCell ref="B14:D14"/>
    <mergeCell ref="B15:D15"/>
  </mergeCells>
  <conditionalFormatting sqref="G7:G15">
    <cfRule type="cellIs" dxfId="5" priority="21" operator="equal">
      <formula>"INADECUADO"</formula>
    </cfRule>
    <cfRule type="cellIs" dxfId="4" priority="22" operator="equal">
      <formula>"DEFICIENTE"</formula>
    </cfRule>
    <cfRule type="cellIs" dxfId="3" priority="23" operator="equal">
      <formula>"ADECUADO"</formula>
    </cfRule>
  </conditionalFormatting>
  <conditionalFormatting sqref="G7:G15">
    <cfRule type="colorScale" priority="6">
      <colorScale>
        <cfvo type="num" val="0"/>
        <cfvo type="num" val="2"/>
        <cfvo type="num" val="4"/>
        <color rgb="FFF8696B"/>
        <color rgb="FFFFEB84"/>
        <color rgb="FF63BE7B"/>
      </colorScale>
    </cfRule>
    <cfRule type="colorScale" priority="7">
      <colorScale>
        <cfvo type="min"/>
        <cfvo type="percentile" val="50"/>
        <cfvo type="max"/>
        <color rgb="FFF8696B"/>
        <color rgb="FFFFEB84"/>
        <color rgb="FF63BE7B"/>
      </colorScale>
    </cfRule>
  </conditionalFormatting>
  <conditionalFormatting sqref="F7:F15">
    <cfRule type="colorScale" priority="4">
      <colorScale>
        <cfvo type="num" val="0"/>
        <cfvo type="num" val="2"/>
        <cfvo type="num" val="4"/>
        <color rgb="FFF8696B"/>
        <color rgb="FFFFEB84"/>
        <color rgb="FF63BE7B"/>
      </colorScale>
    </cfRule>
    <cfRule type="colorScale" priority="5">
      <colorScale>
        <cfvo type="min"/>
        <cfvo type="percentile" val="50"/>
        <cfvo type="max"/>
        <color rgb="FFF8696B"/>
        <color rgb="FFFFEB84"/>
        <color rgb="FF63BE7B"/>
      </colorScale>
    </cfRule>
  </conditionalFormatting>
  <conditionalFormatting sqref="H7:H15">
    <cfRule type="containsText" dxfId="2" priority="1" operator="containsText" text="INADECUADO">
      <formula>NOT(ISERROR(SEARCH("INADECUADO",H7)))</formula>
    </cfRule>
    <cfRule type="containsText" dxfId="1" priority="2" operator="containsText" text="DEFICIENTE">
      <formula>NOT(ISERROR(SEARCH("DEFICIENTE",H7)))</formula>
    </cfRule>
    <cfRule type="containsText" dxfId="0" priority="3" operator="containsText" text="ADECUADA">
      <formula>NOT(ISERROR(SEARCH("ADECUADA",H7)))</formula>
    </cfRule>
  </conditionalFormatting>
  <pageMargins left="0.7" right="0.7" top="0.75" bottom="0.75" header="0.3" footer="0.3"/>
  <pageSetup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5:H6"/>
  <sheetViews>
    <sheetView workbookViewId="0">
      <selection activeCell="H11" sqref="H11"/>
    </sheetView>
  </sheetViews>
  <sheetFormatPr baseColWidth="10" defaultRowHeight="15" x14ac:dyDescent="0.25"/>
  <sheetData>
    <row r="5" spans="2:8" x14ac:dyDescent="0.25">
      <c r="B5">
        <v>2012</v>
      </c>
      <c r="C5">
        <v>2013</v>
      </c>
      <c r="D5">
        <v>2014</v>
      </c>
      <c r="E5">
        <v>2015</v>
      </c>
      <c r="F5">
        <v>2016</v>
      </c>
      <c r="G5">
        <v>2017</v>
      </c>
      <c r="H5">
        <v>2018</v>
      </c>
    </row>
    <row r="6" spans="2:8" x14ac:dyDescent="0.25">
      <c r="B6">
        <v>191</v>
      </c>
      <c r="C6">
        <v>175</v>
      </c>
      <c r="D6">
        <v>260</v>
      </c>
      <c r="E6">
        <v>226</v>
      </c>
      <c r="F6">
        <v>215</v>
      </c>
      <c r="G6">
        <v>328</v>
      </c>
      <c r="H6">
        <v>402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Calificacion</vt:lpstr>
      <vt:lpstr>Hoja2</vt:lpstr>
      <vt:lpstr>Consolidado</vt:lpstr>
      <vt:lpstr>Hoja1</vt:lpstr>
      <vt:lpstr>Calificacion!Títulos_a_imprimir</vt:lpstr>
    </vt:vector>
  </TitlesOfParts>
  <Company>Universidad Tecnológica de Pereira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TOSHIBA</cp:lastModifiedBy>
  <cp:lastPrinted>2015-06-11T15:04:52Z</cp:lastPrinted>
  <dcterms:created xsi:type="dcterms:W3CDTF">2010-09-02T13:29:26Z</dcterms:created>
  <dcterms:modified xsi:type="dcterms:W3CDTF">2019-06-26T06:45:44Z</dcterms:modified>
</cp:coreProperties>
</file>