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CONTRATO 2018\2. Mapa de Riesgos\2. Seguimiento Mapa Riesgos\Consolidado Seguimiento\"/>
    </mc:Choice>
  </mc:AlternateContent>
  <bookViews>
    <workbookView xWindow="0" yWindow="0" windowWidth="14370" windowHeight="10710"/>
  </bookViews>
  <sheets>
    <sheet name="01-Mapa de riesgo-UO" sheetId="12"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riesgo-UO'!$F$1:$AB$27</definedName>
    <definedName name="ACCION" localSheetId="0">'01-Mapa de riesgo-UO'!$R$1048538:$R$1048540</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riesgo-UO'!$AN$1048525</definedName>
    <definedName name="ADMISIONES_REGISTRO_CONTROL_ACADÉMICO">#REF!</definedName>
    <definedName name="ALIANZAS_ESTRATÉGICAS" localSheetId="0">'01-Mapa de riesgo-UO'!#REF!</definedName>
    <definedName name="ALIANZAS_ESTRATÉGICAS">#REF!</definedName>
    <definedName name="Ambiental" localSheetId="0">'01-Mapa de riesgo-UO'!$O$1048552:$O$1048556</definedName>
    <definedName name="Ambiental">#REF!</definedName>
    <definedName name="_xlnm.Print_Area" localSheetId="2">'03-Seguimiento'!$C$1:$Z$15</definedName>
    <definedName name="ASEGURAMIENTO_DE_LA_CALIDAD_INSTITUCIONAL" localSheetId="0">'01-Mapa de riesgo-UO'!$X$1048526:$X$1048528</definedName>
    <definedName name="ASEGURAMIENTO_DE_LA_CALIDAD_INSTITUCIONAL">#REF!</definedName>
    <definedName name="BIBLIOTECA_E_INFORMACIÓN_CIENTIFICA" localSheetId="0">'01-Mapa de riesgo-UO'!$AP$1048525</definedName>
    <definedName name="BIBLIOTECA_E_INFORMACIÓN_CIENTIFICA">#REF!</definedName>
    <definedName name="BIENESTAR_INSTITUCIONAL" localSheetId="0">'01-Mapa de riesgo-UO'!#REF!</definedName>
    <definedName name="BIENESTAR_INSTITUCIONAL">#REF!</definedName>
    <definedName name="COBERTURA_CON_CALIDAD" localSheetId="0">'01-Mapa de riesgo-UO'!#REF!</definedName>
    <definedName name="COBERTURA_CON_CALIDAD">#REF!</definedName>
    <definedName name="COMUNICACIONES" localSheetId="0">'01-Mapa de riesgo-UO'!$AM$1048512</definedName>
    <definedName name="COMUNICACIONES">#REF!</definedName>
    <definedName name="Contable" localSheetId="0">'01-Mapa de riesgo-UO'!$J$1048545:$J$1048549</definedName>
    <definedName name="Contable">#REF!</definedName>
    <definedName name="CONTROL_INTERNO" localSheetId="0">'01-Mapa de riesgo-UO'!$AL$1048522</definedName>
    <definedName name="CONTROL_INTERNO">#REF!</definedName>
    <definedName name="CONTROL_INTERNO_DISCIPLINARIO" localSheetId="0">'01-Mapa de riesgo-UO'!$AM$1048522</definedName>
    <definedName name="CONTROL_INTERNO_DISCIPLINARIO">#REF!</definedName>
    <definedName name="CONTROL_SEGUIMIENTO" localSheetId="0">'01-Mapa de riesgo-UO'!$X$1048530:$X$1048536</definedName>
    <definedName name="CONTROL_SEGUIMIENTO">#REF!</definedName>
    <definedName name="Corrupción" localSheetId="0">'01-Mapa de riesgo-UO'!$J$1048552:$J$1048554</definedName>
    <definedName name="Corrupción">#REF!</definedName>
    <definedName name="Cumplimiento" localSheetId="0">'01-Mapa de riesgo-UO'!$M$1048538:$M$1048542</definedName>
    <definedName name="CUMPLIMIENTO">'03-Seguimiento'!$V$1048564:$V$1048566</definedName>
    <definedName name="CUMPLIMIENTO_PARCIAL">'03-Seguimiento'!$X$1048564</definedName>
    <definedName name="CUMPLIMIENTO_TOTAL">'03-Seguimiento'!$W$1048564:$W$1048565</definedName>
    <definedName name="DEMAS" localSheetId="0">'01-Mapa de riesgo-UO'!#REF!</definedName>
    <definedName name="DEMAS">#REF!</definedName>
    <definedName name="Derechos_Humanos" localSheetId="0">'01-Mapa de riesgo-UO'!$P$1048552:$P$1048556</definedName>
    <definedName name="Derechos_Humanos">#REF!</definedName>
    <definedName name="DIRECCIONAMIENTO_INSTITUCIONAL" localSheetId="0">'01-Mapa de riesgo-UO'!$X$1048520:$X$1048524</definedName>
    <definedName name="DIRECCIONAMIENTO_INSTITUCIONAL">#REF!</definedName>
    <definedName name="DOCENCIA" localSheetId="0">'01-Mapa de riesgo-UO'!$Y$1048520:$Y$1048535</definedName>
    <definedName name="DOCENCIA">#REF!</definedName>
    <definedName name="EGRESADOS" localSheetId="0">'01-Mapa de riesgo-UO'!$AF$1048520:$AF$1048530</definedName>
    <definedName name="EGRESADOS">#REF!</definedName>
    <definedName name="Estratégico" localSheetId="0">'01-Mapa de riesgo-UO'!$J$1048538:$J$1048542</definedName>
    <definedName name="Estratégico">#REF!</definedName>
    <definedName name="EXTENSIÓN_PROYECCIÓN_SOCIAL" localSheetId="0">'01-Mapa de riesgo-UO'!$AB$1048520:$AB$1048539</definedName>
    <definedName name="EXTENSIÓN_PROYECCIÓN_SOCIAL">#REF!</definedName>
    <definedName name="EXTERNO">'01-Mapa de riesgo-UO'!$C$1048549:$C$1048554</definedName>
    <definedName name="FACTOR">'01-Mapa de riesgo-UO'!$B$1048546:$B$1048547</definedName>
    <definedName name="FACULTAD_BELLAS_ARTES_HUMANIDADES" localSheetId="0">'01-Mapa de riesgo-UO'!$AL$1048531:$AL$1048537</definedName>
    <definedName name="FACULTAD_BELLAS_ARTES_HUMANIDADES">#REF!</definedName>
    <definedName name="FACULTAD_CIENCIAS_AGRARIAS_AGROINDUSTRIA" localSheetId="0">'01-Mapa de riesgo-UO'!$AM$1048531:$AM$1048537</definedName>
    <definedName name="FACULTAD_CIENCIAS_AGRARIAS_AGROINDUSTRIA">#REF!</definedName>
    <definedName name="FACULTAD_CIENCIAS_AMBIENTALES" localSheetId="0">'01-Mapa de riesgo-UO'!$AN$1048531:$AN$1048537</definedName>
    <definedName name="FACULTAD_CIENCIAS_AMBIENTALES">#REF!</definedName>
    <definedName name="FACULTAD_CIENCIAS_BÁSICAS" localSheetId="0">'01-Mapa de riesgo-UO'!$AO$1048531:$AO$1048537</definedName>
    <definedName name="FACULTAD_CIENCIAS_BÁSICAS">#REF!</definedName>
    <definedName name="FACULTAD_CIENCIAS_DE_LA_EDUCACIÓN" localSheetId="0">'01-Mapa de riesgo-UO'!$AP$1048531:$AP$1048537</definedName>
    <definedName name="FACULTAD_CIENCIAS_DE_LA_EDUCACIÓN">#REF!</definedName>
    <definedName name="FACULTAD_CIENCIAS_DE_LA_SALUD" localSheetId="0">'01-Mapa de riesgo-UO'!$AQ$1048531:$AQ$1048537</definedName>
    <definedName name="FACULTAD_CIENCIAS_DE_LA_SALUD">#REF!</definedName>
    <definedName name="FACULTAD_INGENIERÍA_INDUSTRIAL" localSheetId="0">'01-Mapa de riesgo-UO'!$AR$1048531:$AR$1048537</definedName>
    <definedName name="FACULTAD_INGENIERÍA_INDUSTRIAL">#REF!</definedName>
    <definedName name="FACULTAD_INGENIERÍA_MECÁNICA" localSheetId="0">'01-Mapa de riesgo-UO'!$AS$1048531:$AS$1048537</definedName>
    <definedName name="FACULTAD_INGENIERÍA_MECÁNICA">#REF!</definedName>
    <definedName name="FACULTAD_INGENIERÍAS" localSheetId="0">'01-Mapa de riesgo-UO'!$AT$1048531:$AT$1048537</definedName>
    <definedName name="FACULTAD_INGENIERÍAS">#REF!</definedName>
    <definedName name="FACULTAD_TECNOLOGÍA">'01-Mapa de riesgo-UO'!$AU$1048531:$AU$1048537</definedName>
    <definedName name="Financiero" localSheetId="0">'01-Mapa de riesgo-UO'!$O$1048538:$O$1048542</definedName>
    <definedName name="Financiero">#REF!</definedName>
    <definedName name="GESTIÓN_DE_DOCUMENTOS" localSheetId="0">'01-Mapa de riesgo-UO'!$AL$1048528:$AL$1048529</definedName>
    <definedName name="GESTIÓN_DE_DOCUMENTOS">#REF!</definedName>
    <definedName name="GESTIÓN_DE_SERVICIOS_INSTITUCIONALES" localSheetId="0">'01-Mapa de riesgo-UO'!$AP$1048522:$AP$1048523</definedName>
    <definedName name="GESTIÓN_DE_SERVICIOS_INSTITUCIONALES">#REF!</definedName>
    <definedName name="GESTIÓN_DE_TALENTO_HUMANO" localSheetId="0">'01-Mapa de riesgo-UO'!$AN$1048522:$AN$1048523</definedName>
    <definedName name="GESTIÓN_DE_TALENTO_HUMANO">#REF!</definedName>
    <definedName name="GESTIÓN_DE_TECNOLOGÍAS_INFORMÁTICAS_SISTEMAS_DE_INFORMACIÓN" localSheetId="0">'01-Mapa de riesgo-UO'!$AO$1048522:$AO$1048523</definedName>
    <definedName name="GESTIÓN_DE_TECNOLOGÍAS_INFORMÁTICAS_SISTEMAS_DE_INFORMACIÓN">#REF!</definedName>
    <definedName name="GESTIÓN_FINANCIERA" localSheetId="0">'01-Mapa de riesgo-UO'!$AL$1048525</definedName>
    <definedName name="GESTIÓN_FINANCIERA">#REF!</definedName>
    <definedName name="GRAVE" localSheetId="0">'01-Mapa de riesgo-UO'!$U$1048538:$U$1048541</definedName>
    <definedName name="GRAVE">'03-Seguimiento'!$F$1048569</definedName>
    <definedName name="GRUPO_INVESTIGACIÓN_AGUAS_SANEAMIENTO" localSheetId="0">'01-Mapa de riesgo-UO'!$AS$1048539</definedName>
    <definedName name="GRUPO_INVESTIGACIÓN_AGUAS_SANEAMIENTO">#REF!</definedName>
    <definedName name="Imagen" localSheetId="0">'01-Mapa de riesgo-UO'!$M$1048552:$M$1048556</definedName>
    <definedName name="Imagen">#REF!</definedName>
    <definedName name="IMPACTO_REGIONAL" localSheetId="0">'01-Mapa de riesgo-UO'!#REF!</definedName>
    <definedName name="IMPACTO_REGIONAL">#REF!</definedName>
    <definedName name="IMPACTO_REGIONAL_" localSheetId="0">'01-Mapa de riesgo-UO'!$AI$1048512</definedName>
    <definedName name="IMPACTO_REGIONAL_">#REF!</definedName>
    <definedName name="Información" localSheetId="0">'01-Mapa de riesgo-UO'!$O$1048545:$O$1048549</definedName>
    <definedName name="Información">#REF!</definedName>
    <definedName name="INTERNACIONALIZACIÓN" localSheetId="0">'01-Mapa de riesgo-UO'!#REF!</definedName>
    <definedName name="INTERNACIONALIZACIÓN">#REF!</definedName>
    <definedName name="INTERNO">'01-Mapa de riesgo-UO'!$B$1048549:$B$1048554</definedName>
    <definedName name="INVESTIGACIÓN_E_INNOVACIÓN" localSheetId="0">'01-Mapa de riesgo-UO'!$AA$1048520:$AA$1048530</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riesgo-UO'!$AN$1048512</definedName>
    <definedName name="JURIDICA">#REF!</definedName>
    <definedName name="Laborales" localSheetId="0">'01-Mapa de riesgo-UO'!#REF!</definedName>
    <definedName name="Laborales">#REF!</definedName>
    <definedName name="LABORATORIO_AGUAS_ALIMENTOS" localSheetId="0">'01-Mapa de riesgo-UO'!$AL$1048539</definedName>
    <definedName name="LABORATORIO_AGUAS_ALIMENTOS">#REF!</definedName>
    <definedName name="LABORATORIO_DE_METROOLOGIA_DE_VARIABLES_ELECTRICAS" localSheetId="0">'01-Mapa de riesgo-UO'!$AM$1048539</definedName>
    <definedName name="LABORATORIO_DE_METROOLOGIA_DE_VARIABLES_ELECTRICAS">#REF!</definedName>
    <definedName name="LABORATORIO_ENSAYOS_NO_DESTRUCTIVOS_DESTRUCTIVOS" localSheetId="0">'01-Mapa de riesgo-UO'!$AN$1048539</definedName>
    <definedName name="LABORATORIO_ENSAYOS_NO_DESTRUCTIVOS_DESTRUCTIVOS">#REF!</definedName>
    <definedName name="LABORATORIO_ENSAYOS_PARA_EQUIPO_DE_AIRE_ACONDICIONADO" localSheetId="0">'01-Mapa de riesgo-UO'!$AO$1048539</definedName>
    <definedName name="LABORATORIO_ENSAYOS_PARA_EQUIPO_DE_AIRE_ACONDICIONADO">#REF!</definedName>
    <definedName name="LABORATORIO_GENÉTICA_MÉDICA" localSheetId="0">'01-Mapa de riesgo-UO'!$AP$1048539</definedName>
    <definedName name="LABORATORIO_GENÉTICA_MÉDICA">#REF!</definedName>
    <definedName name="LABORATORIO_QUÍMICA_AMBIENTAL" localSheetId="0">'01-Mapa de riesgo-UO'!$AQ$1048539</definedName>
    <definedName name="LABORATORIO_QUÍMICA_AMBIENTAL">#REF!</definedName>
    <definedName name="LEVE" localSheetId="0">'01-Mapa de riesgo-UO'!$S$1048538</definedName>
    <definedName name="LEVE">'03-Seguimiento'!$H$1048569:$H$1048570</definedName>
    <definedName name="MAPA" localSheetId="0">'01-Mapa de riesgo-UO'!$A$1048536:$A$1048537</definedName>
    <definedName name="MAPA">#REF!</definedName>
    <definedName name="MODERADO" localSheetId="0">'01-Mapa de riesgo-UO'!$T$1048538:$T$1048540</definedName>
    <definedName name="MODERADO">'03-Seguimiento'!$G$1048569:$G$1048570</definedName>
    <definedName name="nnnn" localSheetId="0">'01-Mapa de riesgo-UO'!#REF!</definedName>
    <definedName name="nnnn">#REF!</definedName>
    <definedName name="NO_CUMPLIDA">'03-Seguimiento'!$Y$1048564</definedName>
    <definedName name="OBJETIVOS" localSheetId="0">'01-Mapa de riesgo-UO'!#REF!</definedName>
    <definedName name="OBJETIVOS">#REF!</definedName>
    <definedName name="Operacional" localSheetId="0">'01-Mapa de riesgo-UO'!$P$1048538:$P$1048542</definedName>
    <definedName name="Operacional">#REF!</definedName>
    <definedName name="ORGANISMO_CERTIFICADOR_DE_SISTEMAS_DE_GESTIÓN_QLCT" localSheetId="0">'01-Mapa de riesgo-UO'!$AR$1048539</definedName>
    <definedName name="ORGANISMO_CERTIFICADOR_DE_SISTEMAS_DE_GESTIÓN_QLCT">#REF!</definedName>
    <definedName name="PDI" localSheetId="0">'01-Mapa de riesgo-UO'!$AH$1048512:$AH$1048518</definedName>
    <definedName name="PDI">#REF!</definedName>
    <definedName name="PLANEACIÓN" localSheetId="0">'01-Mapa de riesgo-UO'!$AO$1048518:$AO$1048520</definedName>
    <definedName name="PLANEACIÓN">#REF!</definedName>
    <definedName name="PLANEACIÓN_">'01-Mapa de riesgo-UO'!$AI$1048513</definedName>
    <definedName name="Presupuestal" localSheetId="0">'01-Mapa de riesgo-UO'!#REF!</definedName>
    <definedName name="Presupuestal">#REF!</definedName>
    <definedName name="PROBABILIDAD" localSheetId="0">'01-Mapa de riesgo-UO'!$H$1048538:$H$1048542</definedName>
    <definedName name="PROBABILIDAD">#REF!</definedName>
    <definedName name="PROCESOS" localSheetId="0">'01-Mapa de riesgo-UO'!$AJ$1048512:$AJ$1048551</definedName>
    <definedName name="PROCESOS">#REF!</definedName>
    <definedName name="PROCESOSA">'01-Mapa de riesgo-UO'!#REF!</definedName>
    <definedName name="RECTORÍA" localSheetId="0">'01-Mapa de riesgo-UO'!$AL$1048512:$AL$1048512</definedName>
    <definedName name="RECTORÍA">#REF!</definedName>
    <definedName name="RECURSOS_INFORMÁTICOS_EDUCATIVOS" localSheetId="0">'01-Mapa de riesgo-UO'!$AO$1048525:$AO$1048526</definedName>
    <definedName name="RECURSOS_INFORMÁTICOS_EDUCATIVOS">#REF!</definedName>
    <definedName name="RELACIONES_INTERNACIONALES" localSheetId="0">'01-Mapa de riesgo-UO'!$AP$1048518</definedName>
    <definedName name="RELACIONES_INTERNACIONALES">#REF!</definedName>
    <definedName name="RELACIONES_INTERNACIONALES_">'01-Mapa de riesgo-UO'!$AI$1048514</definedName>
    <definedName name="RESPONSABLES_PDI" localSheetId="0">'01-Mapa de riesgo-UO'!$G$1048548:$G$1048554</definedName>
    <definedName name="RESPONSABLES_PDI">#REF!</definedName>
    <definedName name="SECRETARIA_GENERAL" localSheetId="0">'01-Mapa de riesgo-UO'!$AN$1048518</definedName>
    <definedName name="SECRETARIA_GENERAL">#REF!</definedName>
    <definedName name="Seguridad_y_Salud_en_el_trabajo" localSheetId="0">'01-Mapa de riesgo-UO'!$M$1048546:$M$1048550</definedName>
    <definedName name="Seguridad_y_Salud_en_el_trabajo">#REF!</definedName>
    <definedName name="SISTEMA_INTEGRAL_DE_GESTIÓN" localSheetId="0">'01-Mapa de riesgo-UO'!$AM$1048525</definedName>
    <definedName name="SISTEMA_INTEGRAL_DE_GESTIÓN">#REF!</definedName>
    <definedName name="Tecnología" localSheetId="0">'01-Mapa de riesgo-UO'!#REF!</definedName>
    <definedName name="Tecnología">#REF!</definedName>
    <definedName name="Tecnológico" localSheetId="0">'01-Mapa de riesgo-UO'!$P$1048545:$P$1048549</definedName>
    <definedName name="Tecnológico">#REF!</definedName>
    <definedName name="TIPO" localSheetId="0">'01-Mapa de riesgo-UO'!$I$1048538:$I$1048549</definedName>
    <definedName name="TIPO">#REF!</definedName>
    <definedName name="_xlnm.Print_Titles" localSheetId="0">'01-Mapa de riesgo-UO'!$8:$9</definedName>
    <definedName name="_xlnm.Print_Titles" localSheetId="1">'02-Plan Contingencia'!$8:$9</definedName>
    <definedName name="_xlnm.Print_Titles" localSheetId="2">'03-Seguimiento'!$8:$9</definedName>
    <definedName name="Transparencia" localSheetId="0">'01-Mapa de riesgo-UO'!#REF!</definedName>
    <definedName name="Transparencia">#REF!</definedName>
    <definedName name="UNIDAD">'01-Mapa de riesgo-UO'!$W$1048512:$W$1048552</definedName>
    <definedName name="UNIVIRTUAL" localSheetId="0">'01-Mapa de riesgo-UO'!$AM$1048528</definedName>
    <definedName name="UNIVIRTUAL">#REF!</definedName>
    <definedName name="VICERRECTORÍA_ACADÉMICA" localSheetId="0">'01-Mapa de riesgo-UO'!$AP$1048512:$AP$1048515</definedName>
    <definedName name="VICERRECTORÍA_ACADÉMICA">#REF!</definedName>
    <definedName name="VICERRECTORÍA_ACADÉMICA_">'01-Mapa de riesgo-UO'!$AI$1048515</definedName>
    <definedName name="VICERRECTORIA_ADMINISTRATIVA_FINANCIERA" localSheetId="0">'01-Mapa de riesgo-UO'!$AO$1048512:$AO$1048516</definedName>
    <definedName name="VICERRECTORIA_ADMINISTRATIVA_FINANCIERA">#REF!</definedName>
    <definedName name="VICERRECTORIA_ADMINISTRATIVA_FINANCIERA_">'01-Mapa de riesgo-UO'!$AI$1048516</definedName>
    <definedName name="VICERRECTORÍA_DE_RESPONSABILIDAD_SOCIAL_BIENESTAR_UNIVERSITARIO" localSheetId="0">'01-Mapa de riesgo-UO'!$AL$1048518:$AL$1048519</definedName>
    <definedName name="VICERRECTORÍA_DE_RESPONSABILIDAD_SOCIAL_BIENESTAR_UNIVERSITARIO">#REF!</definedName>
    <definedName name="VICERRECTORÍA_DE_RESPONSABILIDAD_SOCIAL_BIENESTAR_UNIVERSITARIO_">'01-Mapa de riesgo-UO'!$AI$1048517</definedName>
    <definedName name="VICERRECTORÍA_INVESTIGACIÓN_INNOVACIÓN_EXTENSIÓN" localSheetId="0">'01-Mapa de riesgo-UO'!$AM$1048518:$AM$1048520</definedName>
    <definedName name="VICERRECTORÍA_INVESTIGACIÓN_INNOVACIÓN_EXTENSIÓN">#REF!</definedName>
    <definedName name="VICERRECTORÍA_INVESTIGACIÓN_INNOVACIÓN_EXTENSIÓN_">'01-Mapa de riesgo-UO'!$AI$1048518</definedName>
  </definedNames>
  <calcPr calcId="152511" concurrentCalc="0"/>
</workbook>
</file>

<file path=xl/calcChain.xml><?xml version="1.0" encoding="utf-8"?>
<calcChain xmlns="http://schemas.openxmlformats.org/spreadsheetml/2006/main">
  <c r="S13" i="7" l="1"/>
  <c r="T13" i="7"/>
  <c r="U13" i="7"/>
  <c r="S14" i="7"/>
  <c r="T14" i="7"/>
  <c r="U14" i="7"/>
  <c r="S15" i="7"/>
  <c r="T15" i="7"/>
  <c r="U15" i="7"/>
  <c r="S16" i="7"/>
  <c r="T16" i="7"/>
  <c r="U16" i="7"/>
  <c r="S17" i="7"/>
  <c r="T17" i="7"/>
  <c r="U17" i="7"/>
  <c r="S18" i="7"/>
  <c r="T18" i="7"/>
  <c r="U18" i="7"/>
  <c r="S19" i="7"/>
  <c r="T19" i="7"/>
  <c r="U19" i="7"/>
  <c r="S20" i="7"/>
  <c r="T20" i="7"/>
  <c r="U20" i="7"/>
  <c r="S21" i="7"/>
  <c r="T21" i="7"/>
  <c r="U21" i="7"/>
  <c r="S22" i="7"/>
  <c r="T22" i="7"/>
  <c r="U22" i="7"/>
  <c r="S23" i="7"/>
  <c r="T23" i="7"/>
  <c r="U23" i="7"/>
  <c r="S24" i="7"/>
  <c r="T24" i="7"/>
  <c r="U24" i="7"/>
  <c r="S12" i="7"/>
  <c r="T12" i="7"/>
  <c r="U12" i="7"/>
  <c r="S11" i="7"/>
  <c r="T11" i="7"/>
  <c r="U11" i="7"/>
  <c r="U10" i="7"/>
  <c r="T10" i="7"/>
  <c r="S10" i="7"/>
  <c r="AL1048511" i="12"/>
  <c r="S25" i="7"/>
  <c r="T25" i="7"/>
  <c r="U25" i="7"/>
  <c r="S26" i="7"/>
  <c r="T26" i="7"/>
  <c r="U26" i="7"/>
  <c r="S27" i="7"/>
  <c r="T27" i="7"/>
  <c r="U27" i="7"/>
  <c r="C13" i="12"/>
  <c r="C16" i="12"/>
  <c r="C19" i="12"/>
  <c r="C22" i="12"/>
  <c r="C25" i="12"/>
  <c r="Q10" i="12"/>
  <c r="Q11" i="12"/>
  <c r="Q12" i="12"/>
  <c r="R10" i="12"/>
  <c r="L10" i="12"/>
  <c r="N10" i="12"/>
  <c r="O10" i="12"/>
  <c r="L13" i="12"/>
  <c r="L16" i="12"/>
  <c r="L19" i="12"/>
  <c r="O19" i="12"/>
  <c r="V19" i="12"/>
  <c r="W19" i="12"/>
  <c r="L22" i="12"/>
  <c r="L25" i="12"/>
  <c r="Q13" i="12"/>
  <c r="Q14" i="12"/>
  <c r="Q15" i="12"/>
  <c r="Q16" i="12"/>
  <c r="Q17" i="12"/>
  <c r="Q18" i="12"/>
  <c r="R16" i="12"/>
  <c r="N13" i="12"/>
  <c r="N16" i="12"/>
  <c r="O16" i="12"/>
  <c r="N19" i="12"/>
  <c r="N22" i="12"/>
  <c r="N25" i="12"/>
  <c r="N6" i="7"/>
  <c r="H6" i="7"/>
  <c r="E6" i="7"/>
  <c r="C6" i="7"/>
  <c r="A6" i="7"/>
  <c r="B13" i="7"/>
  <c r="B16" i="7"/>
  <c r="B19" i="7"/>
  <c r="B22" i="7"/>
  <c r="B25" i="7"/>
  <c r="C13" i="7"/>
  <c r="C16" i="7"/>
  <c r="C19" i="7"/>
  <c r="C22" i="7"/>
  <c r="C25" i="7"/>
  <c r="D13" i="7"/>
  <c r="D16" i="7"/>
  <c r="D19" i="7"/>
  <c r="D22" i="7"/>
  <c r="D25" i="7"/>
  <c r="E13" i="7"/>
  <c r="E16" i="7"/>
  <c r="E19" i="7"/>
  <c r="E22" i="7"/>
  <c r="E25" i="7"/>
  <c r="F11" i="7"/>
  <c r="F12" i="7"/>
  <c r="F13" i="7"/>
  <c r="F14" i="7"/>
  <c r="F15" i="7"/>
  <c r="F16" i="7"/>
  <c r="F17" i="7"/>
  <c r="F18" i="7"/>
  <c r="F19" i="7"/>
  <c r="F20" i="7"/>
  <c r="F21" i="7"/>
  <c r="F22" i="7"/>
  <c r="F23" i="7"/>
  <c r="F24" i="7"/>
  <c r="F25" i="7"/>
  <c r="F26" i="7"/>
  <c r="F27" i="7"/>
  <c r="G13" i="7"/>
  <c r="G16" i="7"/>
  <c r="G19" i="7"/>
  <c r="G22" i="7"/>
  <c r="G25" i="7"/>
  <c r="I11" i="7"/>
  <c r="I12" i="7"/>
  <c r="I13" i="7"/>
  <c r="I14" i="7"/>
  <c r="I15" i="7"/>
  <c r="I16" i="7"/>
  <c r="I17" i="7"/>
  <c r="I18" i="7"/>
  <c r="I19" i="7"/>
  <c r="I20" i="7"/>
  <c r="I21" i="7"/>
  <c r="I22" i="7"/>
  <c r="I23" i="7"/>
  <c r="I24" i="7"/>
  <c r="I25" i="7"/>
  <c r="I26" i="7"/>
  <c r="I27" i="7"/>
  <c r="K13" i="7"/>
  <c r="K16" i="7"/>
  <c r="K19" i="7"/>
  <c r="K22" i="7"/>
  <c r="K25" i="7"/>
  <c r="N11" i="7"/>
  <c r="O11" i="7"/>
  <c r="P11" i="7"/>
  <c r="N12" i="7"/>
  <c r="O12" i="7"/>
  <c r="P12" i="7"/>
  <c r="N13" i="7"/>
  <c r="O13" i="7"/>
  <c r="P13" i="7"/>
  <c r="N14" i="7"/>
  <c r="O14" i="7"/>
  <c r="P14" i="7"/>
  <c r="N15" i="7"/>
  <c r="O15" i="7"/>
  <c r="P15" i="7"/>
  <c r="N16" i="7"/>
  <c r="O16" i="7"/>
  <c r="P16" i="7"/>
  <c r="N17" i="7"/>
  <c r="O17" i="7"/>
  <c r="P17" i="7"/>
  <c r="N18" i="7"/>
  <c r="O18" i="7"/>
  <c r="P18" i="7"/>
  <c r="N19" i="7"/>
  <c r="O19" i="7"/>
  <c r="P19" i="7"/>
  <c r="N20" i="7"/>
  <c r="O20" i="7"/>
  <c r="P20" i="7"/>
  <c r="N21" i="7"/>
  <c r="O21" i="7"/>
  <c r="P21" i="7"/>
  <c r="N22" i="7"/>
  <c r="O22" i="7"/>
  <c r="P22" i="7"/>
  <c r="N23" i="7"/>
  <c r="O23" i="7"/>
  <c r="P23" i="7"/>
  <c r="N24" i="7"/>
  <c r="O24" i="7"/>
  <c r="P24" i="7"/>
  <c r="N25" i="7"/>
  <c r="O25" i="7"/>
  <c r="P25" i="7"/>
  <c r="N26" i="7"/>
  <c r="O26" i="7"/>
  <c r="P26" i="7"/>
  <c r="N27" i="7"/>
  <c r="O27" i="7"/>
  <c r="P27" i="7"/>
  <c r="P10" i="7"/>
  <c r="O10" i="7"/>
  <c r="N10" i="7"/>
  <c r="K10" i="7"/>
  <c r="I10" i="7"/>
  <c r="G10" i="7"/>
  <c r="F10" i="7"/>
  <c r="E10" i="7"/>
  <c r="D10" i="7"/>
  <c r="C10" i="7"/>
  <c r="B10" i="7"/>
  <c r="B8" i="7"/>
  <c r="I11" i="8"/>
  <c r="I12" i="8"/>
  <c r="I13" i="8"/>
  <c r="I14" i="8"/>
  <c r="I15" i="8"/>
  <c r="I16" i="8"/>
  <c r="I17" i="8"/>
  <c r="I18" i="8"/>
  <c r="I19" i="8"/>
  <c r="I20" i="8"/>
  <c r="I21" i="8"/>
  <c r="I22" i="8"/>
  <c r="I23" i="8"/>
  <c r="I24" i="8"/>
  <c r="I25" i="8"/>
  <c r="I26" i="8"/>
  <c r="I27" i="8"/>
  <c r="I10" i="8"/>
  <c r="G13" i="8"/>
  <c r="G16" i="8"/>
  <c r="G19" i="8"/>
  <c r="G22" i="8"/>
  <c r="G25" i="8"/>
  <c r="F11" i="8"/>
  <c r="F12" i="8"/>
  <c r="F13" i="8"/>
  <c r="F14" i="8"/>
  <c r="F15" i="8"/>
  <c r="F16" i="8"/>
  <c r="F17" i="8"/>
  <c r="F18" i="8"/>
  <c r="F19" i="8"/>
  <c r="F20" i="8"/>
  <c r="F21" i="8"/>
  <c r="F22" i="8"/>
  <c r="F23" i="8"/>
  <c r="F24" i="8"/>
  <c r="F25" i="8"/>
  <c r="F26" i="8"/>
  <c r="F27" i="8"/>
  <c r="B16" i="8"/>
  <c r="C16" i="8"/>
  <c r="D16" i="8"/>
  <c r="E16" i="8"/>
  <c r="B19" i="8"/>
  <c r="C19" i="8"/>
  <c r="D19" i="8"/>
  <c r="E19" i="8"/>
  <c r="B22" i="8"/>
  <c r="C22" i="8"/>
  <c r="D22" i="8"/>
  <c r="E22" i="8"/>
  <c r="B25" i="8"/>
  <c r="C25" i="8"/>
  <c r="D25" i="8"/>
  <c r="E25" i="8"/>
  <c r="B13" i="8"/>
  <c r="C13" i="8"/>
  <c r="D13" i="8"/>
  <c r="E13" i="8"/>
  <c r="G10" i="8"/>
  <c r="F10" i="8"/>
  <c r="E10" i="8"/>
  <c r="D10" i="8"/>
  <c r="C10" i="8"/>
  <c r="B10" i="8"/>
  <c r="B8" i="8"/>
  <c r="M6" i="8"/>
  <c r="I6" i="8"/>
  <c r="F6" i="8"/>
  <c r="E6" i="8"/>
  <c r="A6" i="8"/>
  <c r="C10" i="12"/>
  <c r="R13" i="12"/>
  <c r="O13" i="12"/>
  <c r="W6" i="12"/>
  <c r="Q6" i="7"/>
  <c r="X4" i="12"/>
  <c r="AD1048541" i="12"/>
  <c r="AD1048540" i="12"/>
  <c r="AD1048539" i="12"/>
  <c r="AB1048539" i="12"/>
  <c r="AD1048538" i="12"/>
  <c r="AB1048538" i="12"/>
  <c r="AD1048537" i="12"/>
  <c r="AB1048537" i="12"/>
  <c r="AD1048536" i="12"/>
  <c r="AB1048536" i="12"/>
  <c r="X1048536" i="12"/>
  <c r="AD1048535" i="12"/>
  <c r="AB1048535" i="12"/>
  <c r="Y1048535" i="12"/>
  <c r="X1048535" i="12"/>
  <c r="AD1048534" i="12"/>
  <c r="AB1048534" i="12"/>
  <c r="Y1048534" i="12"/>
  <c r="X1048534" i="12"/>
  <c r="AE1048533" i="12"/>
  <c r="AD1048533" i="12"/>
  <c r="AB1048533" i="12"/>
  <c r="Y1048533" i="12"/>
  <c r="X1048533" i="12"/>
  <c r="AE1048532" i="12"/>
  <c r="AD1048532" i="12"/>
  <c r="AB1048532" i="12"/>
  <c r="Y1048532" i="12"/>
  <c r="X1048532" i="12"/>
  <c r="AE1048531" i="12"/>
  <c r="AD1048531" i="12"/>
  <c r="AB1048531" i="12"/>
  <c r="Y1048531" i="12"/>
  <c r="X1048531" i="12"/>
  <c r="AF1048530" i="12"/>
  <c r="AE1048530" i="12"/>
  <c r="AD1048530" i="12"/>
  <c r="AC1048530" i="12"/>
  <c r="AB1048530" i="12"/>
  <c r="AA1048530" i="12"/>
  <c r="Y1048530" i="12"/>
  <c r="X1048530" i="12"/>
  <c r="AF1048529" i="12"/>
  <c r="AE1048529" i="12"/>
  <c r="AD1048529" i="12"/>
  <c r="AC1048529" i="12"/>
  <c r="AB1048529" i="12"/>
  <c r="AA1048529" i="12"/>
  <c r="Y1048529" i="12"/>
  <c r="AF1048528" i="12"/>
  <c r="AE1048528" i="12"/>
  <c r="AD1048528" i="12"/>
  <c r="AC1048528" i="12"/>
  <c r="AB1048528" i="12"/>
  <c r="AA1048528" i="12"/>
  <c r="Y1048528" i="12"/>
  <c r="X1048528" i="12"/>
  <c r="AF1048527" i="12"/>
  <c r="AE1048527" i="12"/>
  <c r="AD1048527" i="12"/>
  <c r="AC1048527" i="12"/>
  <c r="AB1048527" i="12"/>
  <c r="AA1048527" i="12"/>
  <c r="Y1048527" i="12"/>
  <c r="X1048527" i="12"/>
  <c r="AF1048526" i="12"/>
  <c r="AE1048526" i="12"/>
  <c r="AD1048526" i="12"/>
  <c r="AC1048526" i="12"/>
  <c r="AB1048526" i="12"/>
  <c r="AA1048526" i="12"/>
  <c r="Y1048526" i="12"/>
  <c r="X1048526" i="12"/>
  <c r="AF1048525" i="12"/>
  <c r="AE1048525" i="12"/>
  <c r="AD1048525" i="12"/>
  <c r="AC1048525" i="12"/>
  <c r="AB1048525" i="12"/>
  <c r="AA1048525" i="12"/>
  <c r="Y1048525" i="12"/>
  <c r="AF1048524" i="12"/>
  <c r="AE1048524" i="12"/>
  <c r="AD1048524" i="12"/>
  <c r="AC1048524" i="12"/>
  <c r="AB1048524" i="12"/>
  <c r="AA1048524" i="12"/>
  <c r="Y1048524" i="12"/>
  <c r="X1048524" i="12"/>
  <c r="AF1048523" i="12"/>
  <c r="AE1048523" i="12"/>
  <c r="AD1048523" i="12"/>
  <c r="AC1048523" i="12"/>
  <c r="AB1048523" i="12"/>
  <c r="AA1048523" i="12"/>
  <c r="Y1048523" i="12"/>
  <c r="X1048523" i="12"/>
  <c r="AF1048522" i="12"/>
  <c r="AE1048522" i="12"/>
  <c r="AD1048522" i="12"/>
  <c r="AC1048522" i="12"/>
  <c r="AB1048522" i="12"/>
  <c r="AA1048522" i="12"/>
  <c r="Y1048522" i="12"/>
  <c r="X1048522" i="12"/>
  <c r="AF1048521" i="12"/>
  <c r="AE1048521" i="12"/>
  <c r="AD1048521" i="12"/>
  <c r="AC1048521" i="12"/>
  <c r="AB1048521" i="12"/>
  <c r="AA1048521" i="12"/>
  <c r="Y1048521" i="12"/>
  <c r="X1048521" i="12"/>
  <c r="AF1048520" i="12"/>
  <c r="AE1048520" i="12"/>
  <c r="AD1048520" i="12"/>
  <c r="AC1048520" i="12"/>
  <c r="AB1048520" i="12"/>
  <c r="AA1048520" i="12"/>
  <c r="Y1048520" i="12"/>
  <c r="X1048520" i="12"/>
  <c r="Q27" i="12"/>
  <c r="Q26" i="12"/>
  <c r="Q25" i="12"/>
  <c r="R25" i="12"/>
  <c r="Q24" i="12"/>
  <c r="Q23" i="12"/>
  <c r="Q22" i="12"/>
  <c r="R22" i="12"/>
  <c r="Q21" i="12"/>
  <c r="Q20" i="12"/>
  <c r="Q19" i="12"/>
  <c r="R19" i="12"/>
  <c r="O22" i="12"/>
  <c r="V16" i="12"/>
  <c r="W16" i="12"/>
  <c r="H16" i="8"/>
  <c r="J16" i="8"/>
  <c r="V13" i="12"/>
  <c r="W13" i="12"/>
  <c r="H13" i="8"/>
  <c r="J13" i="8"/>
  <c r="V10" i="12"/>
  <c r="W10" i="12"/>
  <c r="H10" i="7"/>
  <c r="N6" i="8"/>
  <c r="H16" i="7"/>
  <c r="H13" i="7"/>
  <c r="H10" i="8"/>
  <c r="J10" i="8"/>
  <c r="V22" i="12"/>
  <c r="W22" i="12"/>
  <c r="H22" i="7"/>
  <c r="O25" i="12"/>
  <c r="V25" i="12"/>
  <c r="W25" i="12"/>
  <c r="H25" i="7"/>
  <c r="H19" i="7"/>
  <c r="H19" i="8"/>
  <c r="J19" i="8"/>
  <c r="H22" i="8"/>
  <c r="J22" i="8"/>
  <c r="H25" i="8"/>
  <c r="J25" i="8"/>
</calcChain>
</file>

<file path=xl/comments1.xml><?xml version="1.0" encoding="utf-8"?>
<comments xmlns="http://schemas.openxmlformats.org/spreadsheetml/2006/main">
  <authors>
    <author>UNIVERSIDAD TECNOLOGICA DE PEREIRA</author>
  </authors>
  <commentList>
    <comment ref="H8"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I8"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Z8"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Q9"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<sst xmlns="http://schemas.openxmlformats.org/spreadsheetml/2006/main" count="1152" uniqueCount="560">
  <si>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</si>
  <si>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</si>
  <si>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</si>
  <si>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</si>
  <si>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</si>
  <si>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</si>
  <si>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</si>
  <si>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</si>
  <si>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</si>
  <si>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</si>
  <si>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</si>
  <si>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</si>
  <si>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</si>
  <si>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</si>
  <si>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</si>
  <si>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</si>
  <si>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</si>
  <si>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</si>
  <si>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</si>
  <si>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</si>
  <si>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</si>
  <si>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</si>
  <si>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</si>
  <si>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</si>
  <si>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</si>
  <si>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</si>
  <si>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</si>
  <si>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</si>
  <si>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</si>
  <si>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</si>
  <si>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</si>
  <si>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</si>
  <si>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</si>
  <si>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</si>
  <si>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</si>
  <si>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</si>
  <si>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</si>
  <si>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</si>
  <si>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</si>
  <si>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</si>
  <si>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</si>
  <si>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</si>
  <si>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</si>
  <si>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</si>
  <si>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</si>
  <si>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</si>
  <si>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</si>
  <si>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</si>
  <si>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</si>
  <si>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</si>
  <si>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</si>
  <si>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</si>
  <si>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</si>
  <si>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</si>
  <si>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</si>
  <si>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</si>
  <si>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</si>
  <si>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</si>
  <si>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</si>
  <si>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</si>
  <si>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</si>
  <si>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</si>
  <si>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</si>
  <si>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</si>
  <si>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</si>
  <si>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</si>
  <si>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</si>
  <si>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</si>
  <si>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</si>
  <si>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</si>
  <si>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</si>
  <si>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</si>
  <si>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</si>
  <si>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</si>
  <si>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</si>
  <si>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</si>
  <si>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</si>
  <si>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</si>
  <si>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 xml:space="preserve">INSTRUCTIVO METODOLOGÍA ADMINISTRACIÓN DE RIESGOS </t>
  </si>
  <si>
    <t>SISTEMA DE GESTIÓN DE CALIDAD</t>
  </si>
  <si>
    <t>TIPO</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</si>
  <si>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</si>
  <si>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</si>
  <si>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</si>
  <si>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</si>
  <si>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</si>
  <si>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</si>
  <si>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</si>
  <si>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</si>
  <si>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</si>
  <si>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</si>
  <si>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</si>
  <si>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</si>
  <si>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</si>
  <si>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</si>
  <si>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</si>
  <si>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</si>
  <si>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</si>
  <si>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</si>
  <si>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</si>
  <si>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</si>
  <si>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</si>
  <si>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</si>
  <si>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</si>
  <si>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</si>
  <si>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</si>
  <si>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</si>
  <si>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</si>
  <si>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</si>
  <si>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</si>
  <si>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</si>
  <si>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</si>
  <si>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</si>
  <si>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</si>
  <si>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</si>
  <si>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</si>
  <si>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</si>
  <si>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</si>
  <si>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</si>
  <si>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</si>
  <si>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</si>
  <si>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</si>
  <si>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</si>
  <si>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</si>
  <si>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</si>
  <si>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</si>
  <si>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</si>
  <si>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</si>
  <si>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</si>
  <si>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</si>
  <si>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</si>
  <si>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</si>
  <si>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</si>
  <si>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</si>
  <si>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</si>
  <si>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</si>
  <si>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</si>
  <si>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</si>
  <si>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</si>
  <si>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</si>
  <si>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</si>
  <si>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</si>
  <si>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</si>
  <si>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</si>
  <si>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</si>
  <si>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</si>
  <si>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</si>
  <si>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</si>
  <si>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</si>
  <si>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</si>
  <si>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</si>
  <si>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</si>
  <si>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</si>
  <si>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</si>
  <si>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</si>
  <si>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</si>
  <si>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</si>
  <si>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</si>
  <si>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</si>
  <si>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</si>
  <si>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</si>
  <si>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</si>
  <si>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</si>
  <si>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</si>
  <si>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</si>
  <si>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</si>
  <si>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</si>
  <si>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</si>
  <si>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</si>
  <si>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</si>
  <si>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</si>
  <si>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</si>
  <si>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</si>
  <si>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</si>
  <si>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</si>
  <si>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</si>
  <si>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</si>
  <si>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</si>
  <si>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</si>
  <si>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</si>
  <si>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</si>
  <si>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</si>
  <si>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</si>
  <si>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</si>
  <si>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</si>
  <si>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</si>
  <si>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</si>
  <si>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</si>
  <si>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</si>
  <si>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</si>
  <si>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</si>
  <si>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</si>
  <si>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</si>
  <si>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</si>
  <si>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</si>
  <si>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</si>
  <si>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</si>
  <si>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</si>
  <si>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</si>
  <si>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</si>
  <si>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</si>
  <si>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</si>
  <si>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</si>
  <si>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</si>
  <si>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</si>
  <si>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</si>
  <si>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</si>
  <si>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</si>
  <si>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</si>
  <si>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</si>
  <si>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</si>
  <si>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</si>
  <si>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</si>
  <si>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</si>
  <si>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</si>
  <si>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</si>
  <si>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</si>
  <si>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</si>
  <si>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</si>
  <si>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</si>
  <si>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</si>
  <si>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</si>
  <si>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</si>
  <si>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</si>
  <si>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</si>
  <si>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</si>
  <si>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</si>
  <si>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</si>
  <si>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</si>
  <si>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</si>
  <si>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</si>
  <si>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</si>
  <si>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</si>
  <si>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</si>
  <si>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</si>
  <si>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</si>
  <si>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</si>
  <si>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</si>
  <si>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</si>
  <si>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</si>
  <si>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</si>
  <si>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</si>
  <si>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</si>
  <si>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</si>
  <si>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</si>
  <si>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</si>
  <si>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</si>
  <si>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</si>
  <si>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</si>
  <si>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</si>
  <si>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</si>
  <si>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</si>
  <si>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</si>
  <si>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</si>
  <si>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</si>
  <si>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</si>
  <si>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</si>
  <si>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</si>
  <si>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</si>
  <si>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</si>
  <si>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</si>
  <si>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</si>
  <si>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</si>
  <si>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</si>
  <si>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</si>
  <si>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</si>
  <si>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</si>
  <si>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</si>
  <si>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</si>
  <si>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</si>
  <si>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</si>
  <si>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</si>
  <si>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</si>
  <si>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</si>
  <si>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</si>
  <si>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</si>
  <si>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</si>
  <si>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</si>
  <si>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</si>
  <si>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</si>
  <si>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</si>
  <si>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</si>
  <si>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</si>
  <si>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</si>
  <si>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</si>
  <si>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</si>
  <si>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</si>
  <si>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</si>
  <si>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</si>
  <si>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</si>
  <si>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</si>
  <si>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</si>
  <si>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</si>
  <si>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</si>
  <si>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</si>
  <si>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</si>
  <si>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</si>
  <si>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</si>
  <si>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</si>
  <si>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</si>
  <si>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</si>
  <si>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</si>
  <si>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</si>
  <si>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</si>
  <si>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</si>
  <si>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</si>
  <si>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</si>
  <si>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</si>
  <si>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</si>
  <si>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</si>
  <si>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</si>
  <si>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</si>
  <si>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</si>
  <si>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</si>
  <si>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</si>
  <si>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</si>
  <si>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</si>
  <si>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</si>
  <si>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</si>
  <si>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</si>
  <si>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</si>
  <si>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</si>
  <si>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</si>
  <si>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</si>
  <si>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</si>
  <si>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</si>
  <si>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</si>
  <si>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</si>
  <si>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</si>
  <si>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</si>
  <si>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</si>
  <si>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</si>
  <si>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</si>
  <si>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</si>
  <si>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</si>
  <si>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</si>
  <si>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</si>
  <si>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</si>
  <si>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</si>
  <si>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</si>
  <si>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</si>
  <si>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</si>
  <si>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</si>
  <si>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</si>
  <si>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</si>
  <si>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</si>
  <si>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</si>
  <si>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</si>
  <si>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</si>
  <si>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</si>
  <si>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</si>
  <si>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</si>
  <si>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</si>
  <si>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</si>
  <si>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</si>
  <si>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</si>
  <si>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</si>
  <si>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</si>
  <si>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</si>
  <si>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</si>
  <si>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</si>
  <si>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</si>
  <si>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</si>
  <si>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</si>
  <si>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</si>
  <si>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</si>
  <si>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</si>
  <si>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</si>
  <si>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</si>
  <si>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</si>
  <si>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</si>
  <si>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</si>
  <si>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</si>
  <si>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</si>
  <si>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</si>
  <si>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</si>
  <si>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</si>
  <si>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</si>
  <si>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</si>
  <si>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</si>
  <si>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</si>
  <si>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</si>
  <si>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</si>
  <si>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</si>
  <si>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</si>
  <si>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</si>
  <si>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</si>
  <si>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</si>
  <si>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</si>
  <si>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</si>
  <si>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</si>
  <si>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</si>
  <si>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</si>
  <si>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</si>
  <si>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</si>
  <si>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</si>
  <si>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</si>
  <si>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</si>
  <si>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</si>
  <si>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</si>
  <si>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</si>
  <si>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</si>
  <si>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</si>
  <si>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</si>
  <si>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</si>
  <si>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</si>
  <si>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</si>
  <si>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</si>
  <si>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</si>
  <si>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</si>
  <si>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</si>
  <si>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</si>
  <si>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</si>
  <si>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</si>
  <si>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</si>
  <si>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RESPONSABLE APROBACIÓN MAPA DE RIESGOS:</t>
  </si>
  <si>
    <t>UNIDAD ORGANIZACIONAL/AREA QUE DILIGENCIA EL MAPA DE RIESGO</t>
  </si>
  <si>
    <t>(1) PROCESO / (2) OBJETIVO PDI</t>
  </si>
  <si>
    <t xml:space="preserve">(1) OBJETIVO  / (2) ALCANCE </t>
  </si>
  <si>
    <t>RELACIONES_INTERNACIONALES_</t>
  </si>
  <si>
    <t>VICERRECTORÍA_ACADÉMICA_</t>
  </si>
  <si>
    <t>VICERRECTORÍA_INVESTIGACIÓN_INNOVACIÓN_EXTENSIÓN_</t>
  </si>
  <si>
    <t>VICERRECTORÍA_DE_RESPONSABILIDAD_SOCIAL_BIENESTAR_UNIVERSITARIO_</t>
  </si>
  <si>
    <t>VICERRECTORIA_ADMINISTRATIVA_FINANCIERA_</t>
  </si>
  <si>
    <t>PLANEACIÓN_</t>
  </si>
  <si>
    <t>NOMBRE</t>
  </si>
  <si>
    <t>TIPO FACTOR</t>
  </si>
  <si>
    <t>FACTOR</t>
  </si>
  <si>
    <t>INTERNO</t>
  </si>
  <si>
    <t>EXTERNO</t>
  </si>
  <si>
    <t>Económicos</t>
  </si>
  <si>
    <t>AREAS INVOLUCRADAS EN EL MANEJO</t>
  </si>
  <si>
    <t>A</t>
  </si>
  <si>
    <t>D</t>
  </si>
  <si>
    <t>F</t>
  </si>
  <si>
    <t>R</t>
  </si>
  <si>
    <t>SI</t>
  </si>
  <si>
    <t>NO</t>
  </si>
  <si>
    <t>NO REQUIERE</t>
  </si>
  <si>
    <t>VOLUNTARIO</t>
  </si>
  <si>
    <t>Aplicados - No efectivos</t>
  </si>
  <si>
    <t>No existen</t>
  </si>
  <si>
    <t>No aplicados</t>
  </si>
  <si>
    <t>Aplicados efectivos y No Documentados</t>
  </si>
  <si>
    <t>Documentados Aplicados y Efectivos</t>
  </si>
  <si>
    <t>Ha ocurrido una (1) vez en los últimos tres (5)  años</t>
  </si>
  <si>
    <t>No ha ocurrido en los últimos cinco (5) años</t>
  </si>
  <si>
    <t>Tipo</t>
  </si>
  <si>
    <t>Acción</t>
  </si>
  <si>
    <t>Soporte de cumplimiento</t>
  </si>
  <si>
    <t>Eficacia de la acción</t>
  </si>
  <si>
    <t>Análisis de cumplimiento</t>
  </si>
  <si>
    <t>Áreas involucradas</t>
  </si>
  <si>
    <t>Dificultades en la aplicación del control existente</t>
  </si>
  <si>
    <t>CUMPLIMIENTO</t>
  </si>
  <si>
    <t>CUMPLIMIENTO_TOTAL</t>
  </si>
  <si>
    <t>Eficaz</t>
  </si>
  <si>
    <t>No eficaz</t>
  </si>
  <si>
    <t>CUMPLIMIENTO_PARCIAL</t>
  </si>
  <si>
    <t>NO_CUMPLIDA</t>
  </si>
  <si>
    <t>No requiere evaluación</t>
  </si>
  <si>
    <t>Fecha de finalización de la acción</t>
  </si>
  <si>
    <r>
      <t xml:space="preserve">PRIORIDAD
INICIAL 
</t>
    </r>
    <r>
      <rPr>
        <b/>
        <sz val="8"/>
        <rFont val="Calibri"/>
        <family val="2"/>
        <scheme val="minor"/>
      </rPr>
      <t>(Riesgo inherente)</t>
    </r>
  </si>
  <si>
    <t>VULNERABILIDAD
(Riesgo residual)</t>
  </si>
  <si>
    <t>2017-09-08</t>
  </si>
  <si>
    <t>No cumplimiento en los reportes a los entes de control debido a cambios en la normatividad, proceso y/o tecnología definida por el ente para dicho fin.</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</si>
  <si>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</si>
  <si>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Cambio en la normatividad y procedimiento de reporte.</t>
  </si>
  <si>
    <t>Incumplimiento de los reportes de la Universidad a los entes de control, lo cual podría ocasionar sanciones.</t>
  </si>
  <si>
    <t>Mensual</t>
  </si>
  <si>
    <t>Preventivo</t>
  </si>
  <si>
    <t>Seguimiento al Plan de Acción Administración de la Administración Estratégica</t>
  </si>
  <si>
    <t>Efectuar cambios a la metodología de recolección de infomración de acuerdo con los cambios exigidos en la normatividad y Socializar con las áreas adminsitrativas responsables de suministrar la información</t>
  </si>
  <si>
    <t>Unidades administrativas fuentes primarias de información a reportar a los entes de control.</t>
  </si>
  <si>
    <t>Cumplimiento del Indicador de AIE: Nivel de actualización de la información a nivel estratégico y táctico</t>
  </si>
  <si>
    <t>Incumplimiento de las metas planteados en el PDI</t>
  </si>
  <si>
    <t xml:space="preserve">No se cumplan las metas planteadas en los tres niveles de gestión del Plan de Desarrollo Institcional  </t>
  </si>
  <si>
    <t>Falta de seguimiento a las metas planteadas en el PDI</t>
  </si>
  <si>
    <t xml:space="preserve">Hallazgos por parte de los entes de control
Reprocesos en el reporte
Incumplimiento da las metas planteados en el PDI
Ausencia de información para la toma de decisiones
Percepción desfavorable  de la gestión institucional 
</t>
  </si>
  <si>
    <t>Reporte ausente e  inadecuado por parte de las redes de trabajo del PDI</t>
  </si>
  <si>
    <t xml:space="preserve">
Baja calidad del reporte en los tres niveles de gestión del PDI</t>
  </si>
  <si>
    <t xml:space="preserve">Sistema de gerencia del Plan de Desarrollo Insitucional </t>
  </si>
  <si>
    <t>Sistema de información para el PDI</t>
  </si>
  <si>
    <t>Comité del Sistema de Gerencia del PDI</t>
  </si>
  <si>
    <t>Trimestral</t>
  </si>
  <si>
    <t>Generar alertas de manera trimestral en el Comité de Sistema de Gerencia del PDI  de aquellos indicadores que cuentan con un bajo nivel de cumplimiento</t>
  </si>
  <si>
    <t>Recordatorios automáticos del cierre de reporte al PDI en el SIGER</t>
  </si>
  <si>
    <t>Proceso de calidad de información (cualitativo y cuantitativo), de los reportes realizados por las redes de trabajo del PDI</t>
  </si>
  <si>
    <t>Vicerrectoría Administrativa
Vicerrectoría Académica
Vicerrectoría de Responsabilidad Social y Bienetar Universitario
Vicerrectoría de IIE
ORI
SUEJE
Planeación
Rectoría
Control Interno</t>
  </si>
  <si>
    <t>Nivel cumplimiento del PDI en sus tres nivel</t>
  </si>
  <si>
    <t>Sistema de Información</t>
  </si>
  <si>
    <t>Planeación (profesionales PDI)</t>
  </si>
  <si>
    <t xml:space="preserve">Ejecución inadecuada de proyectos (contratos, Ordenes de servicios,  proyectos de operación comercial)
</t>
  </si>
  <si>
    <t xml:space="preserve">Incumplimiento en la  ejecución de proyectos (contratos, Ordenes de servicios, proyectos de operación comercial) en el desarrollo y ejecución en cada una de sus etapas </t>
  </si>
  <si>
    <t xml:space="preserve">
Desconocimiento de los  procedimientos contractuales y proyectos especiales  </t>
  </si>
  <si>
    <t>Hallazgos pr parte de entes de control
Detrimiento patrimonial
Incumplimiento de resultados
Reprocesos 
Clientes insatisfechos
Percepción desfavorable  de la imagén institucional
Sobrecostos en la ejecución de proyectos</t>
  </si>
  <si>
    <t xml:space="preserve">
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</si>
  <si>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</si>
  <si>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Instructivo de interventoría y supervisión institucional y manual de contratación </t>
  </si>
  <si>
    <t>Designación de un profesional de seguimiento y control como apoyo a la interventoría y supervisión de proyectos (verificación de productos)</t>
  </si>
  <si>
    <t>Protocolo de ejecución de proyectos de operación comercial</t>
  </si>
  <si>
    <t>Difusión de tips al interior de la Unidad Organizacional acerca del tema contractual, de supervisión e interventoría</t>
  </si>
  <si>
    <t xml:space="preserve">Planeación </t>
  </si>
  <si>
    <t>Proyectos ejecutados inadecuadamente /Total proyectos ejecutados</t>
  </si>
  <si>
    <t>Definición de un flujograma que indique el procedimiento contractual al interior de la Unidad organizacional</t>
  </si>
  <si>
    <t xml:space="preserve">No renovación de la Acreditación Institucional </t>
  </si>
  <si>
    <t xml:space="preserve">Retrasos en los procesos de Acreditación Institucional </t>
  </si>
  <si>
    <t>El CNA se encuentra saturado por la dinámica que las IES han desarrollado en el Sistema de Aseguramiento de la Calidad, lo que ha generado retrasos en los procesos de acreditación.</t>
  </si>
  <si>
    <t>*Institución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t>
  </si>
  <si>
    <t>Incumplimiento del plan de mejoramiento institucional</t>
  </si>
  <si>
    <t>No cumplimiento de los plazos establecidos para la entrega del informe de autoevaluación</t>
  </si>
  <si>
    <t>Se realiza seguimiento periodico al Plan de Mejoramiento Institucional.</t>
  </si>
  <si>
    <t>Definir la ruta metodológica para la autoevaluación institucional</t>
  </si>
  <si>
    <t>Otra</t>
  </si>
  <si>
    <t>Direccion</t>
  </si>
  <si>
    <t xml:space="preserve">Envio del informe con la suficiente anticipación al vencimiento de la acreditación </t>
  </si>
  <si>
    <t>No aplica</t>
  </si>
  <si>
    <t>Realizar seguimientos periódicos para identificar variables críticas y oportunidades de mejora sin avances significativos.</t>
  </si>
  <si>
    <t>Involucrar a la institución en el proceso de autoevaluación institucional, y definir un plan de trabajo para realizar la autoevaluación.</t>
  </si>
  <si>
    <t>Permanente</t>
  </si>
  <si>
    <t>Toda la institución</t>
  </si>
  <si>
    <t>Planeación</t>
  </si>
  <si>
    <t xml:space="preserve">Asignacion de uso de espacio en construccion nueva. </t>
  </si>
  <si>
    <t xml:space="preserve">Posibilidad de cambiar el uso de un espacio diseñado para un requerimiento especifico de acuerdo a necesidades y concertaciones con los usuarios. </t>
  </si>
  <si>
    <t xml:space="preserve">Cambio de diseños con poco tiempo de desarrollo. </t>
  </si>
  <si>
    <t xml:space="preserve">Entrega de espacios con infraestructura inadecuada. </t>
  </si>
  <si>
    <t xml:space="preserve">Afectación presupuestal del proyecto al generar cambio de actividades contractuales. </t>
  </si>
  <si>
    <t>Porcentaje de área construida con modificaciones</t>
  </si>
  <si>
    <t>Establecer un banco de necesidade por obra</t>
  </si>
  <si>
    <t xml:space="preserve">Insatisfaccion del usuario.  Riesgo juridico ante contratistas. </t>
  </si>
  <si>
    <t>Universidad Tecnológica de Pereira acreditada de alta calidad por el MEN</t>
  </si>
  <si>
    <t>Programa arquitectónica de necesidades</t>
  </si>
  <si>
    <t>Nivel de actualización de la información a nivel estratégico y táctico. (Corte: 31/12/2017)
Meta: 85%
Avance a la fecha: 97.73%
Porcentaje de cumplimiento a la fecha: 100%
Este indicador es un metadato conformado por los siguientes componentes:
23% Listado de informes y reportes a entregar en la vigencia (92.68%).
18% Informes del Sistema de Vigilancia (100%).
23% Reporte Indicadores PDI (97.52%).
18% Informes seguimiento tablero de mando (100%).
18% Hallazgos encontrados en la información que se reporta a entes de control (99,67%).
El 92,68% de los informes a entregar en la vigencia, no alcanzó el 100% debido a que el MEN no solicitó los reportes SPADIES dado migración del sistema de información de carga de datos, por tanto esto no representa un incumplimiento ante instancias externas.</t>
  </si>
  <si>
    <t>El Ministerio ha tenido dificultades atendiendo a las inquietudes de las IES en materia del reporte, sin embargo, se ha logrado sortear las cargas de la información, aunque se ha vuelto un proceso más dispendioso al que se tenían antes de la migración del sistema de información de cargue que dispone el MEN</t>
  </si>
  <si>
    <t>Se viene trabajando con Admisiones, Regisro y Control para generar los cambios en el proceso que permita facilitar el reporte en futuras vigencias. Esto incluye ajuste de los registros de estudiantes y de programas académicos</t>
  </si>
  <si>
    <t>Actas de Reunión que reposan en Admisiones, Registro y Control</t>
  </si>
  <si>
    <t>CONTINUA LA ACCIÓN ANTERIOR</t>
  </si>
  <si>
    <t>Con corte a 31 de diciembre de 2017, el cumplimeinto del plan de desarrollo en sus tres niveles de gestión fue del 98.30%, un cumplimiento satisfactorio, detallado así:
Objetivos: 98.78%
Componentes: 98.01%
Proyectos: 98.12%</t>
  </si>
  <si>
    <t>N.a</t>
  </si>
  <si>
    <t xml:space="preserve">En los Comité de Sistema de Gerencia del PDI, que se realizan de manera trimestral se ha lpresentado los indicadores en los tres niveles de gestión, que a corte de seguimiento presentan  un cumplimiento bajo </t>
  </si>
  <si>
    <t xml:space="preserve">Desde le sistema de información se están generando los reportes automáticos próximas a venserce </t>
  </si>
  <si>
    <t xml:space="preserve">Se realiza proceso de calidad de los reportes realizados a nivel de proyeCtos de manera mensual y en los tres niveles de gestión de manera trimestral </t>
  </si>
  <si>
    <t xml:space="preserve">Se han realizado y difuindido al interior de la oficina </t>
  </si>
  <si>
    <t>Se realizó flujograma del proceso de contratación el cual fue socializado al equipo de trabajo de la oficina de Planeación</t>
  </si>
  <si>
    <t>Pantallazo de correo</t>
  </si>
  <si>
    <t>Proceso de calidad de información</t>
  </si>
  <si>
    <t>Tips informativos</t>
  </si>
  <si>
    <t>Presentación y correo electrónico</t>
  </si>
  <si>
    <t>RIESGO CONTROLADO</t>
  </si>
  <si>
    <t>Los proyectos ejecutados (proyectos especiales, contratos, convenios, ordenes de servicio) fueron ejecutados de una forma adecuada.</t>
  </si>
  <si>
    <t>Para la reducción del Riesgo, en el plan de trabajo establecido, se tiene a nivel institucional, el ejercicio de Seguimiento al Plan de Mejoramiento Institucional, con los resultados que se muestran a continuación. Se viene trabajando la ruta de autoevaluación institucional con fines de reacreditación al año 2021 articulada con la formulación del PDI, que se llevará a cabo durante el 2018 y 2019.</t>
  </si>
  <si>
    <t>El procedimiento se encuentra actualizado.</t>
  </si>
  <si>
    <t>Se solicita  ajuste al mecanismo de control, aclarando que  el seguimiento cualitativo se hace trimestralmente y la valoración cuantitativa se realiza semestralmente.  La última medición se tiene previasta para el cierre del año.</t>
  </si>
  <si>
    <t>Documento: Informe de Seguimiento al Plan de Mejoramiento Institucional.</t>
  </si>
  <si>
    <t>Se vienen adelantando las activides definidas en el plan de trabajo para la ruta de la autoevaluación istitucional. Entre ellas se tiene el informe anual de segumiento al plan de mejoramiento institucional.</t>
  </si>
  <si>
    <t>Primer Informe  PMPF UTP 20 marzo</t>
  </si>
  <si>
    <t xml:space="preserve">A la fecha se adelanta la elaboracion del plan maestro del campus el cual pretende establecer y priorizar las necesidades de la universidad el cual establecerá los parametros y lineamientos para el crecimiento de la plata fisica del campus.
Se ha implementado aplicativo web en el sistema de informacion de la pagina de la universidad para que los usuarios ingresen las solicitudes de espacio para consolidar la informacion y realizar el seguimiento y trazabiliad a los procesos de atencion. </t>
  </si>
  <si>
    <t xml:space="preserve">Se adelanta la ejecucion de consultoria de plan maestro general del campus, con este documento se establecerán las prioridades en materia de crecimiento fisico de la universidad para atender los requerimientos de espacio actuales y protectadas, de tal forma que los proyectos desde su concepccion y formulacion se ejecuten de acuerdo a lo planeado.  </t>
  </si>
  <si>
    <t>Se implementó el aplicativo web para consolidacion de necesidades de espacios por parte de los usuarios. Lo que permitirá tener una trazabilidad de los requerimientos que mas se solicitan, los cuales serviran de base para el diseño de los nuevos espacios.</t>
  </si>
  <si>
    <t xml:space="preserve">Instructivo de solciitudes de espacio en PDF y link :  http://app4.utp.edu.co/manuales/ManualAdecuacionEspacios/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</si>
</sst>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b/>
      <sz val="11"/>
      <color theme="1"/>
      <name val="Calibri"/>
      <family val="2"/>
      <scheme val="minor"/>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sz val="18"/>
      <name val="Calibri"/>
      <family val="2"/>
      <scheme val="minor"/>
    </font>
    <font>
      <b/>
      <sz val="10"/>
      <color theme="1"/>
      <name val="Arial"/>
      <family val="2"/>
    </font>
    <font>
      <sz val="7"/>
      <color theme="1"/>
      <name val="Calibri"/>
      <family val="2"/>
      <scheme val="minor"/>
    </font>
    <font>
      <sz val="8"/>
      <color indexed="8"/>
      <name val="Arial"/>
      <family val="2"/>
    </font>
    <font>
      <b/>
      <sz val="9"/>
      <name val="Arial"/>
      <family val="2"/>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9" fillId="0" borderId="0" applyFont="0" applyFill="0" applyBorder="0" applyAlignment="0" applyProtection="0"/>
  </cellStyleXfs>
  <cellXfs count="478">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11" fillId="0" borderId="0" xfId="0" applyFont="1" applyBorder="1" applyAlignment="1">
      <alignment vertical="top"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Border="1"/>
    <xf numFmtId="0" fontId="11" fillId="0" borderId="0" xfId="0" applyFont="1" applyFill="1" applyBorder="1" applyAlignment="1">
      <alignment vertical="top" wrapText="1"/>
    </xf>
    <xf numFmtId="0" fontId="14" fillId="0" borderId="0" xfId="0" applyFont="1" applyFill="1" applyBorder="1" applyAlignment="1">
      <alignment horizontal="center" vertical="center" textRotation="90" wrapText="1"/>
    </xf>
    <xf numFmtId="0" fontId="14"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23" fillId="0" borderId="2" xfId="0" applyFont="1" applyBorder="1" applyAlignment="1" applyProtection="1">
      <alignment horizontal="right" vertical="center" wrapText="1"/>
    </xf>
    <xf numFmtId="0" fontId="17" fillId="2" borderId="0" xfId="0" applyFont="1" applyFill="1" applyAlignment="1">
      <alignment horizontal="center" vertical="center" wrapText="1"/>
    </xf>
    <xf numFmtId="0" fontId="19" fillId="2" borderId="0" xfId="0" applyFont="1" applyFill="1" applyAlignment="1">
      <alignment horizontal="center" vertical="center" wrapText="1"/>
    </xf>
    <xf numFmtId="0" fontId="17" fillId="0" borderId="2"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top" wrapText="1"/>
    </xf>
    <xf numFmtId="0" fontId="17" fillId="2" borderId="14" xfId="0" applyFont="1" applyFill="1" applyBorder="1" applyAlignment="1" applyProtection="1">
      <alignment horizontal="center" vertical="top" wrapText="1"/>
    </xf>
    <xf numFmtId="0" fontId="23" fillId="0" borderId="2" xfId="0" applyFont="1" applyBorder="1" applyAlignment="1" applyProtection="1">
      <alignment horizontal="right" vertical="top" wrapText="1"/>
    </xf>
    <xf numFmtId="0" fontId="18" fillId="10" borderId="11" xfId="0" applyFont="1" applyFill="1" applyBorder="1" applyAlignment="1" applyProtection="1">
      <alignment horizontal="center" vertical="center" wrapText="1"/>
    </xf>
    <xf numFmtId="0" fontId="22" fillId="10" borderId="2" xfId="0" applyFont="1" applyFill="1" applyBorder="1" applyAlignment="1" applyProtection="1">
      <alignment horizontal="center" vertical="center" wrapText="1"/>
    </xf>
    <xf numFmtId="0" fontId="23" fillId="10" borderId="11" xfId="0" applyFont="1" applyFill="1" applyBorder="1" applyAlignment="1" applyProtection="1">
      <alignment horizontal="center" vertical="center" wrapText="1"/>
    </xf>
    <xf numFmtId="0" fontId="15" fillId="2" borderId="11" xfId="0" applyFont="1" applyFill="1" applyBorder="1" applyAlignment="1" applyProtection="1">
      <alignment vertical="center" wrapText="1"/>
      <protection locked="0"/>
    </xf>
    <xf numFmtId="0" fontId="15" fillId="2" borderId="2" xfId="0" applyFont="1" applyFill="1" applyBorder="1" applyAlignment="1" applyProtection="1">
      <alignment horizontal="center" vertical="center" wrapText="1"/>
      <protection locked="0"/>
    </xf>
    <xf numFmtId="0" fontId="15" fillId="2" borderId="14" xfId="0" applyFont="1" applyFill="1" applyBorder="1" applyAlignment="1" applyProtection="1">
      <alignment vertical="center" wrapText="1"/>
      <protection locked="0"/>
    </xf>
    <xf numFmtId="0" fontId="15" fillId="2" borderId="1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17" fillId="2" borderId="27"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6" fillId="2" borderId="0" xfId="0" applyFont="1" applyFill="1" applyBorder="1" applyAlignment="1" applyProtection="1">
      <alignment vertical="center"/>
    </xf>
    <xf numFmtId="0" fontId="17" fillId="2" borderId="13" xfId="0" applyFont="1" applyFill="1" applyBorder="1" applyAlignment="1" applyProtection="1">
      <alignment horizontal="center" vertical="center" wrapText="1"/>
      <protection locked="0"/>
    </xf>
    <xf numFmtId="0" fontId="17" fillId="2" borderId="37" xfId="0" applyFont="1" applyFill="1" applyBorder="1" applyAlignment="1" applyProtection="1">
      <alignment horizontal="center" vertical="center" wrapText="1"/>
      <protection locked="0"/>
    </xf>
    <xf numFmtId="0" fontId="19" fillId="0" borderId="27" xfId="0" applyFont="1" applyBorder="1" applyAlignment="1">
      <alignment horizontal="center"/>
    </xf>
    <xf numFmtId="0" fontId="19" fillId="0" borderId="0" xfId="0" applyFont="1" applyBorder="1" applyAlignment="1">
      <alignment horizontal="center"/>
    </xf>
    <xf numFmtId="0" fontId="19" fillId="0" borderId="0" xfId="0" applyFont="1" applyBorder="1"/>
    <xf numFmtId="0" fontId="19" fillId="0" borderId="29" xfId="0" applyFont="1" applyBorder="1"/>
    <xf numFmtId="0" fontId="28" fillId="0" borderId="27" xfId="0" applyFont="1" applyBorder="1" applyAlignment="1">
      <alignment horizontal="center"/>
    </xf>
    <xf numFmtId="0" fontId="28" fillId="0" borderId="0" xfId="0" applyFont="1" applyBorder="1" applyAlignment="1">
      <alignment horizontal="center"/>
    </xf>
    <xf numFmtId="0" fontId="28" fillId="0" borderId="29" xfId="0" applyFont="1" applyBorder="1" applyAlignment="1">
      <alignment horizontal="center"/>
    </xf>
    <xf numFmtId="0" fontId="19" fillId="0" borderId="0" xfId="0" applyFont="1" applyAlignment="1">
      <alignment horizontal="center"/>
    </xf>
    <xf numFmtId="0" fontId="19"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15" fillId="0" borderId="0" xfId="0" applyFont="1" applyBorder="1" applyAlignment="1">
      <alignment vertical="top" wrapText="1"/>
    </xf>
    <xf numFmtId="0" fontId="15" fillId="0" borderId="0" xfId="0" applyFont="1" applyBorder="1" applyAlignment="1">
      <alignment vertical="center"/>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5" fillId="2" borderId="11" xfId="0" applyFont="1" applyFill="1" applyBorder="1" applyAlignment="1" applyProtection="1">
      <alignment vertical="center" wrapText="1"/>
      <protection hidden="1"/>
    </xf>
    <xf numFmtId="0" fontId="15" fillId="2" borderId="14" xfId="0" applyFont="1" applyFill="1" applyBorder="1" applyAlignment="1" applyProtection="1">
      <alignment vertical="center" wrapText="1"/>
      <protection hidden="1"/>
    </xf>
    <xf numFmtId="0" fontId="0" fillId="11" borderId="0" xfId="0" applyFill="1" applyAlignment="1">
      <alignment horizontal="center" vertical="center" wrapText="1"/>
    </xf>
    <xf numFmtId="0" fontId="4" fillId="11" borderId="26"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34" fillId="8" borderId="36"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2" fillId="0" borderId="0" xfId="0" applyFont="1" applyBorder="1" applyAlignment="1">
      <alignment horizontal="center" vertical="center" wrapText="1"/>
    </xf>
    <xf numFmtId="0" fontId="28" fillId="0" borderId="0" xfId="0" applyFont="1" applyBorder="1" applyAlignment="1">
      <alignment horizontal="center"/>
    </xf>
    <xf numFmtId="0" fontId="15" fillId="0" borderId="0" xfId="0" applyFont="1" applyBorder="1" applyAlignment="1">
      <alignment horizontal="center" vertical="center" wrapText="1"/>
    </xf>
    <xf numFmtId="0" fontId="19" fillId="0" borderId="4" xfId="0" applyFont="1" applyBorder="1" applyAlignment="1">
      <alignment horizontal="center" vertical="top" wrapText="1"/>
    </xf>
    <xf numFmtId="0" fontId="15" fillId="0" borderId="3" xfId="0" applyFont="1" applyBorder="1" applyAlignment="1">
      <alignment horizontal="left" vertical="center"/>
    </xf>
    <xf numFmtId="0" fontId="22" fillId="0" borderId="0" xfId="0" applyFont="1" applyBorder="1" applyAlignment="1">
      <alignment horizontal="left" vertical="top" wrapText="1"/>
    </xf>
    <xf numFmtId="0" fontId="15" fillId="0" borderId="4" xfId="0" applyFont="1" applyBorder="1" applyAlignment="1">
      <alignment horizontal="center" vertical="top" wrapText="1"/>
    </xf>
    <xf numFmtId="0" fontId="24" fillId="2" borderId="0" xfId="0" applyFont="1" applyFill="1" applyBorder="1" applyAlignment="1" applyProtection="1">
      <alignment horizontal="center" vertical="center" wrapText="1"/>
    </xf>
    <xf numFmtId="0" fontId="24" fillId="2" borderId="0"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23" fillId="10" borderId="2" xfId="0" applyFont="1" applyFill="1" applyBorder="1" applyAlignment="1" applyProtection="1">
      <alignment horizontal="center" vertical="center" wrapText="1"/>
    </xf>
    <xf numFmtId="0" fontId="23" fillId="10" borderId="31" xfId="0" applyFont="1" applyFill="1" applyBorder="1" applyAlignment="1" applyProtection="1">
      <alignment horizontal="center" vertical="center" wrapText="1"/>
    </xf>
    <xf numFmtId="0" fontId="23" fillId="10" borderId="45" xfId="0" applyFont="1" applyFill="1" applyBorder="1" applyAlignment="1" applyProtection="1">
      <alignment horizontal="center" vertical="center" wrapText="1"/>
    </xf>
    <xf numFmtId="0" fontId="41" fillId="2" borderId="0" xfId="0" applyFont="1" applyFill="1" applyAlignment="1">
      <alignment horizontal="center" vertical="center" wrapText="1"/>
    </xf>
    <xf numFmtId="0" fontId="24" fillId="2" borderId="11" xfId="0"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4" fillId="2" borderId="14" xfId="0" applyFont="1" applyFill="1" applyBorder="1" applyAlignment="1" applyProtection="1">
      <alignment horizontal="center" vertical="center" wrapText="1"/>
      <protection locked="0"/>
    </xf>
    <xf numFmtId="0" fontId="40" fillId="2" borderId="0" xfId="0" applyFont="1" applyFill="1" applyAlignment="1">
      <alignment horizontal="center" vertical="center" wrapText="1"/>
    </xf>
    <xf numFmtId="0" fontId="4" fillId="0" borderId="0" xfId="0" applyFont="1" applyFill="1" applyAlignment="1">
      <alignment horizontal="center" vertical="center" wrapText="1"/>
    </xf>
    <xf numFmtId="0" fontId="42" fillId="0" borderId="0" xfId="0" applyFont="1" applyAlignment="1">
      <alignment vertical="center"/>
    </xf>
    <xf numFmtId="0" fontId="5" fillId="2" borderId="0" xfId="0" applyFont="1" applyFill="1" applyAlignment="1">
      <alignment horizontal="center" vertical="center"/>
    </xf>
    <xf numFmtId="0" fontId="15" fillId="0" borderId="0" xfId="0" applyFont="1" applyFill="1" applyBorder="1" applyAlignment="1">
      <alignment vertical="top" wrapText="1"/>
    </xf>
    <xf numFmtId="0" fontId="40" fillId="13" borderId="2"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6" fillId="13"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7" fillId="8" borderId="2"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3" fillId="11" borderId="0" xfId="0" applyFont="1" applyFill="1" applyBorder="1" applyAlignment="1">
      <alignment horizontal="center" vertical="center" textRotation="90" wrapText="1"/>
    </xf>
    <xf numFmtId="0" fontId="47" fillId="14" borderId="2" xfId="0" applyFont="1" applyFill="1" applyBorder="1" applyAlignment="1">
      <alignment horizontal="center" vertical="center" wrapText="1"/>
    </xf>
    <xf numFmtId="0" fontId="32" fillId="11" borderId="0" xfId="0" applyFont="1" applyFill="1" applyBorder="1" applyAlignment="1">
      <alignment wrapText="1"/>
    </xf>
    <xf numFmtId="0" fontId="32" fillId="11" borderId="0"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0" fillId="11" borderId="0" xfId="0" applyFill="1" applyBorder="1"/>
    <xf numFmtId="0" fontId="3" fillId="11"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3" xfId="0" applyFont="1" applyBorder="1" applyAlignment="1">
      <alignment horizontal="center"/>
    </xf>
    <xf numFmtId="0" fontId="15"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3" xfId="0" applyFont="1" applyFill="1" applyBorder="1" applyAlignment="1"/>
    <xf numFmtId="0" fontId="19" fillId="0" borderId="0" xfId="0" applyFont="1" applyFill="1" applyBorder="1" applyAlignment="1"/>
    <xf numFmtId="0" fontId="19"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2" fillId="0" borderId="0" xfId="0" applyFont="1" applyFill="1" applyBorder="1" applyAlignment="1">
      <alignment vertical="center" textRotation="90"/>
    </xf>
    <xf numFmtId="0" fontId="19" fillId="0" borderId="0" xfId="0" applyFont="1" applyFill="1" applyBorder="1" applyAlignment="1">
      <alignment vertical="center"/>
    </xf>
    <xf numFmtId="0" fontId="24" fillId="0" borderId="0" xfId="0" applyFont="1" applyFill="1" applyBorder="1" applyAlignment="1">
      <alignment vertical="center" wrapText="1"/>
    </xf>
    <xf numFmtId="0" fontId="29" fillId="2"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4" fillId="11" borderId="2" xfId="0" applyFont="1" applyFill="1" applyBorder="1" applyAlignment="1">
      <alignment horizontal="center" vertical="center" wrapText="1"/>
    </xf>
    <xf numFmtId="0" fontId="32" fillId="11" borderId="2" xfId="0" applyFont="1" applyFill="1" applyBorder="1" applyAlignment="1">
      <alignment horizontal="center" vertical="center" wrapText="1"/>
    </xf>
    <xf numFmtId="0" fontId="32" fillId="11" borderId="14" xfId="0" applyFont="1" applyFill="1" applyBorder="1" applyAlignment="1">
      <alignment horizontal="center" vertical="center" wrapText="1"/>
    </xf>
    <xf numFmtId="0" fontId="4" fillId="11" borderId="54" xfId="0" applyFont="1" applyFill="1" applyBorder="1" applyAlignment="1">
      <alignment horizontal="center" vertical="center" wrapText="1"/>
    </xf>
    <xf numFmtId="0" fontId="32" fillId="11" borderId="54"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1" fillId="11" borderId="36"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8" fillId="10" borderId="2"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32" fillId="11" borderId="54" xfId="0" applyFont="1" applyFill="1" applyBorder="1" applyAlignment="1">
      <alignment vertical="center" wrapText="1"/>
    </xf>
    <xf numFmtId="0" fontId="34" fillId="5" borderId="55" xfId="0" applyFont="1" applyFill="1" applyBorder="1" applyAlignment="1">
      <alignment horizontal="center" vertical="center" wrapText="1"/>
    </xf>
    <xf numFmtId="0" fontId="32" fillId="11" borderId="55" xfId="0" applyFont="1" applyFill="1" applyBorder="1" applyAlignment="1">
      <alignment horizontal="center" vertical="center" wrapText="1"/>
    </xf>
    <xf numFmtId="0" fontId="4" fillId="11" borderId="55" xfId="0" applyFont="1" applyFill="1" applyBorder="1" applyAlignment="1">
      <alignment horizontal="center" vertical="center" wrapText="1"/>
    </xf>
    <xf numFmtId="0" fontId="34" fillId="7" borderId="55" xfId="0" applyFont="1" applyFill="1" applyBorder="1" applyAlignment="1">
      <alignment horizontal="center" vertical="center" wrapText="1"/>
    </xf>
    <xf numFmtId="0" fontId="34" fillId="15" borderId="36" xfId="0" applyFont="1" applyFill="1" applyBorder="1" applyAlignment="1">
      <alignment horizontal="center" vertical="center" wrapText="1"/>
    </xf>
    <xf numFmtId="0" fontId="2" fillId="5" borderId="0" xfId="0" applyFont="1" applyFill="1" applyAlignment="1">
      <alignment horizontal="center" vertical="center" wrapText="1"/>
    </xf>
    <xf numFmtId="0" fontId="40" fillId="5" borderId="0" xfId="0" applyFont="1" applyFill="1" applyAlignment="1">
      <alignment horizontal="center" vertical="center" wrapText="1"/>
    </xf>
    <xf numFmtId="0" fontId="3" fillId="0" borderId="0" xfId="0" applyFont="1" applyFill="1" applyAlignment="1">
      <alignment horizontal="center" vertical="center" wrapText="1"/>
    </xf>
    <xf numFmtId="0" fontId="48" fillId="2" borderId="0" xfId="0" applyFont="1" applyFill="1" applyAlignment="1">
      <alignment horizontal="center" vertical="center" wrapText="1"/>
    </xf>
    <xf numFmtId="0" fontId="40" fillId="2"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19" fillId="2" borderId="2" xfId="0" applyFont="1" applyFill="1" applyBorder="1" applyAlignment="1" applyProtection="1">
      <alignment horizontal="center" vertical="center" wrapText="1"/>
      <protection locked="0"/>
    </xf>
    <xf numFmtId="0" fontId="15" fillId="0" borderId="0" xfId="0" applyFont="1" applyBorder="1" applyAlignment="1">
      <alignment vertical="center" wrapText="1"/>
    </xf>
    <xf numFmtId="0" fontId="17" fillId="2" borderId="2" xfId="0" applyFont="1" applyFill="1" applyBorder="1" applyAlignment="1" applyProtection="1">
      <alignment vertical="center" wrapText="1"/>
      <protection locked="0"/>
    </xf>
    <xf numFmtId="0" fontId="19" fillId="2" borderId="2" xfId="0" applyFont="1" applyFill="1" applyBorder="1" applyAlignment="1" applyProtection="1">
      <alignment vertical="center" wrapText="1"/>
    </xf>
    <xf numFmtId="0" fontId="19" fillId="2" borderId="14"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7" fillId="2" borderId="1" xfId="0" applyFont="1" applyFill="1" applyBorder="1" applyAlignment="1" applyProtection="1">
      <alignment horizontal="center" vertical="top" wrapText="1"/>
    </xf>
    <xf numFmtId="0" fontId="17" fillId="0" borderId="1"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23" fillId="0" borderId="20" xfId="0" applyFont="1" applyBorder="1" applyAlignment="1" applyProtection="1">
      <alignment horizontal="right" vertical="top" wrapText="1"/>
    </xf>
    <xf numFmtId="0" fontId="24" fillId="0" borderId="21" xfId="0" applyFont="1" applyBorder="1" applyAlignment="1" applyProtection="1">
      <alignment horizontal="center" vertical="top" wrapText="1"/>
    </xf>
    <xf numFmtId="0" fontId="17"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6" fillId="2" borderId="3" xfId="0" applyFont="1" applyFill="1" applyBorder="1" applyAlignment="1" applyProtection="1">
      <alignment vertical="center"/>
    </xf>
    <xf numFmtId="0" fontId="23" fillId="0" borderId="20" xfId="0" applyFont="1" applyBorder="1" applyAlignment="1" applyProtection="1">
      <alignment horizontal="right" vertical="center" wrapText="1"/>
    </xf>
    <xf numFmtId="0" fontId="24" fillId="0" borderId="21" xfId="0" applyFont="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23" fillId="0" borderId="29" xfId="0" applyFont="1" applyFill="1" applyBorder="1" applyAlignment="1" applyProtection="1">
      <alignment horizontal="right" vertical="top" wrapText="1"/>
    </xf>
    <xf numFmtId="0" fontId="24" fillId="0" borderId="33" xfId="0" applyFont="1" applyFill="1" applyBorder="1" applyAlignment="1" applyProtection="1">
      <alignment horizontal="center" vertical="top" wrapText="1"/>
    </xf>
    <xf numFmtId="0" fontId="17" fillId="2" borderId="8" xfId="0" applyFont="1" applyFill="1" applyBorder="1" applyAlignment="1" applyProtection="1">
      <alignment vertical="center" wrapText="1"/>
    </xf>
    <xf numFmtId="0" fontId="17" fillId="2" borderId="3" xfId="0" applyFont="1" applyFill="1" applyBorder="1" applyAlignment="1" applyProtection="1">
      <alignment vertical="center" wrapText="1"/>
    </xf>
    <xf numFmtId="0" fontId="24" fillId="2" borderId="3" xfId="0" applyFont="1" applyFill="1" applyBorder="1" applyAlignment="1" applyProtection="1">
      <alignment horizontal="center" vertical="center" wrapText="1"/>
    </xf>
    <xf numFmtId="0" fontId="24" fillId="2" borderId="3" xfId="0" applyFont="1" applyFill="1" applyBorder="1" applyAlignment="1">
      <alignment horizontal="center" vertical="center" wrapText="1"/>
    </xf>
    <xf numFmtId="0" fontId="17" fillId="2" borderId="6" xfId="0" applyFont="1" applyFill="1" applyBorder="1" applyAlignment="1" applyProtection="1">
      <alignment vertical="center" wrapText="1"/>
    </xf>
    <xf numFmtId="0" fontId="24" fillId="0" borderId="13" xfId="0" applyFont="1" applyFill="1" applyBorder="1" applyAlignment="1" applyProtection="1">
      <alignment horizontal="center" vertical="top" wrapText="1"/>
    </xf>
    <xf numFmtId="14" fontId="24" fillId="0" borderId="13" xfId="0" quotePrefix="1" applyNumberFormat="1" applyFont="1" applyFill="1" applyBorder="1" applyAlignment="1" applyProtection="1">
      <alignment horizontal="center" vertical="top" wrapText="1"/>
    </xf>
    <xf numFmtId="0" fontId="17" fillId="2" borderId="7" xfId="0" applyFont="1" applyFill="1" applyBorder="1" applyAlignment="1" applyProtection="1">
      <alignment vertical="center" wrapText="1"/>
    </xf>
    <xf numFmtId="0" fontId="17" fillId="2" borderId="4" xfId="0" applyFont="1" applyFill="1" applyBorder="1" applyAlignment="1" applyProtection="1">
      <alignment vertical="center" wrapText="1"/>
    </xf>
    <xf numFmtId="0" fontId="24" fillId="2" borderId="4" xfId="0" applyFont="1" applyFill="1" applyBorder="1" applyAlignment="1" applyProtection="1">
      <alignment horizontal="center" vertical="center" wrapText="1"/>
    </xf>
    <xf numFmtId="0" fontId="24" fillId="2" borderId="4" xfId="0" applyFont="1" applyFill="1" applyBorder="1" applyAlignment="1">
      <alignment horizontal="center" vertical="center" wrapText="1"/>
    </xf>
    <xf numFmtId="0" fontId="23" fillId="0" borderId="14" xfId="0" applyFont="1" applyFill="1" applyBorder="1" applyAlignment="1" applyProtection="1">
      <alignment horizontal="right" vertical="top" wrapText="1"/>
    </xf>
    <xf numFmtId="0" fontId="24" fillId="0" borderId="37" xfId="0" applyFont="1" applyFill="1" applyBorder="1" applyAlignment="1" applyProtection="1">
      <alignment horizontal="center" vertical="top" wrapText="1"/>
    </xf>
    <xf numFmtId="0" fontId="2" fillId="2" borderId="0"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6" fillId="2" borderId="4" xfId="0" applyFont="1" applyFill="1" applyBorder="1" applyAlignment="1" applyProtection="1">
      <alignment vertical="center"/>
    </xf>
    <xf numFmtId="0" fontId="23" fillId="0" borderId="14" xfId="0" applyFont="1" applyBorder="1" applyAlignment="1" applyProtection="1">
      <alignment horizontal="right" vertical="center" wrapText="1"/>
    </xf>
    <xf numFmtId="0" fontId="24" fillId="0" borderId="37" xfId="0" applyFont="1" applyBorder="1" applyAlignment="1" applyProtection="1">
      <alignment horizontal="center" vertical="center" wrapText="1"/>
    </xf>
    <xf numFmtId="164" fontId="17" fillId="3" borderId="59" xfId="0" applyNumberFormat="1"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23" fillId="0" borderId="14" xfId="0" applyFont="1" applyBorder="1" applyAlignment="1" applyProtection="1">
      <alignment horizontal="right" vertical="top" wrapText="1"/>
    </xf>
    <xf numFmtId="0" fontId="24" fillId="0" borderId="37" xfId="0" applyFont="1" applyBorder="1" applyAlignment="1" applyProtection="1">
      <alignment horizontal="center" vertical="top" wrapText="1"/>
    </xf>
    <xf numFmtId="0" fontId="19" fillId="2" borderId="11" xfId="0" applyFont="1" applyFill="1" applyBorder="1" applyAlignment="1" applyProtection="1">
      <alignment horizontal="center" vertical="center" wrapText="1"/>
    </xf>
    <xf numFmtId="0" fontId="1" fillId="0" borderId="0" xfId="0" applyFont="1" applyBorder="1" applyAlignment="1">
      <alignment horizontal="center" vertical="center"/>
    </xf>
    <xf numFmtId="0" fontId="5" fillId="2" borderId="0" xfId="0" applyFont="1" applyFill="1" applyBorder="1" applyAlignment="1">
      <alignment horizontal="center" vertical="center" wrapText="1"/>
    </xf>
    <xf numFmtId="0" fontId="1" fillId="0" borderId="0" xfId="0" applyFont="1" applyBorder="1" applyAlignment="1">
      <alignment horizontal="center"/>
    </xf>
    <xf numFmtId="0" fontId="36" fillId="0" borderId="0" xfId="0" applyFont="1" applyBorder="1" applyAlignment="1">
      <alignment horizontal="center" vertical="center" wrapText="1"/>
    </xf>
    <xf numFmtId="0" fontId="5" fillId="2" borderId="0" xfId="0" applyFont="1" applyFill="1" applyBorder="1" applyAlignment="1">
      <alignment horizontal="center" vertical="center"/>
    </xf>
    <xf numFmtId="14" fontId="19" fillId="12" borderId="59" xfId="0" applyNumberFormat="1" applyFont="1" applyFill="1" applyBorder="1" applyAlignment="1" applyProtection="1">
      <alignment vertical="center"/>
      <protection locked="0"/>
    </xf>
    <xf numFmtId="0" fontId="18" fillId="17" borderId="52" xfId="0" applyNumberFormat="1" applyFont="1" applyFill="1" applyBorder="1" applyAlignment="1" applyProtection="1">
      <alignment vertical="center" wrapText="1"/>
    </xf>
    <xf numFmtId="0" fontId="44" fillId="12" borderId="52" xfId="0" applyFont="1" applyFill="1" applyBorder="1" applyAlignment="1" applyProtection="1">
      <alignment horizontal="center" vertical="center" wrapText="1"/>
    </xf>
    <xf numFmtId="0" fontId="18" fillId="17" borderId="58"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wrapText="1"/>
    </xf>
    <xf numFmtId="0" fontId="18" fillId="10" borderId="2"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protection locked="0"/>
    </xf>
    <xf numFmtId="0" fontId="18" fillId="10" borderId="1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8" fillId="10" borderId="18"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wrapText="1"/>
      <protection locked="0"/>
    </xf>
    <xf numFmtId="0" fontId="18" fillId="10" borderId="31" xfId="0" applyFont="1" applyFill="1" applyBorder="1" applyAlignment="1" applyProtection="1">
      <alignment horizontal="center" vertical="center" wrapText="1"/>
    </xf>
    <xf numFmtId="0" fontId="17" fillId="2" borderId="23" xfId="0" applyFont="1" applyFill="1" applyBorder="1" applyAlignment="1" applyProtection="1">
      <alignment vertical="center" wrapText="1"/>
    </xf>
    <xf numFmtId="0" fontId="18" fillId="7" borderId="52" xfId="0" applyFont="1" applyFill="1" applyBorder="1" applyAlignment="1" applyProtection="1">
      <alignment vertical="center" wrapText="1"/>
    </xf>
    <xf numFmtId="0" fontId="18" fillId="7" borderId="53" xfId="0" applyFont="1" applyFill="1" applyBorder="1" applyAlignment="1" applyProtection="1">
      <alignment vertical="center" wrapText="1"/>
    </xf>
    <xf numFmtId="0" fontId="15" fillId="11" borderId="18" xfId="0" applyFont="1" applyFill="1" applyBorder="1" applyAlignment="1" applyProtection="1">
      <alignment horizontal="center" vertical="center" wrapText="1"/>
      <protection locked="0"/>
    </xf>
    <xf numFmtId="0" fontId="15" fillId="6" borderId="18" xfId="0" applyFont="1" applyFill="1" applyBorder="1" applyAlignment="1" applyProtection="1">
      <alignment horizontal="center" vertical="center" wrapText="1"/>
      <protection locked="0"/>
    </xf>
    <xf numFmtId="14" fontId="24" fillId="2" borderId="2"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23" fillId="10" borderId="58" xfId="0" applyFont="1" applyFill="1" applyBorder="1" applyAlignment="1" applyProtection="1">
      <alignment horizontal="center" vertical="center" wrapText="1"/>
    </xf>
    <xf numFmtId="0" fontId="23" fillId="10" borderId="57"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protection locked="0"/>
    </xf>
    <xf numFmtId="0" fontId="18" fillId="2" borderId="33"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23" fillId="10" borderId="60" xfId="0" applyFont="1" applyFill="1" applyBorder="1" applyAlignment="1" applyProtection="1">
      <alignment horizontal="center" vertical="center" wrapText="1"/>
    </xf>
    <xf numFmtId="0" fontId="23" fillId="10" borderId="12" xfId="0" applyFont="1" applyFill="1" applyBorder="1" applyAlignment="1" applyProtection="1">
      <alignment horizontal="center" vertical="center" wrapText="1"/>
    </xf>
    <xf numFmtId="0" fontId="23" fillId="10" borderId="62" xfId="0" applyFont="1" applyFill="1" applyBorder="1" applyAlignment="1" applyProtection="1">
      <alignment horizontal="center" vertical="center" wrapText="1"/>
    </xf>
    <xf numFmtId="0" fontId="22" fillId="10" borderId="22" xfId="0" applyFont="1" applyFill="1" applyBorder="1" applyAlignment="1" applyProtection="1">
      <alignment horizontal="center" vertical="center" wrapText="1"/>
    </xf>
    <xf numFmtId="0" fontId="22" fillId="10" borderId="47" xfId="0" applyFont="1" applyFill="1" applyBorder="1" applyAlignment="1" applyProtection="1">
      <alignment horizontal="center" vertical="center" wrapText="1"/>
    </xf>
    <xf numFmtId="0" fontId="22" fillId="10" borderId="39"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18" fillId="0" borderId="11"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24" fillId="2" borderId="45"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24" fillId="2" borderId="5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hidden="1"/>
    </xf>
    <xf numFmtId="0" fontId="15" fillId="2" borderId="33"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xf>
    <xf numFmtId="0" fontId="27" fillId="0" borderId="33" xfId="0" applyFont="1" applyFill="1" applyBorder="1" applyAlignment="1" applyProtection="1">
      <alignment horizontal="center" vertical="center" wrapText="1"/>
    </xf>
    <xf numFmtId="0" fontId="39" fillId="16" borderId="52" xfId="0" applyFont="1" applyFill="1" applyBorder="1" applyAlignment="1" applyProtection="1">
      <alignment horizontal="center" vertical="center" wrapText="1"/>
      <protection locked="0"/>
    </xf>
    <xf numFmtId="0" fontId="39" fillId="16" borderId="57" xfId="0" applyFont="1" applyFill="1" applyBorder="1" applyAlignment="1" applyProtection="1">
      <alignment horizontal="center" vertical="center" wrapText="1"/>
      <protection locked="0"/>
    </xf>
    <xf numFmtId="0" fontId="18" fillId="10" borderId="60" xfId="0" applyFont="1" applyFill="1" applyBorder="1" applyAlignment="1" applyProtection="1">
      <alignment horizontal="center" vertical="center" wrapText="1"/>
    </xf>
    <xf numFmtId="0" fontId="18" fillId="10" borderId="12" xfId="0" applyFont="1" applyFill="1" applyBorder="1" applyAlignment="1" applyProtection="1">
      <alignment horizontal="center" vertical="center" wrapText="1"/>
    </xf>
    <xf numFmtId="0" fontId="18" fillId="10" borderId="6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18" fillId="10" borderId="58" xfId="0" applyFont="1" applyFill="1" applyBorder="1" applyAlignment="1" applyProtection="1">
      <alignment horizontal="center" vertical="center" wrapText="1"/>
    </xf>
    <xf numFmtId="0" fontId="18" fillId="10" borderId="52" xfId="0" applyFont="1" applyFill="1" applyBorder="1" applyAlignment="1" applyProtection="1">
      <alignment horizontal="center" vertical="center" wrapText="1"/>
    </xf>
    <xf numFmtId="0" fontId="19" fillId="12" borderId="52" xfId="0" applyFont="1" applyFill="1" applyBorder="1" applyAlignment="1" applyProtection="1">
      <alignment horizontal="center" vertical="center" wrapText="1"/>
    </xf>
    <xf numFmtId="0" fontId="19" fillId="12" borderId="57" xfId="0" applyFont="1" applyFill="1" applyBorder="1" applyAlignment="1" applyProtection="1">
      <alignment horizontal="center" vertical="center" wrapText="1"/>
    </xf>
    <xf numFmtId="0" fontId="38" fillId="16" borderId="52" xfId="0" applyFont="1" applyFill="1" applyBorder="1" applyAlignment="1" applyProtection="1">
      <alignment horizontal="center" vertical="center"/>
      <protection locked="0"/>
    </xf>
    <xf numFmtId="0" fontId="38" fillId="16" borderId="57" xfId="0" applyFont="1" applyFill="1" applyBorder="1" applyAlignment="1" applyProtection="1">
      <alignment horizontal="center" vertical="center"/>
      <protection locked="0"/>
    </xf>
    <xf numFmtId="0" fontId="18" fillId="10" borderId="20"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wrapText="1"/>
      <protection locked="0"/>
    </xf>
    <xf numFmtId="0" fontId="24" fillId="2" borderId="37"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wrapText="1"/>
    </xf>
    <xf numFmtId="0" fontId="38" fillId="10" borderId="58" xfId="0" applyFont="1" applyFill="1" applyBorder="1" applyAlignment="1" applyProtection="1">
      <alignment horizontal="center" vertical="center"/>
    </xf>
    <xf numFmtId="0" fontId="38" fillId="10" borderId="52" xfId="0" applyFont="1" applyFill="1" applyBorder="1" applyAlignment="1" applyProtection="1">
      <alignment horizontal="center" vertical="center"/>
    </xf>
    <xf numFmtId="0" fontId="18" fillId="10" borderId="2" xfId="0" applyFont="1" applyFill="1" applyBorder="1" applyAlignment="1" applyProtection="1">
      <alignment horizontal="center" vertical="center" wrapText="1"/>
    </xf>
    <xf numFmtId="0" fontId="38" fillId="10" borderId="51" xfId="0" applyFont="1" applyFill="1" applyBorder="1" applyAlignment="1" applyProtection="1">
      <alignment horizontal="center" vertical="center"/>
    </xf>
    <xf numFmtId="0" fontId="22" fillId="2" borderId="16" xfId="0" applyFont="1" applyFill="1" applyBorder="1" applyAlignment="1" applyProtection="1">
      <alignment horizontal="center" vertical="center" wrapText="1"/>
    </xf>
    <xf numFmtId="0" fontId="18" fillId="10" borderId="42" xfId="0" applyFont="1" applyFill="1" applyBorder="1" applyAlignment="1" applyProtection="1">
      <alignment horizontal="center" vertical="center" wrapText="1"/>
    </xf>
    <xf numFmtId="0" fontId="18" fillId="10" borderId="38" xfId="0" applyFont="1" applyFill="1" applyBorder="1" applyAlignment="1" applyProtection="1">
      <alignment horizontal="center" vertical="center" wrapText="1"/>
    </xf>
    <xf numFmtId="0" fontId="22" fillId="2" borderId="43" xfId="0" applyFont="1" applyFill="1" applyBorder="1" applyAlignment="1" applyProtection="1">
      <alignment horizontal="center" vertical="center" wrapText="1"/>
    </xf>
    <xf numFmtId="0" fontId="22" fillId="2" borderId="44"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wrapText="1"/>
      <protection locked="0"/>
    </xf>
    <xf numFmtId="0" fontId="17" fillId="2" borderId="47" xfId="0"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xf>
    <xf numFmtId="0" fontId="17" fillId="2" borderId="40" xfId="0" applyFont="1" applyFill="1" applyBorder="1" applyAlignment="1" applyProtection="1">
      <alignment horizontal="center" vertical="center" wrapText="1"/>
      <protection locked="0"/>
    </xf>
    <xf numFmtId="0" fontId="17" fillId="2" borderId="48"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xf>
    <xf numFmtId="0" fontId="43" fillId="17" borderId="51" xfId="0" applyFont="1" applyFill="1" applyBorder="1" applyAlignment="1" applyProtection="1">
      <alignment horizontal="left" vertical="center"/>
    </xf>
    <xf numFmtId="0" fontId="43" fillId="17" borderId="52" xfId="0" applyFont="1" applyFill="1" applyBorder="1" applyAlignment="1" applyProtection="1">
      <alignment horizontal="left" vertical="center"/>
    </xf>
    <xf numFmtId="0" fontId="16" fillId="2" borderId="0" xfId="0" applyFont="1" applyFill="1" applyBorder="1" applyAlignment="1" applyProtection="1">
      <alignment horizontal="left" vertical="center" wrapText="1"/>
    </xf>
    <xf numFmtId="0" fontId="18" fillId="10" borderId="56" xfId="0" applyFont="1" applyFill="1" applyBorder="1" applyAlignment="1" applyProtection="1">
      <alignment horizontal="center" vertical="center" wrapText="1"/>
    </xf>
    <xf numFmtId="0" fontId="18" fillId="10" borderId="15" xfId="0" applyFont="1" applyFill="1" applyBorder="1" applyAlignment="1" applyProtection="1">
      <alignment horizontal="center" vertical="center" wrapText="1"/>
    </xf>
    <xf numFmtId="0" fontId="18" fillId="10" borderId="19" xfId="0" applyFont="1" applyFill="1" applyBorder="1" applyAlignment="1" applyProtection="1">
      <alignment horizontal="center" vertical="center" wrapText="1"/>
    </xf>
    <xf numFmtId="0" fontId="18" fillId="10" borderId="1" xfId="0" applyFont="1" applyFill="1" applyBorder="1" applyAlignment="1" applyProtection="1">
      <alignment horizontal="center" vertical="center" wrapText="1"/>
    </xf>
    <xf numFmtId="0" fontId="43" fillId="17" borderId="58" xfId="0" applyFont="1" applyFill="1" applyBorder="1" applyAlignment="1" applyProtection="1">
      <alignment horizontal="center" vertical="center" wrapText="1"/>
    </xf>
    <xf numFmtId="0" fontId="43" fillId="17" borderId="52" xfId="0" applyFont="1" applyFill="1" applyBorder="1" applyAlignment="1" applyProtection="1">
      <alignment horizontal="center" vertical="center" wrapText="1"/>
    </xf>
    <xf numFmtId="0" fontId="18" fillId="10" borderId="21" xfId="0" applyFont="1" applyFill="1" applyBorder="1" applyAlignment="1" applyProtection="1">
      <alignment horizontal="center" vertical="center" wrapText="1"/>
    </xf>
    <xf numFmtId="0" fontId="18" fillId="10" borderId="13" xfId="0" applyFont="1" applyFill="1" applyBorder="1" applyAlignment="1" applyProtection="1">
      <alignment horizontal="center" vertical="center" wrapText="1"/>
    </xf>
    <xf numFmtId="0" fontId="44" fillId="12" borderId="52" xfId="0" applyFont="1" applyFill="1" applyBorder="1" applyAlignment="1" applyProtection="1">
      <alignment horizontal="center" vertical="center" wrapText="1"/>
    </xf>
    <xf numFmtId="0" fontId="19" fillId="12" borderId="52" xfId="0" applyNumberFormat="1" applyFont="1" applyFill="1" applyBorder="1" applyAlignment="1" applyProtection="1">
      <alignment horizontal="center" vertical="center"/>
    </xf>
    <xf numFmtId="0" fontId="19" fillId="12" borderId="57" xfId="0" applyNumberFormat="1" applyFont="1" applyFill="1" applyBorder="1" applyAlignment="1" applyProtection="1">
      <alignment horizontal="center" vertical="center"/>
    </xf>
    <xf numFmtId="0" fontId="20"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8" fillId="2" borderId="58" xfId="0" applyFont="1" applyFill="1" applyBorder="1" applyAlignment="1" applyProtection="1">
      <alignment horizontal="center" vertical="center" wrapText="1"/>
    </xf>
    <xf numFmtId="0" fontId="18" fillId="2" borderId="52" xfId="0" applyFont="1" applyFill="1" applyBorder="1" applyAlignment="1" applyProtection="1">
      <alignment horizontal="center" vertical="center" wrapText="1"/>
    </xf>
    <xf numFmtId="0" fontId="17" fillId="0" borderId="58" xfId="0" applyNumberFormat="1" applyFont="1" applyFill="1" applyBorder="1" applyAlignment="1" applyProtection="1">
      <alignment horizontal="center" vertical="center" wrapText="1"/>
      <protection locked="0"/>
    </xf>
    <xf numFmtId="0" fontId="17" fillId="0" borderId="52" xfId="0" applyNumberFormat="1" applyFont="1" applyFill="1" applyBorder="1" applyAlignment="1" applyProtection="1">
      <alignment horizontal="center" vertical="center" wrapText="1"/>
      <protection locked="0"/>
    </xf>
    <xf numFmtId="0" fontId="17" fillId="0" borderId="57" xfId="0" applyNumberFormat="1" applyFont="1" applyFill="1" applyBorder="1" applyAlignment="1" applyProtection="1">
      <alignment horizontal="center" vertical="center" wrapText="1"/>
      <protection locked="0"/>
    </xf>
    <xf numFmtId="0" fontId="27" fillId="0" borderId="52" xfId="0" applyNumberFormat="1" applyFont="1" applyFill="1" applyBorder="1" applyAlignment="1" applyProtection="1">
      <alignment horizontal="center" vertical="center" wrapText="1"/>
      <protection locked="0"/>
    </xf>
    <xf numFmtId="0" fontId="27" fillId="0" borderId="57" xfId="0" applyNumberFormat="1" applyFont="1" applyFill="1" applyBorder="1" applyAlignment="1" applyProtection="1">
      <alignment horizontal="center" vertical="center" wrapText="1"/>
      <protection locked="0"/>
    </xf>
    <xf numFmtId="0" fontId="37" fillId="2" borderId="52"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9" fillId="2" borderId="51" xfId="0" applyFont="1" applyFill="1" applyBorder="1" applyAlignment="1" applyProtection="1">
      <alignment horizontal="center" vertical="center"/>
    </xf>
    <xf numFmtId="0" fontId="29" fillId="2" borderId="57" xfId="0" applyFont="1" applyFill="1" applyBorder="1" applyAlignment="1" applyProtection="1">
      <alignment horizontal="center" vertical="center"/>
    </xf>
    <xf numFmtId="0" fontId="37" fillId="2" borderId="58" xfId="0" applyFont="1" applyFill="1" applyBorder="1" applyAlignment="1" applyProtection="1">
      <alignment horizontal="center" vertical="center"/>
    </xf>
    <xf numFmtId="0" fontId="37" fillId="2" borderId="57" xfId="0" applyFont="1" applyFill="1" applyBorder="1" applyAlignment="1" applyProtection="1">
      <alignment horizontal="center" vertical="center"/>
    </xf>
    <xf numFmtId="0" fontId="29" fillId="2" borderId="58" xfId="0" applyFont="1" applyFill="1" applyBorder="1" applyAlignment="1" applyProtection="1">
      <alignment horizontal="center" vertical="center" wrapText="1"/>
    </xf>
    <xf numFmtId="0" fontId="29" fillId="2" borderId="52" xfId="0" applyFont="1" applyFill="1" applyBorder="1" applyAlignment="1" applyProtection="1">
      <alignment horizontal="center" vertical="center" wrapText="1"/>
    </xf>
    <xf numFmtId="0" fontId="29" fillId="0" borderId="52" xfId="0" applyFont="1" applyFill="1" applyBorder="1" applyAlignment="1" applyProtection="1">
      <alignment horizontal="center" vertical="center"/>
    </xf>
    <xf numFmtId="0" fontId="18" fillId="10" borderId="16" xfId="0" applyFont="1" applyFill="1" applyBorder="1" applyAlignment="1" applyProtection="1">
      <alignment horizontal="center" vertical="center" wrapText="1"/>
    </xf>
    <xf numFmtId="0" fontId="18" fillId="10" borderId="18"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protection locked="0"/>
    </xf>
    <xf numFmtId="10" fontId="17" fillId="6" borderId="1" xfId="1" applyNumberFormat="1" applyFont="1" applyFill="1" applyBorder="1" applyAlignment="1" applyProtection="1">
      <alignment horizontal="center" vertical="center" wrapText="1"/>
      <protection locked="0"/>
    </xf>
    <xf numFmtId="0" fontId="17" fillId="6" borderId="2" xfId="1"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9" fontId="17" fillId="6" borderId="1" xfId="1" applyNumberFormat="1"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6" borderId="1" xfId="1" applyNumberFormat="1" applyFont="1" applyFill="1" applyBorder="1" applyAlignment="1" applyProtection="1">
      <alignment horizontal="center" vertical="center" wrapText="1"/>
      <protection locked="0"/>
    </xf>
    <xf numFmtId="0" fontId="17" fillId="6" borderId="14" xfId="1" applyNumberFormat="1"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9" fontId="17" fillId="6" borderId="2" xfId="1" applyNumberFormat="1"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22" fillId="2" borderId="50"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2" fillId="2" borderId="37"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18"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8" fillId="10" borderId="34" xfId="0" applyFont="1" applyFill="1" applyBorder="1" applyAlignment="1" applyProtection="1">
      <alignment horizontal="center" vertical="center" wrapText="1"/>
    </xf>
    <xf numFmtId="0" fontId="18" fillId="10" borderId="30" xfId="0" applyFont="1" applyFill="1" applyBorder="1" applyAlignment="1" applyProtection="1">
      <alignment horizontal="center" vertical="center" wrapText="1"/>
    </xf>
    <xf numFmtId="0" fontId="15" fillId="6" borderId="22" xfId="0" applyFont="1" applyFill="1" applyBorder="1" applyAlignment="1" applyProtection="1">
      <alignment horizontal="center" vertical="center" wrapText="1"/>
      <protection locked="0"/>
    </xf>
    <xf numFmtId="0" fontId="15" fillId="6" borderId="39" xfId="0" applyFont="1" applyFill="1" applyBorder="1" applyAlignment="1" applyProtection="1">
      <alignment horizontal="center" vertical="center" wrapText="1"/>
      <protection locked="0"/>
    </xf>
    <xf numFmtId="0" fontId="18" fillId="10" borderId="14" xfId="0" applyFont="1" applyFill="1" applyBorder="1" applyAlignment="1" applyProtection="1">
      <alignment horizontal="center" vertical="center" wrapText="1"/>
    </xf>
    <xf numFmtId="0" fontId="19" fillId="10" borderId="14" xfId="0" applyFont="1" applyFill="1" applyBorder="1" applyProtection="1"/>
    <xf numFmtId="0" fontId="18" fillId="10" borderId="37" xfId="0" applyFont="1" applyFill="1" applyBorder="1" applyAlignment="1" applyProtection="1">
      <alignment horizontal="center" vertical="center" wrapText="1"/>
    </xf>
    <xf numFmtId="0" fontId="18" fillId="10" borderId="22" xfId="0" applyFont="1" applyFill="1" applyBorder="1" applyAlignment="1" applyProtection="1">
      <alignment horizontal="center" vertical="center" wrapText="1"/>
    </xf>
    <xf numFmtId="0" fontId="18" fillId="10" borderId="39" xfId="0" applyFont="1" applyFill="1" applyBorder="1" applyAlignment="1" applyProtection="1">
      <alignment horizontal="center" vertical="center" wrapText="1"/>
    </xf>
    <xf numFmtId="0" fontId="22" fillId="2" borderId="49"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xf>
    <xf numFmtId="0" fontId="22" fillId="0" borderId="0" xfId="0" applyFont="1" applyBorder="1" applyAlignment="1">
      <alignment horizontal="left"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0" xfId="0" applyFont="1" applyAlignment="1">
      <alignment horizontal="center"/>
    </xf>
    <xf numFmtId="0" fontId="22" fillId="0" borderId="0"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22" fillId="0" borderId="34" xfId="0" applyFont="1" applyBorder="1" applyAlignment="1">
      <alignment horizontal="center" vertical="top" wrapText="1"/>
    </xf>
    <xf numFmtId="0" fontId="22" fillId="0" borderId="2" xfId="0" applyFont="1" applyBorder="1" applyAlignment="1">
      <alignment horizontal="center" vertical="center" wrapText="1"/>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23" xfId="0" applyFont="1" applyBorder="1" applyAlignment="1">
      <alignment horizontal="center" vertical="top" wrapText="1"/>
    </xf>
    <xf numFmtId="0" fontId="22" fillId="0" borderId="29" xfId="0" applyFont="1" applyBorder="1" applyAlignment="1">
      <alignment horizontal="center" vertical="top" wrapText="1"/>
    </xf>
    <xf numFmtId="0" fontId="19" fillId="0" borderId="0" xfId="0" applyFont="1" applyBorder="1" applyAlignment="1">
      <alignment horizontal="center"/>
    </xf>
    <xf numFmtId="0" fontId="19" fillId="0" borderId="26" xfId="0" applyFont="1" applyBorder="1" applyAlignment="1">
      <alignment horizontal="center"/>
    </xf>
    <xf numFmtId="0" fontId="22" fillId="0" borderId="26" xfId="0" applyFont="1" applyBorder="1" applyAlignment="1">
      <alignment horizontal="center" vertical="top" wrapText="1"/>
    </xf>
    <xf numFmtId="0" fontId="22" fillId="0" borderId="0" xfId="0" applyFont="1" applyBorder="1" applyAlignment="1">
      <alignment horizontal="center" vertical="center" wrapText="1"/>
    </xf>
    <xf numFmtId="0" fontId="21" fillId="0" borderId="0" xfId="0" applyFont="1" applyBorder="1" applyAlignment="1">
      <alignment horizontal="justify" vertical="top" wrapText="1"/>
    </xf>
    <xf numFmtId="0" fontId="22" fillId="0" borderId="7" xfId="0" applyFont="1" applyBorder="1" applyAlignment="1">
      <alignment horizontal="center" wrapText="1"/>
    </xf>
    <xf numFmtId="0" fontId="19" fillId="0" borderId="4" xfId="0" applyFont="1" applyBorder="1" applyAlignment="1">
      <alignment horizontal="center"/>
    </xf>
    <xf numFmtId="0" fontId="15" fillId="0" borderId="4" xfId="0" applyFont="1" applyBorder="1" applyAlignment="1">
      <alignment horizontal="center" vertical="top" wrapText="1"/>
    </xf>
    <xf numFmtId="0" fontId="19" fillId="0" borderId="12" xfId="0" applyFont="1" applyBorder="1" applyAlignment="1">
      <alignment horizontal="center"/>
    </xf>
    <xf numFmtId="0" fontId="15" fillId="0" borderId="2"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0" xfId="0" applyFont="1" applyBorder="1" applyAlignment="1">
      <alignment horizontal="center" vertical="top" wrapText="1"/>
    </xf>
    <xf numFmtId="0" fontId="19" fillId="0" borderId="9" xfId="0" applyFont="1" applyBorder="1" applyAlignment="1">
      <alignment horizontal="center"/>
    </xf>
    <xf numFmtId="0" fontId="19" fillId="0" borderId="27" xfId="0" applyFont="1" applyBorder="1" applyAlignment="1">
      <alignment horizontal="center"/>
    </xf>
    <xf numFmtId="0" fontId="19" fillId="0" borderId="34" xfId="0" applyFont="1" applyBorder="1" applyAlignment="1">
      <alignment horizontal="center"/>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0" xfId="0" applyFont="1" applyBorder="1" applyAlignment="1">
      <alignment horizontal="center" vertical="top" wrapText="1"/>
    </xf>
    <xf numFmtId="0" fontId="15" fillId="0" borderId="0" xfId="0" applyFont="1" applyBorder="1" applyAlignment="1">
      <alignment horizontal="center" vertical="top"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29" xfId="0" applyFont="1" applyBorder="1" applyAlignment="1">
      <alignment horizontal="center"/>
    </xf>
    <xf numFmtId="0" fontId="28" fillId="0" borderId="31" xfId="0" applyFont="1" applyBorder="1" applyAlignment="1">
      <alignment horizontal="center"/>
    </xf>
    <xf numFmtId="0" fontId="28" fillId="0" borderId="17" xfId="0" applyFont="1" applyBorder="1" applyAlignment="1">
      <alignment horizontal="center"/>
    </xf>
    <xf numFmtId="0" fontId="28" fillId="0" borderId="32" xfId="0" applyFont="1" applyBorder="1" applyAlignment="1">
      <alignment horizont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22" fillId="0" borderId="4" xfId="0" applyFont="1" applyBorder="1" applyAlignment="1">
      <alignment horizontal="center" vertical="top" wrapText="1"/>
    </xf>
    <xf numFmtId="0" fontId="19" fillId="0" borderId="4" xfId="0" applyFont="1" applyBorder="1" applyAlignment="1">
      <alignment horizontal="center" vertical="top"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5" fillId="0" borderId="3" xfId="0" applyFont="1" applyBorder="1" applyAlignment="1">
      <alignment horizontal="left" vertical="center"/>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5" fillId="0" borderId="0" xfId="0" quotePrefix="1" applyFont="1" applyBorder="1" applyAlignment="1">
      <alignment horizontal="left" vertical="center" wrapText="1"/>
    </xf>
    <xf numFmtId="0" fontId="22" fillId="0" borderId="25" xfId="0" applyFont="1" applyBorder="1" applyAlignment="1">
      <alignment horizontal="center" vertical="top" wrapText="1"/>
    </xf>
    <xf numFmtId="0" fontId="22" fillId="0" borderId="5" xfId="0" applyFont="1" applyBorder="1" applyAlignment="1">
      <alignment horizontal="center" vertical="top" wrapText="1"/>
    </xf>
    <xf numFmtId="0" fontId="11" fillId="0" borderId="23"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5" fillId="0" borderId="2" xfId="0" applyFont="1" applyBorder="1" applyAlignment="1">
      <alignment horizontal="center" vertical="center" wrapText="1"/>
    </xf>
    <xf numFmtId="0" fontId="22" fillId="9"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19" fillId="0" borderId="25" xfId="0" applyFont="1" applyFill="1" applyBorder="1" applyAlignment="1">
      <alignment horizontal="center"/>
    </xf>
    <xf numFmtId="0" fontId="19" fillId="0" borderId="26" xfId="0" applyFont="1" applyFill="1" applyBorder="1" applyAlignment="1">
      <alignment horizontal="center"/>
    </xf>
    <xf numFmtId="0" fontId="19" fillId="0" borderId="5" xfId="0" applyFont="1" applyFill="1" applyBorder="1" applyAlignment="1">
      <alignment horizontal="center"/>
    </xf>
    <xf numFmtId="0" fontId="45" fillId="12"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4" fillId="11" borderId="54" xfId="0" applyFont="1" applyFill="1" applyBorder="1" applyAlignment="1">
      <alignment horizontal="center" vertical="center" wrapText="1"/>
    </xf>
    <xf numFmtId="0" fontId="4" fillId="11" borderId="36" xfId="0" applyFont="1" applyFill="1" applyBorder="1" applyAlignment="1">
      <alignment horizontal="center" vertical="center" wrapText="1"/>
    </xf>
    <xf numFmtId="0" fontId="32" fillId="11" borderId="25"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32" fillId="11" borderId="54" xfId="0" applyFont="1" applyFill="1" applyBorder="1" applyAlignment="1">
      <alignment horizontal="center" vertical="center" wrapText="1"/>
    </xf>
    <xf numFmtId="0" fontId="32" fillId="11" borderId="36" xfId="0" applyFont="1" applyFill="1" applyBorder="1" applyAlignment="1">
      <alignment horizontal="center" vertical="center" wrapText="1"/>
    </xf>
    <xf numFmtId="0" fontId="30" fillId="11" borderId="51" xfId="0" applyFont="1" applyFill="1" applyBorder="1" applyAlignment="1">
      <alignment horizontal="center" vertical="center" wrapText="1"/>
    </xf>
    <xf numFmtId="0" fontId="30" fillId="11" borderId="52" xfId="0" applyFont="1" applyFill="1" applyBorder="1" applyAlignment="1">
      <alignment horizontal="center" vertical="center" wrapText="1"/>
    </xf>
    <xf numFmtId="0" fontId="30" fillId="11" borderId="53" xfId="0" applyFont="1" applyFill="1" applyBorder="1" applyAlignment="1">
      <alignment horizontal="center" vertical="center" wrapText="1"/>
    </xf>
    <xf numFmtId="0" fontId="31" fillId="11" borderId="54" xfId="0" applyFont="1" applyFill="1" applyBorder="1" applyAlignment="1">
      <alignment horizontal="left" vertical="center" wrapText="1"/>
    </xf>
    <xf numFmtId="0" fontId="31" fillId="11" borderId="35" xfId="0" applyFont="1" applyFill="1" applyBorder="1" applyAlignment="1">
      <alignment horizontal="left" vertical="center" wrapText="1"/>
    </xf>
    <xf numFmtId="0" fontId="31" fillId="11" borderId="25" xfId="0" applyFont="1" applyFill="1" applyBorder="1" applyAlignment="1">
      <alignment horizontal="center" vertical="center" wrapText="1"/>
    </xf>
    <xf numFmtId="0" fontId="31" fillId="11" borderId="5" xfId="0" applyFont="1" applyFill="1" applyBorder="1" applyAlignment="1">
      <alignment horizontal="center" vertical="center" wrapText="1"/>
    </xf>
    <xf numFmtId="0" fontId="31" fillId="11" borderId="54" xfId="0" applyFont="1" applyFill="1" applyBorder="1" applyAlignment="1">
      <alignment horizontal="center" vertical="center" wrapText="1"/>
    </xf>
    <xf numFmtId="0" fontId="31" fillId="11" borderId="36" xfId="0" applyFont="1" applyFill="1" applyBorder="1" applyAlignment="1">
      <alignment horizontal="center" vertical="center" wrapText="1"/>
    </xf>
    <xf numFmtId="0" fontId="35" fillId="11" borderId="8" xfId="0" applyFont="1" applyFill="1" applyBorder="1" applyAlignment="1">
      <alignment horizontal="left" vertical="center" wrapText="1"/>
    </xf>
    <xf numFmtId="0" fontId="35" fillId="11" borderId="6" xfId="0" applyFont="1" applyFill="1" applyBorder="1" applyAlignment="1">
      <alignment horizontal="left" vertical="center" wrapText="1"/>
    </xf>
    <xf numFmtId="0" fontId="31" fillId="11" borderId="20" xfId="0" applyFont="1" applyFill="1" applyBorder="1" applyAlignment="1">
      <alignment horizontal="center" vertical="center" wrapText="1"/>
    </xf>
    <xf numFmtId="0" fontId="31" fillId="11" borderId="2" xfId="0" applyFont="1" applyFill="1" applyBorder="1" applyAlignment="1">
      <alignment horizontal="center" vertical="center" wrapText="1"/>
    </xf>
    <xf numFmtId="0" fontId="31" fillId="11" borderId="21" xfId="0" applyFont="1" applyFill="1" applyBorder="1" applyAlignment="1">
      <alignment horizontal="center" vertical="center" wrapText="1"/>
    </xf>
    <xf numFmtId="0" fontId="31" fillId="11" borderId="13" xfId="0" applyFont="1" applyFill="1" applyBorder="1" applyAlignment="1">
      <alignment horizontal="center" vertical="center" wrapText="1"/>
    </xf>
    <xf numFmtId="0" fontId="35" fillId="11" borderId="6" xfId="0" applyFont="1" applyFill="1" applyBorder="1" applyAlignment="1">
      <alignment horizontal="right" vertical="center" wrapText="1"/>
    </xf>
  </cellXfs>
  <cellStyles count="2">
    <cellStyle name="Normal" xfId="0" builtinId="0"/>
    <cellStyle name="Porcentaje" xfId="1" builtinId="5"/>
  </cellStyles>
  <dxfs count="117">
    <dxf>
      <fill>
        <patternFill>
          <bgColor rgb="FFBCE292"/>
        </patternFill>
      </fill>
    </dxf>
    <dxf>
      <fill>
        <patternFill>
          <bgColor rgb="FFBCE292"/>
        </patternFill>
      </fill>
    </dxf>
    <dxf>
      <fill>
        <patternFill>
          <bgColor rgb="FFBCE292"/>
        </patternFill>
      </fill>
    </dxf>
    <dxf>
      <fill>
        <patternFill>
          <bgColor rgb="FFFF9F9F"/>
        </patternFill>
      </fill>
    </dxf>
    <dxf>
      <fill>
        <patternFill>
          <bgColor rgb="FFBCE292"/>
        </patternFill>
      </fill>
    </dxf>
    <dxf>
      <fill>
        <patternFill>
          <bgColor rgb="FFBCE292"/>
        </patternFill>
      </fill>
    </dxf>
    <dxf>
      <fill>
        <patternFill>
          <bgColor rgb="FFBCE292"/>
        </patternFill>
      </fill>
    </dxf>
    <dxf>
      <fill>
        <patternFill>
          <bgColor rgb="FFFF9F9F"/>
        </patternFill>
      </fill>
    </dxf>
    <dxf>
      <fill>
        <patternFill>
          <bgColor rgb="FFBCE292"/>
        </patternFill>
      </fill>
    </dxf>
    <dxf>
      <fill>
        <patternFill>
          <bgColor rgb="FFBCE292"/>
        </patternFill>
      </fill>
    </dxf>
    <dxf>
      <fill>
        <patternFill>
          <bgColor rgb="FFBCE292"/>
        </patternFill>
      </fill>
    </dxf>
    <dxf>
      <fill>
        <patternFill>
          <bgColor rgb="FFFF9F9F"/>
        </patternFill>
      </fill>
    </dxf>
    <dxf>
      <fill>
        <patternFill>
          <bgColor rgb="FFBCE292"/>
        </patternFill>
      </fill>
    </dxf>
    <dxf>
      <fill>
        <patternFill>
          <bgColor rgb="FFFF9F9F"/>
        </patternFill>
      </fill>
    </dxf>
    <dxf>
      <fill>
        <patternFill>
          <bgColor rgb="FFBCE292"/>
        </patternFill>
      </fill>
    </dxf>
    <dxf>
      <fill>
        <patternFill>
          <bgColor rgb="FFBCE292"/>
        </patternFill>
      </fill>
    </dxf>
    <dxf>
      <fill>
        <patternFill>
          <bgColor rgb="FFBCE292"/>
        </patternFill>
      </fill>
    </dxf>
    <dxf>
      <fill>
        <patternFill>
          <bgColor rgb="FFFF9F9F"/>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BCE292"/>
      <color rgb="FFFF9F9F"/>
      <color rgb="FFFFFFCC"/>
      <color rgb="FFF3FFF4"/>
      <color rgb="FFE8FEE9"/>
      <color rgb="FFFEE8E8"/>
      <color rgb="FFFBF3F3"/>
      <color rgb="FFFF5050"/>
      <color rgb="FFFF0066"/>
      <color rgb="FFFFD6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19</xdr:col>
      <xdr:colOff>440532</xdr:colOff>
      <xdr:row>31</xdr:row>
      <xdr:rowOff>131138</xdr:rowOff>
    </xdr:from>
    <xdr:to>
      <xdr:col>21</xdr:col>
      <xdr:colOff>559594</xdr:colOff>
      <xdr:row>35</xdr:row>
      <xdr:rowOff>83344</xdr:rowOff>
    </xdr:to>
    <xdr:sp macro="" textlink="">
      <xdr:nvSpPr>
        <xdr:cNvPr id="2" name="9 Rectángulo redondeado">
          <a:hlinkClick xmlns:r="http://schemas.openxmlformats.org/officeDocument/2006/relationships" r:id="rId1"/>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23</xdr:col>
      <xdr:colOff>591119</xdr:colOff>
      <xdr:row>31</xdr:row>
      <xdr:rowOff>108832</xdr:rowOff>
    </xdr:from>
    <xdr:to>
      <xdr:col>24</xdr:col>
      <xdr:colOff>1178717</xdr:colOff>
      <xdr:row>35</xdr:row>
      <xdr:rowOff>28450</xdr:rowOff>
    </xdr:to>
    <xdr:sp macro="" textlink="">
      <xdr:nvSpPr>
        <xdr:cNvPr id="3" name="10 Rectángulo redondeado">
          <a:hlinkClick xmlns:r="http://schemas.openxmlformats.org/officeDocument/2006/relationships" r:id="rId2"/>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21</xdr:col>
      <xdr:colOff>130969</xdr:colOff>
      <xdr:row>36</xdr:row>
      <xdr:rowOff>83342</xdr:rowOff>
    </xdr:from>
    <xdr:to>
      <xdr:col>23</xdr:col>
      <xdr:colOff>935899</xdr:colOff>
      <xdr:row>41</xdr:row>
      <xdr:rowOff>95248</xdr:rowOff>
    </xdr:to>
    <xdr:sp macro="" textlink="">
      <xdr:nvSpPr>
        <xdr:cNvPr id="4" name="11 Rectángulo redondeado">
          <a:hlinkClick xmlns:r="http://schemas.openxmlformats.org/officeDocument/2006/relationships" r:id="rId3"/>
        </xdr:cNvPr>
        <xdr:cNvSpPr/>
      </xdr:nvSpPr>
      <xdr:spPr>
        <a:xfrm>
          <a:off x="17085469" y="19695317"/>
          <a:ext cx="3576705" cy="82153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21</xdr:col>
      <xdr:colOff>714375</xdr:colOff>
      <xdr:row>31</xdr:row>
      <xdr:rowOff>95250</xdr:rowOff>
    </xdr:from>
    <xdr:to>
      <xdr:col>23</xdr:col>
      <xdr:colOff>452437</xdr:colOff>
      <xdr:row>35</xdr:row>
      <xdr:rowOff>47456</xdr:rowOff>
    </xdr:to>
    <xdr:sp macro="" textlink="">
      <xdr:nvSpPr>
        <xdr:cNvPr id="5" name="7 Rectángulo redondeado">
          <a:hlinkClick xmlns:r="http://schemas.openxmlformats.org/officeDocument/2006/relationships" r:id="rId4"/>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6"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24</xdr:col>
      <xdr:colOff>1309687</xdr:colOff>
      <xdr:row>31</xdr:row>
      <xdr:rowOff>95250</xdr:rowOff>
    </xdr:from>
    <xdr:to>
      <xdr:col>26</xdr:col>
      <xdr:colOff>1153535</xdr:colOff>
      <xdr:row>35</xdr:row>
      <xdr:rowOff>22225</xdr:rowOff>
    </xdr:to>
    <xdr:sp macro="" textlink="">
      <xdr:nvSpPr>
        <xdr:cNvPr id="7" name="5 Rectángulo redondeado">
          <a:hlinkClick xmlns:r="http://schemas.openxmlformats.org/officeDocument/2006/relationships" r:id="rId6"/>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22</xdr:row>
      <xdr:rowOff>34925</xdr:rowOff>
    </xdr:from>
    <xdr:to>
      <xdr:col>18</xdr:col>
      <xdr:colOff>0</xdr:colOff>
      <xdr:row>27</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10</xdr:col>
      <xdr:colOff>1238250</xdr:colOff>
      <xdr:row>34</xdr:row>
      <xdr:rowOff>137319</xdr:rowOff>
    </xdr:from>
    <xdr:to>
      <xdr:col>11</xdr:col>
      <xdr:colOff>1309688</xdr:colOff>
      <xdr:row>38</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34</xdr:row>
      <xdr:rowOff>89695</xdr:rowOff>
    </xdr:from>
    <xdr:to>
      <xdr:col>13</xdr:col>
      <xdr:colOff>107155</xdr:colOff>
      <xdr:row>38</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34</xdr:row>
      <xdr:rowOff>159883</xdr:rowOff>
    </xdr:from>
    <xdr:to>
      <xdr:col>10</xdr:col>
      <xdr:colOff>952500</xdr:colOff>
      <xdr:row>38</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39</xdr:row>
      <xdr:rowOff>89694</xdr:rowOff>
    </xdr:from>
    <xdr:to>
      <xdr:col>12</xdr:col>
      <xdr:colOff>530793</xdr:colOff>
      <xdr:row>44</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13</xdr:col>
      <xdr:colOff>238125</xdr:colOff>
      <xdr:row>34</xdr:row>
      <xdr:rowOff>111125</xdr:rowOff>
    </xdr:from>
    <xdr:to>
      <xdr:col>13</xdr:col>
      <xdr:colOff>1558348</xdr:colOff>
      <xdr:row>38</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30</xdr:row>
      <xdr:rowOff>158750</xdr:rowOff>
    </xdr:from>
    <xdr:to>
      <xdr:col>16</xdr:col>
      <xdr:colOff>963037</xdr:colOff>
      <xdr:row>34</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16</xdr:col>
      <xdr:colOff>1219199</xdr:colOff>
      <xdr:row>30</xdr:row>
      <xdr:rowOff>152400</xdr:rowOff>
    </xdr:from>
    <xdr:to>
      <xdr:col>17</xdr:col>
      <xdr:colOff>210128</xdr:colOff>
      <xdr:row>34</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13</xdr:col>
      <xdr:colOff>1943100</xdr:colOff>
      <xdr:row>30</xdr:row>
      <xdr:rowOff>133350</xdr:rowOff>
    </xdr:from>
    <xdr:to>
      <xdr:col>14</xdr:col>
      <xdr:colOff>886836</xdr:colOff>
      <xdr:row>34</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35</xdr:row>
      <xdr:rowOff>19050</xdr:rowOff>
    </xdr:from>
    <xdr:to>
      <xdr:col>16</xdr:col>
      <xdr:colOff>1628775</xdr:colOff>
      <xdr:row>40</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17</xdr:col>
      <xdr:colOff>369094</xdr:colOff>
      <xdr:row>31</xdr:row>
      <xdr:rowOff>11906</xdr:rowOff>
    </xdr:from>
    <xdr:to>
      <xdr:col>25</xdr:col>
      <xdr:colOff>1070192</xdr:colOff>
      <xdr:row>34</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0</xdr:colOff>
      <xdr:row>36</xdr:row>
      <xdr:rowOff>0</xdr:rowOff>
    </xdr:from>
    <xdr:to>
      <xdr:col>19</xdr:col>
      <xdr:colOff>0</xdr:colOff>
      <xdr:row>60</xdr:row>
      <xdr:rowOff>200690</xdr:rowOff>
    </xdr:to>
    <xdr:pic>
      <xdr:nvPicPr>
        <xdr:cNvPr id="8" name="Imagen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99068" y="6658841"/>
          <a:ext cx="7351568" cy="4902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48557"/>
  <sheetViews>
    <sheetView tabSelected="1" zoomScale="85" zoomScaleNormal="85" zoomScaleSheetLayoutView="130" workbookViewId="0">
      <pane xSplit="1" ySplit="9" topLeftCell="S10" activePane="bottomRight" state="frozen"/>
      <selection pane="topRight" activeCell="B1" sqref="B1"/>
      <selection pane="bottomLeft" activeCell="A10" sqref="A10"/>
      <selection pane="bottomRight" activeCell="Y10" sqref="Y10"/>
    </sheetView>
  </sheetViews>
  <sheetFormatPr baseColWidth="10" defaultColWidth="11.42578125" defaultRowHeight="12.75" x14ac:dyDescent="0.2"/>
  <cols>
    <col min="1" max="1" width="6" style="3" customWidth="1"/>
    <col min="2" max="2" width="13.85546875" style="3" customWidth="1"/>
    <col min="3" max="3" width="37.42578125" style="3" customWidth="1"/>
    <col min="4" max="5" width="15.7109375" style="3" customWidth="1"/>
    <col min="6" max="6" width="14.85546875" style="4" customWidth="1"/>
    <col min="7" max="7" width="30" style="4" customWidth="1"/>
    <col min="8" max="9" width="28.7109375" style="4" customWidth="1"/>
    <col min="10" max="10" width="22.5703125" style="4" customWidth="1"/>
    <col min="11" max="11" width="18.7109375" style="4" customWidth="1"/>
    <col min="12" max="12" width="8.140625" style="4" hidden="1" customWidth="1"/>
    <col min="13" max="13" width="18.85546875" style="4" customWidth="1"/>
    <col min="14" max="14" width="6.140625" style="4" hidden="1" customWidth="1"/>
    <col min="15" max="15" width="14.7109375" style="4" customWidth="1"/>
    <col min="16" max="16" width="15.85546875" style="4" customWidth="1"/>
    <col min="17" max="18" width="5.42578125" style="4" hidden="1" customWidth="1"/>
    <col min="19" max="19" width="25" style="4" customWidth="1"/>
    <col min="20" max="20" width="15.7109375" style="4" customWidth="1"/>
    <col min="21" max="21" width="9.140625" style="4" customWidth="1"/>
    <col min="22" max="22" width="16" style="4" customWidth="1"/>
    <col min="23" max="23" width="25.5703125" style="4" customWidth="1"/>
    <col min="24" max="24" width="18" style="83" customWidth="1"/>
    <col min="25" max="25" width="22.140625" style="83" customWidth="1"/>
    <col min="26" max="26" width="14" style="83" customWidth="1"/>
    <col min="27" max="27" width="22.140625" style="83" customWidth="1"/>
    <col min="28" max="28" width="17" style="83" customWidth="1"/>
    <col min="29" max="32" width="11.42578125" style="83"/>
    <col min="33" max="16384" width="11.42578125" style="3"/>
  </cols>
  <sheetData>
    <row r="1" spans="1:32" s="1" customFormat="1" ht="18.75" customHeight="1" x14ac:dyDescent="0.2">
      <c r="A1" s="164"/>
      <c r="B1" s="165"/>
      <c r="C1" s="165"/>
      <c r="D1" s="165"/>
      <c r="E1" s="165"/>
      <c r="F1" s="165"/>
      <c r="G1" s="165"/>
      <c r="H1" s="151"/>
      <c r="I1" s="151"/>
      <c r="J1" s="151"/>
      <c r="K1" s="151"/>
      <c r="L1" s="151"/>
      <c r="M1" s="151"/>
      <c r="N1" s="151"/>
      <c r="O1" s="151"/>
      <c r="P1" s="151"/>
      <c r="Q1" s="151"/>
      <c r="R1" s="151"/>
      <c r="S1" s="151"/>
      <c r="T1" s="151"/>
      <c r="U1" s="151"/>
      <c r="V1" s="151"/>
      <c r="W1" s="234"/>
      <c r="X1" s="166"/>
      <c r="Y1" s="167"/>
      <c r="Z1" s="167"/>
      <c r="AA1" s="152" t="s">
        <v>9</v>
      </c>
      <c r="AB1" s="153" t="s">
        <v>73</v>
      </c>
      <c r="AC1" s="75"/>
      <c r="AD1" s="75"/>
      <c r="AE1" s="75"/>
      <c r="AF1" s="75"/>
    </row>
    <row r="2" spans="1:32" s="1" customFormat="1" ht="18.75" customHeight="1" x14ac:dyDescent="0.2">
      <c r="A2" s="168"/>
      <c r="B2" s="38"/>
      <c r="C2" s="38"/>
      <c r="D2" s="38"/>
      <c r="E2" s="38"/>
      <c r="F2" s="38"/>
      <c r="G2" s="38"/>
      <c r="H2" s="237" t="s">
        <v>79</v>
      </c>
      <c r="I2" s="237"/>
      <c r="J2" s="237"/>
      <c r="K2" s="237"/>
      <c r="L2" s="237"/>
      <c r="M2" s="237"/>
      <c r="N2" s="237"/>
      <c r="O2" s="237"/>
      <c r="P2" s="237"/>
      <c r="Q2" s="237"/>
      <c r="R2" s="237"/>
      <c r="S2" s="237"/>
      <c r="T2" s="237"/>
      <c r="U2" s="237"/>
      <c r="V2" s="237"/>
      <c r="W2" s="235"/>
      <c r="X2" s="73"/>
      <c r="Y2" s="74"/>
      <c r="Z2" s="74"/>
      <c r="AA2" s="36" t="s">
        <v>10</v>
      </c>
      <c r="AB2" s="169">
        <v>3</v>
      </c>
      <c r="AC2" s="75"/>
      <c r="AD2" s="75"/>
      <c r="AE2" s="75"/>
      <c r="AF2" s="75"/>
    </row>
    <row r="3" spans="1:32" s="1" customFormat="1" ht="18.75" customHeight="1" x14ac:dyDescent="0.2">
      <c r="A3" s="168"/>
      <c r="B3" s="38"/>
      <c r="C3" s="38"/>
      <c r="D3" s="38"/>
      <c r="E3" s="38"/>
      <c r="F3" s="38"/>
      <c r="G3" s="38"/>
      <c r="H3" s="237" t="s">
        <v>59</v>
      </c>
      <c r="I3" s="237"/>
      <c r="J3" s="237"/>
      <c r="K3" s="237"/>
      <c r="L3" s="237"/>
      <c r="M3" s="237"/>
      <c r="N3" s="237"/>
      <c r="O3" s="237"/>
      <c r="P3" s="237"/>
      <c r="Q3" s="237"/>
      <c r="R3" s="237"/>
      <c r="S3" s="237"/>
      <c r="T3" s="237"/>
      <c r="U3" s="237"/>
      <c r="V3" s="237"/>
      <c r="W3" s="235"/>
      <c r="X3" s="73"/>
      <c r="Y3" s="74"/>
      <c r="Z3" s="74"/>
      <c r="AA3" s="36" t="s">
        <v>11</v>
      </c>
      <c r="AB3" s="170" t="s">
        <v>464</v>
      </c>
      <c r="AC3" s="75"/>
      <c r="AD3" s="75"/>
      <c r="AE3" s="75"/>
      <c r="AF3" s="75"/>
    </row>
    <row r="4" spans="1:32" s="1" customFormat="1" ht="19.5" customHeight="1" thickBot="1" x14ac:dyDescent="0.25">
      <c r="A4" s="171"/>
      <c r="B4" s="172"/>
      <c r="C4" s="172"/>
      <c r="D4" s="172"/>
      <c r="E4" s="172"/>
      <c r="F4" s="172"/>
      <c r="G4" s="172"/>
      <c r="H4" s="238"/>
      <c r="I4" s="238"/>
      <c r="J4" s="238"/>
      <c r="K4" s="238"/>
      <c r="L4" s="238"/>
      <c r="M4" s="238"/>
      <c r="N4" s="238"/>
      <c r="O4" s="238"/>
      <c r="P4" s="238"/>
      <c r="Q4" s="238"/>
      <c r="R4" s="238"/>
      <c r="S4" s="238"/>
      <c r="T4" s="238"/>
      <c r="U4" s="238"/>
      <c r="V4" s="238"/>
      <c r="W4" s="236"/>
      <c r="X4" s="173" t="str">
        <f>IF(J6=AJ1048532,AK1048532,IF(J6=AJ1048533,AK1048533,IF(J6=AJ1048534,AK1048534,IF(J6=AJ1048535,AK1048535,IF(J6=AJ1048536,AK1048536,IF(J6=AJ1048537,AK1048537,IF(J6=AJ1048538,AK1048538,IF(J6=AJ1048539,AK1048539,IF(J6=AJ1048540,AK1048540,"")))))))))</f>
        <v/>
      </c>
      <c r="Y4" s="174"/>
      <c r="Z4" s="174"/>
      <c r="AA4" s="175" t="s">
        <v>74</v>
      </c>
      <c r="AB4" s="176" t="s">
        <v>101</v>
      </c>
      <c r="AC4" s="75"/>
      <c r="AD4" s="75"/>
      <c r="AE4" s="75"/>
      <c r="AF4" s="75"/>
    </row>
    <row r="5" spans="1:32" s="1" customFormat="1" ht="19.5" customHeight="1" thickBot="1" x14ac:dyDescent="0.25">
      <c r="A5" s="37"/>
      <c r="B5" s="38"/>
      <c r="C5" s="38"/>
      <c r="D5" s="38"/>
      <c r="E5" s="38"/>
      <c r="F5" s="38"/>
      <c r="G5" s="38"/>
      <c r="H5" s="114"/>
      <c r="I5" s="114"/>
      <c r="J5" s="114"/>
      <c r="K5" s="114"/>
      <c r="L5" s="114"/>
      <c r="M5" s="114"/>
      <c r="N5" s="114"/>
      <c r="O5" s="114"/>
      <c r="P5" s="114"/>
      <c r="Q5" s="114"/>
      <c r="R5" s="114"/>
      <c r="S5" s="114"/>
      <c r="T5" s="114"/>
      <c r="U5" s="114"/>
      <c r="V5" s="114"/>
      <c r="W5" s="161"/>
      <c r="X5" s="73"/>
      <c r="Y5" s="74"/>
      <c r="Z5" s="74"/>
      <c r="AA5" s="162"/>
      <c r="AB5" s="163"/>
      <c r="AC5" s="75"/>
      <c r="AD5" s="75"/>
      <c r="AE5" s="75"/>
      <c r="AF5" s="75"/>
    </row>
    <row r="6" spans="1:32" s="1" customFormat="1" ht="50.25" customHeight="1" thickBot="1" x14ac:dyDescent="0.25">
      <c r="A6" s="287" t="s">
        <v>204</v>
      </c>
      <c r="B6" s="285"/>
      <c r="C6" s="260" t="s">
        <v>198</v>
      </c>
      <c r="D6" s="260"/>
      <c r="E6" s="261"/>
      <c r="F6" s="284" t="s">
        <v>416</v>
      </c>
      <c r="G6" s="285"/>
      <c r="H6" s="285"/>
      <c r="I6" s="285"/>
      <c r="J6" s="250" t="s">
        <v>210</v>
      </c>
      <c r="K6" s="250"/>
      <c r="L6" s="250"/>
      <c r="M6" s="250"/>
      <c r="N6" s="250"/>
      <c r="O6" s="250"/>
      <c r="P6" s="250"/>
      <c r="Q6" s="250"/>
      <c r="R6" s="250"/>
      <c r="S6" s="251"/>
      <c r="T6" s="256" t="s">
        <v>415</v>
      </c>
      <c r="U6" s="257"/>
      <c r="V6" s="257"/>
      <c r="W6" s="258" t="str">
        <f>IF($J$6=AJ1048512,AK1048512,IF($J$6=AJ1048513,AK1048513,IF($J$6=AJ1048514,AK1048514,IF($J$6=AJ1048515,AK1048515,IF($J$6=AJ1048516,AK1048516,IF($J$6=AJ1048517,AK1048517,IF($J$6=AJ1048518,AK1048518,IF($J$6=AJ1048519,AK1048519,IF($J$6=AJ1048520,AK1048520,IF($J$6=AJ1048521,AK1048521,IF($J$6=AJ1048522,AK1048522,IF($J$6=AJ1048523,AK1048523,IF($J$6=AJ1048524,AK1048524,IF($J$6=AJ1048525,AK1048525,IF($J$6=AJ1048526,AK1048526,IF($J$6=AJ1048527,AK1048527,IF($J$6=AJ1048528,AK1048528,IF($J$6=AJ1048529,AK1048529,IF($J$6=AJ1048530,AK1048530,IF($J$6=AJ1048531,AK1048531,IF($J$6=AJ1048532,AK1048532,IF($J$6=AJ1048533,AK1048533,IF($J$6=AJ1048534,AK1048534,IF($J$6=AJ1048535,AK1048535,IF($J$6=AJ1048536,AK1048536,IF($J$6=AJ1048537,AK1048537,IF($J$6=AJ1048538,AK1048538,IF($J$6=AJ1048539,AK1048539,IF($J$6=AJ1048540,AK1048540,IF(J6=AJ1048541,AK1048541,IF(J6=AJ1048542,AK1048542,IF(J6=AJ1048543,AK1048543,IF(J6=AJ1048544,AK1048544,IF(J6=AJ1048545,AK1048545,IF(J6=AJ1048546,AK1048546,IF(J6=AJ1048547,AK1048547,IF(J6=AJ1048548,AK1048548,IF(J6=AJ1048549,AK1048549,IF(J6=AJ1048550,AK1048550,IF(J6=AJ1048551,AK1048551,IF($J$6=AH1048512,AG1048512,IF($J$6=AH1048513,AG1048513,IF($J$6=AH1048514,AG1048514,IF($J$6=AH1048515,AG1048515,IF($J$6=AH1048516,AG1048516,IF($J$6=AH1048517,AG1048517,IF($J$6=AH1048518,AG1048518,"")))))))))))))))))))))))))))))))))))))))))))))))</f>
        <v>FRANCISCO ANTORIO URIBE GOMEZ</v>
      </c>
      <c r="X6" s="258"/>
      <c r="Y6" s="259"/>
      <c r="Z6" s="220" t="s">
        <v>60</v>
      </c>
      <c r="AA6" s="221"/>
      <c r="AB6" s="194">
        <v>43025</v>
      </c>
      <c r="AC6" s="75"/>
      <c r="AD6" s="75"/>
      <c r="AE6" s="75"/>
      <c r="AF6" s="75"/>
    </row>
    <row r="7" spans="1:32" s="1" customFormat="1" ht="18" customHeight="1" thickBot="1" x14ac:dyDescent="0.25">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75"/>
      <c r="AD7" s="75"/>
      <c r="AE7" s="75"/>
      <c r="AF7" s="75"/>
    </row>
    <row r="8" spans="1:32" s="1" customFormat="1" ht="34.5" customHeight="1" x14ac:dyDescent="0.2">
      <c r="A8" s="289" t="s">
        <v>61</v>
      </c>
      <c r="B8" s="262" t="s">
        <v>417</v>
      </c>
      <c r="C8" s="262"/>
      <c r="D8" s="252" t="s">
        <v>89</v>
      </c>
      <c r="E8" s="253"/>
      <c r="F8" s="253"/>
      <c r="G8" s="253"/>
      <c r="H8" s="253"/>
      <c r="I8" s="253"/>
      <c r="J8" s="254"/>
      <c r="K8" s="252" t="s">
        <v>90</v>
      </c>
      <c r="L8" s="253"/>
      <c r="M8" s="253"/>
      <c r="N8" s="253"/>
      <c r="O8" s="254"/>
      <c r="P8" s="252" t="s">
        <v>83</v>
      </c>
      <c r="Q8" s="253"/>
      <c r="R8" s="253"/>
      <c r="S8" s="253"/>
      <c r="T8" s="253"/>
      <c r="U8" s="253"/>
      <c r="V8" s="254"/>
      <c r="W8" s="262" t="s">
        <v>84</v>
      </c>
      <c r="X8" s="228" t="s">
        <v>91</v>
      </c>
      <c r="Y8" s="229"/>
      <c r="Z8" s="229"/>
      <c r="AA8" s="229"/>
      <c r="AB8" s="230"/>
      <c r="AC8" s="75"/>
      <c r="AD8" s="75"/>
      <c r="AE8" s="75"/>
      <c r="AF8" s="75"/>
    </row>
    <row r="9" spans="1:32" s="115" customFormat="1" ht="44.25" customHeight="1" x14ac:dyDescent="0.2">
      <c r="A9" s="290"/>
      <c r="B9" s="199" t="s">
        <v>425</v>
      </c>
      <c r="C9" s="199" t="s">
        <v>418</v>
      </c>
      <c r="D9" s="199" t="s">
        <v>426</v>
      </c>
      <c r="E9" s="199" t="s">
        <v>427</v>
      </c>
      <c r="F9" s="199" t="s">
        <v>82</v>
      </c>
      <c r="G9" s="199" t="s">
        <v>4</v>
      </c>
      <c r="H9" s="199" t="s">
        <v>0</v>
      </c>
      <c r="I9" s="29" t="s">
        <v>38</v>
      </c>
      <c r="J9" s="29" t="s">
        <v>39</v>
      </c>
      <c r="K9" s="29" t="s">
        <v>5</v>
      </c>
      <c r="L9" s="29"/>
      <c r="M9" s="29" t="s">
        <v>6</v>
      </c>
      <c r="N9" s="29"/>
      <c r="O9" s="29" t="s">
        <v>462</v>
      </c>
      <c r="P9" s="231" t="s">
        <v>7</v>
      </c>
      <c r="Q9" s="232"/>
      <c r="R9" s="233"/>
      <c r="S9" s="30" t="s">
        <v>99</v>
      </c>
      <c r="T9" s="30" t="s">
        <v>16</v>
      </c>
      <c r="U9" s="30" t="s">
        <v>17</v>
      </c>
      <c r="V9" s="31" t="s">
        <v>463</v>
      </c>
      <c r="W9" s="286"/>
      <c r="X9" s="76" t="s">
        <v>80</v>
      </c>
      <c r="Y9" s="76" t="s">
        <v>81</v>
      </c>
      <c r="Z9" s="77" t="s">
        <v>461</v>
      </c>
      <c r="AA9" s="77" t="s">
        <v>431</v>
      </c>
      <c r="AB9" s="78" t="s">
        <v>40</v>
      </c>
      <c r="AC9" s="79"/>
      <c r="AD9" s="79"/>
      <c r="AE9" s="79"/>
      <c r="AF9" s="79"/>
    </row>
    <row r="10" spans="1:32" s="115" customFormat="1" ht="65.099999999999994" customHeight="1" x14ac:dyDescent="0.2">
      <c r="A10" s="291">
        <v>1</v>
      </c>
      <c r="B10" s="263" t="s">
        <v>216</v>
      </c>
      <c r="C10" s="266" t="str">
        <f>IF(B10=$F$1048536,$G$1048536,IF(B10=$F$1048537,$G$1048537,IF(B10=$F$1048538,$G$1048538,IF(B10=$F$1048539,$G$1048539,IF(B10=$F$1048540,$G$1048540,IF(B10=$F$1048541,$G$1048541,IF(B10=$F$1048542,$G$1048542,IF(B10=$F$1048543,$G$1048543,IF(B10=$F$1048544,$G$1048544,IF(B10=$F$1048545,$G$1048545,IF(B10=$F$1048548,$G$1048548,IF(B10=$F$1048549,$G$1048549,IF(B10=$F$1048550,$G$1048550,IF(B10=$F$1048551,$G$1048551,IF(B10=$F$1048552,$G$1048552,IF(B10=$F$1048553,$G$1048553,IF(B10=$F$1048554,$G$1048554," ")))))))))))))))))</f>
        <v>Administrar y ejecutar los recursos de la institución generando en los procesos mayor eficiencia y eficacia para dar una respuesta oportuna a los servicios demandados en el cumplimiento de las funciones misionales.</v>
      </c>
      <c r="D10" s="140" t="s">
        <v>429</v>
      </c>
      <c r="E10" s="140" t="s">
        <v>48</v>
      </c>
      <c r="F10" s="271" t="s">
        <v>141</v>
      </c>
      <c r="G10" s="274" t="s">
        <v>465</v>
      </c>
      <c r="H10" s="271" t="s">
        <v>466</v>
      </c>
      <c r="I10" s="142" t="s">
        <v>467</v>
      </c>
      <c r="J10" s="271" t="s">
        <v>468</v>
      </c>
      <c r="K10" s="222" t="s">
        <v>133</v>
      </c>
      <c r="L10" s="225">
        <f t="shared" ref="L10" si="0">IF(K10="ALTA",5,IF(K10="MEDIO ALTA",4,IF(K10="MEDIA",3,IF(K10="MEDIO BAJA",2,IF(K10="BAJA",1,0)))))</f>
        <v>3</v>
      </c>
      <c r="M10" s="222" t="s">
        <v>189</v>
      </c>
      <c r="N10" s="225">
        <f>IF(M10="ALTO",5,IF(M10="MEDIO ALTO",4,IF(M10="MEDIO",3,IF(M10="MEDIO BAJO",2,IF(M10="BAJO",1,0)))))</f>
        <v>4</v>
      </c>
      <c r="O10" s="225">
        <f>N10*L10</f>
        <v>12</v>
      </c>
      <c r="P10" s="32" t="s">
        <v>444</v>
      </c>
      <c r="Q10" s="58">
        <f t="shared" ref="Q10:Q27" si="1">IF(P10="Documentados Aplicados y Efectivos",1,IF(P10="No existen",5,IF(P10="No aplicados",4,IF(P10="Aplicados - No Efectivos",3,IF(P10="Aplicados efectivos y No Documentados",2,0)))))</f>
        <v>1</v>
      </c>
      <c r="R10" s="245">
        <f t="shared" ref="R10:R16" si="2">ROUND(AVERAGEIF(Q10:Q12,"&gt;0"),0)</f>
        <v>1</v>
      </c>
      <c r="S10" s="33" t="s">
        <v>471</v>
      </c>
      <c r="T10" s="33" t="s">
        <v>469</v>
      </c>
      <c r="U10" s="33" t="s">
        <v>470</v>
      </c>
      <c r="V10" s="248">
        <f>IF(O10=0,0,ROUND((O10*R10),0))</f>
        <v>12</v>
      </c>
      <c r="W10" s="239" t="str">
        <f>IF(V10&gt;=19,"GRAVE", IF(V10&lt;=3, "LEVE", "MODERADO"))</f>
        <v>MODERADO</v>
      </c>
      <c r="X10" s="80" t="s">
        <v>115</v>
      </c>
      <c r="Y10" s="81" t="s">
        <v>472</v>
      </c>
      <c r="Z10" s="213">
        <v>43084</v>
      </c>
      <c r="AA10" s="81" t="s">
        <v>473</v>
      </c>
      <c r="AB10" s="242" t="s">
        <v>474</v>
      </c>
      <c r="AC10" s="79"/>
      <c r="AD10" s="79"/>
      <c r="AE10" s="79"/>
      <c r="AF10" s="79"/>
    </row>
    <row r="11" spans="1:32" s="115" customFormat="1" ht="65.099999999999994" customHeight="1" x14ac:dyDescent="0.2">
      <c r="A11" s="292"/>
      <c r="B11" s="264"/>
      <c r="C11" s="267"/>
      <c r="D11" s="140" t="s">
        <v>429</v>
      </c>
      <c r="E11" s="140" t="s">
        <v>319</v>
      </c>
      <c r="F11" s="272"/>
      <c r="G11" s="275"/>
      <c r="H11" s="272"/>
      <c r="I11" s="142"/>
      <c r="J11" s="272"/>
      <c r="K11" s="223"/>
      <c r="L11" s="226"/>
      <c r="M11" s="223"/>
      <c r="N11" s="226"/>
      <c r="O11" s="226"/>
      <c r="P11" s="32"/>
      <c r="Q11" s="58">
        <f t="shared" si="1"/>
        <v>0</v>
      </c>
      <c r="R11" s="246"/>
      <c r="S11" s="33"/>
      <c r="T11" s="33"/>
      <c r="U11" s="33"/>
      <c r="V11" s="249"/>
      <c r="W11" s="240"/>
      <c r="X11" s="80"/>
      <c r="Y11" s="81"/>
      <c r="Z11" s="81"/>
      <c r="AA11" s="81"/>
      <c r="AB11" s="243"/>
      <c r="AC11" s="79"/>
      <c r="AD11" s="79"/>
      <c r="AE11" s="79"/>
      <c r="AF11" s="79"/>
    </row>
    <row r="12" spans="1:32" s="115" customFormat="1" ht="65.099999999999994" customHeight="1" x14ac:dyDescent="0.2">
      <c r="A12" s="292"/>
      <c r="B12" s="265"/>
      <c r="C12" s="268"/>
      <c r="D12" s="140"/>
      <c r="E12" s="140"/>
      <c r="F12" s="273"/>
      <c r="G12" s="276"/>
      <c r="H12" s="273"/>
      <c r="I12" s="142"/>
      <c r="J12" s="273"/>
      <c r="K12" s="224"/>
      <c r="L12" s="227"/>
      <c r="M12" s="223"/>
      <c r="N12" s="227"/>
      <c r="O12" s="226"/>
      <c r="P12" s="32"/>
      <c r="Q12" s="58">
        <f t="shared" si="1"/>
        <v>0</v>
      </c>
      <c r="R12" s="247"/>
      <c r="S12" s="33"/>
      <c r="T12" s="33"/>
      <c r="U12" s="33"/>
      <c r="V12" s="249"/>
      <c r="W12" s="241"/>
      <c r="X12" s="80"/>
      <c r="Y12" s="81"/>
      <c r="Z12" s="81"/>
      <c r="AA12" s="81"/>
      <c r="AB12" s="244"/>
      <c r="AC12" s="79"/>
      <c r="AD12" s="79"/>
      <c r="AE12" s="79"/>
      <c r="AF12" s="79"/>
    </row>
    <row r="13" spans="1:32" s="115" customFormat="1" ht="85.5" customHeight="1" x14ac:dyDescent="0.2">
      <c r="A13" s="270">
        <v>2</v>
      </c>
      <c r="B13" s="263" t="s">
        <v>218</v>
      </c>
      <c r="C13" s="266" t="str">
        <f t="shared" ref="C13" si="3">IF(B13=$F$1048536,$G$1048536,IF(B13=$F$1048537,$G$1048537,IF(B13=$F$1048538,$G$1048538,IF(B13=$F$1048539,$G$1048539,IF(B13=$F$1048540,$G$1048540,IF(B13=$F$1048541,$G$1048541,IF(B13=$F$1048542,$G$1048542,IF(B13=$F$1048543,$G$1048543,IF(B13=$F$1048544,$G$1048544,IF(B13=$F$1048545,$G$1048545,IF(B13=$F$1048548,$G$1048548,IF(B13=$F$1048549,$G$1048549,IF(B13=$F$1048550,$G$1048550,IF(B13=$F$1048551,$G$1048551,IF(B13=$F$1048552,$G$1048552,IF(B13=$F$1048553,$G$1048553,IF(B13=$F$1048554,$G$1048554," ")))))))))))))))))</f>
        <v>Orientar el desarrollo de la Universidad mediante el direccionamiento estratégico y visión compartida de la comunidad universitaria, a fin de lograr los objetivos misionales.</v>
      </c>
      <c r="D13" s="140" t="s">
        <v>428</v>
      </c>
      <c r="E13" s="140" t="s">
        <v>44</v>
      </c>
      <c r="F13" s="271" t="s">
        <v>141</v>
      </c>
      <c r="G13" s="274" t="s">
        <v>475</v>
      </c>
      <c r="H13" s="271" t="s">
        <v>476</v>
      </c>
      <c r="I13" s="142" t="s">
        <v>477</v>
      </c>
      <c r="J13" s="271" t="s">
        <v>478</v>
      </c>
      <c r="K13" s="222" t="s">
        <v>133</v>
      </c>
      <c r="L13" s="225">
        <f t="shared" ref="L13" si="4">IF(K13="ALTA",5,IF(K13="MEDIO ALTA",4,IF(K13="MEDIA",3,IF(K13="MEDIO BAJA",2,IF(K13="BAJA",1,0)))))</f>
        <v>3</v>
      </c>
      <c r="M13" s="222" t="s">
        <v>186</v>
      </c>
      <c r="N13" s="225">
        <f t="shared" ref="N13:N25" si="5">IF(M13="ALTO",5,IF(M13="MEDIO ALTO",4,IF(M13="MEDIO",3,IF(M13="MEDIO BAJO",2,IF(M13="BAJO",1,0)))))</f>
        <v>3</v>
      </c>
      <c r="O13" s="225">
        <f t="shared" ref="O13" si="6">N13*L13</f>
        <v>9</v>
      </c>
      <c r="P13" s="32" t="s">
        <v>444</v>
      </c>
      <c r="Q13" s="58">
        <f t="shared" si="1"/>
        <v>1</v>
      </c>
      <c r="R13" s="245">
        <f t="shared" si="2"/>
        <v>1</v>
      </c>
      <c r="S13" s="33" t="s">
        <v>481</v>
      </c>
      <c r="T13" s="33" t="s">
        <v>469</v>
      </c>
      <c r="U13" s="33" t="s">
        <v>470</v>
      </c>
      <c r="V13" s="248">
        <f t="shared" ref="V13" si="7">IF(O13=0,0,ROUND((O13*R13),0))</f>
        <v>9</v>
      </c>
      <c r="W13" s="239" t="str">
        <f t="shared" ref="W13" si="8">IF(V13&gt;=19,"GRAVE", IF(V13&lt;=3, "LEVE", "MODERADO"))</f>
        <v>MODERADO</v>
      </c>
      <c r="X13" s="80" t="s">
        <v>115</v>
      </c>
      <c r="Y13" s="81" t="s">
        <v>485</v>
      </c>
      <c r="Z13" s="213">
        <v>43830</v>
      </c>
      <c r="AA13" s="81" t="s">
        <v>488</v>
      </c>
      <c r="AB13" s="242" t="s">
        <v>489</v>
      </c>
      <c r="AC13" s="79"/>
      <c r="AD13" s="79"/>
      <c r="AE13" s="79"/>
      <c r="AF13" s="79"/>
    </row>
    <row r="14" spans="1:32" s="115" customFormat="1" ht="64.5" customHeight="1" x14ac:dyDescent="0.2">
      <c r="A14" s="270"/>
      <c r="B14" s="264"/>
      <c r="C14" s="267"/>
      <c r="D14" s="140"/>
      <c r="E14" s="140"/>
      <c r="F14" s="272"/>
      <c r="G14" s="275"/>
      <c r="H14" s="272"/>
      <c r="I14" s="142" t="s">
        <v>479</v>
      </c>
      <c r="J14" s="272"/>
      <c r="K14" s="223"/>
      <c r="L14" s="226"/>
      <c r="M14" s="223"/>
      <c r="N14" s="226"/>
      <c r="O14" s="226"/>
      <c r="P14" s="32" t="s">
        <v>444</v>
      </c>
      <c r="Q14" s="58">
        <f t="shared" si="1"/>
        <v>1</v>
      </c>
      <c r="R14" s="246"/>
      <c r="S14" s="33" t="s">
        <v>482</v>
      </c>
      <c r="T14" s="33" t="s">
        <v>469</v>
      </c>
      <c r="U14" s="33" t="s">
        <v>470</v>
      </c>
      <c r="V14" s="249"/>
      <c r="W14" s="240"/>
      <c r="X14" s="80" t="s">
        <v>115</v>
      </c>
      <c r="Y14" s="81" t="s">
        <v>486</v>
      </c>
      <c r="Z14" s="213">
        <v>43830</v>
      </c>
      <c r="AA14" s="81" t="s">
        <v>490</v>
      </c>
      <c r="AB14" s="243"/>
      <c r="AC14" s="79"/>
      <c r="AD14" s="79"/>
      <c r="AE14" s="79"/>
      <c r="AF14" s="79"/>
    </row>
    <row r="15" spans="1:32" s="115" customFormat="1" ht="64.5" customHeight="1" x14ac:dyDescent="0.2">
      <c r="A15" s="270"/>
      <c r="B15" s="265"/>
      <c r="C15" s="268"/>
      <c r="D15" s="140"/>
      <c r="E15" s="140"/>
      <c r="F15" s="273"/>
      <c r="G15" s="276"/>
      <c r="H15" s="273"/>
      <c r="I15" s="142" t="s">
        <v>480</v>
      </c>
      <c r="J15" s="273"/>
      <c r="K15" s="224"/>
      <c r="L15" s="227"/>
      <c r="M15" s="223"/>
      <c r="N15" s="227"/>
      <c r="O15" s="226"/>
      <c r="P15" s="32" t="s">
        <v>444</v>
      </c>
      <c r="Q15" s="58">
        <f t="shared" si="1"/>
        <v>1</v>
      </c>
      <c r="R15" s="247"/>
      <c r="S15" s="33" t="s">
        <v>483</v>
      </c>
      <c r="T15" s="33" t="s">
        <v>484</v>
      </c>
      <c r="U15" s="33" t="s">
        <v>470</v>
      </c>
      <c r="V15" s="249"/>
      <c r="W15" s="241"/>
      <c r="X15" s="80" t="s">
        <v>115</v>
      </c>
      <c r="Y15" s="81" t="s">
        <v>487</v>
      </c>
      <c r="Z15" s="213">
        <v>43830</v>
      </c>
      <c r="AA15" s="81" t="s">
        <v>491</v>
      </c>
      <c r="AB15" s="244"/>
      <c r="AC15" s="79"/>
      <c r="AD15" s="79"/>
      <c r="AE15" s="79"/>
      <c r="AF15" s="79"/>
    </row>
    <row r="16" spans="1:32" s="115" customFormat="1" ht="64.5" customHeight="1" x14ac:dyDescent="0.2">
      <c r="A16" s="270">
        <v>3</v>
      </c>
      <c r="B16" s="263" t="s">
        <v>218</v>
      </c>
      <c r="C16" s="266" t="str">
        <f t="shared" ref="C16" si="9">IF(B16=$F$1048536,$G$1048536,IF(B16=$F$1048537,$G$1048537,IF(B16=$F$1048538,$G$1048538,IF(B16=$F$1048539,$G$1048539,IF(B16=$F$1048540,$G$1048540,IF(B16=$F$1048541,$G$1048541,IF(B16=$F$1048542,$G$1048542,IF(B16=$F$1048543,$G$1048543,IF(B16=$F$1048544,$G$1048544,IF(B16=$F$1048545,$G$1048545,IF(B16=$F$1048548,$G$1048548,IF(B16=$F$1048549,$G$1048549,IF(B16=$F$1048550,$G$1048550,IF(B16=$F$1048551,$G$1048551,IF(B16=$F$1048552,$G$1048552,IF(B16=$F$1048553,$G$1048553,IF(B16=$F$1048554,$G$1048554," ")))))))))))))))))</f>
        <v>Orientar el desarrollo de la Universidad mediante el direccionamiento estratégico y visión compartida de la comunidad universitaria, a fin de lograr los objetivos misionales.</v>
      </c>
      <c r="D16" s="140" t="s">
        <v>428</v>
      </c>
      <c r="E16" s="140" t="s">
        <v>44</v>
      </c>
      <c r="F16" s="271" t="s">
        <v>188</v>
      </c>
      <c r="G16" s="274" t="s">
        <v>492</v>
      </c>
      <c r="H16" s="269" t="s">
        <v>493</v>
      </c>
      <c r="I16" s="142" t="s">
        <v>494</v>
      </c>
      <c r="J16" s="269" t="s">
        <v>495</v>
      </c>
      <c r="K16" s="222" t="s">
        <v>195</v>
      </c>
      <c r="L16" s="225">
        <f t="shared" ref="L16" si="10">IF(K16="ALTA",5,IF(K16="MEDIO ALTA",4,IF(K16="MEDIA",3,IF(K16="MEDIO BAJA",2,IF(K16="BAJA",1,0)))))</f>
        <v>4</v>
      </c>
      <c r="M16" s="222" t="s">
        <v>189</v>
      </c>
      <c r="N16" s="225">
        <f t="shared" si="5"/>
        <v>4</v>
      </c>
      <c r="O16" s="225">
        <f t="shared" ref="O16" si="11">N16*L16</f>
        <v>16</v>
      </c>
      <c r="P16" s="32" t="s">
        <v>444</v>
      </c>
      <c r="Q16" s="58">
        <f t="shared" si="1"/>
        <v>1</v>
      </c>
      <c r="R16" s="245">
        <f t="shared" si="2"/>
        <v>1</v>
      </c>
      <c r="S16" s="33" t="s">
        <v>498</v>
      </c>
      <c r="T16" s="33" t="s">
        <v>469</v>
      </c>
      <c r="U16" s="33" t="s">
        <v>470</v>
      </c>
      <c r="V16" s="248">
        <f t="shared" ref="V16" si="12">IF(O16=0,0,ROUND((O16*R16),0))</f>
        <v>16</v>
      </c>
      <c r="W16" s="239" t="str">
        <f t="shared" ref="W16" si="13">IF(V16&gt;=19,"GRAVE", IF(V16&lt;=3, "LEVE", "MODERADO"))</f>
        <v>MODERADO</v>
      </c>
      <c r="X16" s="80" t="s">
        <v>113</v>
      </c>
      <c r="Y16" s="81" t="s">
        <v>501</v>
      </c>
      <c r="Z16" s="213">
        <v>43449</v>
      </c>
      <c r="AA16" s="81" t="s">
        <v>502</v>
      </c>
      <c r="AB16" s="242" t="s">
        <v>503</v>
      </c>
      <c r="AC16" s="79"/>
      <c r="AD16" s="79"/>
      <c r="AE16" s="79"/>
      <c r="AF16" s="79"/>
    </row>
    <row r="17" spans="1:32" s="115" customFormat="1" ht="64.5" customHeight="1" x14ac:dyDescent="0.2">
      <c r="A17" s="270"/>
      <c r="B17" s="264"/>
      <c r="C17" s="267"/>
      <c r="D17" s="140"/>
      <c r="E17" s="140"/>
      <c r="F17" s="272"/>
      <c r="G17" s="275"/>
      <c r="H17" s="269"/>
      <c r="I17" s="142" t="s">
        <v>496</v>
      </c>
      <c r="J17" s="269"/>
      <c r="K17" s="223"/>
      <c r="L17" s="226"/>
      <c r="M17" s="223"/>
      <c r="N17" s="226"/>
      <c r="O17" s="226"/>
      <c r="P17" s="32" t="s">
        <v>444</v>
      </c>
      <c r="Q17" s="58">
        <f t="shared" si="1"/>
        <v>1</v>
      </c>
      <c r="R17" s="246"/>
      <c r="S17" s="33" t="s">
        <v>499</v>
      </c>
      <c r="T17" s="33" t="s">
        <v>469</v>
      </c>
      <c r="U17" s="33" t="s">
        <v>470</v>
      </c>
      <c r="V17" s="249"/>
      <c r="W17" s="240"/>
      <c r="X17" s="80" t="s">
        <v>113</v>
      </c>
      <c r="Y17" s="81" t="s">
        <v>504</v>
      </c>
      <c r="Z17" s="213">
        <v>43084</v>
      </c>
      <c r="AA17" s="81" t="s">
        <v>502</v>
      </c>
      <c r="AB17" s="243"/>
      <c r="AC17" s="79"/>
      <c r="AD17" s="79"/>
      <c r="AE17" s="79"/>
      <c r="AF17" s="79"/>
    </row>
    <row r="18" spans="1:32" s="115" customFormat="1" ht="64.5" customHeight="1" x14ac:dyDescent="0.2">
      <c r="A18" s="270"/>
      <c r="B18" s="265"/>
      <c r="C18" s="268"/>
      <c r="D18" s="140"/>
      <c r="E18" s="140"/>
      <c r="F18" s="273"/>
      <c r="G18" s="276"/>
      <c r="H18" s="269"/>
      <c r="I18" s="142" t="s">
        <v>497</v>
      </c>
      <c r="J18" s="269"/>
      <c r="K18" s="224"/>
      <c r="L18" s="227"/>
      <c r="M18" s="223"/>
      <c r="N18" s="227"/>
      <c r="O18" s="226"/>
      <c r="P18" s="32" t="s">
        <v>444</v>
      </c>
      <c r="Q18" s="58">
        <f t="shared" si="1"/>
        <v>1</v>
      </c>
      <c r="R18" s="247"/>
      <c r="S18" s="33" t="s">
        <v>500</v>
      </c>
      <c r="T18" s="33" t="s">
        <v>469</v>
      </c>
      <c r="U18" s="33" t="s">
        <v>470</v>
      </c>
      <c r="V18" s="249"/>
      <c r="W18" s="241"/>
      <c r="X18" s="80"/>
      <c r="Y18" s="81"/>
      <c r="Z18" s="81"/>
      <c r="AA18" s="81"/>
      <c r="AB18" s="244"/>
      <c r="AC18" s="79"/>
      <c r="AD18" s="79"/>
      <c r="AE18" s="79"/>
      <c r="AF18" s="79"/>
    </row>
    <row r="19" spans="1:32" s="115" customFormat="1" ht="94.5" customHeight="1" x14ac:dyDescent="0.2">
      <c r="A19" s="270">
        <v>4</v>
      </c>
      <c r="B19" s="263" t="s">
        <v>221</v>
      </c>
      <c r="C19" s="266" t="str">
        <f t="shared" ref="C19" si="14">IF(B19=$F$1048536,$G$1048536,IF(B19=$F$1048537,$G$1048537,IF(B19=$F$1048538,$G$1048538,IF(B19=$F$1048539,$G$1048539,IF(B19=$F$1048540,$G$1048540,IF(B19=$F$1048541,$G$1048541,IF(B19=$F$1048542,$G$1048542,IF(B19=$F$1048543,$G$1048543,IF(B19=$F$1048544,$G$1048544,IF(B19=$F$1048545,$G$1048545,IF(B19=$F$1048548,$G$1048548,IF(B19=$F$1048549,$G$1048549,IF(B19=$F$1048550,$G$1048550,IF(B19=$F$1048551,$G$1048551,IF(B19=$F$1048552,$G$1048552,IF(B19=$F$1048553,$G$1048553,IF(B19=$F$1048554,$G$1048554,"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D19" s="140" t="s">
        <v>429</v>
      </c>
      <c r="E19" s="140" t="s">
        <v>44</v>
      </c>
      <c r="F19" s="271" t="s">
        <v>141</v>
      </c>
      <c r="G19" s="274" t="s">
        <v>505</v>
      </c>
      <c r="H19" s="271" t="s">
        <v>506</v>
      </c>
      <c r="I19" s="142" t="s">
        <v>507</v>
      </c>
      <c r="J19" s="271" t="s">
        <v>508</v>
      </c>
      <c r="K19" s="222" t="s">
        <v>165</v>
      </c>
      <c r="L19" s="225">
        <f t="shared" ref="L19" si="15">IF(K19="ALTA",5,IF(K19="MEDIO ALTA",4,IF(K19="MEDIA",3,IF(K19="MEDIO BAJA",2,IF(K19="BAJA",1,0)))))</f>
        <v>1</v>
      </c>
      <c r="M19" s="222" t="s">
        <v>185</v>
      </c>
      <c r="N19" s="225">
        <f t="shared" si="5"/>
        <v>5</v>
      </c>
      <c r="O19" s="225">
        <f t="shared" ref="O19" si="16">N19*L19</f>
        <v>5</v>
      </c>
      <c r="P19" s="32" t="s">
        <v>444</v>
      </c>
      <c r="Q19" s="58">
        <f t="shared" si="1"/>
        <v>1</v>
      </c>
      <c r="R19" s="245">
        <f t="shared" ref="R19" si="17">ROUND(AVERAGEIF(Q19:Q21,"&gt;0"),0)</f>
        <v>1</v>
      </c>
      <c r="S19" s="33" t="s">
        <v>511</v>
      </c>
      <c r="T19" s="33" t="s">
        <v>484</v>
      </c>
      <c r="U19" s="33" t="s">
        <v>470</v>
      </c>
      <c r="V19" s="248">
        <f t="shared" ref="V19" si="18">IF(O19=0,0,ROUND((O19*R19),0))</f>
        <v>5</v>
      </c>
      <c r="W19" s="239" t="str">
        <f t="shared" ref="W19" si="19">IF(V19&gt;=19,"GRAVE", IF(V19&lt;=3, "LEVE", "MODERADO"))</f>
        <v>MODERADO</v>
      </c>
      <c r="X19" s="80" t="s">
        <v>113</v>
      </c>
      <c r="Y19" s="81" t="s">
        <v>515</v>
      </c>
      <c r="Z19" s="81" t="s">
        <v>516</v>
      </c>
      <c r="AA19" s="81" t="s">
        <v>521</v>
      </c>
      <c r="AB19" s="242" t="s">
        <v>530</v>
      </c>
      <c r="AC19" s="79"/>
      <c r="AD19" s="79"/>
      <c r="AE19" s="79"/>
      <c r="AF19" s="79"/>
    </row>
    <row r="20" spans="1:32" s="115" customFormat="1" ht="64.5" customHeight="1" x14ac:dyDescent="0.2">
      <c r="A20" s="270"/>
      <c r="B20" s="264"/>
      <c r="C20" s="267"/>
      <c r="D20" s="140" t="s">
        <v>428</v>
      </c>
      <c r="E20" s="140" t="s">
        <v>44</v>
      </c>
      <c r="F20" s="272"/>
      <c r="G20" s="275"/>
      <c r="H20" s="272"/>
      <c r="I20" s="142" t="s">
        <v>509</v>
      </c>
      <c r="J20" s="272"/>
      <c r="K20" s="223"/>
      <c r="L20" s="226"/>
      <c r="M20" s="223"/>
      <c r="N20" s="226"/>
      <c r="O20" s="226"/>
      <c r="P20" s="32" t="s">
        <v>444</v>
      </c>
      <c r="Q20" s="58">
        <f t="shared" si="1"/>
        <v>1</v>
      </c>
      <c r="R20" s="246"/>
      <c r="S20" s="33" t="s">
        <v>512</v>
      </c>
      <c r="T20" s="33" t="s">
        <v>513</v>
      </c>
      <c r="U20" s="33" t="s">
        <v>514</v>
      </c>
      <c r="V20" s="249"/>
      <c r="W20" s="240"/>
      <c r="X20" s="80" t="s">
        <v>113</v>
      </c>
      <c r="Y20" s="81" t="s">
        <v>517</v>
      </c>
      <c r="Z20" s="81" t="s">
        <v>484</v>
      </c>
      <c r="AA20" s="81" t="s">
        <v>521</v>
      </c>
      <c r="AB20" s="243"/>
      <c r="AC20" s="79"/>
      <c r="AD20" s="79"/>
      <c r="AE20" s="79"/>
      <c r="AF20" s="79"/>
    </row>
    <row r="21" spans="1:32" s="115" customFormat="1" ht="64.5" customHeight="1" x14ac:dyDescent="0.2">
      <c r="A21" s="270"/>
      <c r="B21" s="265"/>
      <c r="C21" s="268"/>
      <c r="D21" s="140" t="s">
        <v>428</v>
      </c>
      <c r="E21" s="140" t="s">
        <v>44</v>
      </c>
      <c r="F21" s="273"/>
      <c r="G21" s="276"/>
      <c r="H21" s="273"/>
      <c r="I21" s="142" t="s">
        <v>510</v>
      </c>
      <c r="J21" s="273"/>
      <c r="K21" s="224"/>
      <c r="L21" s="227"/>
      <c r="M21" s="223"/>
      <c r="N21" s="227"/>
      <c r="O21" s="226"/>
      <c r="P21" s="32"/>
      <c r="Q21" s="58">
        <f t="shared" si="1"/>
        <v>0</v>
      </c>
      <c r="R21" s="247"/>
      <c r="S21" s="33"/>
      <c r="T21" s="33"/>
      <c r="U21" s="33"/>
      <c r="V21" s="249"/>
      <c r="W21" s="241"/>
      <c r="X21" s="80" t="s">
        <v>115</v>
      </c>
      <c r="Y21" s="81" t="s">
        <v>518</v>
      </c>
      <c r="Z21" s="81" t="s">
        <v>519</v>
      </c>
      <c r="AA21" s="81" t="s">
        <v>520</v>
      </c>
      <c r="AB21" s="244"/>
      <c r="AC21" s="79"/>
      <c r="AD21" s="79"/>
      <c r="AE21" s="79"/>
      <c r="AF21" s="79"/>
    </row>
    <row r="22" spans="1:32" s="115" customFormat="1" ht="64.5" customHeight="1" x14ac:dyDescent="0.2">
      <c r="A22" s="270">
        <v>5</v>
      </c>
      <c r="B22" s="263" t="s">
        <v>216</v>
      </c>
      <c r="C22" s="266" t="str">
        <f t="shared" ref="C22" si="20">IF(B22=$F$1048536,$G$1048536,IF(B22=$F$1048537,$G$1048537,IF(B22=$F$1048538,$G$1048538,IF(B22=$F$1048539,$G$1048539,IF(B22=$F$1048540,$G$1048540,IF(B22=$F$1048541,$G$1048541,IF(B22=$F$1048542,$G$1048542,IF(B22=$F$1048543,$G$1048543,IF(B22=$F$1048544,$G$1048544,IF(B22=$F$1048545,$G$1048545,IF(B22=$F$1048548,$G$1048548,IF(B22=$F$1048549,$G$1048549,IF(B22=$F$1048550,$G$1048550,IF(B22=$F$1048551,$G$1048551,IF(B22=$F$1048552,$G$1048552,IF(B22=$F$1048553,$G$1048553,IF(B22=$F$1048554,$G$1048554," ")))))))))))))))))</f>
        <v>Administrar y ejecutar los recursos de la institución generando en los procesos mayor eficiencia y eficacia para dar una respuesta oportuna a los servicios demandados en el cumplimiento de las funciones misionales.</v>
      </c>
      <c r="D22" s="140" t="s">
        <v>428</v>
      </c>
      <c r="E22" s="140" t="s">
        <v>45</v>
      </c>
      <c r="F22" s="271" t="s">
        <v>141</v>
      </c>
      <c r="G22" s="274" t="s">
        <v>522</v>
      </c>
      <c r="H22" s="269" t="s">
        <v>523</v>
      </c>
      <c r="I22" s="142" t="s">
        <v>524</v>
      </c>
      <c r="J22" s="269" t="s">
        <v>529</v>
      </c>
      <c r="K22" s="222" t="s">
        <v>196</v>
      </c>
      <c r="L22" s="225">
        <f t="shared" ref="L22" si="21">IF(K22="ALTA",5,IF(K22="MEDIO ALTA",4,IF(K22="MEDIA",3,IF(K22="MEDIO BAJA",2,IF(K22="BAJA",1,0)))))</f>
        <v>2</v>
      </c>
      <c r="M22" s="222" t="s">
        <v>189</v>
      </c>
      <c r="N22" s="225">
        <f t="shared" si="5"/>
        <v>4</v>
      </c>
      <c r="O22" s="225">
        <f t="shared" ref="O22" si="22">N22*L22</f>
        <v>8</v>
      </c>
      <c r="P22" s="32" t="s">
        <v>443</v>
      </c>
      <c r="Q22" s="58">
        <f t="shared" si="1"/>
        <v>2</v>
      </c>
      <c r="R22" s="245">
        <f t="shared" ref="R22" si="23">ROUND(AVERAGEIF(Q22:Q24,"&gt;0"),0)</f>
        <v>2</v>
      </c>
      <c r="S22" s="33" t="s">
        <v>531</v>
      </c>
      <c r="T22" s="33" t="s">
        <v>513</v>
      </c>
      <c r="U22" s="33" t="s">
        <v>514</v>
      </c>
      <c r="V22" s="248">
        <f t="shared" ref="V22" si="24">IF(O22=0,0,ROUND((O22*R22),0))</f>
        <v>16</v>
      </c>
      <c r="W22" s="239" t="str">
        <f t="shared" ref="W22" si="25">IF(V22&gt;=19,"GRAVE", IF(V22&lt;=3, "LEVE", "MODERADO"))</f>
        <v>MODERADO</v>
      </c>
      <c r="X22" s="80" t="s">
        <v>113</v>
      </c>
      <c r="Y22" s="81" t="s">
        <v>528</v>
      </c>
      <c r="Z22" s="81" t="s">
        <v>519</v>
      </c>
      <c r="AA22" s="81" t="s">
        <v>521</v>
      </c>
      <c r="AB22" s="278" t="s">
        <v>527</v>
      </c>
      <c r="AC22" s="79"/>
      <c r="AD22" s="79"/>
      <c r="AE22" s="79"/>
      <c r="AF22" s="79"/>
    </row>
    <row r="23" spans="1:32" s="115" customFormat="1" ht="64.5" customHeight="1" x14ac:dyDescent="0.2">
      <c r="A23" s="270"/>
      <c r="B23" s="264"/>
      <c r="C23" s="267"/>
      <c r="D23" s="140"/>
      <c r="E23" s="140"/>
      <c r="F23" s="272"/>
      <c r="G23" s="275"/>
      <c r="H23" s="269"/>
      <c r="I23" s="142" t="s">
        <v>526</v>
      </c>
      <c r="J23" s="269"/>
      <c r="K23" s="223"/>
      <c r="L23" s="226"/>
      <c r="M23" s="223"/>
      <c r="N23" s="226"/>
      <c r="O23" s="226"/>
      <c r="P23" s="32"/>
      <c r="Q23" s="58">
        <f t="shared" si="1"/>
        <v>0</v>
      </c>
      <c r="R23" s="246"/>
      <c r="S23" s="33"/>
      <c r="T23" s="33"/>
      <c r="U23" s="33"/>
      <c r="V23" s="249"/>
      <c r="W23" s="240"/>
      <c r="X23" s="80"/>
      <c r="Y23" s="81"/>
      <c r="Z23" s="81"/>
      <c r="AA23" s="81"/>
      <c r="AB23" s="278"/>
      <c r="AC23" s="79"/>
      <c r="AD23" s="79"/>
      <c r="AE23" s="79"/>
      <c r="AF23" s="79"/>
    </row>
    <row r="24" spans="1:32" s="115" customFormat="1" ht="64.5" customHeight="1" thickBot="1" x14ac:dyDescent="0.25">
      <c r="A24" s="270"/>
      <c r="B24" s="265"/>
      <c r="C24" s="268"/>
      <c r="D24" s="140"/>
      <c r="E24" s="140"/>
      <c r="F24" s="273"/>
      <c r="G24" s="276"/>
      <c r="H24" s="269"/>
      <c r="I24" s="142" t="s">
        <v>525</v>
      </c>
      <c r="J24" s="269"/>
      <c r="K24" s="224"/>
      <c r="L24" s="227"/>
      <c r="M24" s="223"/>
      <c r="N24" s="227"/>
      <c r="O24" s="226"/>
      <c r="P24" s="32"/>
      <c r="Q24" s="58">
        <f t="shared" si="1"/>
        <v>0</v>
      </c>
      <c r="R24" s="247"/>
      <c r="S24" s="33"/>
      <c r="T24" s="33"/>
      <c r="U24" s="33"/>
      <c r="V24" s="249"/>
      <c r="W24" s="241"/>
      <c r="X24" s="82"/>
      <c r="Y24" s="82"/>
      <c r="Z24" s="82"/>
      <c r="AA24" s="82"/>
      <c r="AB24" s="279"/>
      <c r="AC24" s="79"/>
      <c r="AD24" s="79"/>
      <c r="AE24" s="79"/>
      <c r="AF24" s="79"/>
    </row>
    <row r="25" spans="1:32" s="115" customFormat="1" ht="63.75" customHeight="1" x14ac:dyDescent="0.2">
      <c r="A25" s="270">
        <v>6</v>
      </c>
      <c r="B25" s="263"/>
      <c r="C25" s="266" t="str">
        <f t="shared" ref="C25" si="26">IF(B25=$F$1048536,$G$1048536,IF(B25=$F$1048537,$G$1048537,IF(B25=$F$1048538,$G$1048538,IF(B25=$F$1048539,$G$1048539,IF(B25=$F$1048540,$G$1048540,IF(B25=$F$1048541,$G$1048541,IF(B25=$F$1048542,$G$1048542,IF(B25=$F$1048543,$G$1048543,IF(B25=$F$1048544,$G$1048544,IF(B25=$F$1048545,$G$1048545,IF(B25=$F$1048548,$G$1048548,IF(B25=$F$1048549,$G$1048549,IF(B25=$F$1048550,$G$1048550,IF(B25=$F$1048551,$G$1048551,IF(B25=$F$1048552,$G$1048552,IF(B25=$F$1048553,$G$1048553,IF(B25=$F$1048554,$G$1048554," ")))))))))))))))))</f>
        <v xml:space="preserve"> </v>
      </c>
      <c r="D25" s="140"/>
      <c r="E25" s="140"/>
      <c r="F25" s="271"/>
      <c r="G25" s="274"/>
      <c r="H25" s="269"/>
      <c r="I25" s="142"/>
      <c r="J25" s="269"/>
      <c r="K25" s="222" t="s">
        <v>196</v>
      </c>
      <c r="L25" s="225">
        <f t="shared" ref="L25" si="27">IF(K25="ALTA",5,IF(K25="MEDIO ALTA",4,IF(K25="MEDIA",3,IF(K25="MEDIO BAJA",2,IF(K25="BAJA",1,0)))))</f>
        <v>2</v>
      </c>
      <c r="M25" s="222" t="s">
        <v>189</v>
      </c>
      <c r="N25" s="225">
        <f t="shared" si="5"/>
        <v>4</v>
      </c>
      <c r="O25" s="225">
        <f t="shared" ref="O25" si="28">N25*L25</f>
        <v>8</v>
      </c>
      <c r="P25" s="32"/>
      <c r="Q25" s="58">
        <f t="shared" si="1"/>
        <v>0</v>
      </c>
      <c r="R25" s="245" t="e">
        <f t="shared" ref="R25" si="29">ROUND(AVERAGEIF(Q25:Q27,"&gt;0"),0)</f>
        <v>#DIV/0!</v>
      </c>
      <c r="S25" s="33"/>
      <c r="T25" s="33"/>
      <c r="U25" s="33"/>
      <c r="V25" s="248" t="e">
        <f t="shared" ref="V25" si="30">IF(O25=0,0,ROUND((O25*R25),0))</f>
        <v>#DIV/0!</v>
      </c>
      <c r="W25" s="239" t="e">
        <f t="shared" ref="W25" si="31">IF(V25&gt;=19,"GRAVE", IF(V25&lt;=3, "LEVE", "MODERADO"))</f>
        <v>#DIV/0!</v>
      </c>
      <c r="X25" s="80"/>
      <c r="Y25" s="81"/>
      <c r="Z25" s="81"/>
      <c r="AA25" s="81"/>
      <c r="AB25" s="278"/>
      <c r="AC25" s="79"/>
      <c r="AD25" s="79"/>
      <c r="AE25" s="79"/>
      <c r="AF25" s="79"/>
    </row>
    <row r="26" spans="1:32" s="115" customFormat="1" ht="63.75" customHeight="1" x14ac:dyDescent="0.2">
      <c r="A26" s="270"/>
      <c r="B26" s="264"/>
      <c r="C26" s="267"/>
      <c r="D26" s="140"/>
      <c r="E26" s="140"/>
      <c r="F26" s="272"/>
      <c r="G26" s="275"/>
      <c r="H26" s="269"/>
      <c r="I26" s="142"/>
      <c r="J26" s="269"/>
      <c r="K26" s="223"/>
      <c r="L26" s="226"/>
      <c r="M26" s="223"/>
      <c r="N26" s="226"/>
      <c r="O26" s="226"/>
      <c r="P26" s="32"/>
      <c r="Q26" s="58">
        <f t="shared" si="1"/>
        <v>0</v>
      </c>
      <c r="R26" s="246"/>
      <c r="S26" s="33"/>
      <c r="T26" s="33"/>
      <c r="U26" s="33"/>
      <c r="V26" s="249"/>
      <c r="W26" s="240"/>
      <c r="X26" s="80"/>
      <c r="Y26" s="81"/>
      <c r="Z26" s="81"/>
      <c r="AA26" s="81"/>
      <c r="AB26" s="278"/>
      <c r="AC26" s="79"/>
      <c r="AD26" s="79"/>
      <c r="AE26" s="79"/>
      <c r="AF26" s="79"/>
    </row>
    <row r="27" spans="1:32" s="115" customFormat="1" ht="63.75" customHeight="1" thickBot="1" x14ac:dyDescent="0.25">
      <c r="A27" s="288"/>
      <c r="B27" s="265"/>
      <c r="C27" s="293"/>
      <c r="D27" s="140"/>
      <c r="E27" s="140"/>
      <c r="F27" s="273"/>
      <c r="G27" s="276"/>
      <c r="H27" s="269"/>
      <c r="I27" s="142"/>
      <c r="J27" s="269"/>
      <c r="K27" s="224"/>
      <c r="L27" s="280"/>
      <c r="M27" s="281"/>
      <c r="N27" s="280"/>
      <c r="O27" s="280"/>
      <c r="P27" s="34"/>
      <c r="Q27" s="59">
        <f t="shared" si="1"/>
        <v>0</v>
      </c>
      <c r="R27" s="282"/>
      <c r="S27" s="35"/>
      <c r="T27" s="35"/>
      <c r="U27" s="35"/>
      <c r="V27" s="283"/>
      <c r="W27" s="277"/>
      <c r="X27" s="82"/>
      <c r="Y27" s="82"/>
      <c r="Z27" s="82"/>
      <c r="AA27" s="82"/>
      <c r="AB27" s="279"/>
      <c r="AC27" s="79"/>
      <c r="AD27" s="79"/>
      <c r="AE27" s="79"/>
      <c r="AF27" s="79"/>
    </row>
    <row r="32" spans="1:32" x14ac:dyDescent="0.2">
      <c r="S32" s="17"/>
    </row>
    <row r="1048508" spans="1:43" x14ac:dyDescent="0.2">
      <c r="AG1048508" s="134"/>
    </row>
    <row r="1048509" spans="1:43" x14ac:dyDescent="0.2">
      <c r="AG1048509" s="134"/>
    </row>
    <row r="1048510" spans="1:43" x14ac:dyDescent="0.2">
      <c r="AG1048510" s="134"/>
    </row>
    <row r="1048511" spans="1:43" s="83" customFormat="1" ht="45" x14ac:dyDescent="0.2">
      <c r="A1048511" s="3"/>
      <c r="B1048511" s="3"/>
      <c r="C1048511" s="3"/>
      <c r="D1048511" s="3"/>
      <c r="E1048511" s="3"/>
      <c r="F1048511" s="4"/>
      <c r="G1048511" s="4"/>
      <c r="H1048511" s="4"/>
      <c r="I1048511" s="4"/>
      <c r="J1048511" s="4"/>
      <c r="K1048511" s="4"/>
      <c r="L1048511" s="4"/>
      <c r="M1048511" s="4"/>
      <c r="N1048511" s="4"/>
      <c r="O1048511" s="4"/>
      <c r="P1048511" s="4"/>
      <c r="Q1048511" s="4"/>
      <c r="R1048511" s="4"/>
      <c r="S1048511" s="4"/>
      <c r="T1048511" s="4"/>
      <c r="U1048511" s="4"/>
      <c r="V1048511" s="4"/>
      <c r="W1048511" s="64" t="s">
        <v>207</v>
      </c>
      <c r="X1048511" s="64"/>
      <c r="Y1048511" s="64"/>
      <c r="Z1048511" s="64"/>
      <c r="AA1048511" s="64"/>
      <c r="AB1048511" s="64"/>
      <c r="AC1048511" s="64"/>
      <c r="AG1048511" s="135"/>
      <c r="AH1048511" s="79" t="s">
        <v>203</v>
      </c>
      <c r="AJ1048511" s="79" t="s">
        <v>198</v>
      </c>
      <c r="AL1048511" s="79" t="str">
        <f>AJ1048542</f>
        <v>RECTORÍA</v>
      </c>
      <c r="AM1048511" s="115" t="s">
        <v>211</v>
      </c>
      <c r="AN1048511" s="115" t="s">
        <v>209</v>
      </c>
      <c r="AO1048511" s="115" t="s">
        <v>252</v>
      </c>
      <c r="AP1048511" s="115" t="s">
        <v>251</v>
      </c>
      <c r="AQ1048511" s="79"/>
    </row>
    <row r="1048512" spans="1:43" s="83" customFormat="1" ht="45" x14ac:dyDescent="0.2">
      <c r="A1048512" s="3"/>
      <c r="B1048512" s="3"/>
      <c r="C1048512" s="3"/>
      <c r="D1048512" s="3"/>
      <c r="E1048512" s="3"/>
      <c r="F1048512" s="4"/>
      <c r="G1048512" s="4"/>
      <c r="H1048512" s="4"/>
      <c r="I1048512" s="4"/>
      <c r="J1048512" s="4"/>
      <c r="K1048512" s="4"/>
      <c r="L1048512" s="4"/>
      <c r="M1048512" s="4"/>
      <c r="N1048512" s="4"/>
      <c r="O1048512" s="4"/>
      <c r="P1048512" s="4"/>
      <c r="Q1048512" s="4"/>
      <c r="R1048512" s="4"/>
      <c r="S1048512" s="4"/>
      <c r="T1048512" s="4"/>
      <c r="U1048512" s="4"/>
      <c r="V1048512" s="83" t="s">
        <v>397</v>
      </c>
      <c r="W1048512" s="84" t="s">
        <v>271</v>
      </c>
      <c r="X1048512" s="65"/>
      <c r="Y1048512" s="65"/>
      <c r="Z1048512" s="65"/>
      <c r="AA1048512" s="65"/>
      <c r="AB1048512" s="65">
        <v>1</v>
      </c>
      <c r="AC1048512" s="65">
        <v>2</v>
      </c>
      <c r="AG1048512" s="83" t="s">
        <v>205</v>
      </c>
      <c r="AH1048512" s="65" t="s">
        <v>267</v>
      </c>
      <c r="AI1048512" s="79" t="s">
        <v>214</v>
      </c>
      <c r="AJ1048512" s="84" t="s">
        <v>271</v>
      </c>
      <c r="AK1048512" s="83" t="s">
        <v>397</v>
      </c>
      <c r="AL1048512" s="83" t="s">
        <v>218</v>
      </c>
      <c r="AM1048512" s="83" t="s">
        <v>216</v>
      </c>
      <c r="AN1048512" s="83" t="s">
        <v>216</v>
      </c>
      <c r="AO1048512" s="83" t="s">
        <v>218</v>
      </c>
      <c r="AP1048512" s="83" t="s">
        <v>218</v>
      </c>
    </row>
    <row r="1048513" spans="1:47" s="83" customFormat="1" ht="36" x14ac:dyDescent="0.2">
      <c r="A1048513" s="3"/>
      <c r="B1048513" s="3"/>
      <c r="C1048513" s="3"/>
      <c r="D1048513" s="3"/>
      <c r="E1048513" s="3"/>
      <c r="F1048513" s="4"/>
      <c r="G1048513" s="4"/>
      <c r="H1048513" s="4"/>
      <c r="I1048513" s="4"/>
      <c r="J1048513" s="4"/>
      <c r="K1048513" s="4"/>
      <c r="L1048513" s="4"/>
      <c r="M1048513" s="4"/>
      <c r="N1048513" s="4"/>
      <c r="O1048513" s="4"/>
      <c r="P1048513" s="4"/>
      <c r="Q1048513" s="4"/>
      <c r="R1048513" s="4"/>
      <c r="S1048513" s="4"/>
      <c r="T1048513" s="4"/>
      <c r="U1048513" s="4"/>
      <c r="V1048513" s="83" t="s">
        <v>236</v>
      </c>
      <c r="W1048513" s="65" t="s">
        <v>257</v>
      </c>
      <c r="X1048513" s="65"/>
      <c r="Y1048513" s="65"/>
      <c r="Z1048513" s="65"/>
      <c r="AA1048513" s="65">
        <v>1</v>
      </c>
      <c r="AB1048513" s="65" t="s">
        <v>432</v>
      </c>
      <c r="AC1048513" s="65" t="s">
        <v>433</v>
      </c>
      <c r="AG1048513" s="83" t="s">
        <v>391</v>
      </c>
      <c r="AH1048513" s="65" t="s">
        <v>424</v>
      </c>
      <c r="AI1048513" s="79" t="s">
        <v>215</v>
      </c>
      <c r="AJ1048513" s="65" t="s">
        <v>257</v>
      </c>
      <c r="AK1048513" s="83" t="s">
        <v>236</v>
      </c>
      <c r="AL1048513" s="3"/>
      <c r="AO1048513" s="83" t="s">
        <v>216</v>
      </c>
      <c r="AP1048513" s="83" t="s">
        <v>199</v>
      </c>
      <c r="AU1048513" s="79"/>
    </row>
    <row r="1048514" spans="1:47" ht="36" x14ac:dyDescent="0.2">
      <c r="V1048514" s="83" t="s">
        <v>227</v>
      </c>
      <c r="W1048514" s="65" t="s">
        <v>211</v>
      </c>
      <c r="X1048514" s="65"/>
      <c r="Y1048514" s="65"/>
      <c r="Z1048514" s="65"/>
      <c r="AA1048514" s="65">
        <v>2</v>
      </c>
      <c r="AB1048514" s="65"/>
      <c r="AC1048514" s="65" t="s">
        <v>434</v>
      </c>
      <c r="AD1048514" s="65"/>
      <c r="AG1048514" s="83" t="s">
        <v>394</v>
      </c>
      <c r="AH1048514" s="65" t="s">
        <v>419</v>
      </c>
      <c r="AI1048514" s="79" t="s">
        <v>200</v>
      </c>
      <c r="AJ1048514" s="65" t="s">
        <v>211</v>
      </c>
      <c r="AK1048514" s="83" t="s">
        <v>227</v>
      </c>
      <c r="AO1048514" s="83" t="s">
        <v>223</v>
      </c>
      <c r="AP1048514" s="83" t="s">
        <v>201</v>
      </c>
      <c r="AR1048514" s="83"/>
      <c r="AS1048514" s="83"/>
      <c r="AT1048514" s="83"/>
      <c r="AU1048514" s="83"/>
    </row>
    <row r="1048515" spans="1:47" ht="33.75" x14ac:dyDescent="0.2">
      <c r="V1048515" s="83" t="s">
        <v>234</v>
      </c>
      <c r="W1048515" s="65" t="s">
        <v>256</v>
      </c>
      <c r="X1048515" s="65"/>
      <c r="Y1048515" s="65"/>
      <c r="Z1048515" s="65"/>
      <c r="AA1048515" s="65"/>
      <c r="AB1048515" s="65"/>
      <c r="AC1048515" s="65" t="s">
        <v>435</v>
      </c>
      <c r="AG1048515" s="83" t="s">
        <v>395</v>
      </c>
      <c r="AH1048515" s="65" t="s">
        <v>420</v>
      </c>
      <c r="AI1048515" s="79" t="s">
        <v>212</v>
      </c>
      <c r="AJ1048515" s="65" t="s">
        <v>256</v>
      </c>
      <c r="AK1048515" s="83" t="s">
        <v>234</v>
      </c>
      <c r="AO1048515" s="83" t="s">
        <v>213</v>
      </c>
      <c r="AP1048515" s="83" t="s">
        <v>213</v>
      </c>
    </row>
    <row r="1048516" spans="1:47" ht="45" x14ac:dyDescent="0.2">
      <c r="V1048516" s="83" t="s">
        <v>225</v>
      </c>
      <c r="W1048516" s="65" t="s">
        <v>247</v>
      </c>
      <c r="X1048516" s="65"/>
      <c r="Y1048516" s="65"/>
      <c r="Z1048516" s="65"/>
      <c r="AA1048516" s="65"/>
      <c r="AB1048516" s="65"/>
      <c r="AC1048516" s="65"/>
      <c r="AG1048516" s="83" t="s">
        <v>206</v>
      </c>
      <c r="AH1048516" s="65" t="s">
        <v>423</v>
      </c>
      <c r="AI1048516" s="79" t="s">
        <v>216</v>
      </c>
      <c r="AJ1048516" s="65" t="s">
        <v>247</v>
      </c>
      <c r="AK1048516" s="83" t="s">
        <v>225</v>
      </c>
      <c r="AO1048516" s="83" t="s">
        <v>220</v>
      </c>
    </row>
    <row r="1048517" spans="1:47" ht="67.5" x14ac:dyDescent="0.2">
      <c r="V1048517" s="83" t="s">
        <v>241</v>
      </c>
      <c r="W1048517" s="84" t="s">
        <v>269</v>
      </c>
      <c r="AG1048517" s="83" t="s">
        <v>232</v>
      </c>
      <c r="AH1048517" s="84" t="s">
        <v>422</v>
      </c>
      <c r="AI1048517" s="79" t="s">
        <v>213</v>
      </c>
      <c r="AJ1048517" s="139" t="s">
        <v>269</v>
      </c>
      <c r="AK1048517" s="138" t="s">
        <v>241</v>
      </c>
      <c r="AL1048517" s="136" t="s">
        <v>273</v>
      </c>
      <c r="AM1048517" s="136" t="s">
        <v>274</v>
      </c>
      <c r="AN1048517" s="115" t="s">
        <v>249</v>
      </c>
      <c r="AO1048517" s="115" t="s">
        <v>210</v>
      </c>
      <c r="AP1048517" s="115" t="s">
        <v>248</v>
      </c>
    </row>
    <row r="1048518" spans="1:47" ht="56.25" x14ac:dyDescent="0.2">
      <c r="V1048518" s="83" t="s">
        <v>242</v>
      </c>
      <c r="W1048518" s="84" t="s">
        <v>268</v>
      </c>
      <c r="AG1048518" s="83" t="s">
        <v>231</v>
      </c>
      <c r="AH1048518" s="84" t="s">
        <v>421</v>
      </c>
      <c r="AI1048518" s="79" t="s">
        <v>217</v>
      </c>
      <c r="AJ1048518" s="84" t="s">
        <v>268</v>
      </c>
      <c r="AK1048518" s="83" t="s">
        <v>242</v>
      </c>
      <c r="AL1048518" s="83" t="s">
        <v>199</v>
      </c>
      <c r="AM1048518" s="83" t="s">
        <v>199</v>
      </c>
      <c r="AN1048518" s="83" t="s">
        <v>216</v>
      </c>
      <c r="AO1048518" s="83" t="s">
        <v>218</v>
      </c>
      <c r="AP1048518" s="83" t="s">
        <v>200</v>
      </c>
    </row>
    <row r="1048519" spans="1:47" ht="33.75" x14ac:dyDescent="0.2">
      <c r="V1048519" s="83" t="s">
        <v>243</v>
      </c>
      <c r="W1048519" s="65" t="s">
        <v>263</v>
      </c>
      <c r="X1048519" s="79" t="s">
        <v>218</v>
      </c>
      <c r="Y1048519" s="79" t="s">
        <v>199</v>
      </c>
      <c r="Z1048519" s="79"/>
      <c r="AA1048519" s="79" t="s">
        <v>219</v>
      </c>
      <c r="AB1048519" s="79" t="s">
        <v>223</v>
      </c>
      <c r="AC1048519" s="79" t="s">
        <v>200</v>
      </c>
      <c r="AD1048519" s="79" t="s">
        <v>216</v>
      </c>
      <c r="AE1048519" s="79" t="s">
        <v>213</v>
      </c>
      <c r="AF1048519" s="79" t="s">
        <v>201</v>
      </c>
      <c r="AG1048519" s="134"/>
      <c r="AJ1048519" s="65" t="s">
        <v>263</v>
      </c>
      <c r="AK1048519" s="83" t="s">
        <v>243</v>
      </c>
      <c r="AL1048519" s="83" t="s">
        <v>213</v>
      </c>
      <c r="AM1048519" s="83" t="s">
        <v>219</v>
      </c>
      <c r="AO1048519" s="83" t="s">
        <v>216</v>
      </c>
    </row>
    <row r="1048520" spans="1:47" ht="36" x14ac:dyDescent="0.2">
      <c r="V1048520" s="83" t="s">
        <v>244</v>
      </c>
      <c r="W1048520" s="65" t="s">
        <v>264</v>
      </c>
      <c r="X1048520" s="83" t="str">
        <f>W1048512</f>
        <v>ADMISIONES_REGISTRO_CONTROL_ACADÉMICO</v>
      </c>
      <c r="Y1048520" s="83" t="str">
        <f>W1048520</f>
        <v>FACULTAD_CIENCIAS_BÁSICAS</v>
      </c>
      <c r="AA1048520" s="83" t="str">
        <f>W1048522</f>
        <v>FACULTAD_CIENCIAS_DE_LA_SALUD</v>
      </c>
      <c r="AB1048520" s="83" t="str">
        <f>W1048524</f>
        <v>FACULTAD_INGENIERÍA_MECÁNICA</v>
      </c>
      <c r="AC1048520" s="83" t="str">
        <f>W1048517</f>
        <v>FACULTAD_BELLAS_ARTES_HUMANIDADES</v>
      </c>
      <c r="AD1048520" s="83" t="str">
        <f>W1048512</f>
        <v>ADMISIONES_REGISTRO_CONTROL_ACADÉMICO</v>
      </c>
      <c r="AE1048520" s="83" t="str">
        <f>W1048524</f>
        <v>FACULTAD_INGENIERÍA_MECÁNICA</v>
      </c>
      <c r="AF1048520" s="83" t="str">
        <f>W1048520</f>
        <v>FACULTAD_CIENCIAS_BÁSICAS</v>
      </c>
      <c r="AG1048520" s="134"/>
      <c r="AJ1048520" s="65" t="s">
        <v>264</v>
      </c>
      <c r="AK1048520" s="83" t="s">
        <v>244</v>
      </c>
      <c r="AM1048520" s="83" t="s">
        <v>223</v>
      </c>
      <c r="AO1048520" s="83" t="s">
        <v>221</v>
      </c>
    </row>
    <row r="1048521" spans="1:47" ht="67.5" x14ac:dyDescent="0.2">
      <c r="V1048521" s="83" t="s">
        <v>398</v>
      </c>
      <c r="W1048521" s="65" t="s">
        <v>265</v>
      </c>
      <c r="X1048521" s="83" t="str">
        <f>W1048515</f>
        <v>CONTROL_INTERNO</v>
      </c>
      <c r="Y1048521" s="83" t="str">
        <f>W1048522</f>
        <v>FACULTAD_CIENCIAS_DE_LA_SALUD</v>
      </c>
      <c r="AA1048521" s="83" t="str">
        <f>$W$1048538</f>
        <v>LABORATORIO_ENSAYOS_PARA_EQUIPO_DE_AIRE_ACONDICIONADO</v>
      </c>
      <c r="AB1048521" s="83" t="str">
        <f>W1048522</f>
        <v>FACULTAD_CIENCIAS_DE_LA_SALUD</v>
      </c>
      <c r="AC1048521" s="83" t="str">
        <f>$W$1048538</f>
        <v>LABORATORIO_ENSAYOS_PARA_EQUIPO_DE_AIRE_ACONDICIONADO</v>
      </c>
      <c r="AD1048521" s="83" t="str">
        <f>W1048515</f>
        <v>CONTROL_INTERNO</v>
      </c>
      <c r="AE1048521" s="83" t="str">
        <f>W1048520</f>
        <v>FACULTAD_CIENCIAS_BÁSICAS</v>
      </c>
      <c r="AF1048521" s="83" t="str">
        <f>$W$1048538</f>
        <v>LABORATORIO_ENSAYOS_PARA_EQUIPO_DE_AIRE_ACONDICIONADO</v>
      </c>
      <c r="AG1048521" s="134"/>
      <c r="AJ1048521" s="65" t="s">
        <v>265</v>
      </c>
      <c r="AK1048521" s="83" t="s">
        <v>398</v>
      </c>
      <c r="AL1048521" s="115" t="s">
        <v>256</v>
      </c>
      <c r="AM1048521" s="115" t="s">
        <v>247</v>
      </c>
      <c r="AN1048521" s="115" t="s">
        <v>255</v>
      </c>
      <c r="AO1048521" s="136" t="s">
        <v>272</v>
      </c>
      <c r="AP1048521" s="115" t="s">
        <v>254</v>
      </c>
    </row>
    <row r="1048522" spans="1:47" ht="33.75" x14ac:dyDescent="0.2">
      <c r="V1048522" s="83" t="s">
        <v>237</v>
      </c>
      <c r="W1048522" s="65" t="s">
        <v>258</v>
      </c>
      <c r="X1048522" s="83" t="str">
        <f>W1048524</f>
        <v>FACULTAD_INGENIERÍA_MECÁNICA</v>
      </c>
      <c r="Y1048522" s="83" t="str">
        <f>W1048523</f>
        <v>FACULTAD_INGENIERÍA_INDUSTRIAL</v>
      </c>
      <c r="AA1048522" s="83" t="str">
        <f>$W$1048533</f>
        <v>IMPACTO_REGIONAL_</v>
      </c>
      <c r="AB1048522" s="83" t="str">
        <f>$W$1048538</f>
        <v>LABORATORIO_ENSAYOS_PARA_EQUIPO_DE_AIRE_ACONDICIONADO</v>
      </c>
      <c r="AC1048522" s="83" t="str">
        <f>$W$1048533</f>
        <v>IMPACTO_REGIONAL_</v>
      </c>
      <c r="AD1048522" s="83" t="str">
        <f>W1048514</f>
        <v>COMUNICACIONES</v>
      </c>
      <c r="AE1048522" s="83" t="str">
        <f>W1048523</f>
        <v>FACULTAD_INGENIERÍA_INDUSTRIAL</v>
      </c>
      <c r="AF1048522" s="83" t="str">
        <f>$W$1048533</f>
        <v>IMPACTO_REGIONAL_</v>
      </c>
      <c r="AG1048522" s="134"/>
      <c r="AJ1048522" s="65" t="s">
        <v>258</v>
      </c>
      <c r="AK1048522" s="83" t="s">
        <v>237</v>
      </c>
      <c r="AL1048522" s="83" t="s">
        <v>220</v>
      </c>
      <c r="AM1048522" s="83" t="s">
        <v>220</v>
      </c>
      <c r="AN1048522" s="83" t="s">
        <v>216</v>
      </c>
      <c r="AO1048522" s="83" t="s">
        <v>216</v>
      </c>
      <c r="AP1048522" s="83" t="s">
        <v>216</v>
      </c>
    </row>
    <row r="1048523" spans="1:47" ht="33.75" x14ac:dyDescent="0.2">
      <c r="V1048523" s="83" t="s">
        <v>239</v>
      </c>
      <c r="W1048523" s="65" t="s">
        <v>260</v>
      </c>
      <c r="X1048523" s="83" t="str">
        <f>W1048520</f>
        <v>FACULTAD_CIENCIAS_BÁSICAS</v>
      </c>
      <c r="Y1048523" s="83" t="str">
        <f>W1048530</f>
        <v>GESTIÓN_DE_TECNOLOGÍAS_INFORMÁTICAS_SISTEMAS_DE_INFORMACIÓN</v>
      </c>
      <c r="AA1048523" s="83" t="str">
        <f>$W$1048540</f>
        <v>LABORATORIO_QUÍMICA_AMBIENTAL</v>
      </c>
      <c r="AB1048523" s="83" t="str">
        <f>$W$1048533</f>
        <v>IMPACTO_REGIONAL_</v>
      </c>
      <c r="AC1048523" s="83" t="str">
        <f>$W$1048540</f>
        <v>LABORATORIO_QUÍMICA_AMBIENTAL</v>
      </c>
      <c r="AD1048523" s="83" t="str">
        <f>W1048524</f>
        <v>FACULTAD_INGENIERÍA_MECÁNICA</v>
      </c>
      <c r="AE1048523" s="83" t="str">
        <f>W1048528</f>
        <v>GESTIÓN_DE_SERVICIOS_INSTITUCIONALES</v>
      </c>
      <c r="AF1048523" s="83" t="str">
        <f>$W$1048540</f>
        <v>LABORATORIO_QUÍMICA_AMBIENTAL</v>
      </c>
      <c r="AG1048523" s="134"/>
      <c r="AJ1048523" s="65" t="s">
        <v>260</v>
      </c>
      <c r="AK1048523" s="83" t="s">
        <v>239</v>
      </c>
      <c r="AM1048523" s="64"/>
      <c r="AN1048523" s="83" t="s">
        <v>213</v>
      </c>
      <c r="AO1048523" s="83" t="s">
        <v>220</v>
      </c>
      <c r="AP1048523" s="83" t="s">
        <v>220</v>
      </c>
    </row>
    <row r="1048524" spans="1:47" ht="45" x14ac:dyDescent="0.2">
      <c r="V1048524" s="83" t="s">
        <v>266</v>
      </c>
      <c r="W1048524" s="65" t="s">
        <v>261</v>
      </c>
      <c r="X1048524" s="83" t="str">
        <f>W1048516</f>
        <v>CONTROL_INTERNO_DISCIPLINARIO</v>
      </c>
      <c r="Y1048524" s="83" t="str">
        <f>W1048532</f>
        <v>GRUPO_INVESTIGACIÓN_AGUAS_SANEAMIENTO</v>
      </c>
      <c r="AA1048524" s="83" t="str">
        <f>$W$1048542</f>
        <v>PLANEACIÓN</v>
      </c>
      <c r="AB1048524" s="83" t="str">
        <f>$W$1048540</f>
        <v>LABORATORIO_QUÍMICA_AMBIENTAL</v>
      </c>
      <c r="AC1048524" s="83" t="str">
        <f>$W$1048542</f>
        <v>PLANEACIÓN</v>
      </c>
      <c r="AD1048524" s="83" t="str">
        <f>W1048518</f>
        <v>FACULTAD_CIENCIAS_AGRARIAS_AGROINDUSTRIA</v>
      </c>
      <c r="AE1048524" s="83" t="str">
        <f>$W$1048538</f>
        <v>LABORATORIO_ENSAYOS_PARA_EQUIPO_DE_AIRE_ACONDICIONADO</v>
      </c>
      <c r="AF1048524" s="83" t="str">
        <f>$W$1048542</f>
        <v>PLANEACIÓN</v>
      </c>
      <c r="AG1048524" s="134"/>
      <c r="AJ1048524" s="65" t="s">
        <v>261</v>
      </c>
      <c r="AK1048524" s="83" t="s">
        <v>266</v>
      </c>
      <c r="AL1048524" s="115" t="s">
        <v>253</v>
      </c>
      <c r="AM1048524" s="115" t="s">
        <v>404</v>
      </c>
      <c r="AN1048524" s="136" t="s">
        <v>271</v>
      </c>
      <c r="AO1048524" s="136" t="s">
        <v>270</v>
      </c>
      <c r="AP1048524" s="115" t="s">
        <v>257</v>
      </c>
    </row>
    <row r="1048525" spans="1:47" ht="45" x14ac:dyDescent="0.2">
      <c r="V1048525" s="83" t="s">
        <v>238</v>
      </c>
      <c r="W1048525" s="65" t="s">
        <v>259</v>
      </c>
      <c r="X1048525" s="79" t="s">
        <v>221</v>
      </c>
      <c r="Y1048525" s="83" t="str">
        <f>W1048521</f>
        <v>FACULTAD_CIENCIAS_DE_LA_EDUCACIÓN</v>
      </c>
      <c r="AA1048525" s="83" t="str">
        <f>$W$1048537</f>
        <v xml:space="preserve">LABORATORIO_ENSAYOS_NO_DESTRUCTIVOS_DESTRUCTIVOS </v>
      </c>
      <c r="AB1048525" s="83" t="str">
        <f>$W$1048542</f>
        <v>PLANEACIÓN</v>
      </c>
      <c r="AC1048525" s="83" t="str">
        <f>$W$1048537</f>
        <v xml:space="preserve">LABORATORIO_ENSAYOS_NO_DESTRUCTIVOS_DESTRUCTIVOS </v>
      </c>
      <c r="AD1048525" s="83" t="str">
        <f>W1048516</f>
        <v>CONTROL_INTERNO_DISCIPLINARIO</v>
      </c>
      <c r="AE1048525" s="83" t="str">
        <f>$W$1048533</f>
        <v>IMPACTO_REGIONAL_</v>
      </c>
      <c r="AF1048525" s="83" t="str">
        <f>$W$1048537</f>
        <v xml:space="preserve">LABORATORIO_ENSAYOS_NO_DESTRUCTIVOS_DESTRUCTIVOS </v>
      </c>
      <c r="AG1048525" s="134"/>
      <c r="AJ1048525" s="65" t="s">
        <v>259</v>
      </c>
      <c r="AK1048525" s="83" t="s">
        <v>238</v>
      </c>
      <c r="AL1048525" s="83" t="s">
        <v>216</v>
      </c>
      <c r="AM1048525" s="83" t="s">
        <v>221</v>
      </c>
      <c r="AN1048525" s="83" t="s">
        <v>199</v>
      </c>
      <c r="AO1048525" s="83" t="s">
        <v>216</v>
      </c>
      <c r="AP1048525" s="83" t="s">
        <v>199</v>
      </c>
    </row>
    <row r="1048526" spans="1:47" ht="36" x14ac:dyDescent="0.2">
      <c r="V1048526" s="83" t="s">
        <v>240</v>
      </c>
      <c r="W1048526" s="65" t="s">
        <v>262</v>
      </c>
      <c r="X1048526" s="83" t="str">
        <f>W1048520</f>
        <v>FACULTAD_CIENCIAS_BÁSICAS</v>
      </c>
      <c r="Y1048526" s="83" t="str">
        <f>$W$1048538</f>
        <v>LABORATORIO_ENSAYOS_PARA_EQUIPO_DE_AIRE_ACONDICIONADO</v>
      </c>
      <c r="AA1048526" s="83" t="str">
        <f>$W$1048535</f>
        <v>LABORATORIO_AGUAS_ALIMENTOS</v>
      </c>
      <c r="AB1048526" s="83" t="str">
        <f>$W$1048537</f>
        <v xml:space="preserve">LABORATORIO_ENSAYOS_NO_DESTRUCTIVOS_DESTRUCTIVOS </v>
      </c>
      <c r="AC1048526" s="83" t="str">
        <f>$W$1048535</f>
        <v>LABORATORIO_AGUAS_ALIMENTOS</v>
      </c>
      <c r="AD1048526" s="83" t="str">
        <f>W1048528</f>
        <v>GESTIÓN_DE_SERVICIOS_INSTITUCIONALES</v>
      </c>
      <c r="AE1048526" s="83" t="str">
        <f>$W$1048540</f>
        <v>LABORATORIO_QUÍMICA_AMBIENTAL</v>
      </c>
      <c r="AF1048526" s="83" t="str">
        <f>$W$1048535</f>
        <v>LABORATORIO_AGUAS_ALIMENTOS</v>
      </c>
      <c r="AG1048526" s="134"/>
      <c r="AJ1048526" s="65" t="s">
        <v>262</v>
      </c>
      <c r="AK1048526" s="83" t="s">
        <v>240</v>
      </c>
      <c r="AO1048526" s="83" t="s">
        <v>220</v>
      </c>
    </row>
    <row r="1048527" spans="1:47" ht="45" x14ac:dyDescent="0.2">
      <c r="V1048527" s="83" t="s">
        <v>228</v>
      </c>
      <c r="W1048527" s="65" t="s">
        <v>250</v>
      </c>
      <c r="X1048527" s="83" t="str">
        <f>W1048516</f>
        <v>CONTROL_INTERNO_DISCIPLINARIO</v>
      </c>
      <c r="Y1048527" s="83" t="str">
        <f>$W$1048533</f>
        <v>IMPACTO_REGIONAL_</v>
      </c>
      <c r="AA1048527" s="83" t="str">
        <f>$W$1048536</f>
        <v>LABORATORIO_DE_METROOLOGIA_DE_VARIABLES_ELECTRICAS</v>
      </c>
      <c r="AB1048527" s="83" t="str">
        <f>$W$1048535</f>
        <v>LABORATORIO_AGUAS_ALIMENTOS</v>
      </c>
      <c r="AC1048527" s="83" t="str">
        <f>$W$1048536</f>
        <v>LABORATORIO_DE_METROOLOGIA_DE_VARIABLES_ELECTRICAS</v>
      </c>
      <c r="AD1048527" s="83" t="str">
        <f>W1048527</f>
        <v>GESTIÓN_DE_DOCUMENTOS</v>
      </c>
      <c r="AE1048527" s="83" t="str">
        <f>$W$1048542</f>
        <v>PLANEACIÓN</v>
      </c>
      <c r="AF1048527" s="83" t="str">
        <f>$W$1048536</f>
        <v>LABORATORIO_DE_METROOLOGIA_DE_VARIABLES_ELECTRICAS</v>
      </c>
      <c r="AG1048527" s="134"/>
      <c r="AJ1048527" s="65" t="s">
        <v>250</v>
      </c>
      <c r="AK1048527" s="83" t="s">
        <v>228</v>
      </c>
      <c r="AL1048527" s="115" t="s">
        <v>250</v>
      </c>
      <c r="AM1048527" s="115" t="s">
        <v>222</v>
      </c>
    </row>
    <row r="1048528" spans="1:47" ht="45" x14ac:dyDescent="0.2">
      <c r="V1048528" s="83" t="s">
        <v>393</v>
      </c>
      <c r="W1048528" s="65" t="s">
        <v>254</v>
      </c>
      <c r="X1048528" s="83" t="str">
        <f>W1048547</f>
        <v>SISTEMA_INTEGRAL_DE_GESTIÓN</v>
      </c>
      <c r="Y1048528" s="83" t="str">
        <f>$W$1048540</f>
        <v>LABORATORIO_QUÍMICA_AMBIENTAL</v>
      </c>
      <c r="AA1048528" s="83" t="str">
        <f>$W$1048534</f>
        <v>JURIDICA</v>
      </c>
      <c r="AB1048528" s="83" t="str">
        <f>$W$1048536</f>
        <v>LABORATORIO_DE_METROOLOGIA_DE_VARIABLES_ELECTRICAS</v>
      </c>
      <c r="AC1048528" s="83" t="str">
        <f>$W$1048534</f>
        <v>JURIDICA</v>
      </c>
      <c r="AD1048528" s="83" t="str">
        <f>W1048526</f>
        <v>FACULTAD_TECNOLOGÍA</v>
      </c>
      <c r="AE1048528" s="83" t="str">
        <f>$W$1048537</f>
        <v xml:space="preserve">LABORATORIO_ENSAYOS_NO_DESTRUCTIVOS_DESTRUCTIVOS </v>
      </c>
      <c r="AF1048528" s="83" t="str">
        <f>$W$1048534</f>
        <v>JURIDICA</v>
      </c>
      <c r="AG1048528" s="134"/>
      <c r="AJ1048528" s="65" t="s">
        <v>254</v>
      </c>
      <c r="AK1048528" s="83" t="s">
        <v>393</v>
      </c>
      <c r="AL1048528" s="83" t="s">
        <v>216</v>
      </c>
      <c r="AM1048528" s="83" t="s">
        <v>199</v>
      </c>
    </row>
    <row r="1048529" spans="1:47" ht="45" x14ac:dyDescent="0.2">
      <c r="V1048529" s="83" t="s">
        <v>396</v>
      </c>
      <c r="W1048529" s="65" t="s">
        <v>255</v>
      </c>
      <c r="X1048529" s="79" t="s">
        <v>220</v>
      </c>
      <c r="Y1048529" s="83" t="str">
        <f>$W$1048542</f>
        <v>PLANEACIÓN</v>
      </c>
      <c r="AA1048529" s="83" t="str">
        <f>$W$1048541</f>
        <v>ORGANISMO_CERTIFICADOR_DE_SISTEMAS_DE_GESTIÓN_QLCT</v>
      </c>
      <c r="AB1048529" s="83" t="str">
        <f>$W$1048534</f>
        <v>JURIDICA</v>
      </c>
      <c r="AC1048529" s="83" t="str">
        <f>$W$1048541</f>
        <v>ORGANISMO_CERTIFICADOR_DE_SISTEMAS_DE_GESTIÓN_QLCT</v>
      </c>
      <c r="AD1048529" s="83" t="str">
        <f>W1048525</f>
        <v>FACULTAD_INGENIERÍAS</v>
      </c>
      <c r="AE1048529" s="83" t="str">
        <f>$W$1048535</f>
        <v>LABORATORIO_AGUAS_ALIMENTOS</v>
      </c>
      <c r="AF1048529" s="83" t="str">
        <f>$W$1048541</f>
        <v>ORGANISMO_CERTIFICADOR_DE_SISTEMAS_DE_GESTIÓN_QLCT</v>
      </c>
      <c r="AG1048529" s="134"/>
      <c r="AJ1048529" s="65" t="s">
        <v>255</v>
      </c>
      <c r="AK1048529" s="83" t="s">
        <v>396</v>
      </c>
      <c r="AL1048529" s="83" t="s">
        <v>220</v>
      </c>
    </row>
    <row r="1048530" spans="1:47" ht="67.5" x14ac:dyDescent="0.2">
      <c r="V1048530" s="83" t="s">
        <v>233</v>
      </c>
      <c r="W1048530" s="84" t="s">
        <v>272</v>
      </c>
      <c r="X1048530" s="83" t="str">
        <f>W1048524</f>
        <v>FACULTAD_INGENIERÍA_MECÁNICA</v>
      </c>
      <c r="Y1048530" s="83" t="str">
        <f>$W$1048537</f>
        <v xml:space="preserve">LABORATORIO_ENSAYOS_NO_DESTRUCTIVOS_DESTRUCTIVOS </v>
      </c>
      <c r="AA1048530" s="83" t="str">
        <f>$W$1048539</f>
        <v>LABORATORIO_GENÉTICA_MÉDICA</v>
      </c>
      <c r="AB1048530" s="83" t="str">
        <f>$W$1048541</f>
        <v>ORGANISMO_CERTIFICADOR_DE_SISTEMAS_DE_GESTIÓN_QLCT</v>
      </c>
      <c r="AC1048530" s="83" t="str">
        <f>$W$1048539</f>
        <v>LABORATORIO_GENÉTICA_MÉDICA</v>
      </c>
      <c r="AD1048530" s="83" t="str">
        <f>W1048531</f>
        <v>GESTIÓN_FINANCIERA</v>
      </c>
      <c r="AE1048530" s="83" t="str">
        <f>$W$1048536</f>
        <v>LABORATORIO_DE_METROOLOGIA_DE_VARIABLES_ELECTRICAS</v>
      </c>
      <c r="AF1048530" s="83" t="str">
        <f>$W$1048539</f>
        <v>LABORATORIO_GENÉTICA_MÉDICA</v>
      </c>
      <c r="AG1048530" s="134"/>
      <c r="AJ1048530" s="84" t="s">
        <v>272</v>
      </c>
      <c r="AK1048530" s="83" t="s">
        <v>233</v>
      </c>
      <c r="AL1048530" s="136" t="s">
        <v>269</v>
      </c>
      <c r="AM1048530" s="136" t="s">
        <v>268</v>
      </c>
      <c r="AN1048530" s="115" t="s">
        <v>263</v>
      </c>
      <c r="AO1048530" s="115" t="s">
        <v>264</v>
      </c>
      <c r="AP1048530" s="115" t="s">
        <v>265</v>
      </c>
      <c r="AQ1048530" s="115" t="s">
        <v>258</v>
      </c>
      <c r="AR1048530" s="115" t="s">
        <v>260</v>
      </c>
      <c r="AS1048530" s="115" t="s">
        <v>261</v>
      </c>
      <c r="AT1048530" s="115" t="s">
        <v>259</v>
      </c>
      <c r="AU1048530" s="115" t="s">
        <v>262</v>
      </c>
    </row>
    <row r="1048531" spans="1:47" ht="36" x14ac:dyDescent="0.2">
      <c r="V1048531" s="83" t="s">
        <v>392</v>
      </c>
      <c r="W1048531" s="65" t="s">
        <v>253</v>
      </c>
      <c r="X1048531" s="83" t="str">
        <f>W1048529</f>
        <v>GESTIÓN_DE_TALENTO_HUMANO</v>
      </c>
      <c r="Y1048531" s="83" t="str">
        <f>$W$1048535</f>
        <v>LABORATORIO_AGUAS_ALIMENTOS</v>
      </c>
      <c r="AB1048531" s="83" t="str">
        <f>$W$1048539</f>
        <v>LABORATORIO_GENÉTICA_MÉDICA</v>
      </c>
      <c r="AD1048531" s="83" t="str">
        <f>W1048519</f>
        <v>FACULTAD_CIENCIAS_AMBIENTALES</v>
      </c>
      <c r="AE1048531" s="83" t="str">
        <f>$W$1048534</f>
        <v>JURIDICA</v>
      </c>
      <c r="AG1048531" s="134"/>
      <c r="AJ1048531" s="65" t="s">
        <v>253</v>
      </c>
      <c r="AK1048531" s="83" t="s">
        <v>392</v>
      </c>
      <c r="AL1048531" s="83" t="s">
        <v>199</v>
      </c>
      <c r="AM1048531" s="83" t="s">
        <v>199</v>
      </c>
      <c r="AN1048531" s="83" t="s">
        <v>199</v>
      </c>
      <c r="AO1048531" s="83" t="s">
        <v>199</v>
      </c>
      <c r="AP1048531" s="83" t="s">
        <v>199</v>
      </c>
      <c r="AQ1048531" s="83" t="s">
        <v>199</v>
      </c>
      <c r="AR1048531" s="83" t="s">
        <v>199</v>
      </c>
      <c r="AS1048531" s="83" t="s">
        <v>199</v>
      </c>
      <c r="AT1048531" s="83" t="s">
        <v>199</v>
      </c>
      <c r="AU1048531" s="83" t="s">
        <v>199</v>
      </c>
    </row>
    <row r="1048532" spans="1:47" ht="45" x14ac:dyDescent="0.2">
      <c r="V1048532" s="83" t="s">
        <v>412</v>
      </c>
      <c r="W1048532" s="65" t="s">
        <v>414</v>
      </c>
      <c r="X1048532" s="83" t="str">
        <f>W1048513</f>
        <v>BIBLIOTECA_E_INFORMACIÓN_CIENTIFICA</v>
      </c>
      <c r="Y1048532" s="83" t="str">
        <f>$W$1048536</f>
        <v>LABORATORIO_DE_METROOLOGIA_DE_VARIABLES_ELECTRICAS</v>
      </c>
      <c r="AB1048532" s="83" t="str">
        <f>$W$1048543</f>
        <v>RECTORÍA</v>
      </c>
      <c r="AD1048532" s="83" t="str">
        <f>$W$1048538</f>
        <v>LABORATORIO_ENSAYOS_PARA_EQUIPO_DE_AIRE_ACONDICIONADO</v>
      </c>
      <c r="AE1048532" s="83" t="str">
        <f>$W$1048541</f>
        <v>ORGANISMO_CERTIFICADOR_DE_SISTEMAS_DE_GESTIÓN_QLCT</v>
      </c>
      <c r="AG1048532" s="134"/>
      <c r="AJ1048532" s="65" t="s">
        <v>414</v>
      </c>
      <c r="AK1048532" s="83" t="s">
        <v>412</v>
      </c>
      <c r="AL1048532" s="83" t="s">
        <v>219</v>
      </c>
      <c r="AM1048532" s="83" t="s">
        <v>219</v>
      </c>
      <c r="AN1048532" s="83" t="s">
        <v>219</v>
      </c>
      <c r="AO1048532" s="83" t="s">
        <v>219</v>
      </c>
      <c r="AP1048532" s="83" t="s">
        <v>219</v>
      </c>
      <c r="AQ1048532" s="83" t="s">
        <v>219</v>
      </c>
      <c r="AR1048532" s="83" t="s">
        <v>219</v>
      </c>
      <c r="AS1048532" s="83" t="s">
        <v>219</v>
      </c>
      <c r="AT1048532" s="83" t="s">
        <v>219</v>
      </c>
      <c r="AU1048532" s="83" t="s">
        <v>219</v>
      </c>
    </row>
    <row r="1048533" spans="1:47" ht="27" x14ac:dyDescent="0.2">
      <c r="V1048533" s="83" t="s">
        <v>205</v>
      </c>
      <c r="W1048533" s="65" t="s">
        <v>267</v>
      </c>
      <c r="X1048533" s="83" t="str">
        <f>W1048527</f>
        <v>GESTIÓN_DE_DOCUMENTOS</v>
      </c>
      <c r="Y1048533" s="83" t="str">
        <f>$W$1048534</f>
        <v>JURIDICA</v>
      </c>
      <c r="AB1048533" s="83" t="str">
        <f>W1048544</f>
        <v>RECURSOS_INFORMÁTICOS_EDUCATIVOS</v>
      </c>
      <c r="AD1048533" s="83" t="str">
        <f>$W$1048533</f>
        <v>IMPACTO_REGIONAL_</v>
      </c>
      <c r="AE1048533" s="83" t="str">
        <f>$W$1048539</f>
        <v>LABORATORIO_GENÉTICA_MÉDICA</v>
      </c>
      <c r="AG1048533" s="134"/>
      <c r="AJ1048533" s="65" t="s">
        <v>209</v>
      </c>
      <c r="AK1048533" s="83" t="s">
        <v>226</v>
      </c>
      <c r="AL1048533" s="83" t="s">
        <v>223</v>
      </c>
      <c r="AM1048533" s="83" t="s">
        <v>223</v>
      </c>
      <c r="AN1048533" s="83" t="s">
        <v>223</v>
      </c>
      <c r="AO1048533" s="83" t="s">
        <v>223</v>
      </c>
      <c r="AP1048533" s="83" t="s">
        <v>223</v>
      </c>
      <c r="AQ1048533" s="83" t="s">
        <v>223</v>
      </c>
      <c r="AR1048533" s="83" t="s">
        <v>223</v>
      </c>
      <c r="AS1048533" s="83" t="s">
        <v>223</v>
      </c>
      <c r="AT1048533" s="83" t="s">
        <v>223</v>
      </c>
      <c r="AU1048533" s="83" t="s">
        <v>223</v>
      </c>
    </row>
    <row r="1048534" spans="1:47" ht="36" x14ac:dyDescent="0.2">
      <c r="V1048534" s="83" t="s">
        <v>226</v>
      </c>
      <c r="W1048534" s="65" t="s">
        <v>209</v>
      </c>
      <c r="X1048534" s="83" t="str">
        <f>W1048526</f>
        <v>FACULTAD_TECNOLOGÍA</v>
      </c>
      <c r="Y1048534" s="83" t="str">
        <f>$W$1048541</f>
        <v>ORGANISMO_CERTIFICADOR_DE_SISTEMAS_DE_GESTIÓN_QLCT</v>
      </c>
      <c r="AB1048534" s="83" t="str">
        <f>W1048545</f>
        <v>RELACIONES_INTERNACIONALES</v>
      </c>
      <c r="AD1048534" s="83" t="str">
        <f>$W$1048540</f>
        <v>LABORATORIO_QUÍMICA_AMBIENTAL</v>
      </c>
      <c r="AG1048534" s="134"/>
      <c r="AJ1048534" s="65" t="s">
        <v>401</v>
      </c>
      <c r="AK1048534" s="83" t="s">
        <v>399</v>
      </c>
      <c r="AL1048534" s="83" t="s">
        <v>216</v>
      </c>
      <c r="AM1048534" s="83" t="s">
        <v>216</v>
      </c>
      <c r="AN1048534" s="83" t="s">
        <v>216</v>
      </c>
      <c r="AO1048534" s="83" t="s">
        <v>216</v>
      </c>
      <c r="AP1048534" s="83" t="s">
        <v>216</v>
      </c>
      <c r="AQ1048534" s="83" t="s">
        <v>216</v>
      </c>
      <c r="AR1048534" s="83" t="s">
        <v>216</v>
      </c>
      <c r="AS1048534" s="83" t="s">
        <v>216</v>
      </c>
      <c r="AT1048534" s="83" t="s">
        <v>216</v>
      </c>
      <c r="AU1048534" s="83" t="s">
        <v>216</v>
      </c>
    </row>
    <row r="1048535" spans="1:47" ht="56.25" x14ac:dyDescent="0.2">
      <c r="A1048535" s="3" t="s">
        <v>202</v>
      </c>
      <c r="V1048535" s="83" t="s">
        <v>399</v>
      </c>
      <c r="W1048535" s="65" t="s">
        <v>401</v>
      </c>
      <c r="X1048535" s="83" t="str">
        <f>W1048531</f>
        <v>GESTIÓN_FINANCIERA</v>
      </c>
      <c r="Y1048535" s="83" t="str">
        <f>$W$1048539</f>
        <v>LABORATORIO_GENÉTICA_MÉDICA</v>
      </c>
      <c r="AB1048535" s="83" t="str">
        <f>W1048546</f>
        <v>SECRETARIA_GENERAL</v>
      </c>
      <c r="AD1048535" s="83" t="str">
        <f>$W$1048542</f>
        <v>PLANEACIÓN</v>
      </c>
      <c r="AG1048535" s="134"/>
      <c r="AJ1048535" s="65" t="s">
        <v>405</v>
      </c>
      <c r="AK1048535" s="83" t="s">
        <v>406</v>
      </c>
      <c r="AL1048535" s="83" t="s">
        <v>213</v>
      </c>
      <c r="AM1048535" s="83" t="s">
        <v>213</v>
      </c>
      <c r="AN1048535" s="83" t="s">
        <v>213</v>
      </c>
      <c r="AO1048535" s="83" t="s">
        <v>213</v>
      </c>
      <c r="AP1048535" s="83" t="s">
        <v>213</v>
      </c>
      <c r="AQ1048535" s="83" t="s">
        <v>213</v>
      </c>
      <c r="AR1048535" s="83" t="s">
        <v>213</v>
      </c>
      <c r="AS1048535" s="83" t="s">
        <v>213</v>
      </c>
      <c r="AT1048535" s="83" t="s">
        <v>213</v>
      </c>
      <c r="AU1048535" s="83" t="s">
        <v>213</v>
      </c>
    </row>
    <row r="1048536" spans="1:47" ht="56.25" x14ac:dyDescent="0.2">
      <c r="A1048536" s="3" t="s">
        <v>198</v>
      </c>
      <c r="F1048536" s="4" t="s">
        <v>218</v>
      </c>
      <c r="G1048536" s="86" t="s">
        <v>275</v>
      </c>
      <c r="V1048536" s="83" t="s">
        <v>406</v>
      </c>
      <c r="W1048536" s="65" t="s">
        <v>405</v>
      </c>
      <c r="X1048536" s="83" t="str">
        <f>W1048519</f>
        <v>FACULTAD_CIENCIAS_AMBIENTALES</v>
      </c>
      <c r="AB1048536" s="83" t="str">
        <f>W1048548</f>
        <v>UNIVIRTUAL</v>
      </c>
      <c r="AD1048536" s="83" t="str">
        <f>$W$1048537</f>
        <v xml:space="preserve">LABORATORIO_ENSAYOS_NO_DESTRUCTIVOS_DESTRUCTIVOS </v>
      </c>
      <c r="AJ1048536" s="65" t="s">
        <v>402</v>
      </c>
      <c r="AK1048536" s="83" t="s">
        <v>408</v>
      </c>
      <c r="AL1048536" s="83" t="s">
        <v>201</v>
      </c>
      <c r="AM1048536" s="83" t="s">
        <v>201</v>
      </c>
      <c r="AN1048536" s="83" t="s">
        <v>201</v>
      </c>
      <c r="AO1048536" s="83" t="s">
        <v>201</v>
      </c>
      <c r="AP1048536" s="83" t="s">
        <v>201</v>
      </c>
      <c r="AQ1048536" s="83" t="s">
        <v>201</v>
      </c>
      <c r="AR1048536" s="83" t="s">
        <v>201</v>
      </c>
      <c r="AS1048536" s="83" t="s">
        <v>201</v>
      </c>
      <c r="AT1048536" s="83" t="s">
        <v>201</v>
      </c>
      <c r="AU1048536" s="83" t="s">
        <v>201</v>
      </c>
    </row>
    <row r="1048537" spans="1:47" ht="56.25" x14ac:dyDescent="0.2">
      <c r="A1048537" s="3" t="s">
        <v>203</v>
      </c>
      <c r="F1048537" s="4" t="s">
        <v>199</v>
      </c>
      <c r="G1048537" s="85" t="s">
        <v>276</v>
      </c>
      <c r="H1048537" s="64" t="s">
        <v>32</v>
      </c>
      <c r="I1048537" s="64" t="s">
        <v>80</v>
      </c>
      <c r="J1048537" s="64" t="s">
        <v>137</v>
      </c>
      <c r="K1048537" s="64"/>
      <c r="M1048537" s="64" t="s">
        <v>141</v>
      </c>
      <c r="O1048537" s="64" t="s">
        <v>139</v>
      </c>
      <c r="P1048537" s="64" t="s">
        <v>134</v>
      </c>
      <c r="R1048537" s="64" t="s">
        <v>81</v>
      </c>
      <c r="S1048537" s="64" t="s">
        <v>109</v>
      </c>
      <c r="T1048537" s="64" t="s">
        <v>110</v>
      </c>
      <c r="U1048537" s="64" t="s">
        <v>111</v>
      </c>
      <c r="V1048537" s="83" t="s">
        <v>408</v>
      </c>
      <c r="W1048537" s="65" t="s">
        <v>402</v>
      </c>
      <c r="AB1048537" s="83" t="str">
        <f>W1048549</f>
        <v>VICERRECTORÍA_ACADÉMICA</v>
      </c>
      <c r="AD1048537" s="83" t="str">
        <f>$W$1048535</f>
        <v>LABORATORIO_AGUAS_ALIMENTOS</v>
      </c>
      <c r="AJ1048537" s="65" t="s">
        <v>403</v>
      </c>
      <c r="AK1048537" s="83" t="s">
        <v>409</v>
      </c>
      <c r="AL1048537" s="83" t="s">
        <v>200</v>
      </c>
      <c r="AM1048537" s="83" t="s">
        <v>200</v>
      </c>
      <c r="AN1048537" s="83" t="s">
        <v>200</v>
      </c>
      <c r="AO1048537" s="83" t="s">
        <v>200</v>
      </c>
      <c r="AP1048537" s="83" t="s">
        <v>200</v>
      </c>
      <c r="AQ1048537" s="83" t="s">
        <v>200</v>
      </c>
      <c r="AR1048537" s="83" t="s">
        <v>200</v>
      </c>
      <c r="AS1048537" s="83" t="s">
        <v>200</v>
      </c>
      <c r="AT1048537" s="83" t="s">
        <v>200</v>
      </c>
      <c r="AU1048537" s="83" t="s">
        <v>200</v>
      </c>
    </row>
    <row r="1048538" spans="1:47" ht="67.5" x14ac:dyDescent="0.2">
      <c r="F1048538" s="4" t="s">
        <v>219</v>
      </c>
      <c r="G1048538" s="85" t="s">
        <v>277</v>
      </c>
      <c r="H1048538" s="4" t="s">
        <v>194</v>
      </c>
      <c r="I1048538" s="4" t="s">
        <v>144</v>
      </c>
      <c r="J1048538" s="4" t="s">
        <v>185</v>
      </c>
      <c r="M1048538" s="4" t="s">
        <v>185</v>
      </c>
      <c r="O1048538" s="4" t="s">
        <v>185</v>
      </c>
      <c r="P1048538" s="4" t="s">
        <v>185</v>
      </c>
      <c r="R1048538" s="4" t="s">
        <v>197</v>
      </c>
      <c r="S1048538" s="4" t="s">
        <v>112</v>
      </c>
      <c r="T1048538" s="4" t="s">
        <v>113</v>
      </c>
      <c r="U1048538" s="4" t="s">
        <v>114</v>
      </c>
      <c r="V1048538" s="83" t="s">
        <v>409</v>
      </c>
      <c r="W1048538" s="65" t="s">
        <v>403</v>
      </c>
      <c r="AB1048538" s="83" t="str">
        <f>W1048550</f>
        <v>VICERRECTORIA_ADMINISTRATIVA_FINANCIERA</v>
      </c>
      <c r="AD1048538" s="83" t="str">
        <f>$W$1048536</f>
        <v>LABORATORIO_DE_METROOLOGIA_DE_VARIABLES_ELECTRICAS</v>
      </c>
      <c r="AJ1048538" s="65" t="s">
        <v>400</v>
      </c>
      <c r="AK1048538" s="83" t="s">
        <v>245</v>
      </c>
      <c r="AL1048538" s="115" t="s">
        <v>401</v>
      </c>
      <c r="AM1048538" s="115" t="s">
        <v>405</v>
      </c>
      <c r="AN1048538" s="115" t="s">
        <v>402</v>
      </c>
      <c r="AO1048538" s="115" t="s">
        <v>403</v>
      </c>
      <c r="AP1048538" s="115" t="s">
        <v>400</v>
      </c>
      <c r="AQ1048538" s="115" t="s">
        <v>413</v>
      </c>
      <c r="AR1048538" s="115" t="s">
        <v>411</v>
      </c>
      <c r="AS1048538" s="115" t="s">
        <v>414</v>
      </c>
    </row>
    <row r="1048539" spans="1:47" ht="38.25" x14ac:dyDescent="0.2">
      <c r="F1048539" s="4" t="s">
        <v>223</v>
      </c>
      <c r="G1048539" s="85" t="s">
        <v>278</v>
      </c>
      <c r="H1048539" s="4" t="s">
        <v>195</v>
      </c>
      <c r="I1048539" s="4" t="s">
        <v>140</v>
      </c>
      <c r="J1048539" s="4" t="s">
        <v>189</v>
      </c>
      <c r="M1048539" s="4" t="s">
        <v>189</v>
      </c>
      <c r="O1048539" s="4" t="s">
        <v>189</v>
      </c>
      <c r="P1048539" s="4" t="s">
        <v>189</v>
      </c>
      <c r="R1048539" s="4" t="s">
        <v>110</v>
      </c>
      <c r="T1048539" s="4" t="s">
        <v>115</v>
      </c>
      <c r="U1048539" s="4" t="s">
        <v>113</v>
      </c>
      <c r="V1048539" s="83" t="s">
        <v>245</v>
      </c>
      <c r="W1048539" s="65" t="s">
        <v>400</v>
      </c>
      <c r="AB1048539" s="83" t="str">
        <f>W1048551</f>
        <v>VICERRECTORÍA_DE_RESPONSABILIDAD_SOCIAL_BIENESTAR_UNIVERSITARIO</v>
      </c>
      <c r="AD1048539" s="83" t="str">
        <f>$W$1048534</f>
        <v>JURIDICA</v>
      </c>
      <c r="AJ1048539" s="65" t="s">
        <v>413</v>
      </c>
      <c r="AK1048539" s="83" t="s">
        <v>410</v>
      </c>
      <c r="AL1048539" s="83" t="s">
        <v>223</v>
      </c>
      <c r="AM1048539" s="83" t="s">
        <v>223</v>
      </c>
      <c r="AN1048539" s="83" t="s">
        <v>223</v>
      </c>
      <c r="AO1048539" s="83" t="s">
        <v>223</v>
      </c>
      <c r="AP1048539" s="83" t="s">
        <v>223</v>
      </c>
      <c r="AQ1048539" s="83" t="s">
        <v>223</v>
      </c>
      <c r="AR1048539" s="83" t="s">
        <v>223</v>
      </c>
      <c r="AS1048539" s="83" t="s">
        <v>223</v>
      </c>
    </row>
    <row r="1048540" spans="1:47" ht="56.25" x14ac:dyDescent="0.2">
      <c r="F1048540" s="4" t="s">
        <v>216</v>
      </c>
      <c r="G1048540" s="86" t="s">
        <v>279</v>
      </c>
      <c r="H1048540" s="4" t="s">
        <v>133</v>
      </c>
      <c r="I1048540" s="4" t="s">
        <v>188</v>
      </c>
      <c r="J1048540" s="4" t="s">
        <v>186</v>
      </c>
      <c r="M1048540" s="4" t="s">
        <v>186</v>
      </c>
      <c r="O1048540" s="4" t="s">
        <v>186</v>
      </c>
      <c r="P1048540" s="4" t="s">
        <v>186</v>
      </c>
      <c r="R1048540" s="4" t="s">
        <v>111</v>
      </c>
      <c r="T1048540" s="4" t="s">
        <v>116</v>
      </c>
      <c r="U1048540" s="4" t="s">
        <v>115</v>
      </c>
      <c r="V1048540" s="83" t="s">
        <v>410</v>
      </c>
      <c r="W1048540" s="65" t="s">
        <v>413</v>
      </c>
      <c r="AD1048540" s="83" t="str">
        <f>$W$1048541</f>
        <v>ORGANISMO_CERTIFICADOR_DE_SISTEMAS_DE_GESTIÓN_QLCT</v>
      </c>
      <c r="AJ1048540" s="65" t="s">
        <v>411</v>
      </c>
      <c r="AK1048540" s="83" t="s">
        <v>246</v>
      </c>
    </row>
    <row r="1048541" spans="1:47" ht="27" x14ac:dyDescent="0.2">
      <c r="F1048541" s="4" t="s">
        <v>220</v>
      </c>
      <c r="G1048541" s="86" t="s">
        <v>283</v>
      </c>
      <c r="H1048541" s="4" t="s">
        <v>196</v>
      </c>
      <c r="I1048541" s="4" t="s">
        <v>141</v>
      </c>
      <c r="J1048541" s="4" t="s">
        <v>190</v>
      </c>
      <c r="M1048541" s="4" t="s">
        <v>190</v>
      </c>
      <c r="O1048541" s="4" t="s">
        <v>190</v>
      </c>
      <c r="P1048541" s="4" t="s">
        <v>190</v>
      </c>
      <c r="U1048541" s="4" t="s">
        <v>116</v>
      </c>
      <c r="V1048541" s="83" t="s">
        <v>246</v>
      </c>
      <c r="W1048541" s="65" t="s">
        <v>411</v>
      </c>
      <c r="AD1048541" s="83" t="str">
        <f>$W$1048539</f>
        <v>LABORATORIO_GENÉTICA_MÉDICA</v>
      </c>
      <c r="AJ1048541" s="65" t="s">
        <v>210</v>
      </c>
      <c r="AK1048541" s="83" t="s">
        <v>391</v>
      </c>
    </row>
    <row r="1048542" spans="1:47" ht="51" x14ac:dyDescent="0.2">
      <c r="F1048542" s="4" t="s">
        <v>221</v>
      </c>
      <c r="G1048542" s="86" t="s">
        <v>284</v>
      </c>
      <c r="H1048542" s="4" t="s">
        <v>165</v>
      </c>
      <c r="I1048542" s="4" t="s">
        <v>191</v>
      </c>
      <c r="J1048542" s="4" t="s">
        <v>187</v>
      </c>
      <c r="M1048542" s="4" t="s">
        <v>187</v>
      </c>
      <c r="O1048542" s="4" t="s">
        <v>187</v>
      </c>
      <c r="P1048542" s="4" t="s">
        <v>187</v>
      </c>
      <c r="V1048542" s="83" t="s">
        <v>391</v>
      </c>
      <c r="W1048542" s="65" t="s">
        <v>210</v>
      </c>
      <c r="AJ1048542" s="65" t="s">
        <v>208</v>
      </c>
      <c r="AK1048542" s="83" t="s">
        <v>224</v>
      </c>
    </row>
    <row r="1048543" spans="1:47" ht="33.75" x14ac:dyDescent="0.2">
      <c r="F1048543" s="4" t="s">
        <v>200</v>
      </c>
      <c r="G1048543" s="86" t="s">
        <v>282</v>
      </c>
      <c r="I1048543" s="4" t="s">
        <v>137</v>
      </c>
      <c r="V1048543" s="83" t="s">
        <v>224</v>
      </c>
      <c r="W1048543" s="65" t="s">
        <v>208</v>
      </c>
      <c r="AJ1048543" s="84" t="s">
        <v>270</v>
      </c>
      <c r="AK1048543" s="83" t="s">
        <v>235</v>
      </c>
    </row>
    <row r="1048544" spans="1:47" ht="36" x14ac:dyDescent="0.2">
      <c r="F1048544" s="4" t="s">
        <v>201</v>
      </c>
      <c r="G1048544" s="86" t="s">
        <v>280</v>
      </c>
      <c r="I1048544" s="4" t="s">
        <v>139</v>
      </c>
      <c r="J1048544" s="64" t="s">
        <v>140</v>
      </c>
      <c r="K1048544" s="64"/>
      <c r="O1048544" s="64" t="s">
        <v>143</v>
      </c>
      <c r="P1048544" s="64" t="s">
        <v>49</v>
      </c>
      <c r="V1048544" s="83" t="s">
        <v>235</v>
      </c>
      <c r="W1048544" s="84" t="s">
        <v>270</v>
      </c>
      <c r="AJ1048544" s="65" t="s">
        <v>248</v>
      </c>
      <c r="AK1048544" s="83" t="s">
        <v>394</v>
      </c>
    </row>
    <row r="1048545" spans="1:37" ht="27" x14ac:dyDescent="0.2">
      <c r="B1048545" s="137" t="s">
        <v>427</v>
      </c>
      <c r="F1048545" s="4" t="s">
        <v>213</v>
      </c>
      <c r="G1048545" s="86" t="s">
        <v>281</v>
      </c>
      <c r="I1048545" s="4" t="s">
        <v>138</v>
      </c>
      <c r="J1048545" s="4" t="s">
        <v>185</v>
      </c>
      <c r="M1048545" s="64" t="s">
        <v>192</v>
      </c>
      <c r="O1048545" s="4" t="s">
        <v>185</v>
      </c>
      <c r="P1048545" s="4" t="s">
        <v>185</v>
      </c>
      <c r="V1048545" s="83" t="s">
        <v>394</v>
      </c>
      <c r="W1048545" s="65" t="s">
        <v>248</v>
      </c>
      <c r="AJ1048545" s="65" t="s">
        <v>249</v>
      </c>
      <c r="AK1048545" s="83" t="s">
        <v>229</v>
      </c>
    </row>
    <row r="1048546" spans="1:37" s="83" customFormat="1" ht="33.75" x14ac:dyDescent="0.2">
      <c r="A1048546" s="3"/>
      <c r="B1048546" s="3" t="s">
        <v>428</v>
      </c>
      <c r="C1048546" s="3"/>
      <c r="D1048546" s="3"/>
      <c r="E1048546" s="3"/>
      <c r="F1048546" s="4"/>
      <c r="G1048546" s="4"/>
      <c r="H1048546" s="4"/>
      <c r="I1048546" s="4" t="s">
        <v>143</v>
      </c>
      <c r="J1048546" s="4" t="s">
        <v>189</v>
      </c>
      <c r="K1048546" s="4"/>
      <c r="M1048546" s="3" t="s">
        <v>185</v>
      </c>
      <c r="O1048546" s="4" t="s">
        <v>189</v>
      </c>
      <c r="P1048546" s="4" t="s">
        <v>189</v>
      </c>
      <c r="Q1048546" s="4"/>
      <c r="R1048546" s="4"/>
      <c r="S1048546" s="4"/>
      <c r="T1048546" s="4"/>
      <c r="U1048546" s="4"/>
      <c r="V1048546" s="83" t="s">
        <v>229</v>
      </c>
      <c r="W1048546" s="65" t="s">
        <v>249</v>
      </c>
      <c r="AJ1048546" s="65" t="s">
        <v>404</v>
      </c>
      <c r="AK1048546" s="83" t="s">
        <v>407</v>
      </c>
    </row>
    <row r="1048547" spans="1:37" s="83" customFormat="1" ht="36" x14ac:dyDescent="0.2">
      <c r="A1048547" s="3"/>
      <c r="B1048547" s="3" t="s">
        <v>429</v>
      </c>
      <c r="C1048547" s="3"/>
      <c r="D1048547" s="3"/>
      <c r="E1048547" s="3"/>
      <c r="F1048547" s="4"/>
      <c r="G1048547" s="64"/>
      <c r="H1048547" s="4"/>
      <c r="I1048547" s="4" t="s">
        <v>134</v>
      </c>
      <c r="J1048547" s="4" t="s">
        <v>186</v>
      </c>
      <c r="K1048547" s="4"/>
      <c r="M1048547" s="4" t="s">
        <v>189</v>
      </c>
      <c r="O1048547" s="4" t="s">
        <v>186</v>
      </c>
      <c r="P1048547" s="4" t="s">
        <v>186</v>
      </c>
      <c r="Q1048547" s="4"/>
      <c r="R1048547" s="4"/>
      <c r="S1048547" s="4"/>
      <c r="T1048547" s="4"/>
      <c r="U1048547" s="4"/>
      <c r="V1048547" s="83" t="s">
        <v>407</v>
      </c>
      <c r="W1048547" s="65" t="s">
        <v>404</v>
      </c>
      <c r="AJ1048547" s="65" t="s">
        <v>222</v>
      </c>
      <c r="AK1048547" s="83" t="s">
        <v>230</v>
      </c>
    </row>
    <row r="1048548" spans="1:37" s="83" customFormat="1" ht="33.75" x14ac:dyDescent="0.2">
      <c r="A1048548" s="3"/>
      <c r="B1048548" s="137" t="s">
        <v>428</v>
      </c>
      <c r="C1048548" s="137" t="s">
        <v>429</v>
      </c>
      <c r="D1048548" s="3"/>
      <c r="E1048548" s="3"/>
      <c r="F1048548" s="4" t="s">
        <v>212</v>
      </c>
      <c r="G1048548" s="189" t="s">
        <v>286</v>
      </c>
      <c r="H1048548" s="190"/>
      <c r="I1048548" s="4" t="s">
        <v>192</v>
      </c>
      <c r="J1048548" s="4" t="s">
        <v>190</v>
      </c>
      <c r="K1048548" s="4"/>
      <c r="M1048548" s="4" t="s">
        <v>186</v>
      </c>
      <c r="O1048548" s="4" t="s">
        <v>190</v>
      </c>
      <c r="P1048548" s="4" t="s">
        <v>190</v>
      </c>
      <c r="Q1048548" s="4"/>
      <c r="R1048548" s="4"/>
      <c r="S1048548" s="4"/>
      <c r="T1048548" s="4"/>
      <c r="U1048548" s="4"/>
      <c r="V1048548" s="83" t="s">
        <v>230</v>
      </c>
      <c r="W1048548" s="65" t="s">
        <v>222</v>
      </c>
      <c r="AJ1048548" s="65" t="s">
        <v>251</v>
      </c>
      <c r="AK1048548" s="83" t="s">
        <v>395</v>
      </c>
    </row>
    <row r="1048549" spans="1:37" s="83" customFormat="1" ht="45" x14ac:dyDescent="0.25">
      <c r="A1048549" s="3"/>
      <c r="B1048549" s="141" t="s">
        <v>45</v>
      </c>
      <c r="C1048549" s="141" t="s">
        <v>430</v>
      </c>
      <c r="D1048549" s="141"/>
      <c r="E1048549" s="141"/>
      <c r="F1048549" s="4" t="s">
        <v>217</v>
      </c>
      <c r="G1048549" s="191" t="s">
        <v>288</v>
      </c>
      <c r="H1048549" s="190"/>
      <c r="I1048549" s="4" t="s">
        <v>193</v>
      </c>
      <c r="J1048549" s="4" t="s">
        <v>187</v>
      </c>
      <c r="K1048549" s="4"/>
      <c r="M1048549" s="4" t="s">
        <v>190</v>
      </c>
      <c r="O1048549" s="4" t="s">
        <v>187</v>
      </c>
      <c r="P1048549" s="4" t="s">
        <v>187</v>
      </c>
      <c r="Q1048549" s="4"/>
      <c r="R1048549" s="4"/>
      <c r="S1048549" s="4"/>
      <c r="T1048549" s="4"/>
      <c r="U1048549" s="4"/>
      <c r="V1048549" s="83" t="s">
        <v>395</v>
      </c>
      <c r="W1048549" s="65" t="s">
        <v>251</v>
      </c>
      <c r="AJ1048549" s="65" t="s">
        <v>252</v>
      </c>
      <c r="AK1048549" s="83" t="s">
        <v>206</v>
      </c>
    </row>
    <row r="1048550" spans="1:37" s="83" customFormat="1" ht="67.5" x14ac:dyDescent="0.25">
      <c r="A1048550" s="3"/>
      <c r="B1048550" s="141" t="s">
        <v>44</v>
      </c>
      <c r="C1048550" s="141" t="s">
        <v>48</v>
      </c>
      <c r="D1048550" s="141"/>
      <c r="E1048550" s="141"/>
      <c r="F1048550" s="4" t="s">
        <v>213</v>
      </c>
      <c r="G1048550" s="191" t="s">
        <v>287</v>
      </c>
      <c r="H1048550" s="190"/>
      <c r="I1048550" s="4"/>
      <c r="J1048550" s="4"/>
      <c r="K1048550" s="4"/>
      <c r="L1048550" s="4"/>
      <c r="M1048550" s="4" t="s">
        <v>187</v>
      </c>
      <c r="N1048550" s="4"/>
      <c r="O1048550" s="4"/>
      <c r="P1048550" s="4"/>
      <c r="Q1048550" s="4"/>
      <c r="R1048550" s="4"/>
      <c r="S1048550" s="4"/>
      <c r="T1048550" s="4"/>
      <c r="U1048550" s="4"/>
      <c r="V1048550" s="83" t="s">
        <v>206</v>
      </c>
      <c r="W1048550" s="65" t="s">
        <v>252</v>
      </c>
      <c r="AJ1048550" s="84" t="s">
        <v>273</v>
      </c>
      <c r="AK1048550" s="83" t="s">
        <v>232</v>
      </c>
    </row>
    <row r="1048551" spans="1:37" s="83" customFormat="1" ht="56.25" x14ac:dyDescent="0.2">
      <c r="A1048551" s="3"/>
      <c r="B1048551" s="141" t="s">
        <v>321</v>
      </c>
      <c r="C1048551" s="141" t="s">
        <v>320</v>
      </c>
      <c r="D1048551" s="141"/>
      <c r="E1048551" s="141"/>
      <c r="F1048551" s="4" t="s">
        <v>200</v>
      </c>
      <c r="G1048551" s="189" t="s">
        <v>289</v>
      </c>
      <c r="H1048551" s="192"/>
      <c r="I1048551" s="4"/>
      <c r="J1048551" s="64" t="s">
        <v>188</v>
      </c>
      <c r="K1048551" s="64"/>
      <c r="M1048551" s="64" t="s">
        <v>138</v>
      </c>
      <c r="N1048551" s="64"/>
      <c r="O1048551" s="64" t="s">
        <v>144</v>
      </c>
      <c r="P1048551" s="64" t="s">
        <v>191</v>
      </c>
      <c r="Q1048551" s="4"/>
      <c r="R1048551" s="4"/>
      <c r="S1048551" s="4" t="s">
        <v>65</v>
      </c>
      <c r="T1048551" s="4"/>
      <c r="U1048551" s="4"/>
      <c r="V1048551" s="83" t="s">
        <v>232</v>
      </c>
      <c r="W1048551" s="84" t="s">
        <v>273</v>
      </c>
      <c r="AJ1048551" s="84" t="s">
        <v>274</v>
      </c>
      <c r="AK1048551" s="83" t="s">
        <v>231</v>
      </c>
    </row>
    <row r="1048552" spans="1:37" s="83" customFormat="1" ht="25.5" x14ac:dyDescent="0.2">
      <c r="A1048552" s="3"/>
      <c r="B1048552" s="141" t="s">
        <v>43</v>
      </c>
      <c r="C1048552" s="141" t="s">
        <v>47</v>
      </c>
      <c r="D1048552" s="141"/>
      <c r="E1048552" s="141"/>
      <c r="F1048552" s="4" t="s">
        <v>214</v>
      </c>
      <c r="G1048552" s="189" t="s">
        <v>290</v>
      </c>
      <c r="H1048552" s="192"/>
      <c r="I1048552" s="4"/>
      <c r="J1048552" s="4" t="s">
        <v>185</v>
      </c>
      <c r="K1048552" s="4"/>
      <c r="L1048552" s="4"/>
      <c r="M1048552" s="3" t="s">
        <v>185</v>
      </c>
      <c r="N1048552" s="3"/>
      <c r="O1048552" s="3" t="s">
        <v>185</v>
      </c>
      <c r="P1048552" s="3" t="s">
        <v>185</v>
      </c>
      <c r="Q1048552" s="4"/>
      <c r="R1048552" s="4"/>
      <c r="S1048552" s="4" t="s">
        <v>441</v>
      </c>
      <c r="T1048552" s="4"/>
      <c r="U1048552" s="4"/>
      <c r="V1048552" s="83" t="s">
        <v>231</v>
      </c>
      <c r="W1048552" s="84" t="s">
        <v>274</v>
      </c>
      <c r="AI1048552" s="65"/>
    </row>
    <row r="1048553" spans="1:37" s="83" customFormat="1" ht="25.5" x14ac:dyDescent="0.2">
      <c r="A1048553" s="3"/>
      <c r="B1048553" s="141" t="s">
        <v>42</v>
      </c>
      <c r="C1048553" s="141" t="s">
        <v>46</v>
      </c>
      <c r="D1048553" s="141"/>
      <c r="E1048553" s="141"/>
      <c r="F1048553" s="4" t="s">
        <v>215</v>
      </c>
      <c r="G1048553" s="189" t="s">
        <v>291</v>
      </c>
      <c r="H1048553" s="192"/>
      <c r="I1048553" s="4"/>
      <c r="J1048553" s="4" t="s">
        <v>189</v>
      </c>
      <c r="K1048553" s="4"/>
      <c r="L1048553" s="4"/>
      <c r="M1048553" s="4" t="s">
        <v>189</v>
      </c>
      <c r="N1048553" s="4"/>
      <c r="O1048553" s="4" t="s">
        <v>189</v>
      </c>
      <c r="P1048553" s="4" t="s">
        <v>189</v>
      </c>
      <c r="Q1048553" s="4"/>
      <c r="R1048553" s="4"/>
      <c r="S1048553" s="4" t="s">
        <v>442</v>
      </c>
      <c r="T1048553" s="4"/>
      <c r="U1048553" s="4"/>
      <c r="V1048553" s="4"/>
    </row>
    <row r="1048554" spans="1:37" s="83" customFormat="1" ht="38.25" x14ac:dyDescent="0.2">
      <c r="A1048554" s="3"/>
      <c r="B1048554" s="141" t="s">
        <v>41</v>
      </c>
      <c r="C1048554" s="141" t="s">
        <v>319</v>
      </c>
      <c r="D1048554" s="141"/>
      <c r="E1048554" s="141"/>
      <c r="F1048554" s="4" t="s">
        <v>216</v>
      </c>
      <c r="G1048554" s="193" t="s">
        <v>285</v>
      </c>
      <c r="H1048554" s="192"/>
      <c r="I1048554" s="4"/>
      <c r="J1048554" s="4" t="s">
        <v>186</v>
      </c>
      <c r="K1048554" s="4"/>
      <c r="L1048554" s="4"/>
      <c r="M1048554" s="4" t="s">
        <v>186</v>
      </c>
      <c r="N1048554" s="4"/>
      <c r="O1048554" s="4" t="s">
        <v>186</v>
      </c>
      <c r="P1048554" s="4" t="s">
        <v>186</v>
      </c>
      <c r="Q1048554" s="4"/>
      <c r="R1048554" s="4"/>
      <c r="S1048554" s="83" t="s">
        <v>440</v>
      </c>
      <c r="T1048554" s="4"/>
      <c r="U1048554" s="4"/>
      <c r="V1048554" s="4"/>
      <c r="W1048554" s="65"/>
    </row>
    <row r="1048555" spans="1:37" s="83" customFormat="1" ht="25.5" x14ac:dyDescent="0.2">
      <c r="A1048555" s="3"/>
      <c r="B1048555" s="3"/>
      <c r="C1048555" s="3"/>
      <c r="D1048555" s="3"/>
      <c r="E1048555" s="3"/>
      <c r="F1048555" s="4"/>
      <c r="G1048555" s="190"/>
      <c r="H1048555" s="192"/>
      <c r="I1048555" s="4"/>
      <c r="J1048555" s="4"/>
      <c r="K1048555" s="4"/>
      <c r="L1048555" s="4"/>
      <c r="M1048555" s="4" t="s">
        <v>190</v>
      </c>
      <c r="N1048555" s="4"/>
      <c r="O1048555" s="4" t="s">
        <v>190</v>
      </c>
      <c r="P1048555" s="4" t="s">
        <v>190</v>
      </c>
      <c r="Q1048555" s="4"/>
      <c r="R1048555" s="4"/>
      <c r="S1048555" s="4" t="s">
        <v>443</v>
      </c>
      <c r="T1048555" s="4"/>
      <c r="U1048555" s="4"/>
      <c r="V1048555" s="4"/>
      <c r="W1048555" s="65"/>
    </row>
    <row r="1048556" spans="1:37" s="83" customFormat="1" ht="15" x14ac:dyDescent="0.2">
      <c r="A1048556" s="3"/>
      <c r="B1048556" s="3"/>
      <c r="C1048556" s="3"/>
      <c r="D1048556" s="3"/>
      <c r="E1048556" s="3"/>
      <c r="F1048556" s="4"/>
      <c r="G1048556" s="190"/>
      <c r="H1048556" s="192"/>
      <c r="I1048556" s="4"/>
      <c r="J1048556" s="4"/>
      <c r="K1048556" s="4"/>
      <c r="L1048556" s="4"/>
      <c r="M1048556" s="4" t="s">
        <v>187</v>
      </c>
      <c r="N1048556" s="4"/>
      <c r="O1048556" s="4" t="s">
        <v>187</v>
      </c>
      <c r="P1048556" s="4" t="s">
        <v>187</v>
      </c>
      <c r="Q1048556" s="4"/>
      <c r="R1048556" s="4"/>
      <c r="S1048556" s="4"/>
      <c r="T1048556" s="4"/>
      <c r="U1048556" s="4"/>
      <c r="V1048556" s="4"/>
      <c r="W1048556" s="4"/>
    </row>
    <row r="1048557" spans="1:37" ht="25.5" x14ac:dyDescent="0.2">
      <c r="S1048557" s="4" t="s">
        <v>444</v>
      </c>
    </row>
  </sheetData>
  <sheetProtection algorithmName="SHA-512" hashValue="GOA+10JM+y9TB/Ye1uZEyIpUD27+YJE3nb0cAYx4m6Mla4J3kHR0u4r5Y72ie2FEgU7blk+Akh7ybnReNieHNQ==" saltValue="M8yfJ7tBlErrsTPIowZFXg==" spinCount="100000" sheet="1" objects="1" scenarios="1" formatRows="0" insertRows="0" deleteRows="0" selectLockedCells="1"/>
  <sortState ref="I1048538:I1048549">
    <sortCondition ref="I1048538"/>
  </sortState>
  <mergeCells count="115">
    <mergeCell ref="J16:J18"/>
    <mergeCell ref="O19:O21"/>
    <mergeCell ref="B25:B27"/>
    <mergeCell ref="C22:C24"/>
    <mergeCell ref="A6:B6"/>
    <mergeCell ref="A25:A27"/>
    <mergeCell ref="A8:A9"/>
    <mergeCell ref="A10:A12"/>
    <mergeCell ref="F10:F12"/>
    <mergeCell ref="G10:G12"/>
    <mergeCell ref="H10:H12"/>
    <mergeCell ref="C25:C27"/>
    <mergeCell ref="F25:F27"/>
    <mergeCell ref="G25:G27"/>
    <mergeCell ref="H25:H27"/>
    <mergeCell ref="A22:A24"/>
    <mergeCell ref="F22:F24"/>
    <mergeCell ref="G22:G24"/>
    <mergeCell ref="H22:H24"/>
    <mergeCell ref="B22:B24"/>
    <mergeCell ref="A13:A15"/>
    <mergeCell ref="J10:J12"/>
    <mergeCell ref="C13:C15"/>
    <mergeCell ref="B16:B18"/>
    <mergeCell ref="C16:C18"/>
    <mergeCell ref="B19:B21"/>
    <mergeCell ref="C19:C21"/>
    <mergeCell ref="F6:I6"/>
    <mergeCell ref="V10:V12"/>
    <mergeCell ref="W10:W12"/>
    <mergeCell ref="B13:B15"/>
    <mergeCell ref="L13:L15"/>
    <mergeCell ref="F13:F15"/>
    <mergeCell ref="G13:G15"/>
    <mergeCell ref="H13:H15"/>
    <mergeCell ref="J13:J15"/>
    <mergeCell ref="K13:K15"/>
    <mergeCell ref="K8:O8"/>
    <mergeCell ref="P8:V8"/>
    <mergeCell ref="W8:W9"/>
    <mergeCell ref="M10:M12"/>
    <mergeCell ref="N10:N12"/>
    <mergeCell ref="O10:O12"/>
    <mergeCell ref="R10:R12"/>
    <mergeCell ref="N19:N21"/>
    <mergeCell ref="H16:H18"/>
    <mergeCell ref="R19:R21"/>
    <mergeCell ref="V19:V21"/>
    <mergeCell ref="AB25:AB27"/>
    <mergeCell ref="L25:L27"/>
    <mergeCell ref="M25:M27"/>
    <mergeCell ref="N25:N27"/>
    <mergeCell ref="O25:O27"/>
    <mergeCell ref="R25:R27"/>
    <mergeCell ref="V25:V27"/>
    <mergeCell ref="V22:V24"/>
    <mergeCell ref="W22:W24"/>
    <mergeCell ref="AB22:AB24"/>
    <mergeCell ref="J25:J27"/>
    <mergeCell ref="K25:K27"/>
    <mergeCell ref="K22:K24"/>
    <mergeCell ref="L22:L24"/>
    <mergeCell ref="M22:M24"/>
    <mergeCell ref="N22:N24"/>
    <mergeCell ref="O22:O24"/>
    <mergeCell ref="R22:R24"/>
    <mergeCell ref="W25:W27"/>
    <mergeCell ref="B10:B12"/>
    <mergeCell ref="C10:C12"/>
    <mergeCell ref="AB10:AB12"/>
    <mergeCell ref="J22:J24"/>
    <mergeCell ref="AB16:AB18"/>
    <mergeCell ref="A19:A21"/>
    <mergeCell ref="F19:F21"/>
    <mergeCell ref="G19:G21"/>
    <mergeCell ref="H19:H21"/>
    <mergeCell ref="J19:J21"/>
    <mergeCell ref="K19:K21"/>
    <mergeCell ref="L19:L21"/>
    <mergeCell ref="M19:M21"/>
    <mergeCell ref="M16:M18"/>
    <mergeCell ref="N16:N18"/>
    <mergeCell ref="O16:O18"/>
    <mergeCell ref="R16:R18"/>
    <mergeCell ref="V16:V18"/>
    <mergeCell ref="W16:W18"/>
    <mergeCell ref="A16:A18"/>
    <mergeCell ref="F16:F18"/>
    <mergeCell ref="G16:G18"/>
    <mergeCell ref="W19:W21"/>
    <mergeCell ref="AB19:AB21"/>
    <mergeCell ref="Z6:AA6"/>
    <mergeCell ref="K10:K12"/>
    <mergeCell ref="L10:L12"/>
    <mergeCell ref="K16:K18"/>
    <mergeCell ref="L16:L18"/>
    <mergeCell ref="X8:AB8"/>
    <mergeCell ref="P9:R9"/>
    <mergeCell ref="W1:W4"/>
    <mergeCell ref="H2:V2"/>
    <mergeCell ref="H3:V4"/>
    <mergeCell ref="W13:W15"/>
    <mergeCell ref="AB13:AB15"/>
    <mergeCell ref="M13:M15"/>
    <mergeCell ref="N13:N15"/>
    <mergeCell ref="O13:O15"/>
    <mergeCell ref="R13:R15"/>
    <mergeCell ref="V13:V15"/>
    <mergeCell ref="J6:S6"/>
    <mergeCell ref="D8:J8"/>
    <mergeCell ref="A7:AB7"/>
    <mergeCell ref="T6:V6"/>
    <mergeCell ref="W6:Y6"/>
    <mergeCell ref="C6:E6"/>
    <mergeCell ref="B8:C8"/>
  </mergeCells>
  <conditionalFormatting sqref="P10:P12 T10:U12 P21 T21:U21 P23:P24 T23:U24 P26:P27 T26:U27 U25">
    <cfRule type="containsText" dxfId="116" priority="91" stopIfTrue="1" operator="containsText" text="3">
      <formula>NOT(ISERROR(SEARCH("3",P10)))</formula>
    </cfRule>
    <cfRule type="containsText" dxfId="115" priority="92" stopIfTrue="1" operator="containsText" text="3">
      <formula>NOT(ISERROR(SEARCH("3",P10)))</formula>
    </cfRule>
    <cfRule type="containsText" dxfId="114" priority="93" stopIfTrue="1" operator="containsText" text="1">
      <formula>NOT(ISERROR(SEARCH("1",P10)))</formula>
    </cfRule>
  </conditionalFormatting>
  <conditionalFormatting sqref="K10:K18 L13 L16 L19 L22 L25 L10">
    <cfRule type="containsText" dxfId="113" priority="88" operator="containsText" text="MEDIA">
      <formula>NOT(ISERROR(SEARCH("MEDIA",K10)))</formula>
    </cfRule>
    <cfRule type="containsText" dxfId="112" priority="89" operator="containsText" text="ALTA">
      <formula>NOT(ISERROR(SEARCH("ALTA",K10)))</formula>
    </cfRule>
    <cfRule type="containsText" dxfId="111" priority="90" operator="containsText" text="BAJA">
      <formula>NOT(ISERROR(SEARCH("BAJA",K10)))</formula>
    </cfRule>
  </conditionalFormatting>
  <conditionalFormatting sqref="M10:M21 N10 N13 N16 N19 N22 N25 M25:M27">
    <cfRule type="containsText" dxfId="110" priority="85" operator="containsText" text="MEDIO">
      <formula>NOT(ISERROR(SEARCH("MEDIO",M10)))</formula>
    </cfRule>
    <cfRule type="containsText" dxfId="109" priority="86" operator="containsText" text="ALTO">
      <formula>NOT(ISERROR(SEARCH("ALTO",M10)))</formula>
    </cfRule>
    <cfRule type="containsText" dxfId="108" priority="87" operator="containsText" text="BAJO">
      <formula>NOT(ISERROR(SEARCH("BAJO",M10)))</formula>
    </cfRule>
  </conditionalFormatting>
  <conditionalFormatting sqref="P10:P12 P21 P23:P24 P26:P27">
    <cfRule type="cellIs" dxfId="107" priority="84" operator="between">
      <formula>2</formula>
      <formula>3</formula>
    </cfRule>
  </conditionalFormatting>
  <conditionalFormatting sqref="O10:O27">
    <cfRule type="cellIs" dxfId="106" priority="81" operator="lessThanOrEqual">
      <formula>3</formula>
    </cfRule>
    <cfRule type="cellIs" dxfId="105" priority="82" stopIfTrue="1" operator="between">
      <formula>4</formula>
      <formula>9</formula>
    </cfRule>
    <cfRule type="cellIs" dxfId="104" priority="83" operator="greaterThanOrEqual">
      <formula>10</formula>
    </cfRule>
  </conditionalFormatting>
  <conditionalFormatting sqref="V10:V27">
    <cfRule type="cellIs" dxfId="103" priority="78" operator="lessThanOrEqual">
      <formula>3</formula>
    </cfRule>
    <cfRule type="cellIs" dxfId="102" priority="79" stopIfTrue="1" operator="between">
      <formula>4</formula>
      <formula>18</formula>
    </cfRule>
    <cfRule type="cellIs" dxfId="101" priority="80" operator="greaterThanOrEqual">
      <formula>19</formula>
    </cfRule>
  </conditionalFormatting>
  <conditionalFormatting sqref="W10 W13 W16 W19 W22 W25">
    <cfRule type="cellIs" dxfId="100" priority="75" operator="equal">
      <formula>"LEVE"</formula>
    </cfRule>
    <cfRule type="cellIs" dxfId="99" priority="76" operator="equal">
      <formula>"MODERADO"</formula>
    </cfRule>
    <cfRule type="cellIs" dxfId="98" priority="77" operator="equal">
      <formula>"GRAVE"</formula>
    </cfRule>
  </conditionalFormatting>
  <conditionalFormatting sqref="K10:K18">
    <cfRule type="containsText" dxfId="97" priority="73" operator="containsText" text="MEDIO BAJA">
      <formula>NOT(ISERROR(SEARCH("MEDIO BAJA",K10)))</formula>
    </cfRule>
    <cfRule type="containsText" dxfId="96" priority="74" operator="containsText" text="MEDIO ALTA">
      <formula>NOT(ISERROR(SEARCH("MEDIO ALTA",K10)))</formula>
    </cfRule>
  </conditionalFormatting>
  <conditionalFormatting sqref="M10:M21 M25:M27">
    <cfRule type="containsText" dxfId="95" priority="71" operator="containsText" text="MEDIO BAJO">
      <formula>NOT(ISERROR(SEARCH("MEDIO BAJO",M10)))</formula>
    </cfRule>
    <cfRule type="containsText" dxfId="94" priority="72" operator="containsText" text="MEDIO ALTO">
      <formula>NOT(ISERROR(SEARCH("MEDIO ALTO",M10)))</formula>
    </cfRule>
  </conditionalFormatting>
  <conditionalFormatting sqref="P13:P15">
    <cfRule type="containsText" dxfId="93" priority="68" stopIfTrue="1" operator="containsText" text="3">
      <formula>NOT(ISERROR(SEARCH("3",P13)))</formula>
    </cfRule>
    <cfRule type="containsText" dxfId="92" priority="69" stopIfTrue="1" operator="containsText" text="3">
      <formula>NOT(ISERROR(SEARCH("3",P13)))</formula>
    </cfRule>
    <cfRule type="containsText" dxfId="91" priority="70" stopIfTrue="1" operator="containsText" text="1">
      <formula>NOT(ISERROR(SEARCH("1",P13)))</formula>
    </cfRule>
  </conditionalFormatting>
  <conditionalFormatting sqref="P13:P15">
    <cfRule type="cellIs" dxfId="90" priority="67" operator="between">
      <formula>2</formula>
      <formula>3</formula>
    </cfRule>
  </conditionalFormatting>
  <conditionalFormatting sqref="T13:U15">
    <cfRule type="containsText" dxfId="89" priority="64" stopIfTrue="1" operator="containsText" text="3">
      <formula>NOT(ISERROR(SEARCH("3",T13)))</formula>
    </cfRule>
    <cfRule type="containsText" dxfId="88" priority="65" stopIfTrue="1" operator="containsText" text="3">
      <formula>NOT(ISERROR(SEARCH("3",T13)))</formula>
    </cfRule>
    <cfRule type="containsText" dxfId="87" priority="66" stopIfTrue="1" operator="containsText" text="1">
      <formula>NOT(ISERROR(SEARCH("1",T13)))</formula>
    </cfRule>
  </conditionalFormatting>
  <conditionalFormatting sqref="P16:P18">
    <cfRule type="containsText" dxfId="86" priority="61" stopIfTrue="1" operator="containsText" text="3">
      <formula>NOT(ISERROR(SEARCH("3",P16)))</formula>
    </cfRule>
    <cfRule type="containsText" dxfId="85" priority="62" stopIfTrue="1" operator="containsText" text="3">
      <formula>NOT(ISERROR(SEARCH("3",P16)))</formula>
    </cfRule>
    <cfRule type="containsText" dxfId="84" priority="63" stopIfTrue="1" operator="containsText" text="1">
      <formula>NOT(ISERROR(SEARCH("1",P16)))</formula>
    </cfRule>
  </conditionalFormatting>
  <conditionalFormatting sqref="P16:P18">
    <cfRule type="cellIs" dxfId="83" priority="60" operator="between">
      <formula>2</formula>
      <formula>3</formula>
    </cfRule>
  </conditionalFormatting>
  <conditionalFormatting sqref="T16:U18">
    <cfRule type="containsText" dxfId="82" priority="57" stopIfTrue="1" operator="containsText" text="3">
      <formula>NOT(ISERROR(SEARCH("3",T16)))</formula>
    </cfRule>
    <cfRule type="containsText" dxfId="81" priority="58" stopIfTrue="1" operator="containsText" text="3">
      <formula>NOT(ISERROR(SEARCH("3",T16)))</formula>
    </cfRule>
    <cfRule type="containsText" dxfId="80" priority="59" stopIfTrue="1" operator="containsText" text="1">
      <formula>NOT(ISERROR(SEARCH("1",T16)))</formula>
    </cfRule>
  </conditionalFormatting>
  <conditionalFormatting sqref="K19:K21">
    <cfRule type="containsText" dxfId="79" priority="54" operator="containsText" text="MEDIA">
      <formula>NOT(ISERROR(SEARCH("MEDIA",K19)))</formula>
    </cfRule>
    <cfRule type="containsText" dxfId="78" priority="55" operator="containsText" text="ALTA">
      <formula>NOT(ISERROR(SEARCH("ALTA",K19)))</formula>
    </cfRule>
    <cfRule type="containsText" dxfId="77" priority="56" operator="containsText" text="BAJA">
      <formula>NOT(ISERROR(SEARCH("BAJA",K19)))</formula>
    </cfRule>
  </conditionalFormatting>
  <conditionalFormatting sqref="K19:K21">
    <cfRule type="containsText" dxfId="76" priority="52" operator="containsText" text="MEDIO BAJA">
      <formula>NOT(ISERROR(SEARCH("MEDIO BAJA",K19)))</formula>
    </cfRule>
    <cfRule type="containsText" dxfId="75" priority="53" operator="containsText" text="MEDIO ALTA">
      <formula>NOT(ISERROR(SEARCH("MEDIO ALTA",K19)))</formula>
    </cfRule>
  </conditionalFormatting>
  <conditionalFormatting sqref="P19:P20">
    <cfRule type="containsText" dxfId="74" priority="49" stopIfTrue="1" operator="containsText" text="3">
      <formula>NOT(ISERROR(SEARCH("3",P19)))</formula>
    </cfRule>
    <cfRule type="containsText" dxfId="73" priority="50" stopIfTrue="1" operator="containsText" text="3">
      <formula>NOT(ISERROR(SEARCH("3",P19)))</formula>
    </cfRule>
    <cfRule type="containsText" dxfId="72" priority="51" stopIfTrue="1" operator="containsText" text="1">
      <formula>NOT(ISERROR(SEARCH("1",P19)))</formula>
    </cfRule>
  </conditionalFormatting>
  <conditionalFormatting sqref="P19:P20">
    <cfRule type="cellIs" dxfId="71" priority="48" operator="between">
      <formula>2</formula>
      <formula>3</formula>
    </cfRule>
  </conditionalFormatting>
  <conditionalFormatting sqref="T19:U20">
    <cfRule type="containsText" dxfId="70" priority="45" stopIfTrue="1" operator="containsText" text="3">
      <formula>NOT(ISERROR(SEARCH("3",T19)))</formula>
    </cfRule>
    <cfRule type="containsText" dxfId="69" priority="46" stopIfTrue="1" operator="containsText" text="3">
      <formula>NOT(ISERROR(SEARCH("3",T19)))</formula>
    </cfRule>
    <cfRule type="containsText" dxfId="68" priority="47" stopIfTrue="1" operator="containsText" text="1">
      <formula>NOT(ISERROR(SEARCH("1",T19)))</formula>
    </cfRule>
  </conditionalFormatting>
  <conditionalFormatting sqref="M22:M24">
    <cfRule type="containsText" dxfId="67" priority="37" operator="containsText" text="MEDIO">
      <formula>NOT(ISERROR(SEARCH("MEDIO",M22)))</formula>
    </cfRule>
    <cfRule type="containsText" dxfId="66" priority="38" operator="containsText" text="ALTO">
      <formula>NOT(ISERROR(SEARCH("ALTO",M22)))</formula>
    </cfRule>
    <cfRule type="containsText" dxfId="65" priority="39" operator="containsText" text="BAJO">
      <formula>NOT(ISERROR(SEARCH("BAJO",M22)))</formula>
    </cfRule>
  </conditionalFormatting>
  <conditionalFormatting sqref="M22:M24">
    <cfRule type="containsText" dxfId="64" priority="35" operator="containsText" text="MEDIO BAJO">
      <formula>NOT(ISERROR(SEARCH("MEDIO BAJO",M22)))</formula>
    </cfRule>
    <cfRule type="containsText" dxfId="63" priority="36" operator="containsText" text="MEDIO ALTO">
      <formula>NOT(ISERROR(SEARCH("MEDIO ALTO",M22)))</formula>
    </cfRule>
  </conditionalFormatting>
  <conditionalFormatting sqref="K25:K27">
    <cfRule type="containsText" dxfId="62" priority="25" operator="containsText" text="MEDIA">
      <formula>NOT(ISERROR(SEARCH("MEDIA",K25)))</formula>
    </cfRule>
    <cfRule type="containsText" dxfId="61" priority="26" operator="containsText" text="ALTA">
      <formula>NOT(ISERROR(SEARCH("ALTA",K25)))</formula>
    </cfRule>
    <cfRule type="containsText" dxfId="60" priority="27" operator="containsText" text="BAJA">
      <formula>NOT(ISERROR(SEARCH("BAJA",K25)))</formula>
    </cfRule>
  </conditionalFormatting>
  <conditionalFormatting sqref="K25:K27">
    <cfRule type="containsText" dxfId="59" priority="23" operator="containsText" text="MEDIO BAJA">
      <formula>NOT(ISERROR(SEARCH("MEDIO BAJA",K25)))</formula>
    </cfRule>
    <cfRule type="containsText" dxfId="58" priority="24" operator="containsText" text="MEDIO ALTA">
      <formula>NOT(ISERROR(SEARCH("MEDIO ALTA",K25)))</formula>
    </cfRule>
  </conditionalFormatting>
  <conditionalFormatting sqref="P25">
    <cfRule type="containsText" dxfId="57" priority="20" stopIfTrue="1" operator="containsText" text="3">
      <formula>NOT(ISERROR(SEARCH("3",P25)))</formula>
    </cfRule>
    <cfRule type="containsText" dxfId="56" priority="21" stopIfTrue="1" operator="containsText" text="3">
      <formula>NOT(ISERROR(SEARCH("3",P25)))</formula>
    </cfRule>
    <cfRule type="containsText" dxfId="55" priority="22" stopIfTrue="1" operator="containsText" text="1">
      <formula>NOT(ISERROR(SEARCH("1",P25)))</formula>
    </cfRule>
  </conditionalFormatting>
  <conditionalFormatting sqref="P25">
    <cfRule type="cellIs" dxfId="54" priority="19" operator="between">
      <formula>2</formula>
      <formula>3</formula>
    </cfRule>
  </conditionalFormatting>
  <conditionalFormatting sqref="T25">
    <cfRule type="containsText" dxfId="53" priority="16" stopIfTrue="1" operator="containsText" text="3">
      <formula>NOT(ISERROR(SEARCH("3",T25)))</formula>
    </cfRule>
    <cfRule type="containsText" dxfId="52" priority="17" stopIfTrue="1" operator="containsText" text="3">
      <formula>NOT(ISERROR(SEARCH("3",T25)))</formula>
    </cfRule>
    <cfRule type="containsText" dxfId="51" priority="18" stopIfTrue="1" operator="containsText" text="1">
      <formula>NOT(ISERROR(SEARCH("1",T25)))</formula>
    </cfRule>
  </conditionalFormatting>
  <conditionalFormatting sqref="K22:K24">
    <cfRule type="containsText" dxfId="50" priority="13" operator="containsText" text="MEDIA">
      <formula>NOT(ISERROR(SEARCH("MEDIA",K22)))</formula>
    </cfRule>
    <cfRule type="containsText" dxfId="49" priority="14" operator="containsText" text="ALTA">
      <formula>NOT(ISERROR(SEARCH("ALTA",K22)))</formula>
    </cfRule>
    <cfRule type="containsText" dxfId="48" priority="15" operator="containsText" text="BAJA">
      <formula>NOT(ISERROR(SEARCH("BAJA",K22)))</formula>
    </cfRule>
  </conditionalFormatting>
  <conditionalFormatting sqref="K22:K24">
    <cfRule type="containsText" dxfId="47" priority="11" operator="containsText" text="MEDIO BAJA">
      <formula>NOT(ISERROR(SEARCH("MEDIO BAJA",K22)))</formula>
    </cfRule>
    <cfRule type="containsText" dxfId="46" priority="12" operator="containsText" text="MEDIO ALTA">
      <formula>NOT(ISERROR(SEARCH("MEDIO ALTA",K22)))</formula>
    </cfRule>
  </conditionalFormatting>
  <conditionalFormatting sqref="U22">
    <cfRule type="containsText" dxfId="45" priority="8" stopIfTrue="1" operator="containsText" text="3">
      <formula>NOT(ISERROR(SEARCH("3",U22)))</formula>
    </cfRule>
    <cfRule type="containsText" dxfId="44" priority="9" stopIfTrue="1" operator="containsText" text="3">
      <formula>NOT(ISERROR(SEARCH("3",U22)))</formula>
    </cfRule>
    <cfRule type="containsText" dxfId="43" priority="10" stopIfTrue="1" operator="containsText" text="1">
      <formula>NOT(ISERROR(SEARCH("1",U22)))</formula>
    </cfRule>
  </conditionalFormatting>
  <conditionalFormatting sqref="T22">
    <cfRule type="containsText" dxfId="42" priority="5" stopIfTrue="1" operator="containsText" text="3">
      <formula>NOT(ISERROR(SEARCH("3",T22)))</formula>
    </cfRule>
    <cfRule type="containsText" dxfId="41" priority="6" stopIfTrue="1" operator="containsText" text="3">
      <formula>NOT(ISERROR(SEARCH("3",T22)))</formula>
    </cfRule>
    <cfRule type="containsText" dxfId="40" priority="7" stopIfTrue="1" operator="containsText" text="1">
      <formula>NOT(ISERROR(SEARCH("1",T22)))</formula>
    </cfRule>
  </conditionalFormatting>
  <conditionalFormatting sqref="P22">
    <cfRule type="containsText" dxfId="39" priority="2" stopIfTrue="1" operator="containsText" text="3">
      <formula>NOT(ISERROR(SEARCH("3",P22)))</formula>
    </cfRule>
    <cfRule type="containsText" dxfId="38" priority="3" stopIfTrue="1" operator="containsText" text="3">
      <formula>NOT(ISERROR(SEARCH("3",P22)))</formula>
    </cfRule>
    <cfRule type="containsText" dxfId="37" priority="4" stopIfTrue="1" operator="containsText" text="1">
      <formula>NOT(ISERROR(SEARCH("1",P22)))</formula>
    </cfRule>
  </conditionalFormatting>
  <conditionalFormatting sqref="P22">
    <cfRule type="cellIs" dxfId="36" priority="1" operator="between">
      <formula>2</formula>
      <formula>3</formula>
    </cfRule>
  </conditionalFormatting>
  <dataValidations xWindow="178" yWindow="457" count="55">
    <dataValidation allowBlank="1" showInputMessage="1" showErrorMessage="1" errorTitle="DATO NO VALIDO" error="CELDA DE SELECCIÓN - NO CAMBIAR CONFIGURACIÓN" promptTitle="IMPACTO" prompt="Seleccione el nivel de impacto del riesgo" sqref="N10:N27"/>
    <dataValidation allowBlank="1" showInputMessage="1" showErrorMessage="1" errorTitle="DATO NO VALIDO" error="CELDA DE SELECCIÓN  - NO CAMBIAR CONFIGURACIÓN" promptTitle="PROBABILIDAD" prompt="Seleccione la probabilidad de ocurrencia del riesgo" sqref="L10:L27"/>
    <dataValidation type="list" allowBlank="1" showInputMessage="1" showErrorMessage="1" errorTitle="DATO NO VALIDO" error="CELDA DE SELECCIÓN - NO CAMBIAR CONFIGURACIÓN" promptTitle="IMPACTO" prompt="Seleccione el nivel de impacto del riesgo" sqref="M10:M12">
      <formula1>INDIRECT($F$10)</formula1>
    </dataValidation>
    <dataValidation type="list" allowBlank="1" showInputMessage="1" showErrorMessage="1" promptTitle="TRATAMIENTO DEL RIESGO" prompt="Defina el tratamiento que se le dará al riesgo" sqref="X25:X27">
      <formula1>INDIRECT($W$25)</formula1>
    </dataValidation>
    <dataValidation type="list" allowBlank="1" showInputMessage="1" showErrorMessage="1" promptTitle="TRATAMIENTO DEL RIESGO" prompt="Defina el tratamiento que se le dará al riesgo" sqref="X22:X24">
      <formula1>INDIRECT($W$22)</formula1>
    </dataValidation>
    <dataValidation type="list" allowBlank="1" showInputMessage="1" showErrorMessage="1" promptTitle="TRATAMIENTO DEL RIESGO" prompt="Defina el tratamiento que se le dará al riesgo" sqref="X19:X21">
      <formula1>INDIRECT($W$19)</formula1>
    </dataValidation>
    <dataValidation type="list" allowBlank="1" showInputMessage="1" showErrorMessage="1" promptTitle="TRATAMIENTO DEL RIESGO" prompt="Defina el tratamiento que se le dará al riesgo" sqref="X16:X18">
      <formula1>INDIRECT($W$16)</formula1>
    </dataValidation>
    <dataValidation type="list" allowBlank="1" showInputMessage="1" showErrorMessage="1" promptTitle="TRATAMIENTO DEL RIESGO" prompt="Defina el tratamiento que se le dará al riesgo" sqref="X13:X15">
      <formula1>INDIRECT($W$13)</formula1>
    </dataValidation>
    <dataValidation type="list" allowBlank="1" showInputMessage="1" showErrorMessage="1" promptTitle="TRATAMIENTO DEL RIESGO" prompt="Defina el tratamiento que se le dará al riesgo" sqref="X10:X12">
      <formula1>INDIRECT($W$10)</formula1>
    </dataValidation>
    <dataValidation type="list" allowBlank="1" showInputMessage="1" showErrorMessage="1" errorTitle="DATO NO VÁLIDO" error="CELDA DE SELECCIÓN - NO CAMBIAR CONFIGURACIÓN" promptTitle="CONTROL" prompt="Defina el estado del control asociado al riesgo" sqref="P10:P27">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Estado del Control" prompt="Determine el estado del control" sqref="P10:P27">
      <formula1>"No existen, No aplicados, Aplicados - No efectivos, Aplicados efectivos y No Documentados, Documentados Aplicados y Efectivos"</formula1>
    </dataValidation>
    <dataValidation type="custom" allowBlank="1" showInputMessage="1" showErrorMessage="1" sqref="S32">
      <formula1>IF(OR(#REF!="0", #REF!="I", #REF!="II"),"NO APLICA", "xxxxxx")</formula1>
    </dataValidation>
    <dataValidation type="list" allowBlank="1" showInputMessage="1" showErrorMessage="1" errorTitle="DATO NO VALIDO" error="CELDA DE SELECCIÓN  - NO CAMBIAR CONFIGURACIÓN" promptTitle="PROBABILIDAD" prompt="Seleccione la probabilidad de ocurrencia del riesgo" sqref="K10:K27">
      <formula1>PROBABILIDAD</formula1>
    </dataValidation>
    <dataValidation allowBlank="1" showInputMessage="1" showErrorMessage="1" prompt="De acuerdo al análisis de los factores interno y externos que incluyo en el estudio de contexto del proceso, establezca claramente la causa que genera el riesgo." sqref="I10:I27"/>
    <dataValidation type="date" operator="greaterThan" allowBlank="1" showInputMessage="1" showErrorMessage="1" errorTitle="INTRODUZCA FECHA" error="DD/MM/AA" promptTitle="FECHA DE ELABORACIÓN" prompt="Ingrese la fecha en la cual elabora el plan de manejo de riesgos" sqref="AA3">
      <formula1>#REF!</formula1>
    </dataValidation>
    <dataValidation allowBlank="1" showInputMessage="1" showErrorMessage="1" prompt="Identiique aquellas principales consecuencias que se pueden presentar al momento de que se materialice el riesgo" sqref="J10 J13:J27"/>
    <dataValidation allowBlank="1" showInputMessage="1" showErrorMessage="1" prompt="Describa brevemente en qué consiste el riesgo" sqref="H10 H13:H27"/>
    <dataValidation allowBlank="1" showInputMessage="1" showErrorMessage="1" promptTitle="CONTROL" prompt="Defina el estado del control asociado al riesgo" sqref="Q19:R19 Q16:R16 Q22:R22 Q25:R25 Q13:R13 Q20:Q21 Q26:Q27 Q23:Q24 Q17:Q18 Q11:Q12 Q14:Q15 Q10:R10"/>
    <dataValidation allowBlank="1" showInputMessage="1" showErrorMessage="1" promptTitle="INDICADOR  DEL RIESGO" prompt="Establezca un indicador que permita monitorear el riesgo" sqref="AB10 AB13:AB27"/>
    <dataValidation type="list" allowBlank="1" showInputMessage="1" showErrorMessage="1" sqref="D11:D27">
      <formula1>FACTOR</formula1>
    </dataValidation>
    <dataValidation type="list" allowBlank="1" showInputMessage="1" showErrorMessage="1" sqref="E12">
      <formula1>INDIRECT($D$12)</formula1>
    </dataValidation>
    <dataValidation type="list" allowBlank="1" showInputMessage="1" showErrorMessage="1" prompt="Seleccione la Unidad Organizacional o el área que diligencia el mapa de riesgos" sqref="J6:S6">
      <formula1>INDIRECT($C$6)</formula1>
    </dataValidation>
    <dataValidation type="list" allowBlank="1" showInputMessage="1" showErrorMessage="1" prompt="Seleccione la CLASE de riesgo_x000a_" sqref="F10:F27">
      <formula1>TIPO</formula1>
    </dataValidation>
    <dataValidation type="list" allowBlank="1" showInputMessage="1" showErrorMessage="1" prompt="Seleccione el tipo de Factor establecido en el contexto" sqref="D10">
      <formula1>FACTOR</formula1>
    </dataValidation>
    <dataValidation type="list" allowBlank="1" showInputMessage="1" showErrorMessage="1" prompt="De acuerdo al tipo factor seleccionado (interno o externo) seleccione el factor específico" sqref="E10">
      <formula1>INDIRECT($D$10)</formula1>
    </dataValidation>
    <dataValidation type="list" allowBlank="1" showInputMessage="1" showErrorMessage="1" errorTitle="DATO NO VALIDO" error="CELDA DE SELECCIÓN - NO CAMBIAR CONFIGURACIÓN" promptTitle="IMPACTO" prompt="Seleccione el nivel de impacto del riesgo" sqref="M13:M15">
      <formula1>INDIRECT($F$13)</formula1>
    </dataValidation>
    <dataValidation type="list" allowBlank="1" showInputMessage="1" showErrorMessage="1" errorTitle="DATO NO VALIDO" error="CELDA DE SELECCIÓN - NO CAMBIAR CONFIGURACIÓN" promptTitle="IMPACTO" prompt="Seleccione el nivel de impacto del riesgo" sqref="M16:M18">
      <formula1>INDIRECT($F$16)</formula1>
    </dataValidation>
    <dataValidation type="list" allowBlank="1" showInputMessage="1" showErrorMessage="1" errorTitle="DATO NO VALIDO" error="CELDA DE SELECCIÓN - NO CAMBIAR CONFIGURACIÓN" promptTitle="IMPACTO" prompt="Seleccione el nivel de impacto del riesgo" sqref="M19:M21">
      <formula1>INDIRECT($F$19)</formula1>
    </dataValidation>
    <dataValidation type="list" allowBlank="1" showInputMessage="1" showErrorMessage="1" errorTitle="DATO NO VALIDO" error="CELDA DE SELECCIÓN - NO CAMBIAR CONFIGURACIÓN" promptTitle="IMPACTO" prompt="Seleccione el nivel de impacto del riesgo" sqref="M22:M24">
      <formula1>INDIRECT($F$22)</formula1>
    </dataValidation>
    <dataValidation type="list" allowBlank="1" showInputMessage="1" showErrorMessage="1" errorTitle="DATO NO VALIDO" error="CELDA DE SELECCIÓN - NO CAMBIAR CONFIGURACIÓN" promptTitle="IMPACTO" prompt="Seleccione el nivel de impacto del riesgo" sqref="M25:M27">
      <formula1>INDIRECT($F$25)</formula1>
    </dataValidation>
    <dataValidation type="list" allowBlank="1" showInputMessage="1" showErrorMessage="1" error="Seleccion el tipo de mapa" prompt="Seleccione el tipo de mapa de riesgos a construir_x000a_PROCESOS_x000a_PDI" sqref="C6:E6">
      <formula1>MAPA</formula1>
    </dataValidation>
    <dataValidation type="list" allowBlank="1" showInputMessage="1" showErrorMessage="1" sqref="E13">
      <formula1>INDIRECT($D$13)</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26">
      <formula1>INDIRECT($D$26)</formula1>
    </dataValidation>
    <dataValidation type="list" allowBlank="1" showInputMessage="1" showErrorMessage="1" sqref="E27">
      <formula1>INDIRECT($D$27)</formula1>
    </dataValidation>
    <dataValidation type="list" allowBlank="1" showInputMessage="1" showErrorMessage="1" sqref="E11">
      <formula1>INDIRECT($D$11)</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Y10:Y27"/>
    <dataValidation allowBlank="1" showInputMessage="1" showErrorMessage="1" prompt="Defina la fecha en la cual espera implmentar la acción (oportunidad de mejora) formulada." sqref="Z10:Z27"/>
    <dataValidation allowBlank="1" showInputMessage="1" showErrorMessage="1" prompt="Si el tratamiento consiste en COMPARTIR, defina las unidades organizacionales que deben participar._x000a__x000a_RECUERDE:  Antes de invoucrar a otras unidades organizacionales o áreas contar con su aprobación." sqref="AA10:AA27"/>
    <dataValidation allowBlank="1" showInputMessage="1" showErrorMessage="1" prompt="Describa el control que ACTUALMENTE tiene para mitigar o prevenir el riesgo._x000a__x000a_Si definio NO EXISTE CONTROL, deje esta celda en blanco" sqref="S10:S27"/>
    <dataValidation type="list" allowBlank="1" showInputMessage="1" showErrorMessage="1" promptTitle="Periodicidad" prompt="Determine los intervalos en los cuales aplica el control._x000a__x000a_Si definio NO EXISTE EL CONTROL dejeesta celda en blanco" sqref="T10:T27">
      <formula1>"Anual, Semestral, Trimestral, Bimestral, Mensual, Quincenal, Semanal, Diaria,Otra"</formula1>
    </dataValidation>
    <dataValidation type="list" allowBlank="1" showInputMessage="1" showErrorMessage="1" promptTitle="Tipo de control" prompt="Defina que tipo de control es el que se aplica._x000a__x000a_Si definio NO EXISTE EL CONTROL dejeesta celda en blanco" sqref="U10:U27">
      <formula1>"Detectivo, Correctivo, Preventivo, Direccion"</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G10:G27"/>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10:B27">
      <formula1>INDIRECT($J$6)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47"/>
  <sheetViews>
    <sheetView zoomScale="70" zoomScaleNormal="70" zoomScaleSheetLayoutView="130" workbookViewId="0">
      <pane xSplit="4" ySplit="9" topLeftCell="F10" activePane="bottomRight" state="frozen"/>
      <selection pane="topRight" activeCell="D1" sqref="D1"/>
      <selection pane="bottomLeft" activeCell="A9" sqref="A9"/>
      <selection pane="bottomRight" activeCell="N26" sqref="N26"/>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1.85546875"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18" s="5" customFormat="1" ht="19.5" customHeight="1" x14ac:dyDescent="0.2">
      <c r="A1" s="155"/>
      <c r="B1" s="156"/>
      <c r="C1" s="156"/>
      <c r="D1" s="151"/>
      <c r="E1" s="151"/>
      <c r="F1" s="151"/>
      <c r="G1" s="151"/>
      <c r="H1" s="151"/>
      <c r="I1" s="151"/>
      <c r="J1" s="151"/>
      <c r="K1" s="151"/>
      <c r="L1" s="151"/>
      <c r="M1" s="151"/>
      <c r="N1" s="157"/>
      <c r="O1" s="157"/>
      <c r="P1" s="157"/>
      <c r="Q1" s="158" t="s">
        <v>75</v>
      </c>
      <c r="R1" s="159" t="s">
        <v>76</v>
      </c>
    </row>
    <row r="2" spans="1:18" s="5" customFormat="1" ht="18.75" customHeight="1" x14ac:dyDescent="0.2">
      <c r="A2" s="160"/>
      <c r="B2" s="177"/>
      <c r="C2" s="177"/>
      <c r="D2" s="237" t="s">
        <v>79</v>
      </c>
      <c r="E2" s="237"/>
      <c r="F2" s="237"/>
      <c r="G2" s="237"/>
      <c r="H2" s="237"/>
      <c r="I2" s="237"/>
      <c r="J2" s="237"/>
      <c r="K2" s="237"/>
      <c r="L2" s="237"/>
      <c r="M2" s="237"/>
      <c r="N2" s="39"/>
      <c r="O2" s="39"/>
      <c r="P2" s="39"/>
      <c r="Q2" s="21" t="s">
        <v>10</v>
      </c>
      <c r="R2" s="169">
        <v>3</v>
      </c>
    </row>
    <row r="3" spans="1:18" s="5" customFormat="1" ht="18.75" customHeight="1" x14ac:dyDescent="0.2">
      <c r="A3" s="160"/>
      <c r="B3" s="177"/>
      <c r="C3" s="177"/>
      <c r="D3" s="237" t="s">
        <v>64</v>
      </c>
      <c r="E3" s="237"/>
      <c r="F3" s="237"/>
      <c r="G3" s="237"/>
      <c r="H3" s="237"/>
      <c r="I3" s="237"/>
      <c r="J3" s="237"/>
      <c r="K3" s="237"/>
      <c r="L3" s="237"/>
      <c r="M3" s="237"/>
      <c r="N3" s="39"/>
      <c r="O3" s="39"/>
      <c r="P3" s="39"/>
      <c r="Q3" s="21" t="s">
        <v>11</v>
      </c>
      <c r="R3" s="170" t="s">
        <v>464</v>
      </c>
    </row>
    <row r="4" spans="1:18" s="5" customFormat="1" ht="18.75" customHeight="1" thickBot="1" x14ac:dyDescent="0.25">
      <c r="A4" s="178"/>
      <c r="B4" s="179"/>
      <c r="C4" s="179"/>
      <c r="D4" s="307"/>
      <c r="E4" s="307"/>
      <c r="F4" s="307"/>
      <c r="G4" s="307"/>
      <c r="H4" s="307"/>
      <c r="I4" s="307"/>
      <c r="J4" s="307"/>
      <c r="K4" s="307"/>
      <c r="L4" s="307"/>
      <c r="M4" s="307"/>
      <c r="N4" s="180"/>
      <c r="O4" s="180"/>
      <c r="P4" s="180"/>
      <c r="Q4" s="181" t="s">
        <v>74</v>
      </c>
      <c r="R4" s="182" t="s">
        <v>12</v>
      </c>
    </row>
    <row r="5" spans="1:18" s="5" customFormat="1" ht="18.75" customHeight="1" thickBot="1" x14ac:dyDescent="0.25">
      <c r="A5" s="306"/>
      <c r="B5" s="306"/>
      <c r="C5" s="306"/>
      <c r="D5" s="306"/>
      <c r="E5" s="306"/>
      <c r="F5" s="306"/>
      <c r="G5" s="306"/>
      <c r="H5" s="306"/>
      <c r="I5" s="306"/>
      <c r="J5" s="306"/>
      <c r="K5" s="306"/>
      <c r="L5" s="306"/>
      <c r="M5" s="306"/>
      <c r="N5" s="306"/>
      <c r="O5" s="306"/>
      <c r="P5" s="306"/>
      <c r="Q5" s="306"/>
      <c r="R5" s="306"/>
    </row>
    <row r="6" spans="1:18" s="1" customFormat="1" ht="52.5" customHeight="1" thickBot="1" x14ac:dyDescent="0.25">
      <c r="A6" s="308" t="str">
        <f>'01-Mapa de riesgo-UO'!A6:B6</f>
        <v>TIPO DE MAPA</v>
      </c>
      <c r="B6" s="309"/>
      <c r="C6" s="309"/>
      <c r="D6" s="309"/>
      <c r="E6" s="196" t="str">
        <f>'01-Mapa de riesgo-UO'!C6</f>
        <v>PROCESOS</v>
      </c>
      <c r="F6" s="315" t="str">
        <f>'01-Mapa de riesgo-UO'!F6</f>
        <v>UNIDAD ORGANIZACIONAL/AREA QUE DILIGENCIA EL MAPA DE RIESGO</v>
      </c>
      <c r="G6" s="316"/>
      <c r="H6" s="316"/>
      <c r="I6" s="319" t="str">
        <f>'01-Mapa de riesgo-UO'!J6</f>
        <v>PLANEACIÓN</v>
      </c>
      <c r="J6" s="319"/>
      <c r="K6" s="319"/>
      <c r="L6" s="319"/>
      <c r="M6" s="195" t="str">
        <f>'01-Mapa de riesgo-UO'!T6</f>
        <v>RESPONSABLE APROBACIÓN MAPA DE RIESGOS:</v>
      </c>
      <c r="N6" s="320" t="str">
        <f>'01-Mapa de riesgo-UO'!W6</f>
        <v>FRANCISCO ANTORIO URIBE GOMEZ</v>
      </c>
      <c r="O6" s="320"/>
      <c r="P6" s="321"/>
      <c r="Q6" s="197" t="s">
        <v>8</v>
      </c>
      <c r="R6" s="183"/>
    </row>
    <row r="7" spans="1:18" s="1" customFormat="1" ht="23.25" customHeight="1" thickBot="1" x14ac:dyDescent="0.25">
      <c r="A7" s="310"/>
      <c r="B7" s="310"/>
      <c r="C7" s="310"/>
      <c r="D7" s="310"/>
      <c r="E7" s="322"/>
      <c r="F7" s="322"/>
      <c r="G7" s="322"/>
      <c r="H7" s="322"/>
      <c r="I7" s="322"/>
      <c r="J7" s="322"/>
      <c r="K7" s="322"/>
      <c r="L7" s="322"/>
      <c r="M7" s="322"/>
      <c r="N7" s="322"/>
      <c r="O7" s="322"/>
      <c r="P7" s="322"/>
    </row>
    <row r="8" spans="1:18" s="1" customFormat="1" ht="45" customHeight="1" x14ac:dyDescent="0.2">
      <c r="A8" s="311" t="s">
        <v>62</v>
      </c>
      <c r="B8" s="313" t="str">
        <f>'01-Mapa de riesgo-UO'!B8:C8</f>
        <v>(1) PROCESO / (2) OBJETIVO PDI</v>
      </c>
      <c r="C8" s="262" t="s">
        <v>88</v>
      </c>
      <c r="D8" s="262"/>
      <c r="E8" s="262"/>
      <c r="F8" s="262"/>
      <c r="G8" s="262"/>
      <c r="H8" s="262" t="s">
        <v>84</v>
      </c>
      <c r="I8" s="262" t="s">
        <v>2</v>
      </c>
      <c r="J8" s="262" t="s">
        <v>117</v>
      </c>
      <c r="K8" s="262" t="s">
        <v>14</v>
      </c>
      <c r="L8" s="262"/>
      <c r="M8" s="262"/>
      <c r="N8" s="262" t="s">
        <v>3</v>
      </c>
      <c r="O8" s="262" t="s">
        <v>15</v>
      </c>
      <c r="P8" s="262"/>
      <c r="Q8" s="262"/>
      <c r="R8" s="317" t="s">
        <v>3</v>
      </c>
    </row>
    <row r="9" spans="1:18" s="2" customFormat="1" ht="36.75" customHeight="1" x14ac:dyDescent="0.2">
      <c r="A9" s="312"/>
      <c r="B9" s="314"/>
      <c r="C9" s="126" t="s">
        <v>82</v>
      </c>
      <c r="D9" s="126" t="s">
        <v>4</v>
      </c>
      <c r="E9" s="126" t="s">
        <v>0</v>
      </c>
      <c r="F9" s="126" t="s">
        <v>63</v>
      </c>
      <c r="G9" s="126" t="s">
        <v>1</v>
      </c>
      <c r="H9" s="286"/>
      <c r="I9" s="286"/>
      <c r="J9" s="286"/>
      <c r="K9" s="286"/>
      <c r="L9" s="286"/>
      <c r="M9" s="286"/>
      <c r="N9" s="286"/>
      <c r="O9" s="286"/>
      <c r="P9" s="286"/>
      <c r="Q9" s="286"/>
      <c r="R9" s="318"/>
    </row>
    <row r="10" spans="1:18" s="2" customFormat="1" ht="62.45" customHeight="1" x14ac:dyDescent="0.2">
      <c r="A10" s="296">
        <v>1</v>
      </c>
      <c r="B10" s="225" t="str">
        <f>'01-Mapa de riesgo-UO'!B10</f>
        <v>ADMINISTRACIÓN_INSTITUCIONAL</v>
      </c>
      <c r="C10" s="268" t="str">
        <f>'01-Mapa de riesgo-UO'!F10</f>
        <v>Cumplimiento</v>
      </c>
      <c r="D10" s="294" t="str">
        <f>'01-Mapa de riesgo-UO'!G10</f>
        <v>No cumplimiento en los reportes a los entes de control debido a cambios en la normatividad, proceso y/o tecnología definida por el ente para dicho fin.</v>
      </c>
      <c r="E10" s="294" t="str">
        <f>'01-Mapa de riesgo-UO'!H10</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143" t="str">
        <f>'01-Mapa de riesgo-UO'!I10</f>
        <v>Cambio en la normatividad y procedimiento de reporte.</v>
      </c>
      <c r="G10" s="294" t="str">
        <f>'01-Mapa de riesgo-UO'!J10</f>
        <v>Incumplimiento de los reportes de la Universidad a los entes de control, lo cual podría ocasionar sanciones.</v>
      </c>
      <c r="H10" s="295" t="str">
        <f>'01-Mapa de riesgo-UO'!W10</f>
        <v>MODERADO</v>
      </c>
      <c r="I10" s="188" t="str">
        <f>'01-Mapa de riesgo-UO'!X10</f>
        <v>COMPARTIR</v>
      </c>
      <c r="J10" s="225" t="str">
        <f t="shared" ref="J10" si="0">IF(H10="GRAVE","Debe formularse",IF(H10="MODERADO", "Si el proceso lo requiere","NO"))</f>
        <v>Si el proceso lo requiere</v>
      </c>
      <c r="K10" s="269"/>
      <c r="L10" s="269"/>
      <c r="M10" s="269"/>
      <c r="N10" s="124"/>
      <c r="O10" s="299"/>
      <c r="P10" s="300"/>
      <c r="Q10" s="301"/>
      <c r="R10" s="40"/>
    </row>
    <row r="11" spans="1:18" s="2" customFormat="1" ht="62.45" customHeight="1" x14ac:dyDescent="0.2">
      <c r="A11" s="296"/>
      <c r="B11" s="226"/>
      <c r="C11" s="294"/>
      <c r="D11" s="294"/>
      <c r="E11" s="294"/>
      <c r="F11" s="143">
        <f>'01-Mapa de riesgo-UO'!I11</f>
        <v>0</v>
      </c>
      <c r="G11" s="294"/>
      <c r="H11" s="295"/>
      <c r="I11" s="188">
        <f>'01-Mapa de riesgo-UO'!X11</f>
        <v>0</v>
      </c>
      <c r="J11" s="226"/>
      <c r="K11" s="269"/>
      <c r="L11" s="269"/>
      <c r="M11" s="269"/>
      <c r="N11" s="124"/>
      <c r="O11" s="299"/>
      <c r="P11" s="300"/>
      <c r="Q11" s="301"/>
      <c r="R11" s="40"/>
    </row>
    <row r="12" spans="1:18" s="2" customFormat="1" ht="62.45" customHeight="1" x14ac:dyDescent="0.2">
      <c r="A12" s="296"/>
      <c r="B12" s="227"/>
      <c r="C12" s="294"/>
      <c r="D12" s="294"/>
      <c r="E12" s="294"/>
      <c r="F12" s="143">
        <f>'01-Mapa de riesgo-UO'!I12</f>
        <v>0</v>
      </c>
      <c r="G12" s="294"/>
      <c r="H12" s="295"/>
      <c r="I12" s="188">
        <f>'01-Mapa de riesgo-UO'!X12</f>
        <v>0</v>
      </c>
      <c r="J12" s="227"/>
      <c r="K12" s="299"/>
      <c r="L12" s="300"/>
      <c r="M12" s="301"/>
      <c r="N12" s="124"/>
      <c r="O12" s="299"/>
      <c r="P12" s="300"/>
      <c r="Q12" s="301"/>
      <c r="R12" s="40"/>
    </row>
    <row r="13" spans="1:18" s="2" customFormat="1" ht="62.45" customHeight="1" x14ac:dyDescent="0.2">
      <c r="A13" s="296">
        <v>2</v>
      </c>
      <c r="B13" s="225" t="str">
        <f>'01-Mapa de riesgo-UO'!B13</f>
        <v>DIRECCIONAMIENTO_INSTITUCIONAL</v>
      </c>
      <c r="C13" s="268" t="str">
        <f>'01-Mapa de riesgo-UO'!F13</f>
        <v>Cumplimiento</v>
      </c>
      <c r="D13" s="294" t="str">
        <f>'01-Mapa de riesgo-UO'!G13</f>
        <v>Incumplimiento de las metas planteados en el PDI</v>
      </c>
      <c r="E13" s="294" t="str">
        <f>'01-Mapa de riesgo-UO'!H13</f>
        <v xml:space="preserve">No se cumplan las metas planteadas en los tres niveles de gestión del Plan de Desarrollo Institcional  </v>
      </c>
      <c r="F13" s="143" t="str">
        <f>'01-Mapa de riesgo-UO'!I13</f>
        <v>Falta de seguimiento a las metas planteadas en el PDI</v>
      </c>
      <c r="G13" s="294" t="str">
        <f>'01-Mapa de riesgo-UO'!J13</f>
        <v xml:space="preserve">Hallazgos por parte de los entes de control
Reprocesos en el reporte
Incumplimiento da las metas planteados en el PDI
Ausencia de información para la toma de decisiones
Percepción desfavorable  de la gestión institucional 
</v>
      </c>
      <c r="H13" s="295" t="str">
        <f>'01-Mapa de riesgo-UO'!W13</f>
        <v>MODERADO</v>
      </c>
      <c r="I13" s="188" t="str">
        <f>'01-Mapa de riesgo-UO'!X13</f>
        <v>COMPARTIR</v>
      </c>
      <c r="J13" s="225" t="str">
        <f t="shared" ref="J13:J25" si="1">IF(H13="GRAVE","Debe formularse",IF(H13="MODERADO", "Si el proceso lo requiere","NO"))</f>
        <v>Si el proceso lo requiere</v>
      </c>
      <c r="K13" s="299"/>
      <c r="L13" s="300"/>
      <c r="M13" s="301"/>
      <c r="N13" s="124"/>
      <c r="O13" s="299"/>
      <c r="P13" s="300"/>
      <c r="Q13" s="301"/>
      <c r="R13" s="40"/>
    </row>
    <row r="14" spans="1:18" s="2" customFormat="1" ht="62.45" customHeight="1" x14ac:dyDescent="0.2">
      <c r="A14" s="296"/>
      <c r="B14" s="226"/>
      <c r="C14" s="294"/>
      <c r="D14" s="294"/>
      <c r="E14" s="294"/>
      <c r="F14" s="143" t="str">
        <f>'01-Mapa de riesgo-UO'!I14</f>
        <v>Reporte ausente e  inadecuado por parte de las redes de trabajo del PDI</v>
      </c>
      <c r="G14" s="294"/>
      <c r="H14" s="295"/>
      <c r="I14" s="188" t="str">
        <f>'01-Mapa de riesgo-UO'!X14</f>
        <v>COMPARTIR</v>
      </c>
      <c r="J14" s="226"/>
      <c r="K14" s="299"/>
      <c r="L14" s="300"/>
      <c r="M14" s="301"/>
      <c r="N14" s="124"/>
      <c r="O14" s="299"/>
      <c r="P14" s="300"/>
      <c r="Q14" s="301"/>
      <c r="R14" s="40"/>
    </row>
    <row r="15" spans="1:18" s="2" customFormat="1" ht="62.45" customHeight="1" x14ac:dyDescent="0.2">
      <c r="A15" s="296"/>
      <c r="B15" s="227"/>
      <c r="C15" s="294"/>
      <c r="D15" s="294"/>
      <c r="E15" s="294"/>
      <c r="F15" s="143" t="str">
        <f>'01-Mapa de riesgo-UO'!I15</f>
        <v xml:space="preserve">
Baja calidad del reporte en los tres niveles de gestión del PDI</v>
      </c>
      <c r="G15" s="294"/>
      <c r="H15" s="295"/>
      <c r="I15" s="188" t="str">
        <f>'01-Mapa de riesgo-UO'!X15</f>
        <v>COMPARTIR</v>
      </c>
      <c r="J15" s="227"/>
      <c r="K15" s="299"/>
      <c r="L15" s="300"/>
      <c r="M15" s="301"/>
      <c r="N15" s="124"/>
      <c r="O15" s="299"/>
      <c r="P15" s="300"/>
      <c r="Q15" s="301"/>
      <c r="R15" s="40"/>
    </row>
    <row r="16" spans="1:18" s="2" customFormat="1" ht="62.45" customHeight="1" x14ac:dyDescent="0.2">
      <c r="A16" s="296">
        <v>3</v>
      </c>
      <c r="B16" s="225" t="str">
        <f>'01-Mapa de riesgo-UO'!B16</f>
        <v>DIRECCIONAMIENTO_INSTITUCIONAL</v>
      </c>
      <c r="C16" s="268" t="str">
        <f>'01-Mapa de riesgo-UO'!F16</f>
        <v>Corrupción</v>
      </c>
      <c r="D16" s="294" t="str">
        <f>'01-Mapa de riesgo-UO'!G16</f>
        <v xml:space="preserve">Ejecución inadecuada de proyectos (contratos, Ordenes de servicios,  proyectos de operación comercial)
</v>
      </c>
      <c r="E16" s="294" t="str">
        <f>'01-Mapa de riesgo-UO'!H16</f>
        <v xml:space="preserve">Incumplimiento en la  ejecución de proyectos (contratos, Ordenes de servicios, proyectos de operación comercial) en el desarrollo y ejecución en cada una de sus etapas </v>
      </c>
      <c r="F16" s="143" t="str">
        <f>'01-Mapa de riesgo-UO'!I16</f>
        <v xml:space="preserve">
Desconocimiento de los  procedimientos contractuales y proyectos especiales  </v>
      </c>
      <c r="G16" s="294" t="str">
        <f>'01-Mapa de riesgo-UO'!J16</f>
        <v>Hallazgos pr parte de entes de control
Detrimiento patrimonial
Incumplimiento de resultados
Reprocesos 
Clientes insatisfechos
Percepción desfavorable  de la imagén institucional
Sobrecostos en la ejecución de proyectos</v>
      </c>
      <c r="H16" s="295" t="str">
        <f>'01-Mapa de riesgo-UO'!W16</f>
        <v>MODERADO</v>
      </c>
      <c r="I16" s="188" t="str">
        <f>'01-Mapa de riesgo-UO'!X16</f>
        <v>REDUCIR</v>
      </c>
      <c r="J16" s="225" t="str">
        <f t="shared" si="1"/>
        <v>Si el proceso lo requiere</v>
      </c>
      <c r="K16" s="299"/>
      <c r="L16" s="300"/>
      <c r="M16" s="301"/>
      <c r="N16" s="124"/>
      <c r="O16" s="299"/>
      <c r="P16" s="300"/>
      <c r="Q16" s="301"/>
      <c r="R16" s="40"/>
    </row>
    <row r="17" spans="1:18" s="2" customFormat="1" ht="62.45" customHeight="1" x14ac:dyDescent="0.2">
      <c r="A17" s="296"/>
      <c r="B17" s="226"/>
      <c r="C17" s="294"/>
      <c r="D17" s="294"/>
      <c r="E17" s="294"/>
      <c r="F17" s="143" t="str">
        <f>'01-Mapa de riesgo-UO'!I17</f>
        <v xml:space="preserve">
Bajo nivel de seguimiento periódico en la ejecución de proyectos (contratos, Ordenes de servicios, proyectos de operación comercial)</v>
      </c>
      <c r="G17" s="294"/>
      <c r="H17" s="295"/>
      <c r="I17" s="188" t="str">
        <f>'01-Mapa de riesgo-UO'!X17</f>
        <v>REDUCIR</v>
      </c>
      <c r="J17" s="226"/>
      <c r="K17" s="299"/>
      <c r="L17" s="300"/>
      <c r="M17" s="301"/>
      <c r="N17" s="124"/>
      <c r="O17" s="299"/>
      <c r="P17" s="300"/>
      <c r="Q17" s="301"/>
      <c r="R17" s="40"/>
    </row>
    <row r="18" spans="1:18" s="2" customFormat="1" ht="62.45" customHeight="1" x14ac:dyDescent="0.2">
      <c r="A18" s="296"/>
      <c r="B18" s="227"/>
      <c r="C18" s="294"/>
      <c r="D18" s="294"/>
      <c r="E18" s="294"/>
      <c r="F18" s="143" t="str">
        <f>'01-Mapa de riesgo-UO'!I18</f>
        <v xml:space="preserve">Desarticulación de los procedimientos institucionales para el desarrollo y ejecución en cada una de sus etapas </v>
      </c>
      <c r="G18" s="294"/>
      <c r="H18" s="295"/>
      <c r="I18" s="188">
        <f>'01-Mapa de riesgo-UO'!X18</f>
        <v>0</v>
      </c>
      <c r="J18" s="227"/>
      <c r="K18" s="299"/>
      <c r="L18" s="300"/>
      <c r="M18" s="301"/>
      <c r="N18" s="124"/>
      <c r="O18" s="299"/>
      <c r="P18" s="300"/>
      <c r="Q18" s="301"/>
      <c r="R18" s="40"/>
    </row>
    <row r="19" spans="1:18" s="2" customFormat="1" ht="62.45" customHeight="1" x14ac:dyDescent="0.2">
      <c r="A19" s="296">
        <v>4</v>
      </c>
      <c r="B19" s="225" t="str">
        <f>'01-Mapa de riesgo-UO'!B19</f>
        <v>ASEGURAMIENTO_DE_LA_CALIDAD_INSTITUCIONAL</v>
      </c>
      <c r="C19" s="268" t="str">
        <f>'01-Mapa de riesgo-UO'!F19</f>
        <v>Cumplimiento</v>
      </c>
      <c r="D19" s="294" t="str">
        <f>'01-Mapa de riesgo-UO'!G19</f>
        <v xml:space="preserve">No renovación de la Acreditación Institucional </v>
      </c>
      <c r="E19" s="294" t="str">
        <f>'01-Mapa de riesgo-UO'!H19</f>
        <v xml:space="preserve">Retrasos en los procesos de Acreditación Institucional </v>
      </c>
      <c r="F19" s="143" t="str">
        <f>'01-Mapa de riesgo-UO'!I19</f>
        <v>El CNA se encuentra saturado por la dinámica que las IES han desarrollado en el Sistema de Aseguramiento de la Calidad, lo que ha generado retrasos en los procesos de acreditación.</v>
      </c>
      <c r="G19" s="294" t="str">
        <f>'01-Mapa de riesgo-UO'!J19</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H19" s="295" t="str">
        <f>'01-Mapa de riesgo-UO'!W19</f>
        <v>MODERADO</v>
      </c>
      <c r="I19" s="188" t="str">
        <f>'01-Mapa de riesgo-UO'!X19</f>
        <v>REDUCIR</v>
      </c>
      <c r="J19" s="225" t="str">
        <f t="shared" si="1"/>
        <v>Si el proceso lo requiere</v>
      </c>
      <c r="K19" s="299"/>
      <c r="L19" s="300"/>
      <c r="M19" s="301"/>
      <c r="N19" s="124"/>
      <c r="O19" s="299"/>
      <c r="P19" s="300"/>
      <c r="Q19" s="301"/>
      <c r="R19" s="40"/>
    </row>
    <row r="20" spans="1:18" ht="62.45" customHeight="1" x14ac:dyDescent="0.2">
      <c r="A20" s="296"/>
      <c r="B20" s="226"/>
      <c r="C20" s="294"/>
      <c r="D20" s="294"/>
      <c r="E20" s="294"/>
      <c r="F20" s="143" t="str">
        <f>'01-Mapa de riesgo-UO'!I20</f>
        <v>Incumplimiento del plan de mejoramiento institucional</v>
      </c>
      <c r="G20" s="294"/>
      <c r="H20" s="295"/>
      <c r="I20" s="188" t="str">
        <f>'01-Mapa de riesgo-UO'!X20</f>
        <v>REDUCIR</v>
      </c>
      <c r="J20" s="226"/>
      <c r="K20" s="299"/>
      <c r="L20" s="300"/>
      <c r="M20" s="301"/>
      <c r="N20" s="124"/>
      <c r="O20" s="299"/>
      <c r="P20" s="300"/>
      <c r="Q20" s="301"/>
      <c r="R20" s="40"/>
    </row>
    <row r="21" spans="1:18" ht="62.45" customHeight="1" x14ac:dyDescent="0.2">
      <c r="A21" s="296"/>
      <c r="B21" s="227"/>
      <c r="C21" s="294"/>
      <c r="D21" s="294"/>
      <c r="E21" s="294"/>
      <c r="F21" s="143" t="str">
        <f>'01-Mapa de riesgo-UO'!I21</f>
        <v>No cumplimiento de los plazos establecidos para la entrega del informe de autoevaluación</v>
      </c>
      <c r="G21" s="294"/>
      <c r="H21" s="295"/>
      <c r="I21" s="188" t="str">
        <f>'01-Mapa de riesgo-UO'!X21</f>
        <v>COMPARTIR</v>
      </c>
      <c r="J21" s="227"/>
      <c r="K21" s="299"/>
      <c r="L21" s="300"/>
      <c r="M21" s="301"/>
      <c r="N21" s="124"/>
      <c r="O21" s="299"/>
      <c r="P21" s="300"/>
      <c r="Q21" s="301"/>
      <c r="R21" s="40"/>
    </row>
    <row r="22" spans="1:18" ht="62.45" customHeight="1" x14ac:dyDescent="0.2">
      <c r="A22" s="296">
        <v>5</v>
      </c>
      <c r="B22" s="225" t="str">
        <f>'01-Mapa de riesgo-UO'!B22</f>
        <v>ADMINISTRACIÓN_INSTITUCIONAL</v>
      </c>
      <c r="C22" s="268" t="str">
        <f>'01-Mapa de riesgo-UO'!F22</f>
        <v>Cumplimiento</v>
      </c>
      <c r="D22" s="294" t="str">
        <f>'01-Mapa de riesgo-UO'!G22</f>
        <v xml:space="preserve">Asignacion de uso de espacio en construccion nueva. </v>
      </c>
      <c r="E22" s="294" t="str">
        <f>'01-Mapa de riesgo-UO'!H22</f>
        <v xml:space="preserve">Posibilidad de cambiar el uso de un espacio diseñado para un requerimiento especifico de acuerdo a necesidades y concertaciones con los usuarios. </v>
      </c>
      <c r="F22" s="143" t="str">
        <f>'01-Mapa de riesgo-UO'!I22</f>
        <v xml:space="preserve">Cambio de diseños con poco tiempo de desarrollo. </v>
      </c>
      <c r="G22" s="294" t="str">
        <f>'01-Mapa de riesgo-UO'!J22</f>
        <v xml:space="preserve">Insatisfaccion del usuario.  Riesgo juridico ante contratistas. </v>
      </c>
      <c r="H22" s="295" t="str">
        <f>'01-Mapa de riesgo-UO'!W22</f>
        <v>MODERADO</v>
      </c>
      <c r="I22" s="188" t="str">
        <f>'01-Mapa de riesgo-UO'!X22</f>
        <v>REDUCIR</v>
      </c>
      <c r="J22" s="225" t="str">
        <f t="shared" si="1"/>
        <v>Si el proceso lo requiere</v>
      </c>
      <c r="K22" s="299"/>
      <c r="L22" s="300"/>
      <c r="M22" s="301"/>
      <c r="N22" s="124"/>
      <c r="O22" s="299"/>
      <c r="P22" s="300"/>
      <c r="Q22" s="301"/>
      <c r="R22" s="40"/>
    </row>
    <row r="23" spans="1:18" ht="62.45" customHeight="1" x14ac:dyDescent="0.2">
      <c r="A23" s="296"/>
      <c r="B23" s="226"/>
      <c r="C23" s="294"/>
      <c r="D23" s="294"/>
      <c r="E23" s="294"/>
      <c r="F23" s="143" t="str">
        <f>'01-Mapa de riesgo-UO'!I23</f>
        <v xml:space="preserve">Afectación presupuestal del proyecto al generar cambio de actividades contractuales. </v>
      </c>
      <c r="G23" s="294"/>
      <c r="H23" s="295"/>
      <c r="I23" s="188">
        <f>'01-Mapa de riesgo-UO'!X23</f>
        <v>0</v>
      </c>
      <c r="J23" s="226"/>
      <c r="K23" s="299"/>
      <c r="L23" s="300"/>
      <c r="M23" s="301"/>
      <c r="N23" s="124"/>
      <c r="O23" s="299"/>
      <c r="P23" s="300"/>
      <c r="Q23" s="301"/>
      <c r="R23" s="40"/>
    </row>
    <row r="24" spans="1:18" ht="62.45" customHeight="1" x14ac:dyDescent="0.2">
      <c r="A24" s="296"/>
      <c r="B24" s="227"/>
      <c r="C24" s="294"/>
      <c r="D24" s="294"/>
      <c r="E24" s="294"/>
      <c r="F24" s="143" t="str">
        <f>'01-Mapa de riesgo-UO'!I24</f>
        <v xml:space="preserve">Entrega de espacios con infraestructura inadecuada. </v>
      </c>
      <c r="G24" s="294"/>
      <c r="H24" s="295"/>
      <c r="I24" s="188">
        <f>'01-Mapa de riesgo-UO'!X24</f>
        <v>0</v>
      </c>
      <c r="J24" s="227"/>
      <c r="K24" s="299"/>
      <c r="L24" s="300"/>
      <c r="M24" s="301"/>
      <c r="N24" s="124"/>
      <c r="O24" s="299"/>
      <c r="P24" s="300"/>
      <c r="Q24" s="301"/>
      <c r="R24" s="40"/>
    </row>
    <row r="25" spans="1:18" ht="62.45" customHeight="1" x14ac:dyDescent="0.2">
      <c r="A25" s="296">
        <v>6</v>
      </c>
      <c r="B25" s="225">
        <f>'01-Mapa de riesgo-UO'!B25</f>
        <v>0</v>
      </c>
      <c r="C25" s="268">
        <f>'01-Mapa de riesgo-UO'!F25</f>
        <v>0</v>
      </c>
      <c r="D25" s="294">
        <f>'01-Mapa de riesgo-UO'!G25</f>
        <v>0</v>
      </c>
      <c r="E25" s="294">
        <f>'01-Mapa de riesgo-UO'!H25</f>
        <v>0</v>
      </c>
      <c r="F25" s="143">
        <f>'01-Mapa de riesgo-UO'!I25</f>
        <v>0</v>
      </c>
      <c r="G25" s="294">
        <f>'01-Mapa de riesgo-UO'!J25</f>
        <v>0</v>
      </c>
      <c r="H25" s="295" t="e">
        <f>'01-Mapa de riesgo-UO'!W25</f>
        <v>#DIV/0!</v>
      </c>
      <c r="I25" s="188">
        <f>'01-Mapa de riesgo-UO'!X25</f>
        <v>0</v>
      </c>
      <c r="J25" s="225" t="e">
        <f t="shared" si="1"/>
        <v>#DIV/0!</v>
      </c>
      <c r="K25" s="299"/>
      <c r="L25" s="300"/>
      <c r="M25" s="301"/>
      <c r="N25" s="124"/>
      <c r="O25" s="299"/>
      <c r="P25" s="300"/>
      <c r="Q25" s="301"/>
      <c r="R25" s="40"/>
    </row>
    <row r="26" spans="1:18" ht="62.45" customHeight="1" x14ac:dyDescent="0.2">
      <c r="A26" s="296"/>
      <c r="B26" s="226"/>
      <c r="C26" s="294"/>
      <c r="D26" s="294"/>
      <c r="E26" s="294"/>
      <c r="F26" s="143">
        <f>'01-Mapa de riesgo-UO'!I26</f>
        <v>0</v>
      </c>
      <c r="G26" s="294"/>
      <c r="H26" s="295"/>
      <c r="I26" s="188">
        <f>'01-Mapa de riesgo-UO'!X26</f>
        <v>0</v>
      </c>
      <c r="J26" s="226"/>
      <c r="K26" s="299"/>
      <c r="L26" s="300"/>
      <c r="M26" s="301"/>
      <c r="N26" s="124"/>
      <c r="O26" s="299"/>
      <c r="P26" s="300"/>
      <c r="Q26" s="301"/>
      <c r="R26" s="40"/>
    </row>
    <row r="27" spans="1:18" ht="62.45" customHeight="1" thickBot="1" x14ac:dyDescent="0.25">
      <c r="A27" s="297"/>
      <c r="B27" s="280"/>
      <c r="C27" s="298"/>
      <c r="D27" s="298"/>
      <c r="E27" s="298"/>
      <c r="F27" s="144">
        <f>'01-Mapa de riesgo-UO'!I27</f>
        <v>0</v>
      </c>
      <c r="G27" s="298"/>
      <c r="H27" s="302"/>
      <c r="I27" s="127">
        <f>'01-Mapa de riesgo-UO'!X27</f>
        <v>0</v>
      </c>
      <c r="J27" s="280"/>
      <c r="K27" s="303"/>
      <c r="L27" s="304"/>
      <c r="M27" s="305"/>
      <c r="N27" s="125"/>
      <c r="O27" s="303"/>
      <c r="P27" s="304"/>
      <c r="Q27" s="305"/>
      <c r="R27" s="41"/>
    </row>
    <row r="30" spans="1:18" s="18" customFormat="1" x14ac:dyDescent="0.2">
      <c r="D30" s="19"/>
      <c r="E30" s="19"/>
      <c r="F30" s="19"/>
      <c r="G30" s="19"/>
      <c r="H30" s="19"/>
    </row>
    <row r="31" spans="1:18" s="18" customFormat="1" x14ac:dyDescent="0.2">
      <c r="D31" s="19"/>
      <c r="E31" s="19"/>
      <c r="F31" s="19"/>
      <c r="G31" s="19"/>
      <c r="H31" s="19"/>
    </row>
    <row r="32" spans="1:18" s="18" customFormat="1" x14ac:dyDescent="0.2">
      <c r="D32" s="19"/>
      <c r="E32" s="19"/>
      <c r="F32" s="19"/>
      <c r="G32" s="19"/>
      <c r="H32" s="19"/>
    </row>
    <row r="33" spans="4:8" s="18" customFormat="1" x14ac:dyDescent="0.2">
      <c r="D33" s="19"/>
      <c r="E33" s="19"/>
      <c r="F33" s="19"/>
      <c r="G33" s="19"/>
      <c r="H33" s="19"/>
    </row>
    <row r="34" spans="4:8" s="18" customFormat="1" x14ac:dyDescent="0.2">
      <c r="D34" s="19"/>
      <c r="E34" s="19"/>
      <c r="F34" s="19"/>
      <c r="G34" s="19"/>
      <c r="H34" s="19"/>
    </row>
    <row r="35" spans="4:8" s="18" customFormat="1" x14ac:dyDescent="0.2">
      <c r="D35" s="19"/>
      <c r="E35" s="19"/>
      <c r="F35" s="19"/>
      <c r="G35" s="19"/>
      <c r="H35" s="19"/>
    </row>
    <row r="36" spans="4:8" s="18" customFormat="1" x14ac:dyDescent="0.2">
      <c r="D36" s="19"/>
      <c r="E36" s="19"/>
      <c r="F36" s="19"/>
      <c r="G36" s="19"/>
      <c r="H36" s="19"/>
    </row>
    <row r="37" spans="4:8" s="18" customFormat="1" x14ac:dyDescent="0.2">
      <c r="D37" s="19"/>
      <c r="E37" s="19"/>
      <c r="F37" s="19"/>
      <c r="G37" s="19"/>
      <c r="H37" s="19"/>
    </row>
    <row r="38" spans="4:8" s="18" customFormat="1" x14ac:dyDescent="0.2">
      <c r="D38" s="19"/>
      <c r="E38" s="19"/>
      <c r="F38" s="19"/>
      <c r="G38" s="19"/>
      <c r="H38" s="19"/>
    </row>
    <row r="39" spans="4:8" s="18" customFormat="1" x14ac:dyDescent="0.2">
      <c r="D39" s="19"/>
      <c r="E39" s="19"/>
      <c r="F39" s="19"/>
      <c r="G39" s="19"/>
      <c r="H39" s="19"/>
    </row>
    <row r="40" spans="4:8" s="18" customFormat="1" x14ac:dyDescent="0.2">
      <c r="D40" s="19"/>
      <c r="E40" s="19"/>
      <c r="F40" s="19"/>
      <c r="G40" s="19"/>
      <c r="H40" s="19"/>
    </row>
    <row r="41" spans="4:8" s="18" customFormat="1" x14ac:dyDescent="0.2">
      <c r="D41" s="19"/>
      <c r="E41" s="19"/>
      <c r="F41" s="19"/>
      <c r="G41" s="19"/>
      <c r="H41" s="19"/>
    </row>
    <row r="42" spans="4:8" s="18" customFormat="1" x14ac:dyDescent="0.2">
      <c r="D42" s="19"/>
      <c r="E42" s="19"/>
      <c r="F42" s="19"/>
      <c r="G42" s="19"/>
      <c r="H42" s="19"/>
    </row>
    <row r="43" spans="4:8" s="18" customFormat="1" x14ac:dyDescent="0.2">
      <c r="D43" s="19"/>
      <c r="E43" s="19"/>
      <c r="F43" s="19"/>
      <c r="G43" s="19"/>
      <c r="H43" s="19"/>
    </row>
    <row r="44" spans="4:8" s="18" customFormat="1" x14ac:dyDescent="0.2">
      <c r="D44" s="19"/>
      <c r="E44" s="19"/>
      <c r="F44" s="19"/>
      <c r="G44" s="19"/>
      <c r="H44" s="19"/>
    </row>
    <row r="45" spans="4:8" s="18" customFormat="1" x14ac:dyDescent="0.2">
      <c r="D45" s="19"/>
      <c r="E45" s="19"/>
      <c r="F45" s="19"/>
      <c r="G45" s="19"/>
      <c r="H45" s="19"/>
    </row>
    <row r="46" spans="4:8" s="18" customFormat="1" x14ac:dyDescent="0.2">
      <c r="D46" s="19"/>
      <c r="E46" s="19"/>
      <c r="F46" s="19"/>
      <c r="G46" s="19"/>
      <c r="H46" s="19"/>
    </row>
    <row r="47" spans="4:8" s="18" customFormat="1" x14ac:dyDescent="0.2">
      <c r="D47" s="19"/>
      <c r="E47" s="19"/>
      <c r="F47" s="19"/>
      <c r="G47" s="19"/>
      <c r="H47" s="19"/>
    </row>
  </sheetData>
  <sheetProtection algorithmName="SHA-512" hashValue="TS92o7SBk5pORJ51QvF65Nvb6QIqQ99UyQtc4grZUFYDs71FuvlpAuTGj3s4hHwpZYQbZrC8mz47Z+WE/EK5kA==" saltValue="iY5WtbtzQNz3hiw82pNofw==" spinCount="100000" sheet="1" objects="1" scenarios="1" formatRows="0" insertRows="0" deleteRows="0" selectLockedCells="1"/>
  <mergeCells count="104">
    <mergeCell ref="O27:Q27"/>
    <mergeCell ref="O18:Q18"/>
    <mergeCell ref="O19:Q19"/>
    <mergeCell ref="O20:Q20"/>
    <mergeCell ref="O21:Q21"/>
    <mergeCell ref="O22:Q22"/>
    <mergeCell ref="O17:Q17"/>
    <mergeCell ref="I6:L6"/>
    <mergeCell ref="N6:P6"/>
    <mergeCell ref="K20:M20"/>
    <mergeCell ref="O25:Q25"/>
    <mergeCell ref="O26:Q26"/>
    <mergeCell ref="K21:M21"/>
    <mergeCell ref="K22:M22"/>
    <mergeCell ref="K23:M23"/>
    <mergeCell ref="K24:M24"/>
    <mergeCell ref="K18:M18"/>
    <mergeCell ref="O23:Q23"/>
    <mergeCell ref="O24:Q24"/>
    <mergeCell ref="E7:P7"/>
    <mergeCell ref="H10:H12"/>
    <mergeCell ref="J10:J12"/>
    <mergeCell ref="K19:M19"/>
    <mergeCell ref="K14:M14"/>
    <mergeCell ref="K15:M15"/>
    <mergeCell ref="K16:M16"/>
    <mergeCell ref="K17:M17"/>
    <mergeCell ref="O13:Q13"/>
    <mergeCell ref="O14:Q14"/>
    <mergeCell ref="O15:Q15"/>
    <mergeCell ref="O16:Q16"/>
    <mergeCell ref="O8:Q9"/>
    <mergeCell ref="O10:Q10"/>
    <mergeCell ref="O11:Q11"/>
    <mergeCell ref="O12:Q12"/>
    <mergeCell ref="G10:G12"/>
    <mergeCell ref="B10:B12"/>
    <mergeCell ref="B13:B15"/>
    <mergeCell ref="B16:B18"/>
    <mergeCell ref="A5:R5"/>
    <mergeCell ref="D2:M2"/>
    <mergeCell ref="D3:M3"/>
    <mergeCell ref="D4:M4"/>
    <mergeCell ref="I8:I9"/>
    <mergeCell ref="K8:M9"/>
    <mergeCell ref="A6:D6"/>
    <mergeCell ref="A7:D7"/>
    <mergeCell ref="A8:A9"/>
    <mergeCell ref="N8:N9"/>
    <mergeCell ref="H8:H9"/>
    <mergeCell ref="J8:J9"/>
    <mergeCell ref="C8:G8"/>
    <mergeCell ref="B8:B9"/>
    <mergeCell ref="F6:H6"/>
    <mergeCell ref="R8:R9"/>
    <mergeCell ref="K10:M10"/>
    <mergeCell ref="K11:M11"/>
    <mergeCell ref="K12:M12"/>
    <mergeCell ref="K13:M13"/>
    <mergeCell ref="A10:A12"/>
    <mergeCell ref="C10:C12"/>
    <mergeCell ref="D10:D12"/>
    <mergeCell ref="E10:E12"/>
    <mergeCell ref="A13:A15"/>
    <mergeCell ref="C13:C15"/>
    <mergeCell ref="D13:D15"/>
    <mergeCell ref="E13:E15"/>
    <mergeCell ref="A16:A18"/>
    <mergeCell ref="C16:C18"/>
    <mergeCell ref="D16:D18"/>
    <mergeCell ref="E16:E18"/>
    <mergeCell ref="A19:A21"/>
    <mergeCell ref="C19:C21"/>
    <mergeCell ref="D19:D21"/>
    <mergeCell ref="E19:E21"/>
    <mergeCell ref="A22:A24"/>
    <mergeCell ref="C22:C24"/>
    <mergeCell ref="D22:D24"/>
    <mergeCell ref="E22:E24"/>
    <mergeCell ref="B19:B21"/>
    <mergeCell ref="B22:B24"/>
    <mergeCell ref="A25:A27"/>
    <mergeCell ref="C25:C27"/>
    <mergeCell ref="D25:D27"/>
    <mergeCell ref="E25:E27"/>
    <mergeCell ref="K25:M25"/>
    <mergeCell ref="K26:M26"/>
    <mergeCell ref="G25:G27"/>
    <mergeCell ref="H25:H27"/>
    <mergeCell ref="K27:M27"/>
    <mergeCell ref="B25:B27"/>
    <mergeCell ref="J13:J15"/>
    <mergeCell ref="J16:J18"/>
    <mergeCell ref="J19:J21"/>
    <mergeCell ref="J22:J24"/>
    <mergeCell ref="J25:J27"/>
    <mergeCell ref="G19:G21"/>
    <mergeCell ref="H19:H21"/>
    <mergeCell ref="H22:H24"/>
    <mergeCell ref="H13:H15"/>
    <mergeCell ref="H16:H18"/>
    <mergeCell ref="G22:G24"/>
    <mergeCell ref="G13:G15"/>
    <mergeCell ref="G16:G18"/>
  </mergeCells>
  <phoneticPr fontId="4" type="noConversion"/>
  <conditionalFormatting sqref="H10:H27">
    <cfRule type="cellIs" dxfId="35" priority="22" stopIfTrue="1" operator="equal">
      <formula>"GRAVE"</formula>
    </cfRule>
    <cfRule type="cellIs" dxfId="34" priority="23" stopIfTrue="1" operator="equal">
      <formula>"MODERADO"</formula>
    </cfRule>
    <cfRule type="cellIs" dxfId="33" priority="24" stopIfTrue="1" operator="equal">
      <formula>"LEVE"</formula>
    </cfRule>
  </conditionalFormatting>
  <conditionalFormatting sqref="J10:J27">
    <cfRule type="containsText" dxfId="32" priority="2" operator="containsText" text="Si el proceso lo requiere">
      <formula>NOT(ISERROR(SEARCH("Si el proceso lo requiere",J10)))</formula>
    </cfRule>
    <cfRule type="containsText" dxfId="31" priority="4" operator="containsText" text="Debe formularse">
      <formula>NOT(ISERROR(SEARCH("Debe formularse",J10)))</formula>
    </cfRule>
  </conditionalFormatting>
  <conditionalFormatting sqref="J16:J18">
    <cfRule type="containsText" dxfId="30" priority="3" operator="containsText" text="SI el proceso lo requiere">
      <formula>NOT(ISERROR(SEARCH("SI el proceso lo requiere",J16)))</formula>
    </cfRule>
  </conditionalFormatting>
  <conditionalFormatting sqref="J10:J27">
    <cfRule type="cellIs" dxfId="29"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InputMessage="1" showErrorMessage="1" promptTitle="TRATAMIENTO DEL RIESGO" prompt="Defina el tratamiento a dar el riesgo" sqref="I10:I27"/>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M12:M27 K10:L27"/>
    <dataValidation allowBlank="1" showInputMessage="1" showErrorMessage="1" promptTitle="Responsable Contingencia" prompt="Establezca quien es el responsable que lidera la acción de contingencia." sqref="R10:R11 N10:O27 P11:P27"/>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Q27"/>
    <dataValidation allowBlank="1" showInputMessage="1" showErrorMessage="1" promptTitle="Responable de recuperación" prompt="Establezca quien es el responsable de liderar la accción de recuperación." sqref="R12:R27"/>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A1048570"/>
  <sheetViews>
    <sheetView zoomScale="90" zoomScaleNormal="90" zoomScaleSheetLayoutView="130" workbookViewId="0">
      <pane xSplit="4" ySplit="9" topLeftCell="M10" activePane="bottomRight" state="frozen"/>
      <selection pane="topRight" activeCell="D1" sqref="D1"/>
      <selection pane="bottomLeft" activeCell="A9" sqref="A9"/>
      <selection pane="bottomRight" activeCell="B10" sqref="B10:B12"/>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8" style="3" customWidth="1"/>
    <col min="10" max="11" width="12.42578125" style="3" customWidth="1"/>
    <col min="12" max="12" width="13.42578125" style="3" customWidth="1"/>
    <col min="13" max="14" width="35.7109375" style="3" customWidth="1"/>
    <col min="15" max="15" width="13.42578125" style="3" customWidth="1"/>
    <col min="16" max="16" width="9.7109375" style="3" customWidth="1"/>
    <col min="17" max="17" width="35.7109375" style="3" customWidth="1"/>
    <col min="18" max="18" width="9.28515625" style="3" customWidth="1"/>
    <col min="19" max="19" width="19.42578125" style="3" customWidth="1"/>
    <col min="20" max="21" width="20.7109375" style="3" customWidth="1"/>
    <col min="22" max="22" width="13.140625" style="3" customWidth="1"/>
    <col min="23" max="23" width="30.7109375" style="3" customWidth="1"/>
    <col min="24" max="24" width="18.140625" style="3" customWidth="1"/>
    <col min="25" max="25" width="30.7109375" style="3" customWidth="1"/>
    <col min="26" max="26" width="16.42578125" style="3" customWidth="1"/>
    <col min="27" max="16384" width="11.42578125" style="3"/>
  </cols>
  <sheetData>
    <row r="1" spans="1:27" s="5" customFormat="1" ht="19.5" customHeight="1" x14ac:dyDescent="0.2">
      <c r="A1" s="150"/>
      <c r="B1" s="151"/>
      <c r="C1" s="165"/>
      <c r="D1" s="165"/>
      <c r="E1" s="165"/>
      <c r="F1" s="165"/>
      <c r="G1" s="165"/>
      <c r="H1" s="165"/>
      <c r="I1" s="165"/>
      <c r="J1" s="165"/>
      <c r="K1" s="165"/>
      <c r="L1" s="165"/>
      <c r="M1" s="165"/>
      <c r="N1" s="165"/>
      <c r="O1" s="165"/>
      <c r="P1" s="165"/>
      <c r="Q1" s="165"/>
      <c r="R1" s="165"/>
      <c r="S1" s="165"/>
      <c r="T1" s="165"/>
      <c r="U1" s="165"/>
      <c r="V1" s="165"/>
      <c r="W1" s="165"/>
      <c r="X1" s="208"/>
      <c r="Y1" s="152" t="s">
        <v>9</v>
      </c>
      <c r="Z1" s="153" t="s">
        <v>77</v>
      </c>
    </row>
    <row r="2" spans="1:27" s="5" customFormat="1" ht="18.75" customHeight="1" x14ac:dyDescent="0.2">
      <c r="A2" s="154"/>
      <c r="B2" s="204"/>
      <c r="C2" s="323" t="s">
        <v>79</v>
      </c>
      <c r="D2" s="323"/>
      <c r="E2" s="323"/>
      <c r="F2" s="323"/>
      <c r="G2" s="323"/>
      <c r="H2" s="323"/>
      <c r="I2" s="323"/>
      <c r="J2" s="323"/>
      <c r="K2" s="323"/>
      <c r="L2" s="323"/>
      <c r="M2" s="323"/>
      <c r="N2" s="323"/>
      <c r="O2" s="323"/>
      <c r="P2" s="323"/>
      <c r="Q2" s="323"/>
      <c r="R2" s="323"/>
      <c r="S2" s="323"/>
      <c r="T2" s="323"/>
      <c r="U2" s="323"/>
      <c r="V2" s="323"/>
      <c r="W2" s="323"/>
      <c r="X2" s="324"/>
      <c r="Y2" s="28" t="s">
        <v>10</v>
      </c>
      <c r="Z2" s="169">
        <v>3</v>
      </c>
    </row>
    <row r="3" spans="1:27" s="5" customFormat="1" ht="18.75" customHeight="1" x14ac:dyDescent="0.2">
      <c r="A3" s="154"/>
      <c r="B3" s="204"/>
      <c r="C3" s="323" t="s">
        <v>68</v>
      </c>
      <c r="D3" s="323"/>
      <c r="E3" s="323"/>
      <c r="F3" s="323"/>
      <c r="G3" s="323"/>
      <c r="H3" s="323"/>
      <c r="I3" s="323"/>
      <c r="J3" s="323"/>
      <c r="K3" s="323"/>
      <c r="L3" s="323"/>
      <c r="M3" s="323"/>
      <c r="N3" s="323"/>
      <c r="O3" s="323"/>
      <c r="P3" s="323"/>
      <c r="Q3" s="323"/>
      <c r="R3" s="323"/>
      <c r="S3" s="323"/>
      <c r="T3" s="323"/>
      <c r="U3" s="323"/>
      <c r="V3" s="323"/>
      <c r="W3" s="323"/>
      <c r="X3" s="324"/>
      <c r="Y3" s="28" t="s">
        <v>11</v>
      </c>
      <c r="Z3" s="170" t="s">
        <v>464</v>
      </c>
    </row>
    <row r="4" spans="1:27" s="5" customFormat="1" ht="18.75" customHeight="1" thickBot="1" x14ac:dyDescent="0.25">
      <c r="A4" s="184"/>
      <c r="B4" s="185"/>
      <c r="C4" s="307"/>
      <c r="D4" s="307"/>
      <c r="E4" s="307"/>
      <c r="F4" s="307"/>
      <c r="G4" s="307"/>
      <c r="H4" s="307"/>
      <c r="I4" s="307"/>
      <c r="J4" s="307"/>
      <c r="K4" s="307"/>
      <c r="L4" s="307"/>
      <c r="M4" s="307"/>
      <c r="N4" s="307"/>
      <c r="O4" s="307"/>
      <c r="P4" s="307"/>
      <c r="Q4" s="307"/>
      <c r="R4" s="307"/>
      <c r="S4" s="307"/>
      <c r="T4" s="307"/>
      <c r="U4" s="307"/>
      <c r="V4" s="307"/>
      <c r="W4" s="307"/>
      <c r="X4" s="325"/>
      <c r="Y4" s="186" t="s">
        <v>74</v>
      </c>
      <c r="Z4" s="187" t="s">
        <v>12</v>
      </c>
    </row>
    <row r="5" spans="1:27" s="5" customFormat="1" ht="18.75" customHeight="1" thickBot="1" x14ac:dyDescent="0.25">
      <c r="A5" s="334"/>
      <c r="B5" s="334"/>
      <c r="C5" s="334"/>
      <c r="D5" s="334"/>
      <c r="E5" s="334"/>
      <c r="F5" s="334"/>
      <c r="G5" s="334"/>
      <c r="H5" s="334"/>
      <c r="I5" s="334"/>
      <c r="J5" s="334"/>
      <c r="K5" s="334"/>
      <c r="L5" s="334"/>
      <c r="M5" s="334"/>
      <c r="N5" s="334"/>
      <c r="O5" s="334"/>
      <c r="P5" s="334"/>
      <c r="Q5" s="334"/>
      <c r="R5" s="334"/>
      <c r="S5" s="334"/>
      <c r="T5" s="334"/>
      <c r="U5" s="334"/>
      <c r="V5" s="334"/>
      <c r="W5" s="334"/>
      <c r="X5" s="334"/>
      <c r="Y5" s="334"/>
      <c r="Z5" s="334"/>
    </row>
    <row r="6" spans="1:27" s="1" customFormat="1" ht="29.25" customHeight="1" thickBot="1" x14ac:dyDescent="0.25">
      <c r="A6" s="335" t="str">
        <f>'01-Mapa de riesgo-UO'!A6:B6</f>
        <v>TIPO DE MAPA</v>
      </c>
      <c r="B6" s="336"/>
      <c r="C6" s="337" t="str">
        <f>'01-Mapa de riesgo-UO'!C6</f>
        <v>PROCESOS</v>
      </c>
      <c r="D6" s="338"/>
      <c r="E6" s="339" t="str">
        <f>'01-Mapa de riesgo-UO'!F6</f>
        <v>UNIDAD ORGANIZACIONAL/AREA QUE DILIGENCIA EL MAPA DE RIESGO</v>
      </c>
      <c r="F6" s="340"/>
      <c r="G6" s="340"/>
      <c r="H6" s="333" t="str">
        <f>'01-Mapa de riesgo-UO'!J6</f>
        <v>PLANEACIÓN</v>
      </c>
      <c r="I6" s="333"/>
      <c r="J6" s="333"/>
      <c r="K6" s="333"/>
      <c r="L6" s="333"/>
      <c r="M6" s="333"/>
      <c r="N6" s="331" t="str">
        <f>'01-Mapa de riesgo-UO'!T6</f>
        <v>RESPONSABLE APROBACIÓN MAPA DE RIESGOS:</v>
      </c>
      <c r="O6" s="331"/>
      <c r="P6" s="332"/>
      <c r="Q6" s="328" t="str">
        <f>'01-Mapa de riesgo-UO'!W6</f>
        <v>FRANCISCO ANTORIO URIBE GOMEZ</v>
      </c>
      <c r="R6" s="329"/>
      <c r="S6" s="329"/>
      <c r="T6" s="329"/>
      <c r="U6" s="329"/>
      <c r="V6" s="330"/>
      <c r="W6" s="326" t="s">
        <v>13</v>
      </c>
      <c r="X6" s="327"/>
      <c r="Y6" s="209"/>
      <c r="Z6" s="210"/>
    </row>
    <row r="7" spans="1:27" s="1" customFormat="1" ht="21.75" customHeight="1" thickBot="1" x14ac:dyDescent="0.25">
      <c r="A7" s="341"/>
      <c r="B7" s="341"/>
      <c r="C7" s="341"/>
      <c r="D7" s="341"/>
      <c r="E7" s="341"/>
      <c r="F7" s="341"/>
      <c r="G7" s="341"/>
      <c r="H7" s="341"/>
      <c r="I7" s="341"/>
      <c r="J7" s="341"/>
      <c r="K7" s="341"/>
      <c r="L7" s="341"/>
      <c r="M7" s="341"/>
      <c r="N7" s="341"/>
      <c r="O7" s="341"/>
      <c r="P7" s="341"/>
      <c r="Q7" s="341"/>
      <c r="R7" s="341"/>
      <c r="S7" s="341"/>
      <c r="T7" s="341"/>
      <c r="U7" s="341"/>
      <c r="V7" s="341"/>
      <c r="W7" s="341"/>
      <c r="X7" s="341"/>
      <c r="Y7" s="341"/>
      <c r="Z7" s="341"/>
    </row>
    <row r="8" spans="1:27" s="1" customFormat="1" ht="32.25" customHeight="1" x14ac:dyDescent="0.2">
      <c r="A8" s="311" t="s">
        <v>62</v>
      </c>
      <c r="B8" s="313" t="str">
        <f>'01-Mapa de riesgo-UO'!B8:C8</f>
        <v>(1) PROCESO / (2) OBJETIVO PDI</v>
      </c>
      <c r="C8" s="262" t="s">
        <v>88</v>
      </c>
      <c r="D8" s="262"/>
      <c r="E8" s="262"/>
      <c r="F8" s="262"/>
      <c r="G8" s="262"/>
      <c r="H8" s="262" t="s">
        <v>84</v>
      </c>
      <c r="I8" s="262" t="s">
        <v>2</v>
      </c>
      <c r="J8" s="262" t="s">
        <v>117</v>
      </c>
      <c r="K8" s="262" t="s">
        <v>66</v>
      </c>
      <c r="L8" s="262"/>
      <c r="M8" s="262"/>
      <c r="N8" s="262" t="s">
        <v>65</v>
      </c>
      <c r="O8" s="262"/>
      <c r="P8" s="262"/>
      <c r="Q8" s="262"/>
      <c r="R8" s="262"/>
      <c r="S8" s="252" t="s">
        <v>91</v>
      </c>
      <c r="T8" s="253"/>
      <c r="U8" s="253"/>
      <c r="V8" s="253"/>
      <c r="W8" s="253"/>
      <c r="X8" s="253"/>
      <c r="Y8" s="254"/>
      <c r="Z8" s="317" t="s">
        <v>26</v>
      </c>
    </row>
    <row r="9" spans="1:27" s="2" customFormat="1" ht="38.25" customHeight="1" thickBot="1" x14ac:dyDescent="0.25">
      <c r="A9" s="342"/>
      <c r="B9" s="343"/>
      <c r="C9" s="203" t="s">
        <v>82</v>
      </c>
      <c r="D9" s="203" t="s">
        <v>4</v>
      </c>
      <c r="E9" s="203" t="s">
        <v>0</v>
      </c>
      <c r="F9" s="203" t="s">
        <v>63</v>
      </c>
      <c r="G9" s="203" t="s">
        <v>39</v>
      </c>
      <c r="H9" s="371"/>
      <c r="I9" s="371"/>
      <c r="J9" s="372"/>
      <c r="K9" s="203" t="s">
        <v>70</v>
      </c>
      <c r="L9" s="203" t="s">
        <v>71</v>
      </c>
      <c r="M9" s="203" t="s">
        <v>72</v>
      </c>
      <c r="N9" s="205" t="s">
        <v>100</v>
      </c>
      <c r="O9" s="205" t="s">
        <v>67</v>
      </c>
      <c r="P9" s="205" t="s">
        <v>17</v>
      </c>
      <c r="Q9" s="367" t="s">
        <v>453</v>
      </c>
      <c r="R9" s="368"/>
      <c r="S9" s="199" t="s">
        <v>447</v>
      </c>
      <c r="T9" s="199" t="s">
        <v>448</v>
      </c>
      <c r="U9" s="199" t="s">
        <v>452</v>
      </c>
      <c r="V9" s="374" t="s">
        <v>451</v>
      </c>
      <c r="W9" s="375"/>
      <c r="X9" s="199" t="s">
        <v>450</v>
      </c>
      <c r="Y9" s="207" t="s">
        <v>449</v>
      </c>
      <c r="Z9" s="373"/>
    </row>
    <row r="10" spans="1:27" s="2" customFormat="1" ht="125.25" customHeight="1" x14ac:dyDescent="0.2">
      <c r="A10" s="376">
        <v>1</v>
      </c>
      <c r="B10" s="378" t="str">
        <f>'01-Mapa de riesgo-UO'!B10</f>
        <v>ADMINISTRACIÓN_INSTITUCIONAL</v>
      </c>
      <c r="C10" s="377" t="str">
        <f>'01-Mapa de riesgo-UO'!F10</f>
        <v>Cumplimiento</v>
      </c>
      <c r="D10" s="377" t="str">
        <f>'01-Mapa de riesgo-UO'!G10</f>
        <v>No cumplimiento en los reportes a los entes de control debido a cambios en la normatividad, proceso y/o tecnología definida por el ente para dicho fin.</v>
      </c>
      <c r="E10" s="377" t="str">
        <f>'01-Mapa de riesgo-UO'!H10</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146" t="str">
        <f>'01-Mapa de riesgo-UO'!I10</f>
        <v>Cambio en la normatividad y procedimiento de reporte.</v>
      </c>
      <c r="G10" s="377" t="str">
        <f>'01-Mapa de riesgo-UO'!J10</f>
        <v>Incumplimiento de los reportes de la Universidad a los entes de control, lo cual podría ocasionar sanciones.</v>
      </c>
      <c r="H10" s="379" t="str">
        <f>'01-Mapa de riesgo-UO'!W10</f>
        <v>MODERADO</v>
      </c>
      <c r="I10" s="198" t="str">
        <f>'01-Mapa de riesgo-UO'!X10</f>
        <v>COMPARTIR</v>
      </c>
      <c r="J10" s="273" t="s">
        <v>436</v>
      </c>
      <c r="K10" s="377" t="str">
        <f>'01-Mapa de riesgo-UO'!AB10</f>
        <v>Cumplimiento del Indicador de AIE: Nivel de actualización de la información a nivel estratégico y táctico</v>
      </c>
      <c r="L10" s="345">
        <v>0.97729999999999995</v>
      </c>
      <c r="M10" s="355" t="s">
        <v>532</v>
      </c>
      <c r="N10" s="148" t="str">
        <f>'01-Mapa de riesgo-UO'!S10</f>
        <v>Seguimiento al Plan de Acción Administración de la Administración Estratégica</v>
      </c>
      <c r="O10" s="149" t="str">
        <f>'01-Mapa de riesgo-UO'!T10</f>
        <v>Mensual</v>
      </c>
      <c r="P10" s="149" t="str">
        <f>'01-Mapa de riesgo-UO'!U10</f>
        <v>Preventivo</v>
      </c>
      <c r="Q10" s="359" t="s">
        <v>533</v>
      </c>
      <c r="R10" s="359"/>
      <c r="S10" s="206" t="str">
        <f>'01-Mapa de riesgo-UO'!X10</f>
        <v>COMPARTIR</v>
      </c>
      <c r="T10" s="206" t="str">
        <f>'01-Mapa de riesgo-UO'!Y10</f>
        <v>Efectuar cambios a la metodología de recolección de infomración de acuerdo con los cambios exigidos en la normatividad y Socializar con las áreas adminsitrativas responsables de suministrar la información</v>
      </c>
      <c r="U10" s="206" t="str">
        <f>'01-Mapa de riesgo-UO'!AA10</f>
        <v>Unidades administrativas fuentes primarias de información a reportar a los entes de control.</v>
      </c>
      <c r="V10" s="202" t="s">
        <v>458</v>
      </c>
      <c r="W10" s="214" t="s">
        <v>534</v>
      </c>
      <c r="X10" s="214" t="s">
        <v>460</v>
      </c>
      <c r="Y10" s="214" t="s">
        <v>535</v>
      </c>
      <c r="Z10" s="356" t="s">
        <v>536</v>
      </c>
    </row>
    <row r="11" spans="1:27" s="2" customFormat="1" ht="101.25" customHeight="1" x14ac:dyDescent="0.2">
      <c r="A11" s="362"/>
      <c r="B11" s="364"/>
      <c r="C11" s="347"/>
      <c r="D11" s="347"/>
      <c r="E11" s="347"/>
      <c r="F11" s="145">
        <f>'01-Mapa de riesgo-UO'!I11</f>
        <v>0</v>
      </c>
      <c r="G11" s="347"/>
      <c r="H11" s="295"/>
      <c r="I11" s="200">
        <f>'01-Mapa de riesgo-UO'!X11</f>
        <v>0</v>
      </c>
      <c r="J11" s="269"/>
      <c r="K11" s="347"/>
      <c r="L11" s="346"/>
      <c r="M11" s="344"/>
      <c r="N11" s="26">
        <f>'01-Mapa de riesgo-UO'!S11</f>
        <v>0</v>
      </c>
      <c r="O11" s="24">
        <f>'01-Mapa de riesgo-UO'!T11</f>
        <v>0</v>
      </c>
      <c r="P11" s="24">
        <f>'01-Mapa de riesgo-UO'!U11</f>
        <v>0</v>
      </c>
      <c r="Q11" s="359" t="s">
        <v>538</v>
      </c>
      <c r="R11" s="359"/>
      <c r="S11" s="206">
        <f>'01-Mapa de riesgo-UO'!X11</f>
        <v>0</v>
      </c>
      <c r="T11" s="206">
        <f>'01-Mapa de riesgo-UO'!Y11</f>
        <v>0</v>
      </c>
      <c r="U11" s="206">
        <f>'01-Mapa de riesgo-UO'!AA11</f>
        <v>0</v>
      </c>
      <c r="V11" s="202"/>
      <c r="W11" s="218" t="s">
        <v>538</v>
      </c>
      <c r="X11" s="202"/>
      <c r="Y11" s="218" t="s">
        <v>538</v>
      </c>
      <c r="Z11" s="357"/>
    </row>
    <row r="12" spans="1:27" s="2" customFormat="1" ht="186.75" customHeight="1" x14ac:dyDescent="0.2">
      <c r="A12" s="362"/>
      <c r="B12" s="364"/>
      <c r="C12" s="347"/>
      <c r="D12" s="347"/>
      <c r="E12" s="347"/>
      <c r="F12" s="145">
        <f>'01-Mapa de riesgo-UO'!I12</f>
        <v>0</v>
      </c>
      <c r="G12" s="347"/>
      <c r="H12" s="295"/>
      <c r="I12" s="200">
        <f>'01-Mapa de riesgo-UO'!X12</f>
        <v>0</v>
      </c>
      <c r="J12" s="269"/>
      <c r="K12" s="347"/>
      <c r="L12" s="346"/>
      <c r="M12" s="344"/>
      <c r="N12" s="26">
        <f>'01-Mapa de riesgo-UO'!S12</f>
        <v>0</v>
      </c>
      <c r="O12" s="24">
        <f>'01-Mapa de riesgo-UO'!T12</f>
        <v>0</v>
      </c>
      <c r="P12" s="24">
        <f>'01-Mapa de riesgo-UO'!U12</f>
        <v>0</v>
      </c>
      <c r="Q12" s="369" t="s">
        <v>538</v>
      </c>
      <c r="R12" s="370"/>
      <c r="S12" s="206">
        <f>'01-Mapa de riesgo-UO'!X12</f>
        <v>0</v>
      </c>
      <c r="T12" s="206">
        <f>'01-Mapa de riesgo-UO'!Y12</f>
        <v>0</v>
      </c>
      <c r="U12" s="206">
        <f>'01-Mapa de riesgo-UO'!AA12</f>
        <v>0</v>
      </c>
      <c r="V12" s="202"/>
      <c r="W12" s="218" t="s">
        <v>538</v>
      </c>
      <c r="X12" s="202"/>
      <c r="Y12" s="218" t="s">
        <v>538</v>
      </c>
      <c r="Z12" s="357"/>
    </row>
    <row r="13" spans="1:27" s="2" customFormat="1" ht="64.5" customHeight="1" x14ac:dyDescent="0.2">
      <c r="A13" s="362">
        <v>2</v>
      </c>
      <c r="B13" s="364" t="str">
        <f>'01-Mapa de riesgo-UO'!B13</f>
        <v>DIRECCIONAMIENTO_INSTITUCIONAL</v>
      </c>
      <c r="C13" s="347" t="str">
        <f>'01-Mapa de riesgo-UO'!F13</f>
        <v>Cumplimiento</v>
      </c>
      <c r="D13" s="347" t="str">
        <f>'01-Mapa de riesgo-UO'!G13</f>
        <v>Incumplimiento de las metas planteados en el PDI</v>
      </c>
      <c r="E13" s="347" t="str">
        <f>'01-Mapa de riesgo-UO'!H13</f>
        <v xml:space="preserve">No se cumplan las metas planteadas en los tres niveles de gestión del Plan de Desarrollo Institcional  </v>
      </c>
      <c r="F13" s="145" t="str">
        <f>'01-Mapa de riesgo-UO'!I13</f>
        <v>Falta de seguimiento a las metas planteadas en el PDI</v>
      </c>
      <c r="G13" s="347" t="str">
        <f>'01-Mapa de riesgo-UO'!J13</f>
        <v xml:space="preserve">Hallazgos por parte de los entes de control
Reprocesos en el reporte
Incumplimiento da las metas planteados en el PDI
Ausencia de información para la toma de decisiones
Percepción desfavorable  de la gestión institucional 
</v>
      </c>
      <c r="H13" s="295" t="str">
        <f>'01-Mapa de riesgo-UO'!W13</f>
        <v>MODERADO</v>
      </c>
      <c r="I13" s="200" t="str">
        <f>'01-Mapa de riesgo-UO'!X13</f>
        <v>COMPARTIR</v>
      </c>
      <c r="J13" s="273" t="s">
        <v>437</v>
      </c>
      <c r="K13" s="347" t="str">
        <f>'01-Mapa de riesgo-UO'!AB13</f>
        <v>Nivel cumplimiento del PDI en sus tres nivel</v>
      </c>
      <c r="L13" s="345">
        <v>0.98299999999999998</v>
      </c>
      <c r="M13" s="344" t="s">
        <v>537</v>
      </c>
      <c r="N13" s="26" t="str">
        <f>'01-Mapa de riesgo-UO'!S13</f>
        <v xml:space="preserve">Sistema de gerencia del Plan de Desarrollo Insitucional </v>
      </c>
      <c r="O13" s="24" t="str">
        <f>'01-Mapa de riesgo-UO'!T13</f>
        <v>Mensual</v>
      </c>
      <c r="P13" s="24" t="str">
        <f>'01-Mapa de riesgo-UO'!U13</f>
        <v>Preventivo</v>
      </c>
      <c r="Q13" s="359" t="s">
        <v>538</v>
      </c>
      <c r="R13" s="359"/>
      <c r="S13" s="206" t="str">
        <f>'01-Mapa de riesgo-UO'!X13</f>
        <v>COMPARTIR</v>
      </c>
      <c r="T13" s="206" t="str">
        <f>'01-Mapa de riesgo-UO'!Y13</f>
        <v>Generar alertas de manera trimestral en el Comité de Sistema de Gerencia del PDI  de aquellos indicadores que cuentan con un bajo nivel de cumplimiento</v>
      </c>
      <c r="U13" s="206" t="str">
        <f>'01-Mapa de riesgo-UO'!AA13</f>
        <v>Vicerrectoría Administrativa
Vicerrectoría Académica
Vicerrectoría de Responsabilidad Social y Bienetar Universitario
Vicerrectoría de IIE
ORI
SUEJE
Planeación
Rectoría
Control Interno</v>
      </c>
      <c r="V13" s="202" t="s">
        <v>455</v>
      </c>
      <c r="W13" s="215" t="s">
        <v>539</v>
      </c>
      <c r="X13" s="215" t="s">
        <v>456</v>
      </c>
      <c r="Y13" s="215" t="s">
        <v>544</v>
      </c>
      <c r="Z13" s="356" t="s">
        <v>548</v>
      </c>
    </row>
    <row r="14" spans="1:27" s="2" customFormat="1" ht="62.45" customHeight="1" x14ac:dyDescent="0.2">
      <c r="A14" s="362"/>
      <c r="B14" s="364"/>
      <c r="C14" s="347"/>
      <c r="D14" s="347"/>
      <c r="E14" s="347"/>
      <c r="F14" s="145" t="str">
        <f>'01-Mapa de riesgo-UO'!I14</f>
        <v>Reporte ausente e  inadecuado por parte de las redes de trabajo del PDI</v>
      </c>
      <c r="G14" s="347"/>
      <c r="H14" s="295"/>
      <c r="I14" s="200" t="str">
        <f>'01-Mapa de riesgo-UO'!X14</f>
        <v>COMPARTIR</v>
      </c>
      <c r="J14" s="269"/>
      <c r="K14" s="347"/>
      <c r="L14" s="346"/>
      <c r="M14" s="344"/>
      <c r="N14" s="26" t="str">
        <f>'01-Mapa de riesgo-UO'!S14</f>
        <v>Sistema de información para el PDI</v>
      </c>
      <c r="O14" s="24" t="str">
        <f>'01-Mapa de riesgo-UO'!T14</f>
        <v>Mensual</v>
      </c>
      <c r="P14" s="24" t="str">
        <f>'01-Mapa de riesgo-UO'!U14</f>
        <v>Preventivo</v>
      </c>
      <c r="Q14" s="359" t="s">
        <v>538</v>
      </c>
      <c r="R14" s="359"/>
      <c r="S14" s="206" t="str">
        <f>'01-Mapa de riesgo-UO'!X14</f>
        <v>COMPARTIR</v>
      </c>
      <c r="T14" s="206" t="str">
        <f>'01-Mapa de riesgo-UO'!Y14</f>
        <v>Recordatorios automáticos del cierre de reporte al PDI en el SIGER</v>
      </c>
      <c r="U14" s="206" t="str">
        <f>'01-Mapa de riesgo-UO'!AA14</f>
        <v>Sistema de Información</v>
      </c>
      <c r="V14" s="215" t="s">
        <v>455</v>
      </c>
      <c r="W14" s="215" t="s">
        <v>540</v>
      </c>
      <c r="X14" s="215" t="s">
        <v>456</v>
      </c>
      <c r="Y14" s="215" t="s">
        <v>545</v>
      </c>
      <c r="Z14" s="357"/>
      <c r="AA14" s="366"/>
    </row>
    <row r="15" spans="1:27" s="2" customFormat="1" ht="62.45" customHeight="1" x14ac:dyDescent="0.2">
      <c r="A15" s="362"/>
      <c r="B15" s="364"/>
      <c r="C15" s="347"/>
      <c r="D15" s="347"/>
      <c r="E15" s="347"/>
      <c r="F15" s="145" t="str">
        <f>'01-Mapa de riesgo-UO'!I15</f>
        <v xml:space="preserve">
Baja calidad del reporte en los tres niveles de gestión del PDI</v>
      </c>
      <c r="G15" s="347"/>
      <c r="H15" s="295"/>
      <c r="I15" s="200" t="str">
        <f>'01-Mapa de riesgo-UO'!X15</f>
        <v>COMPARTIR</v>
      </c>
      <c r="J15" s="269"/>
      <c r="K15" s="347"/>
      <c r="L15" s="346"/>
      <c r="M15" s="344"/>
      <c r="N15" s="26" t="str">
        <f>'01-Mapa de riesgo-UO'!S15</f>
        <v>Comité del Sistema de Gerencia del PDI</v>
      </c>
      <c r="O15" s="24" t="str">
        <f>'01-Mapa de riesgo-UO'!T15</f>
        <v>Trimestral</v>
      </c>
      <c r="P15" s="24" t="str">
        <f>'01-Mapa de riesgo-UO'!U15</f>
        <v>Preventivo</v>
      </c>
      <c r="Q15" s="359" t="s">
        <v>538</v>
      </c>
      <c r="R15" s="359"/>
      <c r="S15" s="206" t="str">
        <f>'01-Mapa de riesgo-UO'!X15</f>
        <v>COMPARTIR</v>
      </c>
      <c r="T15" s="206" t="str">
        <f>'01-Mapa de riesgo-UO'!Y15</f>
        <v>Proceso de calidad de información (cualitativo y cuantitativo), de los reportes realizados por las redes de trabajo del PDI</v>
      </c>
      <c r="U15" s="206" t="str">
        <f>'01-Mapa de riesgo-UO'!AA15</f>
        <v>Planeación (profesionales PDI)</v>
      </c>
      <c r="V15" s="215" t="s">
        <v>455</v>
      </c>
      <c r="W15" s="215" t="s">
        <v>541</v>
      </c>
      <c r="X15" s="215" t="s">
        <v>456</v>
      </c>
      <c r="Y15" s="215" t="s">
        <v>546</v>
      </c>
      <c r="Z15" s="357"/>
      <c r="AA15" s="366"/>
    </row>
    <row r="16" spans="1:27" ht="62.45" customHeight="1" x14ac:dyDescent="0.2">
      <c r="A16" s="362">
        <v>3</v>
      </c>
      <c r="B16" s="364" t="str">
        <f>'01-Mapa de riesgo-UO'!B16</f>
        <v>DIRECCIONAMIENTO_INSTITUCIONAL</v>
      </c>
      <c r="C16" s="347" t="str">
        <f>'01-Mapa de riesgo-UO'!F16</f>
        <v>Corrupción</v>
      </c>
      <c r="D16" s="347" t="str">
        <f>'01-Mapa de riesgo-UO'!G16</f>
        <v xml:space="preserve">Ejecución inadecuada de proyectos (contratos, Ordenes de servicios,  proyectos de operación comercial)
</v>
      </c>
      <c r="E16" s="347" t="str">
        <f>'01-Mapa de riesgo-UO'!H16</f>
        <v xml:space="preserve">Incumplimiento en la  ejecución de proyectos (contratos, Ordenes de servicios, proyectos de operación comercial) en el desarrollo y ejecución en cada una de sus etapas </v>
      </c>
      <c r="F16" s="145" t="str">
        <f>'01-Mapa de riesgo-UO'!I16</f>
        <v xml:space="preserve">
Desconocimiento de los  procedimientos contractuales y proyectos especiales  </v>
      </c>
      <c r="G16" s="347" t="str">
        <f>'01-Mapa de riesgo-UO'!J16</f>
        <v>Hallazgos pr parte de entes de control
Detrimiento patrimonial
Incumplimiento de resultados
Reprocesos 
Clientes insatisfechos
Percepción desfavorable  de la imagén institucional
Sobrecostos en la ejecución de proyectos</v>
      </c>
      <c r="H16" s="295" t="str">
        <f>'01-Mapa de riesgo-UO'!W16</f>
        <v>MODERADO</v>
      </c>
      <c r="I16" s="200" t="str">
        <f>'01-Mapa de riesgo-UO'!X16</f>
        <v>REDUCIR</v>
      </c>
      <c r="J16" s="273" t="s">
        <v>436</v>
      </c>
      <c r="K16" s="347" t="str">
        <f>'01-Mapa de riesgo-UO'!AB16</f>
        <v>Proyectos ejecutados inadecuadamente /Total proyectos ejecutados</v>
      </c>
      <c r="L16" s="354">
        <v>0</v>
      </c>
      <c r="M16" s="344" t="s">
        <v>549</v>
      </c>
      <c r="N16" s="26" t="str">
        <f>'01-Mapa de riesgo-UO'!S16</f>
        <v xml:space="preserve">Instructivo de interventoría y supervisión institucional y manual de contratación </v>
      </c>
      <c r="O16" s="24" t="str">
        <f>'01-Mapa de riesgo-UO'!T16</f>
        <v>Mensual</v>
      </c>
      <c r="P16" s="24" t="str">
        <f>'01-Mapa de riesgo-UO'!U16</f>
        <v>Preventivo</v>
      </c>
      <c r="Q16" s="359" t="s">
        <v>538</v>
      </c>
      <c r="R16" s="359"/>
      <c r="S16" s="206" t="str">
        <f>'01-Mapa de riesgo-UO'!X16</f>
        <v>REDUCIR</v>
      </c>
      <c r="T16" s="206" t="str">
        <f>'01-Mapa de riesgo-UO'!Y16</f>
        <v>Difusión de tips al interior de la Unidad Organizacional acerca del tema contractual, de supervisión e interventoría</v>
      </c>
      <c r="U16" s="206" t="str">
        <f>'01-Mapa de riesgo-UO'!AA16</f>
        <v xml:space="preserve">Planeación </v>
      </c>
      <c r="V16" s="215" t="s">
        <v>455</v>
      </c>
      <c r="W16" s="215" t="s">
        <v>542</v>
      </c>
      <c r="X16" s="215" t="s">
        <v>456</v>
      </c>
      <c r="Y16" s="215" t="s">
        <v>547</v>
      </c>
      <c r="Z16" s="356" t="s">
        <v>536</v>
      </c>
    </row>
    <row r="17" spans="1:26" ht="62.45" customHeight="1" x14ac:dyDescent="0.2">
      <c r="A17" s="362"/>
      <c r="B17" s="364"/>
      <c r="C17" s="347"/>
      <c r="D17" s="347"/>
      <c r="E17" s="347"/>
      <c r="F17" s="145" t="str">
        <f>'01-Mapa de riesgo-UO'!I17</f>
        <v xml:space="preserve">
Bajo nivel de seguimiento periódico en la ejecución de proyectos (contratos, Ordenes de servicios, proyectos de operación comercial)</v>
      </c>
      <c r="G17" s="347"/>
      <c r="H17" s="295"/>
      <c r="I17" s="200" t="str">
        <f>'01-Mapa de riesgo-UO'!X17</f>
        <v>REDUCIR</v>
      </c>
      <c r="J17" s="269"/>
      <c r="K17" s="347"/>
      <c r="L17" s="346"/>
      <c r="M17" s="344"/>
      <c r="N17" s="26" t="str">
        <f>'01-Mapa de riesgo-UO'!S17</f>
        <v>Designación de un profesional de seguimiento y control como apoyo a la interventoría y supervisión de proyectos (verificación de productos)</v>
      </c>
      <c r="O17" s="24" t="str">
        <f>'01-Mapa de riesgo-UO'!T17</f>
        <v>Mensual</v>
      </c>
      <c r="P17" s="24" t="str">
        <f>'01-Mapa de riesgo-UO'!U17</f>
        <v>Preventivo</v>
      </c>
      <c r="Q17" s="359" t="s">
        <v>538</v>
      </c>
      <c r="R17" s="359"/>
      <c r="S17" s="206" t="str">
        <f>'01-Mapa de riesgo-UO'!X17</f>
        <v>REDUCIR</v>
      </c>
      <c r="T17" s="206" t="str">
        <f>'01-Mapa de riesgo-UO'!Y17</f>
        <v>Definición de un flujograma que indique el procedimiento contractual al interior de la Unidad organizacional</v>
      </c>
      <c r="U17" s="206" t="str">
        <f>'01-Mapa de riesgo-UO'!AA17</f>
        <v xml:space="preserve">Planeación </v>
      </c>
      <c r="V17" s="202"/>
      <c r="W17" s="215" t="s">
        <v>543</v>
      </c>
      <c r="X17" s="215"/>
      <c r="Y17" s="215" t="s">
        <v>538</v>
      </c>
      <c r="Z17" s="357"/>
    </row>
    <row r="18" spans="1:26" ht="62.45" customHeight="1" x14ac:dyDescent="0.2">
      <c r="A18" s="362"/>
      <c r="B18" s="364"/>
      <c r="C18" s="347"/>
      <c r="D18" s="347"/>
      <c r="E18" s="347"/>
      <c r="F18" s="145" t="str">
        <f>'01-Mapa de riesgo-UO'!I18</f>
        <v xml:space="preserve">Desarticulación de los procedimientos institucionales para el desarrollo y ejecución en cada una de sus etapas </v>
      </c>
      <c r="G18" s="347"/>
      <c r="H18" s="295"/>
      <c r="I18" s="200">
        <f>'01-Mapa de riesgo-UO'!X18</f>
        <v>0</v>
      </c>
      <c r="J18" s="269"/>
      <c r="K18" s="347"/>
      <c r="L18" s="346"/>
      <c r="M18" s="344"/>
      <c r="N18" s="26" t="str">
        <f>'01-Mapa de riesgo-UO'!S18</f>
        <v>Protocolo de ejecución de proyectos de operación comercial</v>
      </c>
      <c r="O18" s="24" t="str">
        <f>'01-Mapa de riesgo-UO'!T18</f>
        <v>Mensual</v>
      </c>
      <c r="P18" s="24" t="str">
        <f>'01-Mapa de riesgo-UO'!U18</f>
        <v>Preventivo</v>
      </c>
      <c r="Q18" s="359" t="s">
        <v>538</v>
      </c>
      <c r="R18" s="359"/>
      <c r="S18" s="206">
        <f>'01-Mapa de riesgo-UO'!X18</f>
        <v>0</v>
      </c>
      <c r="T18" s="206">
        <f>'01-Mapa de riesgo-UO'!Y18</f>
        <v>0</v>
      </c>
      <c r="U18" s="206">
        <f>'01-Mapa de riesgo-UO'!AA18</f>
        <v>0</v>
      </c>
      <c r="V18" s="202"/>
      <c r="W18" s="215" t="s">
        <v>538</v>
      </c>
      <c r="X18" s="202"/>
      <c r="Y18" s="215" t="s">
        <v>538</v>
      </c>
      <c r="Z18" s="357"/>
    </row>
    <row r="19" spans="1:26" ht="87.75" customHeight="1" x14ac:dyDescent="0.2">
      <c r="A19" s="362">
        <v>4</v>
      </c>
      <c r="B19" s="364" t="str">
        <f>'01-Mapa de riesgo-UO'!B19</f>
        <v>ASEGURAMIENTO_DE_LA_CALIDAD_INSTITUCIONAL</v>
      </c>
      <c r="C19" s="347" t="str">
        <f>'01-Mapa de riesgo-UO'!F19</f>
        <v>Cumplimiento</v>
      </c>
      <c r="D19" s="347" t="str">
        <f>'01-Mapa de riesgo-UO'!G19</f>
        <v xml:space="preserve">No renovación de la Acreditación Institucional </v>
      </c>
      <c r="E19" s="347" t="str">
        <f>'01-Mapa de riesgo-UO'!H19</f>
        <v xml:space="preserve">Retrasos en los procesos de Acreditación Institucional </v>
      </c>
      <c r="F19" s="145" t="str">
        <f>'01-Mapa de riesgo-UO'!I19</f>
        <v>El CNA se encuentra saturado por la dinámica que las IES han desarrollado en el Sistema de Aseguramiento de la Calidad, lo que ha generado retrasos en los procesos de acreditación.</v>
      </c>
      <c r="G19" s="347" t="str">
        <f>'01-Mapa de riesgo-UO'!J19</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H19" s="295" t="str">
        <f>'01-Mapa de riesgo-UO'!W19</f>
        <v>MODERADO</v>
      </c>
      <c r="I19" s="200" t="str">
        <f>'01-Mapa de riesgo-UO'!X19</f>
        <v>REDUCIR</v>
      </c>
      <c r="J19" s="273" t="s">
        <v>436</v>
      </c>
      <c r="K19" s="347" t="str">
        <f>'01-Mapa de riesgo-UO'!AB19</f>
        <v>Universidad Tecnológica de Pereira acreditada de alta calidad por el MEN</v>
      </c>
      <c r="L19" s="345">
        <v>0.75370000000000004</v>
      </c>
      <c r="M19" s="344" t="s">
        <v>550</v>
      </c>
      <c r="N19" s="26" t="str">
        <f>'01-Mapa de riesgo-UO'!S19</f>
        <v>Se realiza seguimiento periodico al Plan de Mejoramiento Institucional.</v>
      </c>
      <c r="O19" s="24" t="str">
        <f>'01-Mapa de riesgo-UO'!T19</f>
        <v>Trimestral</v>
      </c>
      <c r="P19" s="24" t="str">
        <f>'01-Mapa de riesgo-UO'!U19</f>
        <v>Preventivo</v>
      </c>
      <c r="Q19" s="361" t="s">
        <v>551</v>
      </c>
      <c r="R19" s="361"/>
      <c r="S19" s="206" t="str">
        <f>'01-Mapa de riesgo-UO'!X19</f>
        <v>REDUCIR</v>
      </c>
      <c r="T19" s="206" t="str">
        <f>'01-Mapa de riesgo-UO'!Y19</f>
        <v xml:space="preserve">Envio del informe con la suficiente anticipación al vencimiento de la acreditación </v>
      </c>
      <c r="U19" s="206" t="str">
        <f>'01-Mapa de riesgo-UO'!AA19</f>
        <v>Planeación</v>
      </c>
      <c r="V19" s="202" t="s">
        <v>458</v>
      </c>
      <c r="W19" s="202" t="s">
        <v>554</v>
      </c>
      <c r="X19" s="202" t="s">
        <v>460</v>
      </c>
      <c r="Y19" s="216" t="s">
        <v>553</v>
      </c>
      <c r="Z19" s="356" t="s">
        <v>536</v>
      </c>
    </row>
    <row r="20" spans="1:26" ht="62.45" customHeight="1" x14ac:dyDescent="0.2">
      <c r="A20" s="362"/>
      <c r="B20" s="364"/>
      <c r="C20" s="347"/>
      <c r="D20" s="347"/>
      <c r="E20" s="347"/>
      <c r="F20" s="145" t="str">
        <f>'01-Mapa de riesgo-UO'!I20</f>
        <v>Incumplimiento del plan de mejoramiento institucional</v>
      </c>
      <c r="G20" s="347"/>
      <c r="H20" s="295"/>
      <c r="I20" s="200" t="str">
        <f>'01-Mapa de riesgo-UO'!X20</f>
        <v>REDUCIR</v>
      </c>
      <c r="J20" s="269"/>
      <c r="K20" s="347"/>
      <c r="L20" s="346"/>
      <c r="M20" s="344"/>
      <c r="N20" s="26" t="str">
        <f>'01-Mapa de riesgo-UO'!S20</f>
        <v>Definir la ruta metodológica para la autoevaluación institucional</v>
      </c>
      <c r="O20" s="24" t="str">
        <f>'01-Mapa de riesgo-UO'!T20</f>
        <v>Otra</v>
      </c>
      <c r="P20" s="24" t="str">
        <f>'01-Mapa de riesgo-UO'!U20</f>
        <v>Direccion</v>
      </c>
      <c r="Q20" s="361" t="s">
        <v>552</v>
      </c>
      <c r="R20" s="361"/>
      <c r="S20" s="206" t="str">
        <f>'01-Mapa de riesgo-UO'!X20</f>
        <v>REDUCIR</v>
      </c>
      <c r="T20" s="206" t="str">
        <f>'01-Mapa de riesgo-UO'!Y20</f>
        <v>Realizar seguimientos periódicos para identificar variables críticas y oportunidades de mejora sin avances significativos.</v>
      </c>
      <c r="U20" s="206" t="str">
        <f>'01-Mapa de riesgo-UO'!AA20</f>
        <v>Planeación</v>
      </c>
      <c r="V20" s="202"/>
      <c r="W20" s="216" t="s">
        <v>538</v>
      </c>
      <c r="X20" s="202"/>
      <c r="Y20" s="218" t="s">
        <v>538</v>
      </c>
      <c r="Z20" s="357"/>
    </row>
    <row r="21" spans="1:26" ht="62.45" customHeight="1" x14ac:dyDescent="0.2">
      <c r="A21" s="362"/>
      <c r="B21" s="364"/>
      <c r="C21" s="347"/>
      <c r="D21" s="347"/>
      <c r="E21" s="347"/>
      <c r="F21" s="145" t="str">
        <f>'01-Mapa de riesgo-UO'!I21</f>
        <v>No cumplimiento de los plazos establecidos para la entrega del informe de autoevaluación</v>
      </c>
      <c r="G21" s="347"/>
      <c r="H21" s="295"/>
      <c r="I21" s="200" t="str">
        <f>'01-Mapa de riesgo-UO'!X21</f>
        <v>COMPARTIR</v>
      </c>
      <c r="J21" s="269"/>
      <c r="K21" s="347"/>
      <c r="L21" s="346"/>
      <c r="M21" s="344"/>
      <c r="N21" s="26">
        <f>'01-Mapa de riesgo-UO'!S21</f>
        <v>0</v>
      </c>
      <c r="O21" s="24">
        <f>'01-Mapa de riesgo-UO'!T21</f>
        <v>0</v>
      </c>
      <c r="P21" s="24">
        <f>'01-Mapa de riesgo-UO'!U21</f>
        <v>0</v>
      </c>
      <c r="Q21" s="359" t="s">
        <v>538</v>
      </c>
      <c r="R21" s="359"/>
      <c r="S21" s="206" t="str">
        <f>'01-Mapa de riesgo-UO'!X21</f>
        <v>COMPARTIR</v>
      </c>
      <c r="T21" s="206" t="str">
        <f>'01-Mapa de riesgo-UO'!Y21</f>
        <v>Involucrar a la institución en el proceso de autoevaluación institucional, y definir un plan de trabajo para realizar la autoevaluación.</v>
      </c>
      <c r="U21" s="206" t="str">
        <f>'01-Mapa de riesgo-UO'!AA21</f>
        <v>Toda la institución</v>
      </c>
      <c r="V21" s="202"/>
      <c r="W21" s="216" t="s">
        <v>538</v>
      </c>
      <c r="X21" s="202"/>
      <c r="Y21" s="218" t="s">
        <v>538</v>
      </c>
      <c r="Z21" s="357"/>
    </row>
    <row r="22" spans="1:26" ht="111.75" customHeight="1" x14ac:dyDescent="0.2">
      <c r="A22" s="362">
        <v>5</v>
      </c>
      <c r="B22" s="364" t="str">
        <f>'01-Mapa de riesgo-UO'!B22</f>
        <v>ADMINISTRACIÓN_INSTITUCIONAL</v>
      </c>
      <c r="C22" s="347" t="str">
        <f>'01-Mapa de riesgo-UO'!F22</f>
        <v>Cumplimiento</v>
      </c>
      <c r="D22" s="347" t="str">
        <f>'01-Mapa de riesgo-UO'!G22</f>
        <v xml:space="preserve">Asignacion de uso de espacio en construccion nueva. </v>
      </c>
      <c r="E22" s="347" t="str">
        <f>'01-Mapa de riesgo-UO'!H22</f>
        <v xml:space="preserve">Posibilidad de cambiar el uso de un espacio diseñado para un requerimiento especifico de acuerdo a necesidades y concertaciones con los usuarios. </v>
      </c>
      <c r="F22" s="145" t="str">
        <f>'01-Mapa de riesgo-UO'!I22</f>
        <v xml:space="preserve">Cambio de diseños con poco tiempo de desarrollo. </v>
      </c>
      <c r="G22" s="347" t="str">
        <f>'01-Mapa de riesgo-UO'!J22</f>
        <v xml:space="preserve">Insatisfaccion del usuario.  Riesgo juridico ante contratistas. </v>
      </c>
      <c r="H22" s="295" t="str">
        <f>'01-Mapa de riesgo-UO'!W22</f>
        <v>MODERADO</v>
      </c>
      <c r="I22" s="200" t="str">
        <f>'01-Mapa de riesgo-UO'!X22</f>
        <v>REDUCIR</v>
      </c>
      <c r="J22" s="273" t="s">
        <v>439</v>
      </c>
      <c r="K22" s="347" t="str">
        <f>'01-Mapa de riesgo-UO'!AB22</f>
        <v>Porcentaje de área construida con modificaciones</v>
      </c>
      <c r="L22" s="349">
        <v>0.15</v>
      </c>
      <c r="M22" s="344" t="s">
        <v>556</v>
      </c>
      <c r="N22" s="26" t="str">
        <f>'01-Mapa de riesgo-UO'!S22</f>
        <v>Programa arquitectónica de necesidades</v>
      </c>
      <c r="O22" s="24" t="str">
        <f>'01-Mapa de riesgo-UO'!T22</f>
        <v>Otra</v>
      </c>
      <c r="P22" s="24" t="str">
        <f>'01-Mapa de riesgo-UO'!U22</f>
        <v>Direccion</v>
      </c>
      <c r="Q22" s="359" t="s">
        <v>538</v>
      </c>
      <c r="R22" s="359"/>
      <c r="S22" s="206" t="str">
        <f>'01-Mapa de riesgo-UO'!X22</f>
        <v>REDUCIR</v>
      </c>
      <c r="T22" s="206" t="str">
        <f>'01-Mapa de riesgo-UO'!Y22</f>
        <v>Establecer un banco de necesidade por obra</v>
      </c>
      <c r="U22" s="206" t="str">
        <f>'01-Mapa de riesgo-UO'!AA22</f>
        <v>Planeación</v>
      </c>
      <c r="V22" s="202" t="s">
        <v>458</v>
      </c>
      <c r="W22" s="219" t="s">
        <v>558</v>
      </c>
      <c r="X22" s="202" t="s">
        <v>460</v>
      </c>
      <c r="Y22" s="217" t="s">
        <v>559</v>
      </c>
      <c r="Z22" s="356" t="s">
        <v>536</v>
      </c>
    </row>
    <row r="23" spans="1:26" ht="112.5" customHeight="1" x14ac:dyDescent="0.2">
      <c r="A23" s="362"/>
      <c r="B23" s="364"/>
      <c r="C23" s="347"/>
      <c r="D23" s="347"/>
      <c r="E23" s="347"/>
      <c r="F23" s="145" t="str">
        <f>'01-Mapa de riesgo-UO'!I23</f>
        <v xml:space="preserve">Afectación presupuestal del proyecto al generar cambio de actividades contractuales. </v>
      </c>
      <c r="G23" s="347"/>
      <c r="H23" s="295"/>
      <c r="I23" s="200">
        <f>'01-Mapa de riesgo-UO'!X23</f>
        <v>0</v>
      </c>
      <c r="J23" s="269"/>
      <c r="K23" s="347"/>
      <c r="L23" s="346"/>
      <c r="M23" s="344"/>
      <c r="N23" s="26">
        <f>'01-Mapa de riesgo-UO'!S23</f>
        <v>0</v>
      </c>
      <c r="O23" s="24">
        <f>'01-Mapa de riesgo-UO'!T23</f>
        <v>0</v>
      </c>
      <c r="P23" s="24">
        <f>'01-Mapa de riesgo-UO'!U23</f>
        <v>0</v>
      </c>
      <c r="Q23" s="359" t="s">
        <v>538</v>
      </c>
      <c r="R23" s="359"/>
      <c r="S23" s="206">
        <f>'01-Mapa de riesgo-UO'!X23</f>
        <v>0</v>
      </c>
      <c r="T23" s="206">
        <f>'01-Mapa de riesgo-UO'!Y23</f>
        <v>0</v>
      </c>
      <c r="U23" s="206">
        <f>'01-Mapa de riesgo-UO'!AA23</f>
        <v>0</v>
      </c>
      <c r="V23" s="202" t="s">
        <v>458</v>
      </c>
      <c r="W23" s="219" t="s">
        <v>557</v>
      </c>
      <c r="X23" s="202" t="s">
        <v>460</v>
      </c>
      <c r="Y23" s="219" t="s">
        <v>555</v>
      </c>
      <c r="Z23" s="357"/>
    </row>
    <row r="24" spans="1:26" ht="62.45" customHeight="1" x14ac:dyDescent="0.2">
      <c r="A24" s="362"/>
      <c r="B24" s="364"/>
      <c r="C24" s="347"/>
      <c r="D24" s="347"/>
      <c r="E24" s="347"/>
      <c r="F24" s="145" t="str">
        <f>'01-Mapa de riesgo-UO'!I24</f>
        <v xml:space="preserve">Entrega de espacios con infraestructura inadecuada. </v>
      </c>
      <c r="G24" s="347"/>
      <c r="H24" s="295"/>
      <c r="I24" s="200">
        <f>'01-Mapa de riesgo-UO'!X24</f>
        <v>0</v>
      </c>
      <c r="J24" s="269"/>
      <c r="K24" s="347"/>
      <c r="L24" s="346"/>
      <c r="M24" s="344"/>
      <c r="N24" s="26">
        <f>'01-Mapa de riesgo-UO'!S24</f>
        <v>0</v>
      </c>
      <c r="O24" s="24">
        <f>'01-Mapa de riesgo-UO'!T24</f>
        <v>0</v>
      </c>
      <c r="P24" s="24">
        <f>'01-Mapa de riesgo-UO'!U24</f>
        <v>0</v>
      </c>
      <c r="Q24" s="359" t="s">
        <v>538</v>
      </c>
      <c r="R24" s="359"/>
      <c r="S24" s="206">
        <f>'01-Mapa de riesgo-UO'!X24</f>
        <v>0</v>
      </c>
      <c r="T24" s="206">
        <f>'01-Mapa de riesgo-UO'!Y24</f>
        <v>0</v>
      </c>
      <c r="U24" s="206">
        <f>'01-Mapa de riesgo-UO'!AA24</f>
        <v>0</v>
      </c>
      <c r="V24" s="202"/>
      <c r="W24" s="217"/>
      <c r="X24" s="202"/>
      <c r="Y24" s="218"/>
      <c r="Z24" s="357"/>
    </row>
    <row r="25" spans="1:26" ht="62.45" customHeight="1" x14ac:dyDescent="0.2">
      <c r="A25" s="362">
        <v>6</v>
      </c>
      <c r="B25" s="364">
        <f>'01-Mapa de riesgo-UO'!B25</f>
        <v>0</v>
      </c>
      <c r="C25" s="347">
        <f>'01-Mapa de riesgo-UO'!F25</f>
        <v>0</v>
      </c>
      <c r="D25" s="347">
        <f>'01-Mapa de riesgo-UO'!G25</f>
        <v>0</v>
      </c>
      <c r="E25" s="347">
        <f>'01-Mapa de riesgo-UO'!H25</f>
        <v>0</v>
      </c>
      <c r="F25" s="145">
        <f>'01-Mapa de riesgo-UO'!I25</f>
        <v>0</v>
      </c>
      <c r="G25" s="347">
        <f>'01-Mapa de riesgo-UO'!J25</f>
        <v>0</v>
      </c>
      <c r="H25" s="295" t="e">
        <f>'01-Mapa de riesgo-UO'!W25</f>
        <v>#DIV/0!</v>
      </c>
      <c r="I25" s="200">
        <f>'01-Mapa de riesgo-UO'!X25</f>
        <v>0</v>
      </c>
      <c r="J25" s="273" t="s">
        <v>436</v>
      </c>
      <c r="K25" s="347">
        <f>'01-Mapa de riesgo-UO'!AB25</f>
        <v>0</v>
      </c>
      <c r="L25" s="351"/>
      <c r="M25" s="344"/>
      <c r="N25" s="26">
        <f>'01-Mapa de riesgo-UO'!S25</f>
        <v>0</v>
      </c>
      <c r="O25" s="24">
        <f>'01-Mapa de riesgo-UO'!T25</f>
        <v>0</v>
      </c>
      <c r="P25" s="24">
        <f>'01-Mapa de riesgo-UO'!U25</f>
        <v>0</v>
      </c>
      <c r="Q25" s="359"/>
      <c r="R25" s="359"/>
      <c r="S25" s="206">
        <f>'01-Mapa de riesgo-UO'!X27</f>
        <v>0</v>
      </c>
      <c r="T25" s="206">
        <f>'01-Mapa de riesgo-UO'!Y27</f>
        <v>0</v>
      </c>
      <c r="U25" s="206">
        <f>'01-Mapa de riesgo-UO'!AA27</f>
        <v>0</v>
      </c>
      <c r="V25" s="202"/>
      <c r="W25" s="218" t="s">
        <v>538</v>
      </c>
      <c r="X25" s="202"/>
      <c r="Y25" s="218" t="s">
        <v>538</v>
      </c>
      <c r="Z25" s="356"/>
    </row>
    <row r="26" spans="1:26" ht="62.45" customHeight="1" x14ac:dyDescent="0.2">
      <c r="A26" s="362"/>
      <c r="B26" s="364"/>
      <c r="C26" s="347"/>
      <c r="D26" s="347"/>
      <c r="E26" s="347"/>
      <c r="F26" s="145">
        <f>'01-Mapa de riesgo-UO'!I26</f>
        <v>0</v>
      </c>
      <c r="G26" s="347"/>
      <c r="H26" s="295"/>
      <c r="I26" s="200">
        <f>'01-Mapa de riesgo-UO'!X26</f>
        <v>0</v>
      </c>
      <c r="J26" s="269"/>
      <c r="K26" s="347"/>
      <c r="L26" s="346"/>
      <c r="M26" s="344"/>
      <c r="N26" s="26">
        <f>'01-Mapa de riesgo-UO'!S26</f>
        <v>0</v>
      </c>
      <c r="O26" s="24">
        <f>'01-Mapa de riesgo-UO'!T26</f>
        <v>0</v>
      </c>
      <c r="P26" s="24">
        <f>'01-Mapa de riesgo-UO'!U26</f>
        <v>0</v>
      </c>
      <c r="Q26" s="359"/>
      <c r="R26" s="359"/>
      <c r="S26" s="206">
        <f>'01-Mapa de riesgo-UO'!X28</f>
        <v>0</v>
      </c>
      <c r="T26" s="206">
        <f>'01-Mapa de riesgo-UO'!Y28</f>
        <v>0</v>
      </c>
      <c r="U26" s="206">
        <f>'01-Mapa de riesgo-UO'!AA28</f>
        <v>0</v>
      </c>
      <c r="V26" s="202"/>
      <c r="W26" s="218" t="s">
        <v>538</v>
      </c>
      <c r="X26" s="202"/>
      <c r="Y26" s="218" t="s">
        <v>538</v>
      </c>
      <c r="Z26" s="357"/>
    </row>
    <row r="27" spans="1:26" ht="62.45" customHeight="1" thickBot="1" x14ac:dyDescent="0.25">
      <c r="A27" s="363"/>
      <c r="B27" s="365"/>
      <c r="C27" s="348"/>
      <c r="D27" s="348"/>
      <c r="E27" s="348"/>
      <c r="F27" s="147">
        <f>'01-Mapa de riesgo-UO'!I27</f>
        <v>0</v>
      </c>
      <c r="G27" s="348"/>
      <c r="H27" s="302"/>
      <c r="I27" s="201">
        <f>'01-Mapa de riesgo-UO'!X27</f>
        <v>0</v>
      </c>
      <c r="J27" s="350"/>
      <c r="K27" s="348"/>
      <c r="L27" s="352"/>
      <c r="M27" s="353"/>
      <c r="N27" s="27">
        <f>'01-Mapa de riesgo-UO'!S27</f>
        <v>0</v>
      </c>
      <c r="O27" s="25">
        <f>'01-Mapa de riesgo-UO'!T27</f>
        <v>0</v>
      </c>
      <c r="P27" s="25">
        <f>'01-Mapa de riesgo-UO'!U27</f>
        <v>0</v>
      </c>
      <c r="Q27" s="360"/>
      <c r="R27" s="360"/>
      <c r="S27" s="211">
        <f>'01-Mapa de riesgo-UO'!X29</f>
        <v>0</v>
      </c>
      <c r="T27" s="211">
        <f>'01-Mapa de riesgo-UO'!Y29</f>
        <v>0</v>
      </c>
      <c r="U27" s="211">
        <f>'01-Mapa de riesgo-UO'!AA29</f>
        <v>0</v>
      </c>
      <c r="V27" s="212"/>
      <c r="W27" s="218" t="s">
        <v>538</v>
      </c>
      <c r="X27" s="212"/>
      <c r="Y27" s="218" t="s">
        <v>538</v>
      </c>
      <c r="Z27" s="358"/>
    </row>
    <row r="28" spans="1:26" x14ac:dyDescent="0.2">
      <c r="A28" s="22"/>
      <c r="B28" s="22"/>
      <c r="C28" s="23"/>
      <c r="D28" s="23"/>
      <c r="E28" s="23"/>
      <c r="F28" s="23"/>
      <c r="G28" s="23"/>
      <c r="H28" s="23"/>
      <c r="I28" s="22"/>
      <c r="J28" s="22"/>
      <c r="K28" s="22"/>
      <c r="L28" s="22"/>
      <c r="M28" s="22"/>
      <c r="N28" s="22"/>
      <c r="O28" s="22"/>
      <c r="P28" s="22"/>
      <c r="Q28" s="22"/>
      <c r="R28" s="22"/>
      <c r="S28" s="22"/>
      <c r="T28" s="22"/>
      <c r="U28" s="22"/>
      <c r="V28" s="22"/>
      <c r="W28" s="22"/>
      <c r="X28" s="22"/>
      <c r="Y28" s="22"/>
      <c r="Z28" s="22"/>
    </row>
    <row r="29" spans="1:26" x14ac:dyDescent="0.2">
      <c r="A29" s="22"/>
      <c r="B29" s="22"/>
      <c r="C29" s="23"/>
      <c r="D29" s="23"/>
      <c r="E29" s="23"/>
      <c r="F29" s="23"/>
      <c r="G29" s="23"/>
      <c r="H29" s="23"/>
      <c r="I29" s="22"/>
      <c r="J29" s="22"/>
      <c r="K29" s="22"/>
      <c r="L29" s="22"/>
      <c r="M29" s="22"/>
      <c r="N29" s="22"/>
      <c r="O29" s="22"/>
      <c r="P29" s="22"/>
      <c r="Q29" s="22"/>
      <c r="R29" s="22"/>
      <c r="S29" s="22"/>
      <c r="T29" s="22"/>
      <c r="U29" s="22"/>
      <c r="V29" s="22"/>
      <c r="W29" s="22"/>
      <c r="X29" s="22"/>
      <c r="Y29" s="22"/>
      <c r="Z29" s="22"/>
    </row>
    <row r="30" spans="1:26" x14ac:dyDescent="0.2">
      <c r="A30" s="22"/>
      <c r="B30" s="22"/>
      <c r="C30" s="23"/>
      <c r="D30" s="23"/>
      <c r="E30" s="23"/>
      <c r="F30" s="23"/>
      <c r="G30" s="23"/>
      <c r="H30" s="23"/>
      <c r="I30" s="22"/>
      <c r="J30" s="22"/>
      <c r="K30" s="22"/>
      <c r="L30" s="22"/>
      <c r="M30" s="22"/>
      <c r="N30" s="22"/>
      <c r="O30" s="22"/>
      <c r="P30" s="22"/>
      <c r="Q30" s="22"/>
      <c r="R30" s="22"/>
      <c r="S30" s="22"/>
      <c r="T30" s="22"/>
      <c r="U30" s="22"/>
      <c r="V30" s="22"/>
      <c r="W30" s="22"/>
      <c r="X30" s="22"/>
      <c r="Y30" s="22"/>
      <c r="Z30" s="22"/>
    </row>
    <row r="31" spans="1:26" x14ac:dyDescent="0.2">
      <c r="A31" s="22"/>
      <c r="B31" s="22"/>
      <c r="C31" s="23"/>
      <c r="D31" s="23"/>
      <c r="E31" s="23"/>
      <c r="F31" s="23"/>
      <c r="G31" s="23"/>
      <c r="H31" s="23"/>
      <c r="I31" s="22"/>
      <c r="J31" s="22"/>
      <c r="K31" s="22"/>
      <c r="L31" s="22"/>
      <c r="M31" s="22"/>
      <c r="N31" s="22"/>
      <c r="O31" s="22"/>
      <c r="P31" s="22"/>
      <c r="Q31" s="22"/>
      <c r="R31" s="22"/>
      <c r="S31" s="22"/>
      <c r="T31" s="22"/>
      <c r="U31" s="22"/>
      <c r="V31" s="22"/>
      <c r="W31" s="22"/>
      <c r="X31" s="22"/>
      <c r="Y31" s="22"/>
      <c r="Z31" s="22"/>
    </row>
    <row r="32" spans="1:26" x14ac:dyDescent="0.2">
      <c r="A32" s="22"/>
      <c r="B32" s="22"/>
      <c r="C32" s="23"/>
      <c r="D32" s="23"/>
      <c r="E32" s="23"/>
      <c r="F32" s="23"/>
      <c r="G32" s="23"/>
      <c r="H32" s="23"/>
      <c r="I32" s="22"/>
      <c r="J32" s="22"/>
      <c r="K32" s="22"/>
      <c r="L32" s="22"/>
      <c r="M32" s="22"/>
      <c r="N32" s="22"/>
      <c r="O32" s="22"/>
      <c r="P32" s="22"/>
      <c r="Q32" s="22"/>
      <c r="R32" s="22"/>
      <c r="S32" s="22"/>
      <c r="T32" s="22"/>
      <c r="U32" s="22"/>
      <c r="V32" s="22"/>
      <c r="W32" s="22"/>
      <c r="X32" s="22"/>
      <c r="Y32" s="22"/>
      <c r="Z32" s="22"/>
    </row>
    <row r="33" spans="1:26" x14ac:dyDescent="0.2">
      <c r="A33" s="22"/>
      <c r="B33" s="22"/>
      <c r="C33" s="23"/>
      <c r="D33" s="23"/>
      <c r="E33" s="23"/>
      <c r="F33" s="23"/>
      <c r="G33" s="23"/>
      <c r="H33" s="23"/>
      <c r="I33" s="22"/>
      <c r="J33" s="22"/>
      <c r="K33" s="22"/>
      <c r="L33" s="22"/>
      <c r="M33" s="22"/>
      <c r="N33" s="22"/>
      <c r="O33" s="22"/>
      <c r="P33" s="22"/>
      <c r="Q33" s="22"/>
      <c r="R33" s="22"/>
      <c r="S33" s="22"/>
      <c r="T33" s="22"/>
      <c r="U33" s="22"/>
      <c r="V33" s="22"/>
      <c r="W33" s="22"/>
      <c r="X33" s="22"/>
      <c r="Y33" s="22"/>
      <c r="Z33" s="22"/>
    </row>
    <row r="34" spans="1:26" x14ac:dyDescent="0.2">
      <c r="A34" s="22"/>
      <c r="B34" s="22"/>
      <c r="C34" s="23"/>
      <c r="D34" s="23"/>
      <c r="E34" s="23"/>
      <c r="F34" s="23"/>
      <c r="G34" s="23"/>
      <c r="H34" s="23"/>
      <c r="I34" s="22"/>
      <c r="J34" s="22"/>
      <c r="K34" s="22"/>
      <c r="L34" s="22"/>
      <c r="M34" s="22"/>
      <c r="N34" s="22"/>
      <c r="O34" s="22"/>
      <c r="P34" s="22"/>
      <c r="Q34" s="22"/>
      <c r="R34" s="22"/>
      <c r="S34" s="22"/>
      <c r="T34" s="22"/>
      <c r="U34" s="22"/>
      <c r="V34" s="22"/>
      <c r="W34" s="22"/>
      <c r="X34" s="22"/>
      <c r="Y34" s="22"/>
      <c r="Z34" s="22"/>
    </row>
    <row r="35" spans="1:26" x14ac:dyDescent="0.2">
      <c r="A35" s="22"/>
      <c r="B35" s="22"/>
      <c r="C35" s="23"/>
      <c r="D35" s="23"/>
      <c r="E35" s="23"/>
      <c r="F35" s="23"/>
      <c r="G35" s="23"/>
      <c r="H35" s="23"/>
      <c r="I35" s="22"/>
      <c r="J35" s="22"/>
      <c r="K35" s="22"/>
      <c r="L35" s="22"/>
      <c r="M35" s="22"/>
      <c r="N35" s="22"/>
      <c r="O35" s="22"/>
      <c r="P35" s="22"/>
      <c r="Q35" s="22"/>
      <c r="R35" s="22"/>
      <c r="S35" s="22"/>
      <c r="T35" s="22"/>
      <c r="U35" s="22"/>
      <c r="V35" s="22"/>
      <c r="W35" s="22"/>
      <c r="X35" s="22"/>
      <c r="Y35" s="22"/>
      <c r="Z35" s="22"/>
    </row>
    <row r="36" spans="1:26" x14ac:dyDescent="0.2">
      <c r="A36" s="22"/>
      <c r="B36" s="22"/>
      <c r="C36" s="23"/>
      <c r="D36" s="23"/>
      <c r="E36" s="23"/>
      <c r="F36" s="23"/>
      <c r="G36" s="23"/>
      <c r="H36" s="23"/>
      <c r="I36" s="22"/>
      <c r="J36" s="22"/>
      <c r="K36" s="22"/>
      <c r="L36" s="22"/>
      <c r="M36" s="22"/>
      <c r="N36" s="22"/>
      <c r="O36" s="22"/>
      <c r="P36" s="22"/>
      <c r="Q36" s="22"/>
      <c r="R36" s="22"/>
      <c r="S36" s="22"/>
      <c r="T36" s="22"/>
      <c r="U36" s="22"/>
      <c r="V36" s="22"/>
      <c r="W36" s="22"/>
      <c r="X36" s="22"/>
      <c r="Y36" s="22"/>
      <c r="Z36" s="22"/>
    </row>
    <row r="37" spans="1:26" x14ac:dyDescent="0.2">
      <c r="A37" s="22"/>
      <c r="B37" s="22"/>
      <c r="C37" s="23"/>
      <c r="D37" s="23"/>
      <c r="E37" s="23"/>
      <c r="F37" s="23"/>
      <c r="G37" s="23"/>
      <c r="H37" s="23"/>
      <c r="I37" s="22"/>
      <c r="J37" s="22"/>
      <c r="K37" s="22"/>
      <c r="L37" s="22"/>
      <c r="M37" s="22"/>
      <c r="N37" s="22"/>
      <c r="O37" s="22"/>
      <c r="P37" s="22"/>
      <c r="Q37" s="22"/>
      <c r="R37" s="22"/>
      <c r="S37" s="22"/>
      <c r="T37" s="22"/>
      <c r="U37" s="22"/>
      <c r="V37" s="22"/>
      <c r="W37" s="22"/>
      <c r="X37" s="22"/>
      <c r="Y37" s="22"/>
      <c r="Z37" s="22"/>
    </row>
    <row r="38" spans="1:26" x14ac:dyDescent="0.2">
      <c r="A38" s="22"/>
      <c r="B38" s="22"/>
      <c r="C38" s="23"/>
      <c r="D38" s="23"/>
      <c r="E38" s="23"/>
      <c r="F38" s="23"/>
      <c r="G38" s="23"/>
      <c r="H38" s="23"/>
      <c r="I38" s="22"/>
      <c r="J38" s="22"/>
      <c r="K38" s="22"/>
      <c r="L38" s="22"/>
      <c r="M38" s="22"/>
      <c r="N38" s="22"/>
      <c r="O38" s="22"/>
      <c r="P38" s="22"/>
      <c r="Q38" s="22"/>
      <c r="R38" s="22"/>
      <c r="S38" s="22"/>
      <c r="T38" s="22"/>
      <c r="U38" s="22"/>
      <c r="V38" s="22"/>
      <c r="W38" s="22"/>
      <c r="X38" s="22"/>
      <c r="Y38" s="22"/>
      <c r="Z38" s="22"/>
    </row>
    <row r="39" spans="1:26" x14ac:dyDescent="0.2">
      <c r="A39" s="22"/>
      <c r="B39" s="22"/>
      <c r="C39" s="23"/>
      <c r="D39" s="23"/>
      <c r="E39" s="23"/>
      <c r="F39" s="23"/>
      <c r="G39" s="23"/>
      <c r="H39" s="23"/>
      <c r="I39" s="22"/>
      <c r="J39" s="22"/>
      <c r="K39" s="22"/>
      <c r="L39" s="22"/>
      <c r="M39" s="22"/>
      <c r="N39" s="22"/>
      <c r="O39" s="22"/>
      <c r="P39" s="22"/>
      <c r="Q39" s="22"/>
      <c r="R39" s="22"/>
      <c r="S39" s="22"/>
      <c r="T39" s="22"/>
      <c r="U39" s="22"/>
      <c r="V39" s="22"/>
      <c r="W39" s="22"/>
      <c r="X39" s="22"/>
      <c r="Y39" s="22"/>
      <c r="Z39" s="22"/>
    </row>
    <row r="40" spans="1:26" x14ac:dyDescent="0.2">
      <c r="A40" s="22"/>
      <c r="B40" s="22"/>
      <c r="C40" s="23"/>
      <c r="D40" s="23"/>
      <c r="E40" s="23"/>
      <c r="F40" s="23"/>
      <c r="G40" s="23"/>
      <c r="H40" s="23"/>
      <c r="I40" s="22"/>
      <c r="J40" s="22"/>
      <c r="K40" s="22"/>
      <c r="L40" s="22"/>
      <c r="M40" s="22"/>
      <c r="N40" s="22"/>
      <c r="O40" s="22"/>
      <c r="P40" s="22"/>
      <c r="Q40" s="22"/>
      <c r="R40" s="22"/>
      <c r="S40" s="22"/>
      <c r="T40" s="22"/>
      <c r="U40" s="22"/>
      <c r="V40" s="22"/>
      <c r="W40" s="22"/>
      <c r="X40" s="22"/>
      <c r="Y40" s="22"/>
      <c r="Z40" s="22"/>
    </row>
    <row r="41" spans="1:26" x14ac:dyDescent="0.2">
      <c r="A41" s="22"/>
      <c r="B41" s="22"/>
      <c r="C41" s="23"/>
      <c r="D41" s="23"/>
      <c r="E41" s="23"/>
      <c r="F41" s="23"/>
      <c r="G41" s="23"/>
      <c r="H41" s="23"/>
      <c r="I41" s="22"/>
      <c r="J41" s="22"/>
      <c r="K41" s="22"/>
      <c r="L41" s="22"/>
      <c r="M41" s="22"/>
      <c r="N41" s="22"/>
      <c r="O41" s="22"/>
      <c r="P41" s="22"/>
      <c r="Q41" s="22"/>
      <c r="R41" s="22"/>
      <c r="S41" s="22"/>
      <c r="T41" s="22"/>
      <c r="U41" s="22"/>
      <c r="V41" s="22"/>
      <c r="W41" s="22"/>
      <c r="X41" s="22"/>
      <c r="Y41" s="22"/>
      <c r="Z41" s="22"/>
    </row>
    <row r="42" spans="1:26" x14ac:dyDescent="0.2">
      <c r="A42" s="22"/>
      <c r="B42" s="22"/>
      <c r="C42" s="23"/>
      <c r="D42" s="23"/>
      <c r="E42" s="23"/>
      <c r="F42" s="23"/>
      <c r="G42" s="23"/>
      <c r="H42" s="23"/>
      <c r="I42" s="22"/>
      <c r="J42" s="22"/>
      <c r="K42" s="22"/>
      <c r="L42" s="22"/>
      <c r="M42" s="22"/>
      <c r="N42" s="22"/>
      <c r="O42" s="22"/>
      <c r="P42" s="22"/>
      <c r="Q42" s="22"/>
      <c r="R42" s="22"/>
      <c r="S42" s="22"/>
      <c r="T42" s="22"/>
      <c r="U42" s="22"/>
      <c r="V42" s="22"/>
      <c r="W42" s="22"/>
      <c r="X42" s="22"/>
      <c r="Y42" s="22"/>
      <c r="Z42" s="22"/>
    </row>
    <row r="43" spans="1:26" x14ac:dyDescent="0.2">
      <c r="A43" s="22"/>
      <c r="B43" s="22"/>
      <c r="C43" s="23"/>
      <c r="D43" s="23"/>
      <c r="E43" s="23"/>
      <c r="F43" s="23"/>
      <c r="G43" s="23"/>
      <c r="H43" s="23"/>
      <c r="I43" s="22"/>
      <c r="J43" s="22"/>
      <c r="K43" s="22"/>
      <c r="L43" s="22"/>
      <c r="M43" s="22"/>
      <c r="N43" s="22"/>
      <c r="O43" s="22"/>
      <c r="P43" s="22"/>
      <c r="Q43" s="22"/>
      <c r="R43" s="22"/>
      <c r="S43" s="22"/>
      <c r="T43" s="22"/>
      <c r="U43" s="22"/>
      <c r="V43" s="22"/>
      <c r="W43" s="22"/>
      <c r="X43" s="22"/>
      <c r="Y43" s="22"/>
      <c r="Z43" s="22"/>
    </row>
    <row r="44" spans="1:26" x14ac:dyDescent="0.2">
      <c r="A44" s="22"/>
      <c r="B44" s="22"/>
      <c r="C44" s="23"/>
      <c r="D44" s="23"/>
      <c r="E44" s="23"/>
      <c r="F44" s="23"/>
      <c r="G44" s="23"/>
      <c r="H44" s="23"/>
      <c r="I44" s="22"/>
      <c r="J44" s="22"/>
      <c r="K44" s="22"/>
      <c r="L44" s="22"/>
      <c r="M44" s="22"/>
      <c r="N44" s="22"/>
      <c r="O44" s="22"/>
      <c r="P44" s="22"/>
      <c r="Q44" s="22"/>
      <c r="R44" s="22"/>
      <c r="S44" s="22"/>
      <c r="T44" s="22"/>
      <c r="U44" s="22"/>
      <c r="V44" s="22"/>
      <c r="W44" s="22"/>
      <c r="X44" s="22"/>
      <c r="Y44" s="22"/>
      <c r="Z44" s="22"/>
    </row>
    <row r="45" spans="1:26" x14ac:dyDescent="0.2">
      <c r="A45" s="22"/>
      <c r="B45" s="22"/>
      <c r="C45" s="23"/>
      <c r="D45" s="23"/>
      <c r="E45" s="23"/>
      <c r="F45" s="23"/>
      <c r="G45" s="23"/>
      <c r="H45" s="23"/>
      <c r="I45" s="22"/>
      <c r="J45" s="22"/>
      <c r="K45" s="22"/>
      <c r="L45" s="22"/>
      <c r="M45" s="22"/>
      <c r="N45" s="22"/>
      <c r="O45" s="22"/>
      <c r="P45" s="22"/>
      <c r="Q45" s="22"/>
      <c r="R45" s="22"/>
      <c r="S45" s="22"/>
      <c r="T45" s="22"/>
      <c r="U45" s="22"/>
      <c r="V45" s="22"/>
      <c r="W45" s="22"/>
      <c r="X45" s="22"/>
      <c r="Y45" s="22"/>
      <c r="Z45" s="22"/>
    </row>
    <row r="46" spans="1:26" x14ac:dyDescent="0.2">
      <c r="A46" s="22"/>
      <c r="B46" s="22"/>
      <c r="C46" s="23"/>
      <c r="D46" s="23"/>
      <c r="E46" s="23"/>
      <c r="F46" s="23"/>
      <c r="G46" s="23"/>
      <c r="H46" s="23"/>
      <c r="I46" s="22"/>
      <c r="J46" s="22"/>
      <c r="K46" s="22"/>
      <c r="L46" s="22"/>
      <c r="M46" s="22"/>
      <c r="N46" s="22"/>
      <c r="O46" s="22"/>
      <c r="P46" s="22"/>
      <c r="Q46" s="22"/>
      <c r="R46" s="22"/>
      <c r="S46" s="22"/>
      <c r="T46" s="22"/>
      <c r="U46" s="22"/>
      <c r="V46" s="22"/>
      <c r="W46" s="22"/>
      <c r="X46" s="22"/>
      <c r="Y46" s="22"/>
      <c r="Z46" s="22"/>
    </row>
    <row r="47" spans="1:26" x14ac:dyDescent="0.2">
      <c r="A47" s="22"/>
      <c r="B47" s="22"/>
      <c r="C47" s="23"/>
      <c r="D47" s="23"/>
      <c r="E47" s="23"/>
      <c r="F47" s="23"/>
      <c r="G47" s="23"/>
      <c r="H47" s="23"/>
      <c r="I47" s="22"/>
      <c r="J47" s="22"/>
      <c r="K47" s="22"/>
      <c r="L47" s="22"/>
      <c r="M47" s="22"/>
      <c r="N47" s="22"/>
      <c r="O47" s="22"/>
      <c r="P47" s="22"/>
      <c r="Q47" s="22"/>
      <c r="R47" s="22"/>
      <c r="S47" s="22"/>
      <c r="T47" s="22"/>
      <c r="U47" s="22"/>
      <c r="V47" s="22"/>
      <c r="W47" s="22"/>
      <c r="X47" s="22"/>
      <c r="Y47" s="22"/>
      <c r="Z47" s="22"/>
    </row>
    <row r="48" spans="1:26" x14ac:dyDescent="0.2">
      <c r="A48" s="22"/>
      <c r="B48" s="22"/>
      <c r="C48" s="23"/>
      <c r="D48" s="23"/>
      <c r="E48" s="23"/>
      <c r="F48" s="23"/>
      <c r="G48" s="23"/>
      <c r="H48" s="23"/>
      <c r="I48" s="22"/>
      <c r="J48" s="22"/>
      <c r="K48" s="22"/>
      <c r="L48" s="22"/>
      <c r="M48" s="22"/>
      <c r="N48" s="22"/>
      <c r="O48" s="22"/>
      <c r="P48" s="22"/>
      <c r="Q48" s="22"/>
      <c r="R48" s="22"/>
      <c r="S48" s="22"/>
      <c r="T48" s="22"/>
      <c r="U48" s="22"/>
      <c r="V48" s="22"/>
      <c r="W48" s="22"/>
      <c r="X48" s="22"/>
      <c r="Y48" s="22"/>
      <c r="Z48" s="22"/>
    </row>
    <row r="49" spans="1:26" x14ac:dyDescent="0.2">
      <c r="A49" s="22"/>
      <c r="B49" s="22"/>
      <c r="C49" s="23"/>
      <c r="D49" s="23"/>
      <c r="E49" s="23"/>
      <c r="F49" s="23"/>
      <c r="G49" s="23"/>
      <c r="H49" s="23"/>
      <c r="I49" s="22"/>
      <c r="J49" s="22"/>
      <c r="K49" s="22"/>
      <c r="L49" s="22"/>
      <c r="M49" s="22"/>
      <c r="N49" s="22"/>
      <c r="O49" s="22"/>
      <c r="P49" s="22"/>
      <c r="Q49" s="22"/>
      <c r="R49" s="22"/>
      <c r="S49" s="22"/>
      <c r="T49" s="22"/>
      <c r="U49" s="22"/>
      <c r="V49" s="22"/>
      <c r="W49" s="22"/>
      <c r="X49" s="22"/>
      <c r="Y49" s="22"/>
      <c r="Z49" s="22"/>
    </row>
    <row r="50" spans="1:26" x14ac:dyDescent="0.2">
      <c r="A50" s="22"/>
      <c r="B50" s="22"/>
      <c r="C50" s="23"/>
      <c r="D50" s="23"/>
      <c r="E50" s="23"/>
      <c r="F50" s="23"/>
      <c r="G50" s="23"/>
      <c r="H50" s="23"/>
      <c r="I50" s="22"/>
      <c r="J50" s="22"/>
      <c r="K50" s="22"/>
      <c r="L50" s="22"/>
      <c r="M50" s="22"/>
      <c r="N50" s="22"/>
      <c r="O50" s="22"/>
      <c r="P50" s="22"/>
      <c r="Q50" s="22"/>
      <c r="R50" s="22"/>
      <c r="S50" s="22"/>
      <c r="T50" s="22"/>
      <c r="U50" s="22"/>
      <c r="V50" s="22"/>
      <c r="W50" s="22"/>
      <c r="X50" s="22"/>
      <c r="Y50" s="22"/>
      <c r="Z50" s="22"/>
    </row>
    <row r="51" spans="1:26" x14ac:dyDescent="0.2">
      <c r="A51" s="22"/>
      <c r="B51" s="22"/>
      <c r="C51" s="23"/>
      <c r="D51" s="23"/>
      <c r="E51" s="23"/>
      <c r="F51" s="23"/>
      <c r="G51" s="23"/>
      <c r="H51" s="23"/>
      <c r="I51" s="22"/>
      <c r="J51" s="22"/>
      <c r="K51" s="22"/>
      <c r="L51" s="22"/>
      <c r="M51" s="22"/>
      <c r="N51" s="22"/>
      <c r="O51" s="22"/>
      <c r="P51" s="22"/>
      <c r="Q51" s="22"/>
      <c r="R51" s="22"/>
      <c r="S51" s="22"/>
      <c r="T51" s="22"/>
      <c r="U51" s="22"/>
      <c r="V51" s="22"/>
      <c r="W51" s="22"/>
      <c r="X51" s="22"/>
      <c r="Y51" s="22"/>
      <c r="Z51" s="22"/>
    </row>
    <row r="52" spans="1:26" x14ac:dyDescent="0.2">
      <c r="A52" s="22"/>
      <c r="B52" s="22"/>
      <c r="C52" s="23"/>
      <c r="D52" s="23"/>
      <c r="E52" s="23"/>
      <c r="F52" s="23"/>
      <c r="G52" s="23"/>
      <c r="H52" s="23"/>
      <c r="I52" s="22"/>
      <c r="J52" s="22"/>
      <c r="K52" s="22"/>
      <c r="L52" s="22"/>
      <c r="M52" s="22"/>
      <c r="N52" s="22"/>
      <c r="O52" s="22"/>
      <c r="P52" s="22"/>
      <c r="Q52" s="22"/>
      <c r="R52" s="22"/>
      <c r="S52" s="22"/>
      <c r="T52" s="22"/>
      <c r="U52" s="22"/>
      <c r="V52" s="22"/>
      <c r="W52" s="22"/>
      <c r="X52" s="22"/>
      <c r="Y52" s="22"/>
      <c r="Z52" s="22"/>
    </row>
    <row r="53" spans="1:26" x14ac:dyDescent="0.2">
      <c r="A53" s="22"/>
      <c r="B53" s="22"/>
      <c r="C53" s="23"/>
      <c r="D53" s="23"/>
      <c r="E53" s="23"/>
      <c r="F53" s="23"/>
      <c r="G53" s="23"/>
      <c r="H53" s="23"/>
      <c r="I53" s="22"/>
      <c r="J53" s="22"/>
      <c r="K53" s="22"/>
      <c r="L53" s="22"/>
      <c r="M53" s="22"/>
      <c r="N53" s="22"/>
      <c r="O53" s="22"/>
      <c r="P53" s="22"/>
      <c r="Q53" s="22"/>
      <c r="R53" s="22"/>
      <c r="S53" s="22"/>
      <c r="T53" s="22"/>
      <c r="U53" s="22"/>
      <c r="V53" s="22"/>
      <c r="W53" s="22"/>
      <c r="X53" s="22"/>
      <c r="Y53" s="22"/>
      <c r="Z53" s="22"/>
    </row>
    <row r="54" spans="1:26" x14ac:dyDescent="0.2">
      <c r="A54" s="22"/>
      <c r="B54" s="22"/>
      <c r="C54" s="23"/>
      <c r="D54" s="23"/>
      <c r="E54" s="23"/>
      <c r="F54" s="23"/>
      <c r="G54" s="23"/>
      <c r="H54" s="23"/>
      <c r="I54" s="22"/>
      <c r="J54" s="22"/>
      <c r="K54" s="22"/>
      <c r="L54" s="22"/>
      <c r="M54" s="22"/>
      <c r="N54" s="22"/>
      <c r="O54" s="22"/>
      <c r="P54" s="22"/>
      <c r="Q54" s="22"/>
      <c r="R54" s="22"/>
      <c r="S54" s="22"/>
      <c r="T54" s="22"/>
      <c r="U54" s="22"/>
      <c r="V54" s="22"/>
      <c r="W54" s="22"/>
      <c r="X54" s="22"/>
      <c r="Y54" s="22"/>
      <c r="Z54" s="22"/>
    </row>
    <row r="55" spans="1:26" x14ac:dyDescent="0.2">
      <c r="A55" s="22"/>
      <c r="B55" s="22"/>
      <c r="C55" s="23"/>
      <c r="D55" s="23"/>
      <c r="E55" s="23"/>
      <c r="F55" s="23"/>
      <c r="G55" s="23"/>
      <c r="H55" s="23"/>
      <c r="I55" s="22"/>
      <c r="J55" s="22"/>
      <c r="K55" s="22"/>
      <c r="L55" s="22"/>
      <c r="M55" s="22"/>
      <c r="N55" s="22"/>
      <c r="O55" s="22"/>
      <c r="P55" s="22"/>
      <c r="Q55" s="22"/>
      <c r="R55" s="22"/>
      <c r="S55" s="22"/>
      <c r="T55" s="22"/>
      <c r="U55" s="22"/>
      <c r="V55" s="22"/>
      <c r="W55" s="22"/>
      <c r="X55" s="22"/>
      <c r="Y55" s="22"/>
      <c r="Z55" s="22"/>
    </row>
    <row r="56" spans="1:26" x14ac:dyDescent="0.2">
      <c r="A56" s="22"/>
      <c r="B56" s="22"/>
      <c r="C56" s="23"/>
      <c r="D56" s="23"/>
      <c r="E56" s="23"/>
      <c r="F56" s="23"/>
      <c r="G56" s="23"/>
      <c r="H56" s="23"/>
      <c r="I56" s="22"/>
      <c r="J56" s="22"/>
      <c r="K56" s="22"/>
      <c r="L56" s="22"/>
      <c r="M56" s="22"/>
      <c r="N56" s="22"/>
      <c r="O56" s="22"/>
      <c r="P56" s="22"/>
      <c r="Q56" s="22"/>
      <c r="R56" s="22"/>
      <c r="S56" s="22"/>
      <c r="T56" s="22"/>
      <c r="U56" s="22"/>
      <c r="V56" s="22"/>
      <c r="W56" s="22"/>
      <c r="X56" s="22"/>
      <c r="Y56" s="22"/>
      <c r="Z56" s="22"/>
    </row>
    <row r="57" spans="1:26" x14ac:dyDescent="0.2">
      <c r="A57" s="22"/>
      <c r="B57" s="22"/>
      <c r="C57" s="23"/>
      <c r="D57" s="23"/>
      <c r="E57" s="23"/>
      <c r="F57" s="23"/>
      <c r="G57" s="23"/>
      <c r="H57" s="23"/>
      <c r="I57" s="22"/>
      <c r="J57" s="22"/>
      <c r="K57" s="22"/>
      <c r="L57" s="22"/>
      <c r="M57" s="22"/>
      <c r="N57" s="22"/>
      <c r="O57" s="22"/>
      <c r="P57" s="22"/>
      <c r="Q57" s="22"/>
      <c r="R57" s="22"/>
      <c r="S57" s="22"/>
      <c r="T57" s="22"/>
      <c r="U57" s="22"/>
      <c r="V57" s="22"/>
      <c r="W57" s="22"/>
      <c r="X57" s="22"/>
      <c r="Y57" s="22"/>
      <c r="Z57" s="22"/>
    </row>
    <row r="58" spans="1:26" x14ac:dyDescent="0.2">
      <c r="A58" s="22"/>
      <c r="B58" s="22"/>
      <c r="C58" s="23"/>
      <c r="D58" s="23"/>
      <c r="E58" s="23"/>
      <c r="F58" s="23"/>
      <c r="G58" s="23"/>
      <c r="H58" s="23"/>
      <c r="I58" s="22"/>
      <c r="J58" s="22"/>
      <c r="K58" s="22"/>
      <c r="L58" s="22"/>
      <c r="M58" s="22"/>
      <c r="N58" s="22"/>
      <c r="O58" s="22"/>
      <c r="P58" s="22"/>
      <c r="Q58" s="22"/>
      <c r="R58" s="22"/>
      <c r="S58" s="22"/>
      <c r="T58" s="22"/>
      <c r="U58" s="22"/>
      <c r="V58" s="22"/>
      <c r="W58" s="22"/>
      <c r="X58" s="22"/>
      <c r="Y58" s="22"/>
      <c r="Z58" s="22"/>
    </row>
    <row r="59" spans="1:26" x14ac:dyDescent="0.2">
      <c r="A59" s="22"/>
      <c r="B59" s="22"/>
      <c r="C59" s="23"/>
      <c r="D59" s="23"/>
      <c r="E59" s="23"/>
      <c r="F59" s="23"/>
      <c r="G59" s="23"/>
      <c r="H59" s="23"/>
      <c r="I59" s="22"/>
      <c r="J59" s="22"/>
      <c r="K59" s="22"/>
      <c r="L59" s="22"/>
      <c r="M59" s="22"/>
      <c r="N59" s="22"/>
      <c r="O59" s="22"/>
      <c r="P59" s="22"/>
      <c r="Q59" s="22"/>
      <c r="R59" s="22"/>
      <c r="S59" s="22"/>
      <c r="T59" s="22"/>
      <c r="U59" s="22"/>
      <c r="V59" s="22"/>
      <c r="W59" s="22"/>
      <c r="X59" s="22"/>
      <c r="Y59" s="22"/>
      <c r="Z59" s="22"/>
    </row>
    <row r="60" spans="1:26" x14ac:dyDescent="0.2">
      <c r="A60" s="22"/>
      <c r="B60" s="22"/>
      <c r="C60" s="23"/>
      <c r="D60" s="23"/>
      <c r="E60" s="23"/>
      <c r="F60" s="23"/>
      <c r="G60" s="23"/>
      <c r="H60" s="23"/>
      <c r="I60" s="22"/>
      <c r="J60" s="22"/>
      <c r="K60" s="22"/>
      <c r="L60" s="22"/>
      <c r="M60" s="22"/>
      <c r="N60" s="22"/>
      <c r="O60" s="22"/>
      <c r="P60" s="22"/>
      <c r="Q60" s="22"/>
      <c r="R60" s="22"/>
      <c r="S60" s="22"/>
      <c r="T60" s="22"/>
      <c r="U60" s="22"/>
      <c r="V60" s="22"/>
      <c r="W60" s="22"/>
      <c r="X60" s="22"/>
      <c r="Y60" s="22"/>
      <c r="Z60" s="22"/>
    </row>
    <row r="61" spans="1:26" x14ac:dyDescent="0.2">
      <c r="A61" s="22"/>
      <c r="B61" s="22"/>
      <c r="C61" s="23"/>
      <c r="D61" s="23"/>
      <c r="E61" s="23"/>
      <c r="F61" s="23"/>
      <c r="G61" s="23"/>
      <c r="H61" s="23"/>
      <c r="I61" s="22"/>
      <c r="J61" s="22"/>
      <c r="K61" s="22"/>
      <c r="L61" s="22"/>
      <c r="M61" s="22"/>
      <c r="N61" s="22"/>
      <c r="O61" s="22"/>
      <c r="P61" s="22"/>
      <c r="Q61" s="22"/>
      <c r="R61" s="22"/>
      <c r="S61" s="22"/>
      <c r="T61" s="22"/>
      <c r="U61" s="22"/>
      <c r="V61" s="22"/>
      <c r="W61" s="22"/>
      <c r="X61" s="22"/>
      <c r="Y61" s="22"/>
      <c r="Z61" s="22"/>
    </row>
    <row r="62" spans="1:26" x14ac:dyDescent="0.2">
      <c r="A62" s="22"/>
      <c r="B62" s="22"/>
      <c r="C62" s="23"/>
      <c r="D62" s="23"/>
      <c r="E62" s="23"/>
      <c r="F62" s="23"/>
      <c r="G62" s="23"/>
      <c r="H62" s="23"/>
      <c r="I62" s="22"/>
      <c r="J62" s="22"/>
      <c r="K62" s="22"/>
      <c r="L62" s="22"/>
      <c r="M62" s="22"/>
      <c r="N62" s="22"/>
      <c r="O62" s="22"/>
      <c r="P62" s="22"/>
      <c r="Q62" s="22"/>
      <c r="R62" s="22"/>
      <c r="S62" s="22"/>
      <c r="T62" s="22"/>
      <c r="U62" s="22"/>
      <c r="V62" s="22"/>
      <c r="W62" s="22"/>
      <c r="X62" s="22"/>
      <c r="Y62" s="22"/>
      <c r="Z62" s="22"/>
    </row>
    <row r="63" spans="1:26" x14ac:dyDescent="0.2">
      <c r="A63" s="22"/>
      <c r="B63" s="22"/>
      <c r="C63" s="23"/>
      <c r="D63" s="23"/>
      <c r="E63" s="23"/>
      <c r="F63" s="23"/>
      <c r="G63" s="23"/>
      <c r="H63" s="23"/>
      <c r="I63" s="22"/>
      <c r="J63" s="22"/>
      <c r="K63" s="22"/>
      <c r="L63" s="22"/>
      <c r="M63" s="22"/>
      <c r="N63" s="22"/>
      <c r="O63" s="22"/>
      <c r="P63" s="22"/>
      <c r="Q63" s="22"/>
      <c r="R63" s="22"/>
      <c r="S63" s="22"/>
      <c r="T63" s="22"/>
      <c r="U63" s="22"/>
      <c r="V63" s="22"/>
      <c r="W63" s="22"/>
      <c r="X63" s="22"/>
      <c r="Y63" s="22"/>
      <c r="Z63" s="22"/>
    </row>
    <row r="64" spans="1:26" x14ac:dyDescent="0.2">
      <c r="A64" s="22"/>
      <c r="B64" s="22"/>
      <c r="C64" s="23"/>
      <c r="D64" s="23"/>
      <c r="E64" s="23"/>
      <c r="F64" s="23"/>
      <c r="G64" s="23"/>
      <c r="H64" s="23"/>
      <c r="I64" s="22"/>
      <c r="J64" s="22"/>
      <c r="K64" s="22"/>
      <c r="L64" s="22"/>
      <c r="M64" s="22"/>
      <c r="N64" s="22"/>
      <c r="O64" s="22"/>
      <c r="P64" s="22"/>
      <c r="Q64" s="22"/>
      <c r="R64" s="22"/>
      <c r="S64" s="22"/>
      <c r="T64" s="22"/>
      <c r="U64" s="22"/>
      <c r="V64" s="22"/>
      <c r="W64" s="22"/>
      <c r="X64" s="22"/>
      <c r="Y64" s="22"/>
      <c r="Z64" s="22"/>
    </row>
    <row r="65" spans="1:26" x14ac:dyDescent="0.2">
      <c r="A65" s="22"/>
      <c r="B65" s="22"/>
      <c r="C65" s="23"/>
      <c r="D65" s="23"/>
      <c r="E65" s="23"/>
      <c r="F65" s="23"/>
      <c r="G65" s="23"/>
      <c r="H65" s="23"/>
      <c r="I65" s="22"/>
      <c r="J65" s="22"/>
      <c r="K65" s="22"/>
      <c r="L65" s="22"/>
      <c r="M65" s="22"/>
      <c r="N65" s="22"/>
      <c r="O65" s="22"/>
      <c r="P65" s="22"/>
      <c r="Q65" s="22"/>
      <c r="R65" s="22"/>
      <c r="S65" s="22"/>
      <c r="T65" s="22"/>
      <c r="U65" s="22"/>
      <c r="V65" s="22"/>
      <c r="W65" s="22"/>
      <c r="X65" s="22"/>
      <c r="Y65" s="22"/>
      <c r="Z65" s="22"/>
    </row>
    <row r="66" spans="1:26" x14ac:dyDescent="0.2">
      <c r="A66" s="22"/>
      <c r="B66" s="22"/>
      <c r="C66" s="23"/>
      <c r="D66" s="23"/>
      <c r="E66" s="23"/>
      <c r="F66" s="23"/>
      <c r="G66" s="23"/>
      <c r="H66" s="23"/>
      <c r="I66" s="22"/>
      <c r="J66" s="22"/>
      <c r="K66" s="22"/>
      <c r="L66" s="22"/>
      <c r="M66" s="22"/>
      <c r="N66" s="22"/>
      <c r="O66" s="22"/>
      <c r="P66" s="22"/>
      <c r="Q66" s="22"/>
      <c r="R66" s="22"/>
      <c r="S66" s="22"/>
      <c r="T66" s="22"/>
      <c r="U66" s="22"/>
      <c r="V66" s="22"/>
      <c r="W66" s="22"/>
      <c r="X66" s="22"/>
      <c r="Y66" s="22"/>
      <c r="Z66" s="22"/>
    </row>
    <row r="67" spans="1:26" x14ac:dyDescent="0.2">
      <c r="A67" s="22"/>
      <c r="B67" s="22"/>
      <c r="C67" s="23"/>
      <c r="D67" s="23"/>
      <c r="E67" s="23"/>
      <c r="F67" s="23"/>
      <c r="G67" s="23"/>
      <c r="H67" s="23"/>
      <c r="I67" s="22"/>
      <c r="J67" s="22"/>
      <c r="K67" s="22"/>
      <c r="L67" s="22"/>
      <c r="M67" s="22"/>
      <c r="N67" s="22"/>
      <c r="O67" s="22"/>
      <c r="P67" s="22"/>
      <c r="Q67" s="22"/>
      <c r="R67" s="22"/>
      <c r="S67" s="22"/>
      <c r="T67" s="22"/>
      <c r="U67" s="22"/>
      <c r="V67" s="22"/>
      <c r="W67" s="22"/>
      <c r="X67" s="22"/>
      <c r="Y67" s="22"/>
      <c r="Z67" s="22"/>
    </row>
    <row r="68" spans="1:26" x14ac:dyDescent="0.2">
      <c r="A68" s="22"/>
      <c r="B68" s="22"/>
      <c r="C68" s="23"/>
      <c r="D68" s="23"/>
      <c r="E68" s="23"/>
      <c r="F68" s="23"/>
      <c r="G68" s="23"/>
      <c r="H68" s="23"/>
      <c r="I68" s="22"/>
      <c r="J68" s="22"/>
      <c r="K68" s="22"/>
      <c r="L68" s="22"/>
      <c r="M68" s="22"/>
      <c r="N68" s="22"/>
      <c r="O68" s="22"/>
      <c r="P68" s="22"/>
      <c r="Q68" s="22"/>
      <c r="R68" s="22"/>
      <c r="S68" s="22"/>
      <c r="T68" s="22"/>
      <c r="U68" s="22"/>
      <c r="V68" s="22"/>
      <c r="W68" s="22"/>
      <c r="X68" s="22"/>
      <c r="Y68" s="22"/>
      <c r="Z68" s="22"/>
    </row>
    <row r="69" spans="1:26" x14ac:dyDescent="0.2">
      <c r="E69" s="23"/>
      <c r="F69" s="23"/>
      <c r="G69" s="23"/>
      <c r="H69" s="23"/>
    </row>
    <row r="70" spans="1:26" x14ac:dyDescent="0.2">
      <c r="E70" s="23"/>
      <c r="F70" s="23"/>
      <c r="G70" s="23"/>
      <c r="H70" s="23"/>
    </row>
    <row r="71" spans="1:26" x14ac:dyDescent="0.2">
      <c r="E71" s="23"/>
      <c r="F71" s="23"/>
      <c r="G71" s="23"/>
      <c r="H71" s="23"/>
    </row>
    <row r="72" spans="1:26" x14ac:dyDescent="0.2">
      <c r="E72" s="23"/>
      <c r="F72" s="23"/>
      <c r="G72" s="23"/>
      <c r="H72" s="23"/>
    </row>
    <row r="73" spans="1:26" x14ac:dyDescent="0.2">
      <c r="E73" s="23"/>
      <c r="F73" s="23"/>
      <c r="G73" s="23"/>
      <c r="H73" s="23"/>
    </row>
    <row r="74" spans="1:26" x14ac:dyDescent="0.2">
      <c r="E74" s="23"/>
      <c r="F74" s="23"/>
      <c r="G74" s="23"/>
      <c r="H74" s="23"/>
    </row>
    <row r="1048563" spans="6:25" ht="24" x14ac:dyDescent="0.2">
      <c r="V1048563" s="3" t="s">
        <v>454</v>
      </c>
      <c r="W1048563" s="3" t="s">
        <v>455</v>
      </c>
      <c r="X1048563" s="3" t="s">
        <v>458</v>
      </c>
      <c r="Y1048563" s="3" t="s">
        <v>459</v>
      </c>
    </row>
    <row r="1048564" spans="6:25" ht="24" x14ac:dyDescent="0.2">
      <c r="V1048564" s="3" t="s">
        <v>455</v>
      </c>
      <c r="W1048564" s="3" t="s">
        <v>456</v>
      </c>
      <c r="X1048564" s="3" t="s">
        <v>460</v>
      </c>
      <c r="Y1048564" s="3" t="s">
        <v>457</v>
      </c>
    </row>
    <row r="1048565" spans="6:25" ht="24" x14ac:dyDescent="0.2">
      <c r="V1048565" s="3" t="s">
        <v>458</v>
      </c>
      <c r="W1048565" s="3" t="s">
        <v>457</v>
      </c>
    </row>
    <row r="1048566" spans="6:25" ht="24" x14ac:dyDescent="0.2">
      <c r="V1048566" s="3" t="s">
        <v>459</v>
      </c>
    </row>
    <row r="1048568" spans="6:25" x14ac:dyDescent="0.2">
      <c r="F1048568" s="4" t="s">
        <v>111</v>
      </c>
      <c r="G1048568" s="4" t="s">
        <v>110</v>
      </c>
      <c r="H1048568" s="4" t="s">
        <v>109</v>
      </c>
    </row>
    <row r="1048569" spans="6:25" x14ac:dyDescent="0.2">
      <c r="F1048569" s="4" t="s">
        <v>436</v>
      </c>
      <c r="G1048569" s="4" t="s">
        <v>436</v>
      </c>
      <c r="H1048569" s="4" t="s">
        <v>438</v>
      </c>
    </row>
    <row r="1048570" spans="6:25" x14ac:dyDescent="0.2">
      <c r="G1048570" s="4" t="s">
        <v>437</v>
      </c>
      <c r="H1048570" s="4" t="s">
        <v>439</v>
      </c>
    </row>
  </sheetData>
  <sheetProtection algorithmName="SHA-512" hashValue="hRoqatPPeTlNh8uydf0lxVf1vCRT9QTT7sKLsm7pHNeYM0FNowSqDqTkSuUzxvmhex5pNr3gjNNrWWHigd6OGg==" saltValue="gJBWMzGfSJN+J4YAnpsOfQ==" spinCount="100000" sheet="1" objects="1" scenarios="1" formatRows="0" insertRows="0" deleteRows="0" selectLockedCells="1"/>
  <mergeCells count="115">
    <mergeCell ref="A10:A12"/>
    <mergeCell ref="C10:C12"/>
    <mergeCell ref="D10:D12"/>
    <mergeCell ref="E10:E12"/>
    <mergeCell ref="K10:K12"/>
    <mergeCell ref="B10:B12"/>
    <mergeCell ref="B13:B15"/>
    <mergeCell ref="B16:B18"/>
    <mergeCell ref="B19:B21"/>
    <mergeCell ref="G10:G12"/>
    <mergeCell ref="H10:H12"/>
    <mergeCell ref="J10:J12"/>
    <mergeCell ref="E19:E21"/>
    <mergeCell ref="G19:G21"/>
    <mergeCell ref="H19:H21"/>
    <mergeCell ref="A19:A21"/>
    <mergeCell ref="C19:C21"/>
    <mergeCell ref="D19:D21"/>
    <mergeCell ref="G13:G15"/>
    <mergeCell ref="A16:A18"/>
    <mergeCell ref="C16:C18"/>
    <mergeCell ref="D16:D18"/>
    <mergeCell ref="E16:E18"/>
    <mergeCell ref="G16:G18"/>
    <mergeCell ref="AA14:AA15"/>
    <mergeCell ref="Q9:R9"/>
    <mergeCell ref="Q10:R10"/>
    <mergeCell ref="Q11:R11"/>
    <mergeCell ref="Q12:R12"/>
    <mergeCell ref="Q13:R13"/>
    <mergeCell ref="Q14:R14"/>
    <mergeCell ref="Q15:R15"/>
    <mergeCell ref="H8:H9"/>
    <mergeCell ref="J8:J9"/>
    <mergeCell ref="Z8:Z9"/>
    <mergeCell ref="I8:I9"/>
    <mergeCell ref="K8:M8"/>
    <mergeCell ref="N8:R8"/>
    <mergeCell ref="Z10:Z12"/>
    <mergeCell ref="V9:W9"/>
    <mergeCell ref="H16:H18"/>
    <mergeCell ref="A13:A15"/>
    <mergeCell ref="J16:J18"/>
    <mergeCell ref="C13:C15"/>
    <mergeCell ref="D13:D15"/>
    <mergeCell ref="E13:E15"/>
    <mergeCell ref="C25:C27"/>
    <mergeCell ref="D25:D27"/>
    <mergeCell ref="E25:E27"/>
    <mergeCell ref="G25:G27"/>
    <mergeCell ref="A22:A24"/>
    <mergeCell ref="C22:C24"/>
    <mergeCell ref="D22:D24"/>
    <mergeCell ref="E22:E24"/>
    <mergeCell ref="G22:G24"/>
    <mergeCell ref="A25:A27"/>
    <mergeCell ref="B22:B24"/>
    <mergeCell ref="B25:B27"/>
    <mergeCell ref="Z25:Z27"/>
    <mergeCell ref="Z22:Z24"/>
    <mergeCell ref="Q23:R23"/>
    <mergeCell ref="Q24:R24"/>
    <mergeCell ref="Q25:R25"/>
    <mergeCell ref="Q26:R26"/>
    <mergeCell ref="Q27:R27"/>
    <mergeCell ref="Z16:Z18"/>
    <mergeCell ref="Z13:Z15"/>
    <mergeCell ref="Z19:Z21"/>
    <mergeCell ref="Q18:R18"/>
    <mergeCell ref="Q19:R19"/>
    <mergeCell ref="Q20:R20"/>
    <mergeCell ref="Q21:R21"/>
    <mergeCell ref="Q22:R22"/>
    <mergeCell ref="Q16:R16"/>
    <mergeCell ref="Q17:R17"/>
    <mergeCell ref="M16:M18"/>
    <mergeCell ref="L10:L12"/>
    <mergeCell ref="M19:M21"/>
    <mergeCell ref="K19:K21"/>
    <mergeCell ref="H22:H24"/>
    <mergeCell ref="H25:H27"/>
    <mergeCell ref="K22:K24"/>
    <mergeCell ref="K25:K27"/>
    <mergeCell ref="J22:J24"/>
    <mergeCell ref="L22:L24"/>
    <mergeCell ref="M22:M24"/>
    <mergeCell ref="J19:J21"/>
    <mergeCell ref="L19:L21"/>
    <mergeCell ref="J25:J27"/>
    <mergeCell ref="L25:L27"/>
    <mergeCell ref="M25:M27"/>
    <mergeCell ref="J13:J15"/>
    <mergeCell ref="L13:L15"/>
    <mergeCell ref="M13:M15"/>
    <mergeCell ref="K13:K15"/>
    <mergeCell ref="K16:K18"/>
    <mergeCell ref="L16:L18"/>
    <mergeCell ref="M10:M12"/>
    <mergeCell ref="H13:H15"/>
    <mergeCell ref="C2:X2"/>
    <mergeCell ref="C3:X3"/>
    <mergeCell ref="C4:X4"/>
    <mergeCell ref="W6:X6"/>
    <mergeCell ref="Q6:V6"/>
    <mergeCell ref="N6:P6"/>
    <mergeCell ref="H6:M6"/>
    <mergeCell ref="S8:Y8"/>
    <mergeCell ref="A5:Z5"/>
    <mergeCell ref="A6:B6"/>
    <mergeCell ref="C6:D6"/>
    <mergeCell ref="E6:G6"/>
    <mergeCell ref="A7:Z7"/>
    <mergeCell ref="A8:A9"/>
    <mergeCell ref="B8:B9"/>
    <mergeCell ref="C8:G8"/>
  </mergeCells>
  <phoneticPr fontId="4" type="noConversion"/>
  <conditionalFormatting sqref="H10:H27">
    <cfRule type="cellIs" dxfId="28" priority="41" stopIfTrue="1" operator="equal">
      <formula>1</formula>
    </cfRule>
    <cfRule type="cellIs" dxfId="27" priority="42" stopIfTrue="1" operator="between">
      <formula>1.9</formula>
      <formula>3.1</formula>
    </cfRule>
    <cfRule type="cellIs" dxfId="26" priority="43" stopIfTrue="1" operator="equal">
      <formula>4</formula>
    </cfRule>
  </conditionalFormatting>
  <conditionalFormatting sqref="H10:H27">
    <cfRule type="cellIs" dxfId="25" priority="32" operator="equal">
      <formula>"LEVE"</formula>
    </cfRule>
    <cfRule type="cellIs" dxfId="24" priority="33" operator="equal">
      <formula>"MODERADO"</formula>
    </cfRule>
    <cfRule type="cellIs" dxfId="23" priority="34" operator="equal">
      <formula>"GRAVE"</formula>
    </cfRule>
  </conditionalFormatting>
  <conditionalFormatting sqref="J10:J27">
    <cfRule type="containsText" dxfId="22" priority="30" operator="containsText" text="NO">
      <formula>NOT(ISERROR(SEARCH("NO",J10)))</formula>
    </cfRule>
    <cfRule type="containsText" dxfId="21" priority="31" operator="containsText" text="SI">
      <formula>NOT(ISERROR(SEARCH("SI",J10)))</formula>
    </cfRule>
  </conditionalFormatting>
  <conditionalFormatting sqref="Z10:Z27">
    <cfRule type="containsText" dxfId="20" priority="25" operator="containsText" text="CONTINUA LA ACCIÓN ANTERIOR">
      <formula>NOT(ISERROR(SEARCH("CONTINUA LA ACCIÓN ANTERIOR",Z10)))</formula>
    </cfRule>
    <cfRule type="containsText" dxfId="19" priority="26" operator="containsText" text="REQUIERE NUEVA ACCIÓN">
      <formula>NOT(ISERROR(SEARCH("REQUIERE NUEVA ACCIÓN",Z10)))</formula>
    </cfRule>
    <cfRule type="containsText" dxfId="18" priority="27" operator="containsText" text="RIESGO CONTROLADO">
      <formula>NOT(ISERROR(SEARCH("RIESGO CONTROLADO",Z10)))</formula>
    </cfRule>
  </conditionalFormatting>
  <conditionalFormatting sqref="X11:X12 X18:X27">
    <cfRule type="containsText" dxfId="17" priority="18" operator="containsText" text="No eficaz">
      <formula>NOT(ISERROR(SEARCH("No eficaz",X11)))</formula>
    </cfRule>
  </conditionalFormatting>
  <conditionalFormatting sqref="X11:X12 X18:X27">
    <cfRule type="beginsWith" dxfId="16" priority="17" operator="beginsWith" text="Eficaz">
      <formula>LEFT(X11,LEN("Eficaz"))="Eficaz"</formula>
    </cfRule>
  </conditionalFormatting>
  <conditionalFormatting sqref="X11:X12 X18:X27">
    <cfRule type="containsText" dxfId="15" priority="16" operator="containsText" text="Eficaz">
      <formula>NOT(ISERROR(SEARCH("Eficaz",X11)))</formula>
    </cfRule>
  </conditionalFormatting>
  <conditionalFormatting sqref="X11:X12 X18:X27">
    <cfRule type="beginsWith" dxfId="14" priority="15" operator="beginsWith" text="Eficaz">
      <formula>LEFT(X11,LEN("Eficaz"))="Eficaz"</formula>
    </cfRule>
  </conditionalFormatting>
  <conditionalFormatting sqref="X10">
    <cfRule type="containsText" dxfId="13" priority="14" operator="containsText" text="No eficaz">
      <formula>NOT(ISERROR(SEARCH("No eficaz",X10)))</formula>
    </cfRule>
  </conditionalFormatting>
  <conditionalFormatting sqref="X10">
    <cfRule type="beginsWith" dxfId="12" priority="13" operator="beginsWith" text="Eficaz">
      <formula>LEFT(X10,LEN("Eficaz"))="Eficaz"</formula>
    </cfRule>
  </conditionalFormatting>
  <conditionalFormatting sqref="X13 X17">
    <cfRule type="containsText" dxfId="11" priority="12" operator="containsText" text="No eficaz">
      <formula>NOT(ISERROR(SEARCH("No eficaz",X13)))</formula>
    </cfRule>
  </conditionalFormatting>
  <conditionalFormatting sqref="X13 X17">
    <cfRule type="beginsWith" dxfId="10" priority="11" operator="beginsWith" text="Eficaz">
      <formula>LEFT(X13,LEN("Eficaz"))="Eficaz"</formula>
    </cfRule>
  </conditionalFormatting>
  <conditionalFormatting sqref="X13 X17">
    <cfRule type="containsText" dxfId="9" priority="10" operator="containsText" text="Eficaz">
      <formula>NOT(ISERROR(SEARCH("Eficaz",X13)))</formula>
    </cfRule>
  </conditionalFormatting>
  <conditionalFormatting sqref="X13 X17">
    <cfRule type="beginsWith" dxfId="8" priority="9" operator="beginsWith" text="Eficaz">
      <formula>LEFT(X13,LEN("Eficaz"))="Eficaz"</formula>
    </cfRule>
  </conditionalFormatting>
  <conditionalFormatting sqref="X15:X16">
    <cfRule type="containsText" dxfId="7" priority="8" operator="containsText" text="No eficaz">
      <formula>NOT(ISERROR(SEARCH("No eficaz",X15)))</formula>
    </cfRule>
  </conditionalFormatting>
  <conditionalFormatting sqref="X15:X16">
    <cfRule type="beginsWith" dxfId="6" priority="7" operator="beginsWith" text="Eficaz">
      <formula>LEFT(X15,LEN("Eficaz"))="Eficaz"</formula>
    </cfRule>
  </conditionalFormatting>
  <conditionalFormatting sqref="X15:X16">
    <cfRule type="containsText" dxfId="5" priority="6" operator="containsText" text="Eficaz">
      <formula>NOT(ISERROR(SEARCH("Eficaz",X15)))</formula>
    </cfRule>
  </conditionalFormatting>
  <conditionalFormatting sqref="X15:X16">
    <cfRule type="beginsWith" dxfId="4" priority="5" operator="beginsWith" text="Eficaz">
      <formula>LEFT(X15,LEN("Eficaz"))="Eficaz"</formula>
    </cfRule>
  </conditionalFormatting>
  <conditionalFormatting sqref="X14">
    <cfRule type="containsText" dxfId="3" priority="4" operator="containsText" text="No eficaz">
      <formula>NOT(ISERROR(SEARCH("No eficaz",X14)))</formula>
    </cfRule>
  </conditionalFormatting>
  <conditionalFormatting sqref="X14">
    <cfRule type="beginsWith" dxfId="2" priority="3" operator="beginsWith" text="Eficaz">
      <formula>LEFT(X14,LEN("Eficaz"))="Eficaz"</formula>
    </cfRule>
  </conditionalFormatting>
  <conditionalFormatting sqref="X14">
    <cfRule type="containsText" dxfId="1" priority="2" operator="containsText" text="Eficaz">
      <formula>NOT(ISERROR(SEARCH("Eficaz",X14)))</formula>
    </cfRule>
  </conditionalFormatting>
  <conditionalFormatting sqref="X14">
    <cfRule type="beginsWith" dxfId="0" priority="1" operator="beginsWith" text="Eficaz">
      <formula>LEFT(X14,LEN("Eficaz"))="Eficaz"</formula>
    </cfRule>
  </conditionalFormatting>
  <dataValidations xWindow="530" yWindow="842" count="15">
    <dataValidation allowBlank="1" showInputMessage="1" showErrorMessage="1" promptTitle="FACTORES DE RIESGO" prompt="Seleccione el factor de riesgo interno o externo" sqref="C10:C27"/>
    <dataValidation allowBlank="1" showInputMessage="1" showErrorMessage="1" promptTitle="Análisis del indicador" prompt="Describa brevemente el comportamiento del indicador" sqref="M10:M27"/>
    <dataValidation type="list" allowBlank="1" showInputMessage="1" showErrorMessage="1" promptTitle="Plan de Mitigación" prompt="Establezca si tiene Plan de Mitigacion" sqref="J10:J12">
      <formula1>INDIRECT($H$10)</formula1>
    </dataValidation>
    <dataValidation type="list" allowBlank="1" showInputMessage="1" showErrorMessage="1" promptTitle="Plan de Mitigación" prompt="Establezca si tiene Plan de Mitigacion" sqref="J13:J15">
      <formula1>INDIRECT($H$13)</formula1>
    </dataValidation>
    <dataValidation type="list" allowBlank="1" showInputMessage="1" showErrorMessage="1" promptTitle="Plan de Mitigación" prompt="Establezca si tiene Plan de Mitigacion" sqref="J16:J18">
      <formula1>INDIRECT($H$16)</formula1>
    </dataValidation>
    <dataValidation type="list" allowBlank="1" showInputMessage="1" showErrorMessage="1" promptTitle="Plan de Mitigación" prompt="Establezca si tiene Plan de Mitigacion" sqref="J19:J21">
      <formula1>INDIRECT($H$19)</formula1>
    </dataValidation>
    <dataValidation type="list" allowBlank="1" showInputMessage="1" showErrorMessage="1" promptTitle="Plan de Mitigación" prompt="Establezca si tiene Plan de Mitigacion" sqref="J22:J24">
      <formula1>INDIRECT($H$22)</formula1>
    </dataValidation>
    <dataValidation type="list" allowBlank="1" showInputMessage="1" showErrorMessage="1" promptTitle="Plan de Mitigación" prompt="Establezca si tiene Plan de Mitigacion" sqref="J25:J27">
      <formula1>INDIRECT($H$25)</formula1>
    </dataValidation>
    <dataValidation allowBlank="1" showInputMessage="1" showErrorMessage="1" promptTitle="Limitación del control" prompt="Describa brevemente los problemas o limitantes tenidos al momento de aplicar el control establecido._x000a_En caso de &quot;NO EXISTE CONTROL&quot;, deje en blanco la celda" sqref="Q10:R27"/>
    <dataValidation allowBlank="1" showInputMessage="1" showErrorMessage="1" promptTitle="Acción" prompt="Describa la forma en la cual se ha cumplido con la acción (oportunidad de mejora) que se implementó para tratar el riesgo" sqref="W10:W27"/>
    <dataValidation type="date" operator="greaterThan" allowBlank="1" showInputMessage="1" showErrorMessage="1" errorTitle="INTRODUZCA FECHA" error="DD/MM/AA" promptTitle="FECHA DE ELABORACIÓN" prompt="Ingrese la fecha en la cual elabora el plan de manejo de riesgos" sqref="Y3">
      <formula1>#REF!</formula1>
    </dataValidation>
    <dataValidation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Y10:Y27"/>
    <dataValidation type="list" allowBlank="1" showInputMessage="1" showErrorMessage="1" promptTitle="Eficacia de la acción" prompt="Seleccione según su criterio si la acción fue eficaz para prevenir o mitigar el riesgo._x000a__x000a_En caso de CUMPLIMIENTO PARCIAL, seleccione no requiere evaluacion_x000a__x000a_En caso de NO CUMPLIDA, seleccione No eficaz" sqref="X10:X27">
      <formula1>INDIRECT(V10)</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V10:V27">
      <formula1>CUMPLIMIENTO</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Z10:Z27">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topLeftCell="A61" zoomScale="110" zoomScaleNormal="110" workbookViewId="0">
      <selection activeCell="C27" sqref="C27"/>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421" t="s">
        <v>79</v>
      </c>
      <c r="B1" s="422"/>
      <c r="C1" s="422"/>
      <c r="D1" s="422"/>
      <c r="E1" s="422"/>
      <c r="F1" s="422"/>
      <c r="G1" s="422"/>
      <c r="H1" s="422"/>
      <c r="I1" s="422"/>
      <c r="J1" s="422"/>
      <c r="K1" s="422"/>
      <c r="L1" s="422"/>
      <c r="M1" s="422"/>
      <c r="N1" s="422"/>
      <c r="O1" s="422"/>
      <c r="P1" s="422"/>
      <c r="Q1" s="422"/>
      <c r="R1" s="422"/>
      <c r="S1" s="422"/>
      <c r="T1" s="423"/>
    </row>
    <row r="2" spans="1:20" ht="15.75" x14ac:dyDescent="0.25">
      <c r="A2" s="46"/>
      <c r="B2" s="47"/>
      <c r="C2" s="47"/>
      <c r="D2" s="47"/>
      <c r="E2" s="47"/>
      <c r="F2" s="47"/>
      <c r="G2" s="47"/>
      <c r="H2" s="47"/>
      <c r="I2" s="47"/>
      <c r="J2" s="47"/>
      <c r="K2" s="47"/>
      <c r="L2" s="47"/>
      <c r="M2" s="47"/>
      <c r="N2" s="47"/>
      <c r="O2" s="47"/>
      <c r="P2" s="47"/>
      <c r="Q2" s="47"/>
      <c r="R2" s="67"/>
      <c r="S2" s="67"/>
      <c r="T2" s="48"/>
    </row>
    <row r="3" spans="1:20" ht="15.75" x14ac:dyDescent="0.25">
      <c r="A3" s="418" t="s">
        <v>78</v>
      </c>
      <c r="B3" s="419"/>
      <c r="C3" s="419"/>
      <c r="D3" s="419"/>
      <c r="E3" s="419"/>
      <c r="F3" s="419"/>
      <c r="G3" s="419"/>
      <c r="H3" s="419"/>
      <c r="I3" s="419"/>
      <c r="J3" s="419"/>
      <c r="K3" s="419"/>
      <c r="L3" s="419"/>
      <c r="M3" s="419"/>
      <c r="N3" s="419"/>
      <c r="O3" s="419"/>
      <c r="P3" s="419"/>
      <c r="Q3" s="419"/>
      <c r="R3" s="419"/>
      <c r="S3" s="419"/>
      <c r="T3" s="420"/>
    </row>
    <row r="4" spans="1:20" x14ac:dyDescent="0.2">
      <c r="A4" s="42"/>
      <c r="B4" s="43"/>
      <c r="C4" s="44"/>
      <c r="D4" s="44"/>
      <c r="E4" s="44"/>
      <c r="F4" s="44"/>
      <c r="G4" s="44"/>
      <c r="H4" s="44"/>
      <c r="I4" s="44"/>
      <c r="J4" s="44"/>
      <c r="K4" s="44"/>
      <c r="L4" s="44"/>
      <c r="M4" s="44"/>
      <c r="N4" s="44"/>
      <c r="O4" s="44"/>
      <c r="P4" s="44"/>
      <c r="Q4" s="44"/>
      <c r="R4" s="44"/>
      <c r="S4" s="44"/>
      <c r="T4" s="45"/>
    </row>
    <row r="5" spans="1:20" ht="13.5" thickBot="1" x14ac:dyDescent="0.25">
      <c r="A5" s="49"/>
      <c r="B5" s="49"/>
      <c r="C5" s="50"/>
      <c r="D5" s="50"/>
      <c r="E5" s="50"/>
      <c r="F5" s="50"/>
      <c r="G5" s="50"/>
      <c r="H5" s="50"/>
      <c r="I5" s="50"/>
      <c r="J5" s="50"/>
      <c r="K5" s="50"/>
      <c r="L5" s="50"/>
      <c r="M5" s="50"/>
      <c r="N5" s="50"/>
      <c r="O5" s="50"/>
      <c r="P5" s="50"/>
      <c r="Q5" s="50"/>
      <c r="R5" s="50"/>
      <c r="S5" s="50"/>
      <c r="T5" s="50"/>
    </row>
    <row r="6" spans="1:20" ht="24" customHeight="1" x14ac:dyDescent="0.2">
      <c r="A6" s="51" t="s">
        <v>27</v>
      </c>
      <c r="B6" s="429"/>
      <c r="C6" s="386" t="s">
        <v>96</v>
      </c>
      <c r="D6" s="386"/>
      <c r="E6" s="386"/>
      <c r="F6" s="386"/>
      <c r="G6" s="386"/>
      <c r="H6" s="386"/>
      <c r="I6" s="433"/>
      <c r="J6" s="411"/>
      <c r="K6" s="432" t="s">
        <v>95</v>
      </c>
      <c r="L6" s="432"/>
      <c r="M6" s="432"/>
      <c r="N6" s="432"/>
      <c r="O6" s="432"/>
      <c r="P6" s="432"/>
      <c r="Q6" s="432"/>
      <c r="R6" s="70"/>
      <c r="S6" s="70"/>
      <c r="T6" s="424"/>
    </row>
    <row r="7" spans="1:20" ht="15" customHeight="1" x14ac:dyDescent="0.2">
      <c r="A7" s="408" t="s">
        <v>29</v>
      </c>
      <c r="B7" s="430"/>
      <c r="C7" s="387"/>
      <c r="D7" s="387"/>
      <c r="E7" s="387"/>
      <c r="F7" s="387"/>
      <c r="G7" s="387"/>
      <c r="H7" s="387"/>
      <c r="I7" s="434"/>
      <c r="J7" s="412"/>
      <c r="K7" s="385" t="s">
        <v>118</v>
      </c>
      <c r="L7" s="385"/>
      <c r="M7" s="385"/>
      <c r="N7" s="385"/>
      <c r="O7" s="385"/>
      <c r="P7" s="385"/>
      <c r="Q7" s="385"/>
      <c r="R7" s="385"/>
      <c r="S7" s="385"/>
      <c r="T7" s="425"/>
    </row>
    <row r="8" spans="1:20" ht="15" customHeight="1" x14ac:dyDescent="0.2">
      <c r="A8" s="408"/>
      <c r="B8" s="430"/>
      <c r="C8" s="401" t="s">
        <v>28</v>
      </c>
      <c r="D8" s="401"/>
      <c r="E8" s="401"/>
      <c r="F8" s="401" t="s">
        <v>318</v>
      </c>
      <c r="G8" s="401"/>
      <c r="H8" s="401"/>
      <c r="I8" s="434"/>
      <c r="J8" s="412"/>
      <c r="K8" s="385"/>
      <c r="L8" s="385"/>
      <c r="M8" s="385"/>
      <c r="N8" s="385"/>
      <c r="O8" s="385"/>
      <c r="P8" s="385"/>
      <c r="Q8" s="385"/>
      <c r="R8" s="385"/>
      <c r="S8" s="385"/>
      <c r="T8" s="425"/>
    </row>
    <row r="9" spans="1:20" ht="15" customHeight="1" x14ac:dyDescent="0.2">
      <c r="A9" s="408"/>
      <c r="B9" s="430"/>
      <c r="C9" s="388" t="s">
        <v>41</v>
      </c>
      <c r="D9" s="388"/>
      <c r="E9" s="388"/>
      <c r="F9" s="388" t="s">
        <v>430</v>
      </c>
      <c r="G9" s="388"/>
      <c r="H9" s="388"/>
      <c r="I9" s="434"/>
      <c r="J9" s="412"/>
      <c r="K9" s="385" t="s">
        <v>119</v>
      </c>
      <c r="L9" s="385"/>
      <c r="M9" s="385"/>
      <c r="N9" s="385"/>
      <c r="O9" s="385"/>
      <c r="P9" s="385"/>
      <c r="Q9" s="385"/>
      <c r="R9" s="385"/>
      <c r="S9" s="385"/>
      <c r="T9" s="425"/>
    </row>
    <row r="10" spans="1:20" ht="12.75" customHeight="1" x14ac:dyDescent="0.2">
      <c r="A10" s="408"/>
      <c r="B10" s="430"/>
      <c r="C10" s="388" t="s">
        <v>42</v>
      </c>
      <c r="D10" s="388"/>
      <c r="E10" s="388"/>
      <c r="F10" s="388" t="s">
        <v>46</v>
      </c>
      <c r="G10" s="388"/>
      <c r="H10" s="388"/>
      <c r="I10" s="434"/>
      <c r="J10" s="412"/>
      <c r="K10" s="385"/>
      <c r="L10" s="385"/>
      <c r="M10" s="385"/>
      <c r="N10" s="385"/>
      <c r="O10" s="385"/>
      <c r="P10" s="385"/>
      <c r="Q10" s="385"/>
      <c r="R10" s="385"/>
      <c r="S10" s="385"/>
      <c r="T10" s="425"/>
    </row>
    <row r="11" spans="1:20" ht="15" customHeight="1" x14ac:dyDescent="0.2">
      <c r="A11" s="408"/>
      <c r="B11" s="430"/>
      <c r="C11" s="388" t="s">
        <v>43</v>
      </c>
      <c r="D11" s="388"/>
      <c r="E11" s="388"/>
      <c r="F11" s="388" t="s">
        <v>47</v>
      </c>
      <c r="G11" s="388"/>
      <c r="H11" s="388"/>
      <c r="I11" s="434"/>
      <c r="J11" s="412"/>
      <c r="K11" s="385"/>
      <c r="L11" s="385"/>
      <c r="M11" s="385"/>
      <c r="N11" s="385"/>
      <c r="O11" s="385"/>
      <c r="P11" s="385"/>
      <c r="Q11" s="385"/>
      <c r="R11" s="385"/>
      <c r="S11" s="385"/>
      <c r="T11" s="425"/>
    </row>
    <row r="12" spans="1:20" ht="12.75" customHeight="1" x14ac:dyDescent="0.2">
      <c r="A12" s="408"/>
      <c r="B12" s="430"/>
      <c r="C12" s="388" t="s">
        <v>44</v>
      </c>
      <c r="D12" s="388"/>
      <c r="E12" s="388"/>
      <c r="F12" s="388" t="s">
        <v>48</v>
      </c>
      <c r="G12" s="388"/>
      <c r="H12" s="388"/>
      <c r="I12" s="434"/>
      <c r="J12" s="412"/>
      <c r="K12" s="385" t="s">
        <v>120</v>
      </c>
      <c r="L12" s="385"/>
      <c r="M12" s="385"/>
      <c r="N12" s="385"/>
      <c r="O12" s="385"/>
      <c r="P12" s="385"/>
      <c r="Q12" s="385"/>
      <c r="R12" s="385"/>
      <c r="S12" s="385"/>
      <c r="T12" s="425"/>
    </row>
    <row r="13" spans="1:20" ht="12.75" customHeight="1" x14ac:dyDescent="0.2">
      <c r="A13" s="408"/>
      <c r="B13" s="430"/>
      <c r="C13" s="388" t="s">
        <v>321</v>
      </c>
      <c r="D13" s="388"/>
      <c r="E13" s="388"/>
      <c r="F13" s="388" t="s">
        <v>319</v>
      </c>
      <c r="G13" s="388"/>
      <c r="H13" s="388"/>
      <c r="I13" s="434"/>
      <c r="J13" s="412"/>
      <c r="K13" s="385"/>
      <c r="L13" s="385"/>
      <c r="M13" s="385"/>
      <c r="N13" s="385"/>
      <c r="O13" s="385"/>
      <c r="P13" s="385"/>
      <c r="Q13" s="385"/>
      <c r="R13" s="385"/>
      <c r="S13" s="385"/>
      <c r="T13" s="425"/>
    </row>
    <row r="14" spans="1:20" ht="12.75" customHeight="1" x14ac:dyDescent="0.2">
      <c r="A14" s="408"/>
      <c r="B14" s="430"/>
      <c r="C14" s="388" t="s">
        <v>45</v>
      </c>
      <c r="D14" s="388"/>
      <c r="E14" s="388"/>
      <c r="F14" s="388" t="s">
        <v>320</v>
      </c>
      <c r="G14" s="388"/>
      <c r="H14" s="388"/>
      <c r="I14" s="434"/>
      <c r="J14" s="412"/>
      <c r="K14" s="385" t="s">
        <v>121</v>
      </c>
      <c r="L14" s="385"/>
      <c r="M14" s="385"/>
      <c r="N14" s="385"/>
      <c r="O14" s="385"/>
      <c r="P14" s="385"/>
      <c r="Q14" s="385"/>
      <c r="R14" s="385"/>
      <c r="S14" s="385"/>
      <c r="T14" s="425"/>
    </row>
    <row r="15" spans="1:20" ht="12.75" customHeight="1" x14ac:dyDescent="0.2">
      <c r="A15" s="408"/>
      <c r="B15" s="430"/>
      <c r="C15" s="388"/>
      <c r="D15" s="388"/>
      <c r="E15" s="388"/>
      <c r="F15" s="384"/>
      <c r="G15" s="384"/>
      <c r="H15" s="384"/>
      <c r="I15" s="434"/>
      <c r="J15" s="412"/>
      <c r="K15" s="385" t="s">
        <v>122</v>
      </c>
      <c r="L15" s="385"/>
      <c r="M15" s="385"/>
      <c r="N15" s="385"/>
      <c r="O15" s="385"/>
      <c r="P15" s="385"/>
      <c r="Q15" s="385"/>
      <c r="R15" s="385"/>
      <c r="S15" s="385"/>
      <c r="T15" s="425"/>
    </row>
    <row r="16" spans="1:20" ht="12.75" customHeight="1" x14ac:dyDescent="0.2">
      <c r="A16" s="408"/>
      <c r="B16" s="430"/>
      <c r="C16" s="388" t="s">
        <v>97</v>
      </c>
      <c r="D16" s="388"/>
      <c r="E16" s="388"/>
      <c r="F16" s="388"/>
      <c r="G16" s="388"/>
      <c r="H16" s="388"/>
      <c r="I16" s="434"/>
      <c r="J16" s="412"/>
      <c r="K16" s="385"/>
      <c r="L16" s="385"/>
      <c r="M16" s="385"/>
      <c r="N16" s="385"/>
      <c r="O16" s="385"/>
      <c r="P16" s="385"/>
      <c r="Q16" s="385"/>
      <c r="R16" s="385"/>
      <c r="S16" s="385"/>
      <c r="T16" s="425"/>
    </row>
    <row r="17" spans="1:21" ht="19.5" customHeight="1" x14ac:dyDescent="0.2">
      <c r="A17" s="408"/>
      <c r="B17" s="430"/>
      <c r="C17" s="388"/>
      <c r="D17" s="388"/>
      <c r="E17" s="388"/>
      <c r="F17" s="388"/>
      <c r="G17" s="388"/>
      <c r="H17" s="388"/>
      <c r="I17" s="434"/>
      <c r="J17" s="412"/>
      <c r="K17" s="385"/>
      <c r="L17" s="385"/>
      <c r="M17" s="385"/>
      <c r="N17" s="385"/>
      <c r="O17" s="385"/>
      <c r="P17" s="385"/>
      <c r="Q17" s="385"/>
      <c r="R17" s="385"/>
      <c r="S17" s="385"/>
      <c r="T17" s="425"/>
    </row>
    <row r="18" spans="1:21" ht="13.5" thickBot="1" x14ac:dyDescent="0.25">
      <c r="A18" s="409"/>
      <c r="B18" s="431"/>
      <c r="C18" s="427"/>
      <c r="D18" s="427"/>
      <c r="E18" s="427"/>
      <c r="F18" s="427"/>
      <c r="G18" s="427"/>
      <c r="H18" s="427"/>
      <c r="I18" s="435"/>
      <c r="J18" s="413"/>
      <c r="K18" s="428"/>
      <c r="L18" s="428"/>
      <c r="M18" s="428"/>
      <c r="N18" s="428"/>
      <c r="O18" s="428"/>
      <c r="P18" s="428"/>
      <c r="Q18" s="428"/>
      <c r="R18" s="69"/>
      <c r="S18" s="69"/>
      <c r="T18" s="426"/>
    </row>
    <row r="19" spans="1:21" ht="24" customHeight="1" x14ac:dyDescent="0.2">
      <c r="A19" s="52" t="s">
        <v>30</v>
      </c>
      <c r="B19" s="394"/>
      <c r="C19" s="386" t="s">
        <v>57</v>
      </c>
      <c r="D19" s="386"/>
      <c r="E19" s="386"/>
      <c r="F19" s="386"/>
      <c r="G19" s="386"/>
      <c r="H19" s="386"/>
      <c r="I19" s="396"/>
      <c r="J19" s="411"/>
      <c r="K19" s="107"/>
      <c r="L19" s="107"/>
      <c r="M19" s="107"/>
      <c r="N19" s="107"/>
      <c r="O19" s="107"/>
      <c r="P19" s="107"/>
      <c r="Q19" s="107"/>
      <c r="R19" s="107"/>
      <c r="S19" s="107"/>
      <c r="T19" s="450"/>
    </row>
    <row r="20" spans="1:21" ht="12.75" customHeight="1" x14ac:dyDescent="0.2">
      <c r="A20" s="408" t="s">
        <v>31</v>
      </c>
      <c r="B20" s="395"/>
      <c r="C20" s="416"/>
      <c r="D20" s="416"/>
      <c r="E20" s="416"/>
      <c r="F20" s="416"/>
      <c r="G20" s="416"/>
      <c r="H20" s="416"/>
      <c r="I20" s="397"/>
      <c r="J20" s="412"/>
      <c r="K20" s="453" t="s">
        <v>292</v>
      </c>
      <c r="L20" s="453"/>
      <c r="M20" s="453"/>
      <c r="N20" s="453"/>
      <c r="O20" s="453"/>
      <c r="P20" s="453"/>
      <c r="Q20" s="453"/>
      <c r="R20" s="453"/>
      <c r="S20" s="453"/>
      <c r="T20" s="451"/>
      <c r="U20" s="8"/>
    </row>
    <row r="21" spans="1:21" ht="12.75" customHeight="1" x14ac:dyDescent="0.2">
      <c r="A21" s="408"/>
      <c r="B21" s="395"/>
      <c r="C21" s="380" t="s">
        <v>123</v>
      </c>
      <c r="D21" s="380"/>
      <c r="E21" s="380"/>
      <c r="F21" s="380"/>
      <c r="G21" s="380"/>
      <c r="H21" s="380"/>
      <c r="I21" s="397"/>
      <c r="J21" s="412"/>
      <c r="K21" s="381" t="s">
        <v>32</v>
      </c>
      <c r="L21" s="88" t="s">
        <v>293</v>
      </c>
      <c r="M21" s="89" t="s">
        <v>194</v>
      </c>
      <c r="N21" s="89">
        <v>5</v>
      </c>
      <c r="O21" s="90">
        <v>5</v>
      </c>
      <c r="P21" s="91">
        <v>10</v>
      </c>
      <c r="Q21" s="91">
        <v>15</v>
      </c>
      <c r="R21" s="91">
        <v>20</v>
      </c>
      <c r="S21" s="91">
        <v>25</v>
      </c>
      <c r="T21" s="451"/>
      <c r="U21" s="7"/>
    </row>
    <row r="22" spans="1:21" x14ac:dyDescent="0.2">
      <c r="A22" s="408"/>
      <c r="B22" s="395"/>
      <c r="C22" s="380" t="s">
        <v>308</v>
      </c>
      <c r="D22" s="380"/>
      <c r="E22" s="380"/>
      <c r="F22" s="380"/>
      <c r="G22" s="380"/>
      <c r="H22" s="380"/>
      <c r="I22" s="397"/>
      <c r="J22" s="412"/>
      <c r="K22" s="382"/>
      <c r="L22" s="92" t="s">
        <v>294</v>
      </c>
      <c r="M22" s="89" t="s">
        <v>295</v>
      </c>
      <c r="N22" s="89">
        <v>4</v>
      </c>
      <c r="O22" s="90">
        <v>4</v>
      </c>
      <c r="P22" s="90">
        <v>8</v>
      </c>
      <c r="Q22" s="91">
        <v>12</v>
      </c>
      <c r="R22" s="91">
        <v>16</v>
      </c>
      <c r="S22" s="91">
        <v>20</v>
      </c>
      <c r="T22" s="451"/>
      <c r="U22" s="7"/>
    </row>
    <row r="23" spans="1:21" x14ac:dyDescent="0.2">
      <c r="A23" s="408"/>
      <c r="B23" s="395"/>
      <c r="C23" s="380" t="s">
        <v>309</v>
      </c>
      <c r="D23" s="380"/>
      <c r="E23" s="380"/>
      <c r="F23" s="380"/>
      <c r="G23" s="380"/>
      <c r="H23" s="380"/>
      <c r="I23" s="397"/>
      <c r="J23" s="412"/>
      <c r="K23" s="382"/>
      <c r="L23" s="92" t="s">
        <v>296</v>
      </c>
      <c r="M23" s="89" t="s">
        <v>133</v>
      </c>
      <c r="N23" s="89">
        <v>3</v>
      </c>
      <c r="O23" s="93">
        <v>3</v>
      </c>
      <c r="P23" s="90">
        <v>6</v>
      </c>
      <c r="Q23" s="90">
        <v>9</v>
      </c>
      <c r="R23" s="91">
        <v>12</v>
      </c>
      <c r="S23" s="91">
        <v>15</v>
      </c>
      <c r="T23" s="451"/>
      <c r="U23" s="7"/>
    </row>
    <row r="24" spans="1:21" x14ac:dyDescent="0.2">
      <c r="A24" s="408"/>
      <c r="B24" s="395"/>
      <c r="C24" s="380" t="s">
        <v>312</v>
      </c>
      <c r="D24" s="380"/>
      <c r="E24" s="380"/>
      <c r="F24" s="380"/>
      <c r="G24" s="380"/>
      <c r="H24" s="380"/>
      <c r="I24" s="397"/>
      <c r="J24" s="412"/>
      <c r="K24" s="382"/>
      <c r="L24" s="92" t="s">
        <v>297</v>
      </c>
      <c r="M24" s="89" t="s">
        <v>298</v>
      </c>
      <c r="N24" s="89">
        <v>2</v>
      </c>
      <c r="O24" s="93">
        <v>2</v>
      </c>
      <c r="P24" s="90">
        <v>4</v>
      </c>
      <c r="Q24" s="90">
        <v>6</v>
      </c>
      <c r="R24" s="90">
        <v>8</v>
      </c>
      <c r="S24" s="91">
        <v>10</v>
      </c>
      <c r="T24" s="451"/>
      <c r="U24" s="7"/>
    </row>
    <row r="25" spans="1:21" x14ac:dyDescent="0.2">
      <c r="A25" s="408"/>
      <c r="B25" s="395"/>
      <c r="C25" s="380" t="s">
        <v>313</v>
      </c>
      <c r="D25" s="380"/>
      <c r="E25" s="380"/>
      <c r="F25" s="380"/>
      <c r="G25" s="380"/>
      <c r="H25" s="380"/>
      <c r="I25" s="397"/>
      <c r="J25" s="412"/>
      <c r="K25" s="383"/>
      <c r="L25" s="92" t="s">
        <v>299</v>
      </c>
      <c r="M25" s="89" t="s">
        <v>165</v>
      </c>
      <c r="N25" s="89">
        <v>1</v>
      </c>
      <c r="O25" s="94">
        <v>1</v>
      </c>
      <c r="P25" s="94">
        <v>2</v>
      </c>
      <c r="Q25" s="94">
        <v>3</v>
      </c>
      <c r="R25" s="95">
        <v>4</v>
      </c>
      <c r="S25" s="90">
        <v>5</v>
      </c>
      <c r="T25" s="451"/>
      <c r="U25" s="7"/>
    </row>
    <row r="26" spans="1:21" ht="12.75" customHeight="1" x14ac:dyDescent="0.2">
      <c r="A26" s="408"/>
      <c r="B26" s="395"/>
      <c r="C26" s="380" t="s">
        <v>310</v>
      </c>
      <c r="D26" s="380"/>
      <c r="E26" s="380"/>
      <c r="F26" s="380"/>
      <c r="G26" s="380"/>
      <c r="H26" s="380"/>
      <c r="I26" s="397"/>
      <c r="J26" s="412"/>
      <c r="K26" s="96"/>
      <c r="L26" s="96"/>
      <c r="M26" s="96"/>
      <c r="N26" s="96"/>
      <c r="O26" s="89">
        <v>1</v>
      </c>
      <c r="P26" s="89">
        <v>2</v>
      </c>
      <c r="Q26" s="89">
        <v>3</v>
      </c>
      <c r="R26" s="97">
        <v>4</v>
      </c>
      <c r="S26" s="89">
        <v>5</v>
      </c>
      <c r="T26" s="451"/>
    </row>
    <row r="27" spans="1:21" ht="12.75" customHeight="1" x14ac:dyDescent="0.2">
      <c r="A27" s="408"/>
      <c r="B27" s="395"/>
      <c r="C27" s="7"/>
      <c r="D27" s="7"/>
      <c r="E27" s="7"/>
      <c r="F27" s="7"/>
      <c r="G27" s="7"/>
      <c r="H27" s="7"/>
      <c r="I27" s="397"/>
      <c r="J27" s="412"/>
      <c r="K27" s="98"/>
      <c r="L27" s="98"/>
      <c r="M27" s="99"/>
      <c r="N27" s="99"/>
      <c r="O27" s="89" t="s">
        <v>187</v>
      </c>
      <c r="P27" s="89" t="s">
        <v>300</v>
      </c>
      <c r="Q27" s="89" t="s">
        <v>186</v>
      </c>
      <c r="R27" s="89" t="s">
        <v>301</v>
      </c>
      <c r="S27" s="89" t="s">
        <v>185</v>
      </c>
      <c r="T27" s="451"/>
    </row>
    <row r="28" spans="1:21" ht="12.75" customHeight="1" x14ac:dyDescent="0.2">
      <c r="A28" s="408"/>
      <c r="B28" s="395"/>
      <c r="C28" s="417"/>
      <c r="D28" s="417"/>
      <c r="E28" s="417"/>
      <c r="F28" s="417"/>
      <c r="G28" s="417"/>
      <c r="H28" s="417"/>
      <c r="I28" s="397"/>
      <c r="J28" s="412"/>
      <c r="K28" s="98"/>
      <c r="L28" s="98"/>
      <c r="M28" s="99"/>
      <c r="N28" s="99"/>
      <c r="O28" s="100" t="s">
        <v>302</v>
      </c>
      <c r="P28" s="100" t="s">
        <v>303</v>
      </c>
      <c r="Q28" s="100" t="s">
        <v>110</v>
      </c>
      <c r="R28" s="100" t="s">
        <v>304</v>
      </c>
      <c r="S28" s="100" t="s">
        <v>305</v>
      </c>
      <c r="T28" s="451"/>
    </row>
    <row r="29" spans="1:21" ht="12.75" customHeight="1" x14ac:dyDescent="0.2">
      <c r="A29" s="408"/>
      <c r="B29" s="395"/>
      <c r="C29" s="71" t="s">
        <v>124</v>
      </c>
      <c r="D29" s="71"/>
      <c r="E29" s="71"/>
      <c r="F29" s="71"/>
      <c r="G29" s="71"/>
      <c r="H29" s="71"/>
      <c r="I29" s="397"/>
      <c r="J29" s="412"/>
      <c r="K29" s="101"/>
      <c r="L29" s="98"/>
      <c r="M29" s="102"/>
      <c r="N29" s="102"/>
      <c r="O29" s="454" t="s">
        <v>33</v>
      </c>
      <c r="P29" s="455"/>
      <c r="Q29" s="455"/>
      <c r="R29" s="455"/>
      <c r="S29" s="455"/>
      <c r="T29" s="451"/>
    </row>
    <row r="30" spans="1:21" x14ac:dyDescent="0.2">
      <c r="A30" s="408"/>
      <c r="B30" s="395"/>
      <c r="C30" s="380" t="s">
        <v>311</v>
      </c>
      <c r="D30" s="380"/>
      <c r="E30" s="380"/>
      <c r="F30" s="380"/>
      <c r="G30" s="380"/>
      <c r="H30" s="380"/>
      <c r="I30" s="397"/>
      <c r="J30" s="412"/>
      <c r="K30" s="108"/>
      <c r="L30" s="108"/>
      <c r="M30" s="108"/>
      <c r="N30" s="108"/>
      <c r="O30" s="108"/>
      <c r="P30" s="108"/>
      <c r="Q30" s="108"/>
      <c r="R30" s="108"/>
      <c r="S30" s="108"/>
      <c r="T30" s="451"/>
    </row>
    <row r="31" spans="1:21" ht="12.75" customHeight="1" x14ac:dyDescent="0.2">
      <c r="A31" s="408"/>
      <c r="B31" s="395"/>
      <c r="C31" s="380" t="s">
        <v>314</v>
      </c>
      <c r="D31" s="380"/>
      <c r="E31" s="380"/>
      <c r="F31" s="380"/>
      <c r="G31" s="380"/>
      <c r="H31" s="380"/>
      <c r="I31" s="397"/>
      <c r="J31" s="412"/>
      <c r="K31" s="417" t="s">
        <v>50</v>
      </c>
      <c r="L31" s="417"/>
      <c r="M31" s="417"/>
      <c r="N31" s="417"/>
      <c r="O31" s="417"/>
      <c r="P31" s="417"/>
      <c r="Q31" s="417"/>
      <c r="R31" s="417"/>
      <c r="S31" s="417"/>
      <c r="T31" s="451"/>
    </row>
    <row r="32" spans="1:21" x14ac:dyDescent="0.2">
      <c r="A32" s="408"/>
      <c r="B32" s="395"/>
      <c r="C32" s="380" t="s">
        <v>315</v>
      </c>
      <c r="D32" s="380"/>
      <c r="E32" s="380"/>
      <c r="F32" s="380"/>
      <c r="G32" s="380"/>
      <c r="H32" s="380"/>
      <c r="I32" s="397"/>
      <c r="J32" s="412"/>
      <c r="K32" s="108"/>
      <c r="L32" s="108"/>
      <c r="M32" s="108"/>
      <c r="N32" s="108"/>
      <c r="O32" s="108"/>
      <c r="P32" s="108"/>
      <c r="Q32" s="108"/>
      <c r="R32" s="108"/>
      <c r="S32" s="108"/>
      <c r="T32" s="451"/>
    </row>
    <row r="33" spans="1:20" ht="12.75" customHeight="1" x14ac:dyDescent="0.2">
      <c r="A33" s="408"/>
      <c r="B33" s="395"/>
      <c r="C33" s="380" t="s">
        <v>316</v>
      </c>
      <c r="D33" s="380"/>
      <c r="E33" s="380"/>
      <c r="F33" s="380"/>
      <c r="G33" s="380"/>
      <c r="H33" s="380"/>
      <c r="I33" s="397"/>
      <c r="J33" s="412"/>
      <c r="K33" s="416" t="s">
        <v>125</v>
      </c>
      <c r="L33" s="416"/>
      <c r="M33" s="416"/>
      <c r="N33" s="416"/>
      <c r="O33" s="416"/>
      <c r="P33" s="416"/>
      <c r="Q33" s="416"/>
      <c r="R33" s="416"/>
      <c r="S33" s="416"/>
      <c r="T33" s="451"/>
    </row>
    <row r="34" spans="1:20" x14ac:dyDescent="0.2">
      <c r="A34" s="408"/>
      <c r="B34" s="395"/>
      <c r="C34" s="380" t="s">
        <v>317</v>
      </c>
      <c r="D34" s="380"/>
      <c r="E34" s="380"/>
      <c r="F34" s="380"/>
      <c r="G34" s="380"/>
      <c r="H34" s="380"/>
      <c r="I34" s="397"/>
      <c r="J34" s="412"/>
      <c r="K34" s="416"/>
      <c r="L34" s="416"/>
      <c r="M34" s="416"/>
      <c r="N34" s="416"/>
      <c r="O34" s="416"/>
      <c r="P34" s="416"/>
      <c r="Q34" s="416"/>
      <c r="R34" s="416"/>
      <c r="S34" s="416"/>
      <c r="T34" s="451"/>
    </row>
    <row r="35" spans="1:20" ht="13.5" thickBot="1" x14ac:dyDescent="0.25">
      <c r="A35" s="409"/>
      <c r="B35" s="403"/>
      <c r="C35" s="404"/>
      <c r="D35" s="404"/>
      <c r="E35" s="404"/>
      <c r="F35" s="404"/>
      <c r="G35" s="404"/>
      <c r="H35" s="404"/>
      <c r="I35" s="410"/>
      <c r="J35" s="413"/>
      <c r="K35" s="405"/>
      <c r="L35" s="405"/>
      <c r="M35" s="405"/>
      <c r="N35" s="405"/>
      <c r="O35" s="405"/>
      <c r="P35" s="405"/>
      <c r="Q35" s="405"/>
      <c r="R35" s="72"/>
      <c r="S35" s="72"/>
      <c r="T35" s="452"/>
    </row>
    <row r="36" spans="1:20" ht="24" customHeight="1" x14ac:dyDescent="0.2">
      <c r="A36" s="52" t="s">
        <v>34</v>
      </c>
      <c r="B36" s="394"/>
      <c r="I36" s="396"/>
      <c r="J36" s="390"/>
      <c r="K36" s="106"/>
      <c r="L36" s="106"/>
      <c r="M36" s="106"/>
      <c r="N36" s="106"/>
      <c r="O36" s="106"/>
      <c r="P36" s="106"/>
      <c r="Q36" s="106"/>
      <c r="R36" s="103"/>
      <c r="S36" s="103"/>
      <c r="T36" s="400"/>
    </row>
    <row r="37" spans="1:20" ht="21" customHeight="1" x14ac:dyDescent="0.2">
      <c r="A37" s="414" t="s">
        <v>54</v>
      </c>
      <c r="B37" s="395"/>
      <c r="C37" s="387" t="s">
        <v>102</v>
      </c>
      <c r="D37" s="387"/>
      <c r="E37" s="387"/>
      <c r="F37" s="387"/>
      <c r="G37" s="387"/>
      <c r="H37" s="387"/>
      <c r="I37" s="397"/>
      <c r="J37" s="391"/>
      <c r="K37" s="106"/>
      <c r="L37" s="106"/>
      <c r="M37" s="106"/>
      <c r="N37" s="106"/>
      <c r="O37" s="106"/>
      <c r="P37" s="106"/>
      <c r="Q37" s="106"/>
      <c r="R37" s="103"/>
      <c r="S37" s="103"/>
      <c r="T37" s="400"/>
    </row>
    <row r="38" spans="1:20" ht="12.75" customHeight="1" x14ac:dyDescent="0.2">
      <c r="A38" s="414"/>
      <c r="B38" s="395"/>
      <c r="C38" s="387"/>
      <c r="D38" s="387"/>
      <c r="E38" s="387"/>
      <c r="F38" s="387"/>
      <c r="G38" s="387"/>
      <c r="H38" s="387"/>
      <c r="I38" s="397"/>
      <c r="J38" s="391"/>
      <c r="K38" s="111"/>
      <c r="L38" s="106"/>
      <c r="M38" s="112"/>
      <c r="N38" s="112"/>
      <c r="O38" s="112"/>
      <c r="P38" s="112"/>
      <c r="Q38" s="112"/>
      <c r="R38" s="109"/>
      <c r="S38" s="109"/>
      <c r="T38" s="400"/>
    </row>
    <row r="39" spans="1:20" ht="12.75" customHeight="1" x14ac:dyDescent="0.2">
      <c r="A39" s="414"/>
      <c r="B39" s="395"/>
      <c r="I39" s="397"/>
      <c r="J39" s="391"/>
      <c r="K39" s="111"/>
      <c r="L39" s="106"/>
      <c r="M39" s="112"/>
      <c r="N39" s="112"/>
      <c r="O39" s="112"/>
      <c r="P39" s="112"/>
      <c r="Q39" s="112"/>
      <c r="R39" s="109"/>
      <c r="S39" s="109"/>
      <c r="T39" s="400"/>
    </row>
    <row r="40" spans="1:20" x14ac:dyDescent="0.2">
      <c r="A40" s="414"/>
      <c r="B40" s="395"/>
      <c r="C40" s="385" t="s">
        <v>126</v>
      </c>
      <c r="D40" s="385"/>
      <c r="E40" s="385"/>
      <c r="F40" s="385"/>
      <c r="G40" s="385"/>
      <c r="H40" s="385"/>
      <c r="I40" s="397"/>
      <c r="J40" s="391"/>
      <c r="K40" s="111"/>
      <c r="L40" s="106"/>
      <c r="M40" s="112"/>
      <c r="N40" s="112"/>
      <c r="O40" s="112"/>
      <c r="P40" s="112"/>
      <c r="Q40" s="112"/>
      <c r="R40" s="109"/>
      <c r="S40" s="109"/>
      <c r="T40" s="400"/>
    </row>
    <row r="41" spans="1:20" x14ac:dyDescent="0.2">
      <c r="A41" s="414"/>
      <c r="B41" s="395"/>
      <c r="C41" s="385"/>
      <c r="D41" s="385"/>
      <c r="E41" s="385"/>
      <c r="F41" s="385"/>
      <c r="G41" s="385"/>
      <c r="H41" s="385"/>
      <c r="I41" s="397"/>
      <c r="J41" s="391"/>
      <c r="K41" s="111"/>
      <c r="L41" s="106"/>
      <c r="M41" s="112"/>
      <c r="N41" s="112"/>
      <c r="O41" s="112"/>
      <c r="P41" s="112"/>
      <c r="Q41" s="112"/>
      <c r="R41" s="109"/>
      <c r="S41" s="109"/>
      <c r="T41" s="400"/>
    </row>
    <row r="42" spans="1:20" ht="12.75" customHeight="1" x14ac:dyDescent="0.2">
      <c r="A42" s="414"/>
      <c r="B42" s="395"/>
      <c r="C42" s="385"/>
      <c r="D42" s="385"/>
      <c r="E42" s="385"/>
      <c r="F42" s="385"/>
      <c r="G42" s="385"/>
      <c r="H42" s="385"/>
      <c r="I42" s="397"/>
      <c r="J42" s="391"/>
      <c r="K42" s="111"/>
      <c r="L42" s="106"/>
      <c r="M42" s="112"/>
      <c r="N42" s="112"/>
      <c r="O42" s="112"/>
      <c r="P42" s="112"/>
      <c r="Q42" s="112"/>
      <c r="R42" s="109"/>
      <c r="S42" s="109"/>
      <c r="T42" s="400"/>
    </row>
    <row r="43" spans="1:20" ht="12.75" customHeight="1" x14ac:dyDescent="0.2">
      <c r="A43" s="414"/>
      <c r="B43" s="395"/>
      <c r="C43" s="385"/>
      <c r="D43" s="385"/>
      <c r="E43" s="385"/>
      <c r="F43" s="385"/>
      <c r="G43" s="385"/>
      <c r="H43" s="385"/>
      <c r="I43" s="397"/>
      <c r="J43" s="391"/>
      <c r="K43" s="111"/>
      <c r="L43" s="106"/>
      <c r="M43" s="112"/>
      <c r="N43" s="112"/>
      <c r="O43" s="112"/>
      <c r="P43" s="112"/>
      <c r="Q43" s="112"/>
      <c r="R43" s="109"/>
      <c r="S43" s="109"/>
      <c r="T43" s="400"/>
    </row>
    <row r="44" spans="1:20" ht="12.75" customHeight="1" x14ac:dyDescent="0.2">
      <c r="A44" s="414"/>
      <c r="B44" s="395"/>
      <c r="C44" s="50"/>
      <c r="D44" s="55"/>
      <c r="E44" s="55"/>
      <c r="F44" s="55"/>
      <c r="G44" s="55"/>
      <c r="H44" s="55"/>
      <c r="I44" s="397"/>
      <c r="J44" s="391"/>
      <c r="K44" s="111"/>
      <c r="L44" s="106"/>
      <c r="M44" s="112"/>
      <c r="N44" s="112"/>
      <c r="O44" s="112"/>
      <c r="P44" s="112"/>
      <c r="Q44" s="112"/>
      <c r="R44" s="109"/>
      <c r="S44" s="109"/>
      <c r="T44" s="400"/>
    </row>
    <row r="45" spans="1:20" ht="12.75" customHeight="1" x14ac:dyDescent="0.2">
      <c r="A45" s="414"/>
      <c r="B45" s="395"/>
      <c r="C45" s="387" t="s">
        <v>127</v>
      </c>
      <c r="D45" s="387"/>
      <c r="E45" s="387"/>
      <c r="F45" s="387"/>
      <c r="G45" s="387"/>
      <c r="H45" s="387"/>
      <c r="I45" s="397"/>
      <c r="J45" s="391"/>
      <c r="K45" s="111"/>
      <c r="L45" s="106"/>
      <c r="M45" s="112"/>
      <c r="N45" s="112"/>
      <c r="O45" s="112"/>
      <c r="P45" s="112"/>
      <c r="Q45" s="112"/>
      <c r="R45" s="109"/>
      <c r="S45" s="109"/>
      <c r="T45" s="400"/>
    </row>
    <row r="46" spans="1:20" ht="12.75" customHeight="1" x14ac:dyDescent="0.2">
      <c r="A46" s="414"/>
      <c r="B46" s="395"/>
      <c r="C46" s="387"/>
      <c r="D46" s="387"/>
      <c r="E46" s="387"/>
      <c r="F46" s="387"/>
      <c r="G46" s="387"/>
      <c r="H46" s="387"/>
      <c r="I46" s="397"/>
      <c r="J46" s="391"/>
      <c r="K46" s="111"/>
      <c r="L46" s="106"/>
      <c r="M46" s="112"/>
      <c r="N46" s="112"/>
      <c r="O46" s="112"/>
      <c r="P46" s="112"/>
      <c r="Q46" s="112"/>
      <c r="R46" s="109"/>
      <c r="S46" s="109"/>
      <c r="T46" s="400"/>
    </row>
    <row r="47" spans="1:20" ht="12.75" customHeight="1" x14ac:dyDescent="0.2">
      <c r="A47" s="414"/>
      <c r="B47" s="395"/>
      <c r="C47" s="387"/>
      <c r="D47" s="387"/>
      <c r="E47" s="387"/>
      <c r="F47" s="387"/>
      <c r="G47" s="387"/>
      <c r="H47" s="387"/>
      <c r="I47" s="397"/>
      <c r="J47" s="391"/>
      <c r="K47" s="111"/>
      <c r="L47" s="106"/>
      <c r="M47" s="112"/>
      <c r="N47" s="112"/>
      <c r="O47" s="112"/>
      <c r="P47" s="112"/>
      <c r="Q47" s="112"/>
      <c r="R47" s="109"/>
      <c r="S47" s="109"/>
      <c r="T47" s="400"/>
    </row>
    <row r="48" spans="1:20" ht="12.75" customHeight="1" x14ac:dyDescent="0.2">
      <c r="A48" s="414"/>
      <c r="B48" s="395"/>
      <c r="C48" s="387"/>
      <c r="D48" s="387"/>
      <c r="E48" s="387"/>
      <c r="F48" s="387"/>
      <c r="G48" s="387"/>
      <c r="H48" s="387"/>
      <c r="I48" s="397"/>
      <c r="J48" s="391"/>
      <c r="K48" s="111"/>
      <c r="L48" s="106"/>
      <c r="M48" s="112"/>
      <c r="N48" s="112"/>
      <c r="O48" s="112"/>
      <c r="P48" s="112"/>
      <c r="Q48" s="112"/>
      <c r="R48" s="109"/>
      <c r="S48" s="109"/>
      <c r="T48" s="400"/>
    </row>
    <row r="49" spans="1:20" ht="12.75" customHeight="1" x14ac:dyDescent="0.2">
      <c r="A49" s="414"/>
      <c r="B49" s="395"/>
      <c r="C49" s="387"/>
      <c r="D49" s="387"/>
      <c r="E49" s="387"/>
      <c r="F49" s="387"/>
      <c r="G49" s="387"/>
      <c r="H49" s="387"/>
      <c r="I49" s="397"/>
      <c r="J49" s="391"/>
      <c r="K49" s="111"/>
      <c r="L49" s="106"/>
      <c r="M49" s="112"/>
      <c r="N49" s="112"/>
      <c r="O49" s="112"/>
      <c r="P49" s="112"/>
      <c r="Q49" s="112"/>
      <c r="R49" s="109"/>
      <c r="S49" s="109"/>
      <c r="T49" s="400"/>
    </row>
    <row r="50" spans="1:20" ht="12.75" customHeight="1" x14ac:dyDescent="0.2">
      <c r="A50" s="414"/>
      <c r="B50" s="395"/>
      <c r="C50" s="387"/>
      <c r="D50" s="387"/>
      <c r="E50" s="387"/>
      <c r="F50" s="387"/>
      <c r="G50" s="387"/>
      <c r="H50" s="387"/>
      <c r="I50" s="397"/>
      <c r="J50" s="391"/>
      <c r="K50" s="111"/>
      <c r="L50" s="106"/>
      <c r="M50" s="112"/>
      <c r="N50" s="112"/>
      <c r="O50" s="112"/>
      <c r="P50" s="112"/>
      <c r="Q50" s="112"/>
      <c r="R50" s="109"/>
      <c r="S50" s="109"/>
      <c r="T50" s="400"/>
    </row>
    <row r="51" spans="1:20" ht="12.75" customHeight="1" x14ac:dyDescent="0.2">
      <c r="A51" s="414"/>
      <c r="B51" s="395"/>
      <c r="C51" s="387"/>
      <c r="D51" s="387"/>
      <c r="E51" s="387"/>
      <c r="F51" s="387"/>
      <c r="G51" s="387"/>
      <c r="H51" s="387"/>
      <c r="I51" s="397"/>
      <c r="J51" s="391"/>
      <c r="K51" s="111"/>
      <c r="L51" s="106"/>
      <c r="M51" s="112"/>
      <c r="N51" s="112"/>
      <c r="O51" s="112"/>
      <c r="P51" s="112"/>
      <c r="Q51" s="112"/>
      <c r="R51" s="109"/>
      <c r="S51" s="109"/>
      <c r="T51" s="400"/>
    </row>
    <row r="52" spans="1:20" ht="12.75" customHeight="1" x14ac:dyDescent="0.2">
      <c r="A52" s="414"/>
      <c r="B52" s="395"/>
      <c r="I52" s="397"/>
      <c r="J52" s="391"/>
      <c r="K52" s="111"/>
      <c r="L52" s="106"/>
      <c r="M52" s="112"/>
      <c r="N52" s="112"/>
      <c r="O52" s="112"/>
      <c r="P52" s="112"/>
      <c r="Q52" s="112"/>
      <c r="R52" s="109"/>
      <c r="S52" s="109"/>
      <c r="T52" s="400"/>
    </row>
    <row r="53" spans="1:20" x14ac:dyDescent="0.2">
      <c r="A53" s="414"/>
      <c r="B53" s="395"/>
      <c r="C53" s="401" t="s">
        <v>94</v>
      </c>
      <c r="D53" s="388"/>
      <c r="E53" s="388"/>
      <c r="F53" s="388"/>
      <c r="G53" s="388"/>
      <c r="H53" s="388"/>
      <c r="I53" s="397"/>
      <c r="J53" s="391"/>
      <c r="K53" s="111"/>
      <c r="L53" s="106"/>
      <c r="M53" s="112"/>
      <c r="N53" s="112"/>
      <c r="O53" s="112"/>
      <c r="P53" s="112"/>
      <c r="Q53" s="112"/>
      <c r="R53" s="109"/>
      <c r="S53" s="109"/>
      <c r="T53" s="400"/>
    </row>
    <row r="54" spans="1:20" ht="21" customHeight="1" x14ac:dyDescent="0.2">
      <c r="A54" s="414"/>
      <c r="B54" s="395"/>
      <c r="C54" s="388" t="s">
        <v>128</v>
      </c>
      <c r="D54" s="387" t="s">
        <v>129</v>
      </c>
      <c r="E54" s="387"/>
      <c r="F54" s="387"/>
      <c r="G54" s="387"/>
      <c r="H54" s="387"/>
      <c r="I54" s="397"/>
      <c r="J54" s="391"/>
      <c r="K54" s="111"/>
      <c r="L54" s="106"/>
      <c r="M54" s="112"/>
      <c r="N54" s="112"/>
      <c r="O54" s="112"/>
      <c r="P54" s="112"/>
      <c r="Q54" s="112"/>
      <c r="R54" s="109"/>
      <c r="S54" s="109"/>
      <c r="T54" s="400"/>
    </row>
    <row r="55" spans="1:20" ht="29.25" customHeight="1" x14ac:dyDescent="0.2">
      <c r="A55" s="414"/>
      <c r="B55" s="395"/>
      <c r="C55" s="388"/>
      <c r="D55" s="387"/>
      <c r="E55" s="387"/>
      <c r="F55" s="387"/>
      <c r="G55" s="387"/>
      <c r="H55" s="387"/>
      <c r="I55" s="397"/>
      <c r="J55" s="391"/>
      <c r="K55" s="111"/>
      <c r="L55" s="106"/>
      <c r="M55" s="112"/>
      <c r="N55" s="112"/>
      <c r="O55" s="112"/>
      <c r="P55" s="112"/>
      <c r="Q55" s="112"/>
      <c r="R55" s="109"/>
      <c r="S55" s="109"/>
      <c r="T55" s="400"/>
    </row>
    <row r="56" spans="1:20" ht="32.25" customHeight="1" x14ac:dyDescent="0.2">
      <c r="A56" s="414"/>
      <c r="B56" s="395"/>
      <c r="C56" s="388"/>
      <c r="D56" s="387"/>
      <c r="E56" s="387"/>
      <c r="F56" s="387"/>
      <c r="G56" s="387"/>
      <c r="H56" s="387"/>
      <c r="I56" s="397"/>
      <c r="J56" s="391"/>
      <c r="K56" s="111"/>
      <c r="L56" s="106"/>
      <c r="M56" s="112"/>
      <c r="N56" s="112"/>
      <c r="O56" s="112"/>
      <c r="P56" s="112"/>
      <c r="Q56" s="112"/>
      <c r="R56" s="109"/>
      <c r="S56" s="109"/>
      <c r="T56" s="400"/>
    </row>
    <row r="57" spans="1:20" ht="20.25" customHeight="1" x14ac:dyDescent="0.2">
      <c r="A57" s="414"/>
      <c r="B57" s="395"/>
      <c r="C57" s="385" t="s">
        <v>307</v>
      </c>
      <c r="D57" s="385"/>
      <c r="E57" s="385"/>
      <c r="F57" s="385"/>
      <c r="G57" s="385"/>
      <c r="H57" s="385"/>
      <c r="I57" s="397"/>
      <c r="J57" s="391"/>
      <c r="K57" s="111"/>
      <c r="L57" s="106"/>
      <c r="M57" s="112"/>
      <c r="N57" s="112"/>
      <c r="O57" s="112"/>
      <c r="P57" s="112"/>
      <c r="Q57" s="112"/>
      <c r="R57" s="109"/>
      <c r="S57" s="109"/>
      <c r="T57" s="400"/>
    </row>
    <row r="58" spans="1:20" x14ac:dyDescent="0.2">
      <c r="A58" s="414"/>
      <c r="B58" s="395"/>
      <c r="C58" s="385"/>
      <c r="D58" s="385"/>
      <c r="E58" s="385"/>
      <c r="F58" s="385"/>
      <c r="G58" s="385"/>
      <c r="H58" s="385"/>
      <c r="I58" s="397"/>
      <c r="J58" s="391"/>
      <c r="K58" s="111"/>
      <c r="L58" s="106"/>
      <c r="M58" s="112"/>
      <c r="N58" s="112"/>
      <c r="O58" s="112"/>
      <c r="P58" s="112"/>
      <c r="Q58" s="112"/>
      <c r="R58" s="109"/>
      <c r="S58" s="109"/>
      <c r="T58" s="400"/>
    </row>
    <row r="59" spans="1:20" x14ac:dyDescent="0.2">
      <c r="A59" s="414"/>
      <c r="B59" s="395"/>
      <c r="I59" s="397"/>
      <c r="J59" s="391"/>
      <c r="K59" s="108"/>
      <c r="L59" s="108"/>
      <c r="M59" s="103"/>
      <c r="N59" s="103"/>
      <c r="O59" s="103"/>
      <c r="P59" s="103"/>
      <c r="Q59" s="103"/>
      <c r="R59" s="103"/>
      <c r="S59" s="103"/>
      <c r="T59" s="400"/>
    </row>
    <row r="60" spans="1:20" ht="12.75" customHeight="1" x14ac:dyDescent="0.2">
      <c r="A60" s="414"/>
      <c r="B60" s="395"/>
      <c r="C60" s="385" t="s">
        <v>306</v>
      </c>
      <c r="D60" s="385"/>
      <c r="E60" s="385"/>
      <c r="F60" s="385"/>
      <c r="G60" s="385"/>
      <c r="H60" s="385"/>
      <c r="I60" s="397"/>
      <c r="J60" s="391"/>
      <c r="K60" s="87"/>
      <c r="L60" s="87"/>
      <c r="M60" s="113"/>
      <c r="N60" s="113"/>
      <c r="O60" s="113"/>
      <c r="P60" s="113"/>
      <c r="Q60" s="113"/>
      <c r="R60" s="110"/>
      <c r="S60" s="110"/>
      <c r="T60" s="400"/>
    </row>
    <row r="61" spans="1:20" ht="20.25" customHeight="1" x14ac:dyDescent="0.2">
      <c r="A61" s="414"/>
      <c r="B61" s="395"/>
      <c r="C61" s="385"/>
      <c r="D61" s="385"/>
      <c r="E61" s="385"/>
      <c r="F61" s="385"/>
      <c r="G61" s="385"/>
      <c r="H61" s="385"/>
      <c r="I61" s="397"/>
      <c r="J61" s="391"/>
      <c r="K61" s="54"/>
      <c r="L61" s="54"/>
      <c r="M61" s="56"/>
      <c r="N61" s="56"/>
      <c r="O61" s="56"/>
      <c r="P61" s="56"/>
      <c r="Q61" s="56"/>
      <c r="R61" s="66"/>
      <c r="S61" s="66"/>
      <c r="T61" s="57"/>
    </row>
    <row r="62" spans="1:20" ht="11.25" customHeight="1" thickBot="1" x14ac:dyDescent="0.25">
      <c r="A62" s="415"/>
      <c r="B62" s="395"/>
      <c r="C62" s="402"/>
      <c r="D62" s="402"/>
      <c r="E62" s="402"/>
      <c r="F62" s="402"/>
      <c r="G62" s="402"/>
      <c r="H62" s="402"/>
      <c r="I62" s="397"/>
      <c r="J62" s="391"/>
      <c r="K62" s="398"/>
      <c r="L62" s="398"/>
      <c r="M62" s="398"/>
      <c r="N62" s="398"/>
      <c r="O62" s="398"/>
      <c r="P62" s="398"/>
      <c r="Q62" s="398"/>
      <c r="R62" s="398"/>
      <c r="S62" s="398"/>
      <c r="T62" s="399"/>
    </row>
    <row r="63" spans="1:20" ht="32.25" customHeight="1" x14ac:dyDescent="0.2">
      <c r="A63" s="53" t="s">
        <v>35</v>
      </c>
      <c r="B63" s="394"/>
      <c r="C63" s="386" t="s">
        <v>103</v>
      </c>
      <c r="D63" s="386"/>
      <c r="E63" s="386"/>
      <c r="F63" s="386"/>
      <c r="G63" s="386"/>
      <c r="H63" s="386"/>
      <c r="I63" s="439"/>
      <c r="J63" s="390"/>
      <c r="K63" s="406"/>
      <c r="L63" s="406"/>
      <c r="M63" s="406"/>
      <c r="N63" s="406"/>
      <c r="O63" s="406"/>
      <c r="P63" s="406"/>
      <c r="Q63" s="406"/>
      <c r="R63" s="104"/>
      <c r="S63" s="104"/>
      <c r="T63" s="437"/>
    </row>
    <row r="64" spans="1:20" ht="25.5" customHeight="1" x14ac:dyDescent="0.2">
      <c r="A64" s="408" t="s">
        <v>37</v>
      </c>
      <c r="B64" s="395"/>
      <c r="C64" s="387" t="s">
        <v>105</v>
      </c>
      <c r="D64" s="387"/>
      <c r="E64" s="387"/>
      <c r="F64" s="387"/>
      <c r="G64" s="387"/>
      <c r="H64" s="387"/>
      <c r="I64" s="440"/>
      <c r="J64" s="391"/>
      <c r="K64" s="442" t="s">
        <v>58</v>
      </c>
      <c r="L64" s="443"/>
      <c r="M64" s="393" t="s">
        <v>55</v>
      </c>
      <c r="N64" s="393" t="s">
        <v>56</v>
      </c>
      <c r="O64" s="393"/>
      <c r="P64" s="393"/>
      <c r="Q64" s="393"/>
      <c r="R64" s="66"/>
      <c r="S64" s="66"/>
      <c r="T64" s="400"/>
    </row>
    <row r="65" spans="1:20" ht="24.95" customHeight="1" x14ac:dyDescent="0.2">
      <c r="A65" s="408"/>
      <c r="B65" s="395"/>
      <c r="C65" s="387" t="s">
        <v>104</v>
      </c>
      <c r="D65" s="387"/>
      <c r="E65" s="387"/>
      <c r="F65" s="387"/>
      <c r="G65" s="387"/>
      <c r="H65" s="387"/>
      <c r="I65" s="440"/>
      <c r="J65" s="391"/>
      <c r="K65" s="444"/>
      <c r="L65" s="445"/>
      <c r="M65" s="393"/>
      <c r="N65" s="393"/>
      <c r="O65" s="393"/>
      <c r="P65" s="393"/>
      <c r="Q65" s="393"/>
      <c r="R65" s="66"/>
      <c r="S65" s="66"/>
      <c r="T65" s="400"/>
    </row>
    <row r="66" spans="1:20" ht="23.25" customHeight="1" x14ac:dyDescent="0.2">
      <c r="A66" s="408"/>
      <c r="B66" s="395"/>
      <c r="C66" s="401" t="s">
        <v>130</v>
      </c>
      <c r="D66" s="401"/>
      <c r="E66" s="401"/>
      <c r="F66" s="401"/>
      <c r="G66" s="401"/>
      <c r="H66" s="401"/>
      <c r="I66" s="440"/>
      <c r="J66" s="391"/>
      <c r="K66" s="447" t="s">
        <v>322</v>
      </c>
      <c r="L66" s="447"/>
      <c r="M66" s="446" t="s">
        <v>51</v>
      </c>
      <c r="N66" s="446" t="s">
        <v>85</v>
      </c>
      <c r="O66" s="446"/>
      <c r="P66" s="446"/>
      <c r="Q66" s="446"/>
      <c r="R66" s="68"/>
      <c r="S66" s="68"/>
      <c r="T66" s="400"/>
    </row>
    <row r="67" spans="1:20" ht="24.95" customHeight="1" x14ac:dyDescent="0.2">
      <c r="A67" s="408"/>
      <c r="B67" s="395"/>
      <c r="C67" s="436" t="s">
        <v>106</v>
      </c>
      <c r="D67" s="387"/>
      <c r="E67" s="387"/>
      <c r="F67" s="387"/>
      <c r="G67" s="387"/>
      <c r="H67" s="387"/>
      <c r="I67" s="440"/>
      <c r="J67" s="391"/>
      <c r="K67" s="447"/>
      <c r="L67" s="447"/>
      <c r="M67" s="446"/>
      <c r="N67" s="446"/>
      <c r="O67" s="446"/>
      <c r="P67" s="446"/>
      <c r="Q67" s="446"/>
      <c r="R67" s="68"/>
      <c r="S67" s="68"/>
      <c r="T67" s="400"/>
    </row>
    <row r="68" spans="1:20" ht="24.95" customHeight="1" x14ac:dyDescent="0.2">
      <c r="A68" s="408"/>
      <c r="B68" s="395"/>
      <c r="C68" s="387"/>
      <c r="D68" s="387"/>
      <c r="E68" s="387"/>
      <c r="F68" s="387"/>
      <c r="G68" s="387"/>
      <c r="H68" s="387"/>
      <c r="I68" s="440"/>
      <c r="J68" s="391"/>
      <c r="K68" s="447"/>
      <c r="L68" s="447"/>
      <c r="M68" s="446"/>
      <c r="N68" s="446"/>
      <c r="O68" s="446"/>
      <c r="P68" s="446"/>
      <c r="Q68" s="446"/>
      <c r="R68" s="68"/>
      <c r="S68" s="68"/>
      <c r="T68" s="400"/>
    </row>
    <row r="69" spans="1:20" ht="24.95" customHeight="1" x14ac:dyDescent="0.2">
      <c r="A69" s="408"/>
      <c r="B69" s="395"/>
      <c r="C69" s="387"/>
      <c r="D69" s="387"/>
      <c r="E69" s="387"/>
      <c r="F69" s="387"/>
      <c r="G69" s="387"/>
      <c r="H69" s="387"/>
      <c r="I69" s="440"/>
      <c r="J69" s="391"/>
      <c r="K69" s="447"/>
      <c r="L69" s="447"/>
      <c r="M69" s="446"/>
      <c r="N69" s="446"/>
      <c r="O69" s="446"/>
      <c r="P69" s="446"/>
      <c r="Q69" s="446"/>
      <c r="R69" s="68"/>
      <c r="S69" s="68"/>
      <c r="T69" s="400"/>
    </row>
    <row r="70" spans="1:20" ht="24.95" customHeight="1" x14ac:dyDescent="0.2">
      <c r="A70" s="408"/>
      <c r="B70" s="395"/>
      <c r="C70" s="401" t="s">
        <v>36</v>
      </c>
      <c r="D70" s="401"/>
      <c r="E70" s="401"/>
      <c r="F70" s="401"/>
      <c r="G70" s="401"/>
      <c r="H70" s="401"/>
      <c r="I70" s="440"/>
      <c r="J70" s="391"/>
      <c r="K70" s="447"/>
      <c r="L70" s="447"/>
      <c r="M70" s="446"/>
      <c r="N70" s="446"/>
      <c r="O70" s="446"/>
      <c r="P70" s="446"/>
      <c r="Q70" s="446"/>
      <c r="R70" s="68"/>
      <c r="S70" s="68"/>
      <c r="T70" s="400"/>
    </row>
    <row r="71" spans="1:20" ht="23.1" customHeight="1" x14ac:dyDescent="0.2">
      <c r="A71" s="408"/>
      <c r="B71" s="395"/>
      <c r="C71" s="387" t="s">
        <v>131</v>
      </c>
      <c r="D71" s="387"/>
      <c r="E71" s="387"/>
      <c r="F71" s="387"/>
      <c r="G71" s="387"/>
      <c r="H71" s="387"/>
      <c r="I71" s="440"/>
      <c r="J71" s="391"/>
      <c r="K71" s="447"/>
      <c r="L71" s="447"/>
      <c r="M71" s="446"/>
      <c r="N71" s="446"/>
      <c r="O71" s="446"/>
      <c r="P71" s="446"/>
      <c r="Q71" s="446"/>
      <c r="R71" s="68"/>
      <c r="S71" s="68"/>
      <c r="T71" s="400"/>
    </row>
    <row r="72" spans="1:20" ht="23.1" customHeight="1" x14ac:dyDescent="0.2">
      <c r="A72" s="408"/>
      <c r="B72" s="395"/>
      <c r="C72" s="387"/>
      <c r="D72" s="387"/>
      <c r="E72" s="387"/>
      <c r="F72" s="387"/>
      <c r="G72" s="387"/>
      <c r="H72" s="387"/>
      <c r="I72" s="440"/>
      <c r="J72" s="391"/>
      <c r="K72" s="449" t="s">
        <v>323</v>
      </c>
      <c r="L72" s="449"/>
      <c r="M72" s="446" t="s">
        <v>52</v>
      </c>
      <c r="N72" s="446" t="s">
        <v>86</v>
      </c>
      <c r="O72" s="446"/>
      <c r="P72" s="446"/>
      <c r="Q72" s="446"/>
      <c r="R72" s="68"/>
      <c r="S72" s="68"/>
      <c r="T72" s="400"/>
    </row>
    <row r="73" spans="1:20" ht="23.1" customHeight="1" x14ac:dyDescent="0.2">
      <c r="A73" s="408"/>
      <c r="B73" s="395"/>
      <c r="C73" s="387"/>
      <c r="D73" s="387"/>
      <c r="E73" s="387"/>
      <c r="F73" s="387"/>
      <c r="G73" s="387"/>
      <c r="H73" s="387"/>
      <c r="I73" s="440"/>
      <c r="J73" s="391"/>
      <c r="K73" s="449"/>
      <c r="L73" s="449"/>
      <c r="M73" s="446"/>
      <c r="N73" s="446"/>
      <c r="O73" s="446"/>
      <c r="P73" s="446"/>
      <c r="Q73" s="446"/>
      <c r="R73" s="68"/>
      <c r="S73" s="68"/>
      <c r="T73" s="400"/>
    </row>
    <row r="74" spans="1:20" ht="23.1" customHeight="1" x14ac:dyDescent="0.2">
      <c r="A74" s="408"/>
      <c r="B74" s="395"/>
      <c r="C74" s="401" t="s">
        <v>132</v>
      </c>
      <c r="D74" s="401"/>
      <c r="E74" s="401"/>
      <c r="F74" s="401"/>
      <c r="G74" s="401"/>
      <c r="H74" s="401"/>
      <c r="I74" s="440"/>
      <c r="J74" s="391"/>
      <c r="K74" s="449"/>
      <c r="L74" s="449"/>
      <c r="M74" s="446"/>
      <c r="N74" s="446"/>
      <c r="O74" s="446"/>
      <c r="P74" s="446"/>
      <c r="Q74" s="446"/>
      <c r="R74" s="68"/>
      <c r="S74" s="68"/>
      <c r="T74" s="400"/>
    </row>
    <row r="75" spans="1:20" ht="23.1" customHeight="1" x14ac:dyDescent="0.2">
      <c r="A75" s="408"/>
      <c r="B75" s="395"/>
      <c r="C75" s="436" t="s">
        <v>108</v>
      </c>
      <c r="D75" s="385"/>
      <c r="E75" s="385"/>
      <c r="F75" s="385"/>
      <c r="G75" s="385"/>
      <c r="H75" s="385"/>
      <c r="I75" s="440"/>
      <c r="J75" s="391"/>
      <c r="K75" s="449"/>
      <c r="L75" s="449"/>
      <c r="M75" s="446"/>
      <c r="N75" s="446"/>
      <c r="O75" s="446"/>
      <c r="P75" s="446"/>
      <c r="Q75" s="446"/>
      <c r="R75" s="68"/>
      <c r="S75" s="68"/>
      <c r="T75" s="400"/>
    </row>
    <row r="76" spans="1:20" ht="23.1" customHeight="1" x14ac:dyDescent="0.2">
      <c r="A76" s="408"/>
      <c r="B76" s="395"/>
      <c r="C76" s="385"/>
      <c r="D76" s="385"/>
      <c r="E76" s="385"/>
      <c r="F76" s="385"/>
      <c r="G76" s="385"/>
      <c r="H76" s="385"/>
      <c r="I76" s="440"/>
      <c r="J76" s="391"/>
      <c r="K76" s="449"/>
      <c r="L76" s="449"/>
      <c r="M76" s="446"/>
      <c r="N76" s="446"/>
      <c r="O76" s="446"/>
      <c r="P76" s="446"/>
      <c r="Q76" s="446"/>
      <c r="R76" s="68"/>
      <c r="S76" s="68"/>
      <c r="T76" s="400"/>
    </row>
    <row r="77" spans="1:20" ht="23.1" customHeight="1" x14ac:dyDescent="0.2">
      <c r="A77" s="408"/>
      <c r="B77" s="395"/>
      <c r="C77" s="401" t="s">
        <v>93</v>
      </c>
      <c r="D77" s="401"/>
      <c r="E77" s="401"/>
      <c r="F77" s="401"/>
      <c r="G77" s="401"/>
      <c r="H77" s="401"/>
      <c r="I77" s="440"/>
      <c r="J77" s="391"/>
      <c r="K77" s="449"/>
      <c r="L77" s="449"/>
      <c r="M77" s="446"/>
      <c r="N77" s="446"/>
      <c r="O77" s="446"/>
      <c r="P77" s="446"/>
      <c r="Q77" s="446"/>
      <c r="R77" s="68"/>
      <c r="S77" s="68"/>
      <c r="T77" s="400"/>
    </row>
    <row r="78" spans="1:20" ht="23.1" customHeight="1" x14ac:dyDescent="0.2">
      <c r="A78" s="408"/>
      <c r="B78" s="395"/>
      <c r="C78" s="388" t="s">
        <v>92</v>
      </c>
      <c r="D78" s="388"/>
      <c r="E78" s="388"/>
      <c r="F78" s="388"/>
      <c r="G78" s="388"/>
      <c r="H78" s="388"/>
      <c r="I78" s="440"/>
      <c r="J78" s="391"/>
      <c r="K78" s="448" t="s">
        <v>98</v>
      </c>
      <c r="L78" s="448"/>
      <c r="M78" s="407" t="s">
        <v>53</v>
      </c>
      <c r="N78" s="407" t="s">
        <v>87</v>
      </c>
      <c r="O78" s="407"/>
      <c r="P78" s="407"/>
      <c r="Q78" s="407"/>
      <c r="R78" s="105"/>
      <c r="S78" s="105"/>
      <c r="T78" s="400"/>
    </row>
    <row r="79" spans="1:20" ht="23.1" customHeight="1" x14ac:dyDescent="0.2">
      <c r="A79" s="408"/>
      <c r="B79" s="395"/>
      <c r="C79" s="388"/>
      <c r="D79" s="388"/>
      <c r="E79" s="388"/>
      <c r="F79" s="388"/>
      <c r="G79" s="388"/>
      <c r="H79" s="388"/>
      <c r="I79" s="440"/>
      <c r="J79" s="391"/>
      <c r="K79" s="448"/>
      <c r="L79" s="448"/>
      <c r="M79" s="407"/>
      <c r="N79" s="407"/>
      <c r="O79" s="407"/>
      <c r="P79" s="407"/>
      <c r="Q79" s="407"/>
      <c r="R79" s="105"/>
      <c r="S79" s="105"/>
      <c r="T79" s="400"/>
    </row>
    <row r="80" spans="1:20" ht="23.1" customHeight="1" x14ac:dyDescent="0.2">
      <c r="A80" s="408"/>
      <c r="B80" s="395"/>
      <c r="C80" s="401" t="s">
        <v>69</v>
      </c>
      <c r="D80" s="401"/>
      <c r="E80" s="401"/>
      <c r="F80" s="401"/>
      <c r="G80" s="401"/>
      <c r="H80" s="401"/>
      <c r="I80" s="440"/>
      <c r="J80" s="391"/>
      <c r="K80" s="448"/>
      <c r="L80" s="448"/>
      <c r="M80" s="407"/>
      <c r="N80" s="407"/>
      <c r="O80" s="407"/>
      <c r="P80" s="407"/>
      <c r="Q80" s="407"/>
      <c r="R80" s="105"/>
      <c r="S80" s="105"/>
      <c r="T80" s="400"/>
    </row>
    <row r="81" spans="1:20" ht="23.1" customHeight="1" x14ac:dyDescent="0.2">
      <c r="A81" s="408"/>
      <c r="B81" s="395"/>
      <c r="C81" s="388" t="s">
        <v>107</v>
      </c>
      <c r="D81" s="388"/>
      <c r="E81" s="388"/>
      <c r="F81" s="388"/>
      <c r="G81" s="388"/>
      <c r="H81" s="388"/>
      <c r="I81" s="440"/>
      <c r="J81" s="391"/>
      <c r="K81" s="448"/>
      <c r="L81" s="448"/>
      <c r="M81" s="407"/>
      <c r="N81" s="407"/>
      <c r="O81" s="407"/>
      <c r="P81" s="407"/>
      <c r="Q81" s="407"/>
      <c r="R81" s="105"/>
      <c r="S81" s="105"/>
      <c r="T81" s="400"/>
    </row>
    <row r="82" spans="1:20" ht="23.1" customHeight="1" x14ac:dyDescent="0.2">
      <c r="A82" s="408"/>
      <c r="B82" s="395"/>
      <c r="C82" s="388"/>
      <c r="D82" s="388"/>
      <c r="E82" s="388"/>
      <c r="F82" s="388"/>
      <c r="G82" s="388"/>
      <c r="H82" s="388"/>
      <c r="I82" s="440"/>
      <c r="J82" s="391"/>
      <c r="K82" s="448"/>
      <c r="L82" s="448"/>
      <c r="M82" s="407"/>
      <c r="N82" s="407"/>
      <c r="O82" s="407"/>
      <c r="P82" s="407"/>
      <c r="Q82" s="407"/>
      <c r="R82" s="105"/>
      <c r="S82" s="105"/>
      <c r="T82" s="400"/>
    </row>
    <row r="83" spans="1:20" ht="22.5" customHeight="1" x14ac:dyDescent="0.2">
      <c r="A83" s="408"/>
      <c r="B83" s="395"/>
      <c r="C83" s="388"/>
      <c r="D83" s="388"/>
      <c r="E83" s="388"/>
      <c r="F83" s="388"/>
      <c r="G83" s="388"/>
      <c r="H83" s="388"/>
      <c r="I83" s="440"/>
      <c r="J83" s="391"/>
      <c r="K83" s="448"/>
      <c r="L83" s="448"/>
      <c r="M83" s="407"/>
      <c r="N83" s="407"/>
      <c r="O83" s="407"/>
      <c r="P83" s="407"/>
      <c r="Q83" s="407"/>
      <c r="R83" s="105"/>
      <c r="S83" s="105"/>
      <c r="T83" s="400"/>
    </row>
    <row r="84" spans="1:20" ht="18" customHeight="1" thickBot="1" x14ac:dyDescent="0.25">
      <c r="A84" s="409"/>
      <c r="B84" s="403"/>
      <c r="C84" s="404"/>
      <c r="D84" s="404"/>
      <c r="E84" s="404"/>
      <c r="F84" s="404"/>
      <c r="G84" s="404"/>
      <c r="H84" s="404"/>
      <c r="I84" s="441"/>
      <c r="J84" s="392"/>
      <c r="K84" s="405"/>
      <c r="L84" s="405"/>
      <c r="M84" s="405"/>
      <c r="N84" s="405"/>
      <c r="O84" s="405"/>
      <c r="P84" s="405"/>
      <c r="Q84" s="405"/>
      <c r="R84" s="72"/>
      <c r="S84" s="72"/>
      <c r="T84" s="438"/>
    </row>
    <row r="88" spans="1:20" ht="12.75" customHeight="1" x14ac:dyDescent="0.2"/>
    <row r="89" spans="1:20" x14ac:dyDescent="0.2">
      <c r="F89" s="10"/>
    </row>
    <row r="90" spans="1:20" x14ac:dyDescent="0.2">
      <c r="F90" s="10"/>
    </row>
    <row r="91" spans="1:20" x14ac:dyDescent="0.2">
      <c r="F91" s="10"/>
    </row>
    <row r="92" spans="1:20" ht="12.75" customHeight="1" x14ac:dyDescent="0.2">
      <c r="F92" s="10"/>
    </row>
    <row r="94" spans="1:20" ht="12.75" customHeight="1" x14ac:dyDescent="0.2">
      <c r="B94" s="9"/>
      <c r="C94" s="9"/>
      <c r="D94" s="9"/>
      <c r="E94" s="9"/>
      <c r="F94" s="9"/>
    </row>
    <row r="95" spans="1:20" x14ac:dyDescent="0.2">
      <c r="A95" s="9"/>
      <c r="B95" s="9"/>
      <c r="C95" s="9"/>
      <c r="D95" s="9"/>
      <c r="E95" s="9"/>
      <c r="F95" s="9"/>
      <c r="I95" s="12"/>
      <c r="J95" s="389"/>
      <c r="K95" s="389"/>
      <c r="L95" s="389"/>
    </row>
    <row r="96" spans="1:20" ht="22.5" customHeight="1" x14ac:dyDescent="0.2">
      <c r="A96" s="9"/>
      <c r="B96" s="9"/>
      <c r="C96" s="9"/>
      <c r="D96" s="9"/>
      <c r="E96" s="9"/>
      <c r="F96" s="9"/>
      <c r="I96" s="13"/>
      <c r="J96" s="389"/>
      <c r="K96" s="389"/>
      <c r="L96" s="389"/>
    </row>
    <row r="97" spans="1:12" x14ac:dyDescent="0.2">
      <c r="A97" s="9"/>
      <c r="B97" s="9"/>
      <c r="C97" s="9"/>
      <c r="D97" s="9"/>
      <c r="E97" s="9"/>
      <c r="F97" s="9"/>
      <c r="I97" s="14"/>
      <c r="J97" s="15"/>
      <c r="K97" s="11"/>
      <c r="L97" s="11"/>
    </row>
    <row r="98" spans="1:12" x14ac:dyDescent="0.2">
      <c r="A98" s="9"/>
      <c r="B98" s="9"/>
      <c r="C98" s="9"/>
      <c r="D98" s="9"/>
      <c r="E98" s="9"/>
      <c r="F98" s="9"/>
    </row>
    <row r="107" spans="1:12" x14ac:dyDescent="0.2">
      <c r="E107" s="20"/>
    </row>
  </sheetData>
  <sheetProtection password="CCF7" sheet="1" objects="1" scenarios="1"/>
  <mergeCells count="108">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C32:H32"/>
    <mergeCell ref="C34:H34"/>
    <mergeCell ref="K21:K25"/>
    <mergeCell ref="F15:H15"/>
    <mergeCell ref="K7:S8"/>
    <mergeCell ref="K9:S11"/>
    <mergeCell ref="K12:S13"/>
    <mergeCell ref="K14:S14"/>
    <mergeCell ref="K15:S17"/>
    <mergeCell ref="C6:H7"/>
    <mergeCell ref="C15:E15"/>
    <mergeCell ref="F14:H14"/>
  </mergeCells>
  <pageMargins left="0.7" right="0.7" top="0.75" bottom="0.75" header="0.3" footer="0.3"/>
  <pageSetup scale="80" orientation="landscape" r:id="rId1"/>
  <rowBreaks count="2" manualBreakCount="2">
    <brk id="35"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topLeftCell="C1" zoomScale="110" zoomScaleNormal="110" workbookViewId="0">
      <selection activeCell="C7" sqref="C7"/>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hidden="1" customWidth="1"/>
    <col min="12" max="12" width="12.5703125" customWidth="1"/>
    <col min="13" max="13" width="17.140625" customWidth="1"/>
  </cols>
  <sheetData>
    <row r="1" spans="1:13" ht="19.5" thickBot="1" x14ac:dyDescent="0.25">
      <c r="A1" s="462" t="s">
        <v>135</v>
      </c>
      <c r="B1" s="463"/>
      <c r="C1" s="463"/>
      <c r="D1" s="463"/>
      <c r="E1" s="463"/>
      <c r="F1" s="463"/>
      <c r="G1" s="463"/>
      <c r="H1" s="463"/>
      <c r="I1" s="463"/>
      <c r="J1" s="463"/>
      <c r="K1" s="463"/>
      <c r="L1" s="463"/>
      <c r="M1" s="464"/>
    </row>
    <row r="2" spans="1:13" x14ac:dyDescent="0.2">
      <c r="A2" s="465" t="s">
        <v>136</v>
      </c>
      <c r="B2" s="467" t="s">
        <v>137</v>
      </c>
      <c r="C2" s="469" t="s">
        <v>138</v>
      </c>
      <c r="D2" s="469" t="s">
        <v>134</v>
      </c>
      <c r="E2" s="469" t="s">
        <v>139</v>
      </c>
      <c r="F2" s="469" t="s">
        <v>140</v>
      </c>
      <c r="G2" s="469" t="s">
        <v>141</v>
      </c>
      <c r="H2" s="469" t="s">
        <v>142</v>
      </c>
      <c r="I2" s="469" t="s">
        <v>143</v>
      </c>
      <c r="J2" s="469" t="s">
        <v>188</v>
      </c>
      <c r="K2" s="469" t="s">
        <v>324</v>
      </c>
      <c r="L2" s="469" t="s">
        <v>144</v>
      </c>
      <c r="M2" s="469" t="s">
        <v>145</v>
      </c>
    </row>
    <row r="3" spans="1:13" ht="13.5" thickBot="1" x14ac:dyDescent="0.25">
      <c r="A3" s="466"/>
      <c r="B3" s="468"/>
      <c r="C3" s="470"/>
      <c r="D3" s="470"/>
      <c r="E3" s="470"/>
      <c r="F3" s="470"/>
      <c r="G3" s="470"/>
      <c r="H3" s="470"/>
      <c r="I3" s="470"/>
      <c r="J3" s="470"/>
      <c r="K3" s="470"/>
      <c r="L3" s="470"/>
      <c r="M3" s="470"/>
    </row>
    <row r="4" spans="1:13" ht="57.75" customHeight="1" x14ac:dyDescent="0.2">
      <c r="A4" s="466"/>
      <c r="B4" s="458" t="s">
        <v>146</v>
      </c>
      <c r="C4" s="460" t="s">
        <v>147</v>
      </c>
      <c r="D4" s="456" t="s">
        <v>148</v>
      </c>
      <c r="E4" s="456" t="s">
        <v>325</v>
      </c>
      <c r="F4" s="456" t="s">
        <v>149</v>
      </c>
      <c r="G4" s="456" t="s">
        <v>150</v>
      </c>
      <c r="H4" s="456" t="s">
        <v>151</v>
      </c>
      <c r="I4" s="456" t="s">
        <v>152</v>
      </c>
      <c r="J4" s="456" t="s">
        <v>153</v>
      </c>
      <c r="K4" s="456" t="s">
        <v>154</v>
      </c>
      <c r="L4" s="456" t="s">
        <v>155</v>
      </c>
      <c r="M4" s="456" t="s">
        <v>156</v>
      </c>
    </row>
    <row r="5" spans="1:13" ht="120" customHeight="1" thickBot="1" x14ac:dyDescent="0.25">
      <c r="A5" s="122" t="s">
        <v>184</v>
      </c>
      <c r="B5" s="459"/>
      <c r="C5" s="461"/>
      <c r="D5" s="457"/>
      <c r="E5" s="457"/>
      <c r="F5" s="457"/>
      <c r="G5" s="457"/>
      <c r="H5" s="457"/>
      <c r="I5" s="457"/>
      <c r="J5" s="457"/>
      <c r="K5" s="457"/>
      <c r="L5" s="457"/>
      <c r="M5" s="457"/>
    </row>
    <row r="6" spans="1:13" ht="147" customHeight="1" thickBot="1" x14ac:dyDescent="0.25">
      <c r="A6" s="121" t="s">
        <v>185</v>
      </c>
      <c r="B6" s="128" t="s">
        <v>326</v>
      </c>
      <c r="C6" s="120" t="s">
        <v>158</v>
      </c>
      <c r="D6" s="119" t="s">
        <v>327</v>
      </c>
      <c r="E6" s="119" t="s">
        <v>159</v>
      </c>
      <c r="F6" s="119" t="s">
        <v>160</v>
      </c>
      <c r="G6" s="119" t="s">
        <v>328</v>
      </c>
      <c r="H6" s="119" t="s">
        <v>329</v>
      </c>
      <c r="I6" s="119" t="s">
        <v>330</v>
      </c>
      <c r="J6" s="119" t="s">
        <v>331</v>
      </c>
      <c r="K6" s="61" t="s">
        <v>332</v>
      </c>
      <c r="L6" s="119" t="s">
        <v>333</v>
      </c>
      <c r="M6" s="119" t="s">
        <v>161</v>
      </c>
    </row>
    <row r="7" spans="1:13" ht="108.75" customHeight="1" thickBot="1" x14ac:dyDescent="0.25">
      <c r="A7" s="129" t="s">
        <v>301</v>
      </c>
      <c r="B7" s="130" t="s">
        <v>334</v>
      </c>
      <c r="C7" s="130" t="s">
        <v>335</v>
      </c>
      <c r="D7" s="131" t="s">
        <v>336</v>
      </c>
      <c r="E7" s="131" t="s">
        <v>337</v>
      </c>
      <c r="F7" s="131" t="s">
        <v>338</v>
      </c>
      <c r="G7" s="131" t="s">
        <v>339</v>
      </c>
      <c r="H7" s="131" t="s">
        <v>340</v>
      </c>
      <c r="I7" s="131" t="s">
        <v>341</v>
      </c>
      <c r="J7" s="119" t="s">
        <v>342</v>
      </c>
      <c r="K7" s="131" t="s">
        <v>163</v>
      </c>
      <c r="L7" s="131" t="s">
        <v>164</v>
      </c>
      <c r="M7" s="131" t="s">
        <v>343</v>
      </c>
    </row>
    <row r="8" spans="1:13" ht="90.75" thickBot="1" x14ac:dyDescent="0.25">
      <c r="A8" s="132" t="s">
        <v>186</v>
      </c>
      <c r="B8" s="130" t="s">
        <v>344</v>
      </c>
      <c r="C8" s="130" t="s">
        <v>345</v>
      </c>
      <c r="D8" s="131" t="s">
        <v>346</v>
      </c>
      <c r="E8" s="131" t="s">
        <v>347</v>
      </c>
      <c r="F8" s="131" t="s">
        <v>348</v>
      </c>
      <c r="G8" s="131" t="s">
        <v>349</v>
      </c>
      <c r="H8" s="131" t="s">
        <v>350</v>
      </c>
      <c r="I8" s="131" t="s">
        <v>351</v>
      </c>
      <c r="J8" s="131" t="s">
        <v>352</v>
      </c>
      <c r="K8" s="131" t="s">
        <v>163</v>
      </c>
      <c r="L8" s="131" t="s">
        <v>353</v>
      </c>
      <c r="M8" s="131" t="s">
        <v>354</v>
      </c>
    </row>
    <row r="9" spans="1:13" ht="103.5" customHeight="1" thickBot="1" x14ac:dyDescent="0.25">
      <c r="A9" s="133" t="s">
        <v>300</v>
      </c>
      <c r="B9" s="123" t="s">
        <v>355</v>
      </c>
      <c r="C9" s="123" t="s">
        <v>166</v>
      </c>
      <c r="D9" s="131" t="s">
        <v>162</v>
      </c>
      <c r="E9" s="62" t="s">
        <v>356</v>
      </c>
      <c r="F9" s="131" t="s">
        <v>357</v>
      </c>
      <c r="G9" s="62" t="s">
        <v>358</v>
      </c>
      <c r="H9" s="131" t="s">
        <v>359</v>
      </c>
      <c r="I9" s="62" t="s">
        <v>360</v>
      </c>
      <c r="J9" s="62" t="s">
        <v>168</v>
      </c>
      <c r="K9" s="62" t="s">
        <v>169</v>
      </c>
      <c r="L9" s="131" t="s">
        <v>361</v>
      </c>
      <c r="M9" s="131" t="s">
        <v>362</v>
      </c>
    </row>
    <row r="10" spans="1:13" ht="90.75" thickBot="1" x14ac:dyDescent="0.25">
      <c r="A10" s="63" t="s">
        <v>187</v>
      </c>
      <c r="B10" s="123" t="s">
        <v>363</v>
      </c>
      <c r="C10" s="123" t="s">
        <v>364</v>
      </c>
      <c r="D10" s="62" t="s">
        <v>167</v>
      </c>
      <c r="E10" s="62" t="s">
        <v>365</v>
      </c>
      <c r="F10" s="131" t="s">
        <v>366</v>
      </c>
      <c r="G10" s="62" t="s">
        <v>367</v>
      </c>
      <c r="H10" s="131" t="s">
        <v>368</v>
      </c>
      <c r="I10" s="62" t="s">
        <v>369</v>
      </c>
      <c r="J10" s="62" t="s">
        <v>168</v>
      </c>
      <c r="K10" s="62" t="s">
        <v>169</v>
      </c>
      <c r="L10" s="131" t="s">
        <v>361</v>
      </c>
      <c r="M10" s="62" t="s">
        <v>170</v>
      </c>
    </row>
    <row r="11" spans="1:13" x14ac:dyDescent="0.2">
      <c r="A11" s="60"/>
      <c r="B11" s="60"/>
      <c r="C11" s="60"/>
      <c r="D11" s="60"/>
      <c r="E11" s="60"/>
      <c r="F11" s="60"/>
      <c r="G11" s="60"/>
      <c r="H11" s="60"/>
      <c r="I11" s="60"/>
      <c r="J11" s="60"/>
      <c r="K11" s="60"/>
      <c r="L11" s="60"/>
      <c r="M11" s="60"/>
    </row>
    <row r="12" spans="1:13" ht="13.5" thickBot="1" x14ac:dyDescent="0.25">
      <c r="A12" s="60"/>
      <c r="B12" s="60"/>
      <c r="C12" s="60"/>
      <c r="D12" s="60"/>
      <c r="E12" s="60"/>
      <c r="F12" s="60"/>
      <c r="G12" s="60"/>
      <c r="H12" s="60"/>
      <c r="I12" s="60"/>
      <c r="J12" s="60"/>
      <c r="K12" s="60"/>
      <c r="L12" s="60"/>
      <c r="M12" s="60"/>
    </row>
    <row r="13" spans="1:13" ht="19.5" thickBot="1" x14ac:dyDescent="0.25">
      <c r="A13" s="462" t="s">
        <v>171</v>
      </c>
      <c r="B13" s="463"/>
      <c r="C13" s="463"/>
      <c r="D13" s="463"/>
      <c r="E13" s="463"/>
      <c r="F13" s="463"/>
      <c r="G13" s="463"/>
      <c r="H13" s="463"/>
      <c r="I13" s="463"/>
      <c r="J13" s="463"/>
      <c r="K13" s="463"/>
      <c r="L13" s="463"/>
      <c r="M13" s="464"/>
    </row>
    <row r="14" spans="1:13" x14ac:dyDescent="0.2">
      <c r="A14" s="471" t="s">
        <v>172</v>
      </c>
      <c r="B14" s="473" t="s">
        <v>137</v>
      </c>
      <c r="C14" s="473" t="s">
        <v>138</v>
      </c>
      <c r="D14" s="473" t="s">
        <v>134</v>
      </c>
      <c r="E14" s="473" t="s">
        <v>139</v>
      </c>
      <c r="F14" s="473" t="s">
        <v>140</v>
      </c>
      <c r="G14" s="473" t="s">
        <v>141</v>
      </c>
      <c r="H14" s="473" t="s">
        <v>142</v>
      </c>
      <c r="I14" s="473" t="s">
        <v>143</v>
      </c>
      <c r="J14" s="473" t="s">
        <v>188</v>
      </c>
      <c r="K14" s="473" t="s">
        <v>324</v>
      </c>
      <c r="L14" s="473" t="s">
        <v>144</v>
      </c>
      <c r="M14" s="475" t="s">
        <v>145</v>
      </c>
    </row>
    <row r="15" spans="1:13" x14ac:dyDescent="0.2">
      <c r="A15" s="472"/>
      <c r="B15" s="474"/>
      <c r="C15" s="474"/>
      <c r="D15" s="474"/>
      <c r="E15" s="474"/>
      <c r="F15" s="474"/>
      <c r="G15" s="474"/>
      <c r="H15" s="474"/>
      <c r="I15" s="474"/>
      <c r="J15" s="474"/>
      <c r="K15" s="474"/>
      <c r="L15" s="474"/>
      <c r="M15" s="476"/>
    </row>
    <row r="16" spans="1:13" x14ac:dyDescent="0.2">
      <c r="A16" s="477" t="s">
        <v>173</v>
      </c>
      <c r="B16" s="474"/>
      <c r="C16" s="474"/>
      <c r="D16" s="474"/>
      <c r="E16" s="474"/>
      <c r="F16" s="474"/>
      <c r="G16" s="474"/>
      <c r="H16" s="474"/>
      <c r="I16" s="474"/>
      <c r="J16" s="474"/>
      <c r="K16" s="474"/>
      <c r="L16" s="474"/>
      <c r="M16" s="476"/>
    </row>
    <row r="17" spans="1:13" x14ac:dyDescent="0.2">
      <c r="A17" s="477" t="s">
        <v>174</v>
      </c>
      <c r="B17" s="474"/>
      <c r="C17" s="474"/>
      <c r="D17" s="474"/>
      <c r="E17" s="474"/>
      <c r="F17" s="474"/>
      <c r="G17" s="474"/>
      <c r="H17" s="474"/>
      <c r="I17" s="474"/>
      <c r="J17" s="474"/>
      <c r="K17" s="474"/>
      <c r="L17" s="474"/>
      <c r="M17" s="476"/>
    </row>
    <row r="18" spans="1:13" ht="41.25" customHeight="1" thickBot="1" x14ac:dyDescent="0.25">
      <c r="A18" s="121" t="s">
        <v>157</v>
      </c>
      <c r="B18" s="117" t="s">
        <v>175</v>
      </c>
      <c r="C18" s="117" t="s">
        <v>175</v>
      </c>
      <c r="D18" s="117" t="s">
        <v>370</v>
      </c>
      <c r="E18" s="117" t="s">
        <v>371</v>
      </c>
      <c r="F18" s="117" t="s">
        <v>372</v>
      </c>
      <c r="G18" s="117" t="s">
        <v>373</v>
      </c>
      <c r="H18" s="117" t="s">
        <v>370</v>
      </c>
      <c r="I18" s="117" t="s">
        <v>370</v>
      </c>
      <c r="J18" s="116" t="s">
        <v>374</v>
      </c>
      <c r="K18" s="116" t="s">
        <v>177</v>
      </c>
      <c r="L18" s="117" t="s">
        <v>175</v>
      </c>
      <c r="M18" s="117" t="s">
        <v>371</v>
      </c>
    </row>
    <row r="19" spans="1:13" ht="44.25" customHeight="1" thickBot="1" x14ac:dyDescent="0.25">
      <c r="A19" s="129" t="s">
        <v>295</v>
      </c>
      <c r="B19" s="117" t="s">
        <v>375</v>
      </c>
      <c r="C19" s="117" t="s">
        <v>178</v>
      </c>
      <c r="D19" s="117" t="s">
        <v>376</v>
      </c>
      <c r="E19" s="117" t="s">
        <v>377</v>
      </c>
      <c r="F19" s="117" t="s">
        <v>176</v>
      </c>
      <c r="G19" s="117" t="s">
        <v>378</v>
      </c>
      <c r="H19" s="117" t="s">
        <v>376</v>
      </c>
      <c r="I19" s="117" t="s">
        <v>376</v>
      </c>
      <c r="J19" s="116" t="s">
        <v>379</v>
      </c>
      <c r="K19" s="116"/>
      <c r="L19" s="117" t="s">
        <v>178</v>
      </c>
      <c r="M19" s="117" t="s">
        <v>377</v>
      </c>
    </row>
    <row r="20" spans="1:13" ht="48" customHeight="1" thickBot="1" x14ac:dyDescent="0.25">
      <c r="A20" s="132" t="s">
        <v>133</v>
      </c>
      <c r="B20" s="117" t="s">
        <v>380</v>
      </c>
      <c r="C20" s="117" t="s">
        <v>182</v>
      </c>
      <c r="D20" s="117" t="s">
        <v>179</v>
      </c>
      <c r="E20" s="117" t="s">
        <v>381</v>
      </c>
      <c r="F20" s="117" t="s">
        <v>180</v>
      </c>
      <c r="G20" s="117" t="s">
        <v>382</v>
      </c>
      <c r="H20" s="117" t="s">
        <v>179</v>
      </c>
      <c r="I20" s="117" t="s">
        <v>179</v>
      </c>
      <c r="J20" s="116" t="s">
        <v>383</v>
      </c>
      <c r="K20" s="116" t="s">
        <v>181</v>
      </c>
      <c r="L20" s="117" t="s">
        <v>182</v>
      </c>
      <c r="M20" s="117" t="s">
        <v>381</v>
      </c>
    </row>
    <row r="21" spans="1:13" ht="43.5" customHeight="1" thickBot="1" x14ac:dyDescent="0.25">
      <c r="A21" s="133" t="s">
        <v>298</v>
      </c>
      <c r="B21" s="117" t="s">
        <v>384</v>
      </c>
      <c r="C21" s="117" t="s">
        <v>384</v>
      </c>
      <c r="D21" s="117" t="s">
        <v>183</v>
      </c>
      <c r="E21" s="117" t="s">
        <v>385</v>
      </c>
      <c r="F21" s="117" t="s">
        <v>386</v>
      </c>
      <c r="G21" s="117" t="s">
        <v>445</v>
      </c>
      <c r="H21" s="117" t="s">
        <v>183</v>
      </c>
      <c r="I21" s="117" t="s">
        <v>183</v>
      </c>
      <c r="J21" s="116" t="s">
        <v>387</v>
      </c>
      <c r="K21" s="116"/>
      <c r="L21" s="117" t="s">
        <v>384</v>
      </c>
      <c r="M21" s="117" t="s">
        <v>385</v>
      </c>
    </row>
    <row r="22" spans="1:13" ht="51.75" customHeight="1" thickBot="1" x14ac:dyDescent="0.25">
      <c r="A22" s="63" t="s">
        <v>165</v>
      </c>
      <c r="B22" s="118" t="s">
        <v>388</v>
      </c>
      <c r="C22" s="118" t="s">
        <v>388</v>
      </c>
      <c r="D22" s="118" t="s">
        <v>388</v>
      </c>
      <c r="E22" s="118" t="s">
        <v>389</v>
      </c>
      <c r="F22" s="118" t="s">
        <v>388</v>
      </c>
      <c r="G22" s="118" t="s">
        <v>446</v>
      </c>
      <c r="H22" s="118" t="s">
        <v>388</v>
      </c>
      <c r="I22" s="118" t="s">
        <v>388</v>
      </c>
      <c r="J22" s="118" t="s">
        <v>390</v>
      </c>
      <c r="K22" s="118" t="s">
        <v>388</v>
      </c>
      <c r="L22" s="118" t="s">
        <v>388</v>
      </c>
      <c r="M22" s="118" t="s">
        <v>389</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01-Mapa de riesgo-UO</vt:lpstr>
      <vt:lpstr>02-Plan Contingencia</vt:lpstr>
      <vt:lpstr>03-Seguimiento</vt:lpstr>
      <vt:lpstr>Hoja1</vt:lpstr>
      <vt:lpstr>INSTRUCTIVO</vt:lpstr>
      <vt:lpstr>ESCALA</vt:lpstr>
      <vt:lpstr>'01-Mapa de riesgo-UO'!ACCION</vt:lpstr>
      <vt:lpstr>'01-Mapa de riesgo-UO'!ADMISIONES_REGISTRO_CONTROL_ACADÉMICO</vt:lpstr>
      <vt:lpstr>'01-Mapa de riesgo-UO'!Ambiental</vt:lpstr>
      <vt:lpstr>'03-Seguimiento'!Área_de_impresión</vt:lpstr>
      <vt:lpstr>'01-Mapa de riesgo-UO'!ASEGURAMIENTO_DE_LA_CALIDAD_INSTITUCIONAL</vt:lpstr>
      <vt:lpstr>'01-Mapa de riesgo-UO'!BIBLIOTECA_E_INFORMACIÓN_CIENTIFICA</vt:lpstr>
      <vt:lpstr>'01-Mapa de riesgo-UO'!COMUNICACIONES</vt:lpstr>
      <vt:lpstr>'01-Mapa de riesgo-UO'!Contable</vt:lpstr>
      <vt:lpstr>'01-Mapa de riesgo-UO'!CONTROL_INTERNO</vt:lpstr>
      <vt:lpstr>'01-Mapa de riesgo-UO'!CONTROL_INTERNO_DISCIPLINARIO</vt:lpstr>
      <vt:lpstr>'01-Mapa de riesgo-UO'!CONTROL_SEGUIMIENTO</vt:lpstr>
      <vt:lpstr>'01-Mapa de riesgo-UO'!Corrupción</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'01-Mapa de riesgo-UO'!EXTENSIÓN_PROYECCIÓN_SOCIAL</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'01-Mapa de riesgo-UO'!FACULTAD_INGENIERÍA_INDUSTRIAL</vt:lpstr>
      <vt:lpstr>'01-Mapa de riesgo-UO'!FACULTAD_INGENIERÍA_MECÁNICA</vt:lpstr>
      <vt:lpstr>'01-Mapa de riesgo-UO'!FACULTAD_INGENIERÍAS</vt:lpstr>
      <vt:lpstr>FACULTAD_TECNOLOGÍA</vt:lpstr>
      <vt:lpstr>'01-Mapa de riesgo-UO'!Financiero</vt:lpstr>
      <vt:lpstr>'01-Mapa de riesgo-UO'!GESTIÓN_DE_DOCUMENTOS</vt:lpstr>
      <vt:lpstr>'01-Mapa de riesgo-UO'!GESTIÓN_DE_SERVICIOS_INSTITUCIONALES</vt:lpstr>
      <vt:lpstr>'01-Mapa de riesgo-UO'!GESTIÓN_DE_TALENTO_HUMANO</vt:lpstr>
      <vt:lpstr>'01-Mapa de riesgo-UO'!GESTIÓN_DE_TECNOLOGÍAS_INFORMÁTICAS_SISTEMAS_DE_INFORMACIÓN</vt:lpstr>
      <vt:lpstr>'01-Mapa de riesgo-UO'!GESTIÓN_FINANCIERA</vt:lpstr>
      <vt:lpstr>'01-Mapa de riesgo-UO'!GRAVE</vt:lpstr>
      <vt:lpstr>GRAVE</vt:lpstr>
      <vt:lpstr>'01-Mapa de riesgo-UO'!GRUPO_INVESTIGACIÓN_AGUAS_SANEAMIENTO</vt:lpstr>
      <vt:lpstr>'01-Mapa de riesgo-UO'!Imagen</vt:lpstr>
      <vt:lpstr>'01-Mapa de riesgo-UO'!IMPACTO_REGIONAL_</vt:lpstr>
      <vt:lpstr>'01-Mapa de riesgo-UO'!Información</vt:lpstr>
      <vt:lpstr>INTERNO</vt:lpstr>
      <vt:lpstr>'01-Mapa de riesgo-UO'!INVESTIGACIÓN_E_INNOVACIÓN</vt:lpstr>
      <vt:lpstr>'01-Mapa de riesgo-UO'!JURIDICA</vt:lpstr>
      <vt:lpstr>'01-Mapa de riesgo-UO'!LABORATORIO_AGUAS_ALIMENTOS</vt:lpstr>
      <vt:lpstr>'01-Mapa de riesgo-UO'!LABORATORIO_DE_METROOLOGIA_DE_VARIABLES_ELECTRICAS</vt:lpstr>
      <vt:lpstr>'01-Mapa de riesgo-UO'!LABORATORIO_ENSAYOS_NO_DESTRUCTIVOS_DESTRUCTIVOS</vt:lpstr>
      <vt:lpstr>'01-Mapa de riesgo-UO'!LABORATORIO_ENSAYOS_PARA_EQUIPO_DE_AIRE_ACONDICIONADO</vt:lpstr>
      <vt:lpstr>'01-Mapa de riesgo-UO'!LABORATORIO_GENÉTICA_MÉDICA</vt:lpstr>
      <vt:lpstr>'01-Mapa de riesgo-UO'!LABORATORIO_QUÍMICA_AMBIENTAL</vt:lpstr>
      <vt:lpstr>'01-Mapa de riesgo-UO'!LEVE</vt:lpstr>
      <vt:lpstr>LEVE</vt:lpstr>
      <vt:lpstr>'01-Mapa de riesgo-UO'!MAPA</vt:lpstr>
      <vt:lpstr>'01-Mapa de riesgo-UO'!MODERADO</vt:lpstr>
      <vt:lpstr>MODERADO</vt:lpstr>
      <vt:lpstr>NO_CUMPLIDA</vt:lpstr>
      <vt:lpstr>'01-Mapa de riesgo-UO'!Operacional</vt:lpstr>
      <vt:lpstr>'01-Mapa de riesgo-UO'!ORGANISMO_CERTIFICADOR_DE_SISTEMAS_DE_GESTIÓN_QLCT</vt:lpstr>
      <vt:lpstr>'01-Mapa de riesgo-UO'!PDI</vt:lpstr>
      <vt:lpstr>'01-Mapa de riesgo-UO'!PLANEACIÓN</vt:lpstr>
      <vt:lpstr>PLANEACIÓN_</vt:lpstr>
      <vt:lpstr>'01-Mapa de riesgo-UO'!PROBABILIDAD</vt:lpstr>
      <vt:lpstr>'01-Mapa de riesgo-UO'!PROCESOS</vt:lpstr>
      <vt:lpstr>'01-Mapa de riesgo-UO'!RECTORÍA</vt:lpstr>
      <vt:lpstr>'01-Mapa de riesgo-UO'!RECURSOS_INFORMÁTICOS_EDUCATIVOS</vt:lpstr>
      <vt:lpstr>'01-Mapa de riesgo-UO'!RELACIONES_INTERNACIONALES</vt:lpstr>
      <vt:lpstr>RELACIONES_INTERNACIONALES_</vt:lpstr>
      <vt:lpstr>'01-Mapa de riesgo-UO'!RESPONSABLES_PDI</vt:lpstr>
      <vt:lpstr>'01-Mapa de riesgo-UO'!SECRETARIA_GENERAL</vt:lpstr>
      <vt:lpstr>'01-Mapa de riesgo-UO'!Seguridad_y_Salud_en_el_trabajo</vt:lpstr>
      <vt:lpstr>'01-Mapa de riesgo-UO'!SISTEMA_INTEGRAL_DE_GESTIÓN</vt:lpstr>
      <vt:lpstr>'01-Mapa de riesgo-UO'!Tecnológico</vt:lpstr>
      <vt:lpstr>'01-Mapa de riesgo-UO'!TIPO</vt:lpstr>
      <vt:lpstr>'01-Mapa de riesgo-UO'!Títulos_a_imprimir</vt:lpstr>
      <vt:lpstr>'02-Plan Contingencia'!Títulos_a_imprimir</vt:lpstr>
      <vt:lpstr>'03-Seguimiento'!Títulos_a_imprimir</vt:lpstr>
      <vt:lpstr>UNIDAD</vt:lpstr>
      <vt:lpstr>'01-Mapa de riesgo-UO'!UNIVIRTUAL</vt:lpstr>
      <vt:lpstr>'01-Mapa de riesgo-UO'!VICERRECTORÍA_ACADÉMICA</vt:lpstr>
      <vt:lpstr>VICERRECTORÍA_ACADÉMICA_</vt:lpstr>
      <vt:lpstr>'01-Mapa de riesgo-UO'!VICERRECTORIA_ADMINISTRATIVA_FINANCIERA</vt:lpstr>
      <vt:lpstr>VICERRECTORIA_ADMINISTRATIVA_FINANCIERA_</vt:lpstr>
      <vt:lpstr>'01-Mapa de riesgo-UO'!VICERRECTORÍA_DE_RESPONSABILIDAD_SOCIAL_BIENESTAR_UNIVERSITARIO</vt:lpstr>
      <vt:lpstr>VICERRECTORÍA_DE_RESPONSABILIDAD_SOCIAL_BIENESTAR_UNIVERSITARIO_</vt:lpstr>
      <vt:lpstr>'01-Mapa de riesgo-UO'!VICERRECTORÍA_INVESTIGACIÓN_INNOVACIÓN_EXTENSIÓN</vt:lpstr>
      <vt:lpstr>VICERRECTORÍA_INVESTIGACIÓN_INNOVACIÓN_EXTENSIÓN_</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2018-07-09T16:37:43Z</dcterms:modified>
</cp:coreProperties>
</file>