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PORTAFOLIO DE PROYECTOS 2020 2022\4.Gestión y Sostenibilidad Institucional\"/>
    </mc:Choice>
  </mc:AlternateContent>
  <bookViews>
    <workbookView xWindow="-120" yWindow="-120" windowWidth="20730" windowHeight="11160" tabRatio="721"/>
  </bookViews>
  <sheets>
    <sheet name="Índice" sheetId="15" r:id="rId1"/>
    <sheet name="PDI-01" sheetId="2" r:id="rId2"/>
    <sheet name="PDI-02" sheetId="3" r:id="rId3"/>
    <sheet name="PDI-03" sheetId="4" r:id="rId4"/>
    <sheet name="PDI-04" sheetId="8" r:id="rId5"/>
    <sheet name="PDI-05" sheetId="9" r:id="rId6"/>
    <sheet name="PDI-06" sheetId="10" r:id="rId7"/>
    <sheet name="PDI-07" sheetId="16" state="hidden" r:id="rId8"/>
    <sheet name="BD_Ref" sheetId="17" state="hidden" r:id="rId9"/>
    <sheet name="Ind_Obj" sheetId="18" state="hidden" r:id="rId10"/>
    <sheet name="Ind_Com" sheetId="19" state="hidden" r:id="rId11"/>
  </sheets>
  <externalReferences>
    <externalReference r:id="rId12"/>
  </externalReferences>
  <definedNames>
    <definedName name="_xlnm.Print_Area" localSheetId="2">'PDI-02'!$A$4:$I$15</definedName>
    <definedName name="_xlnm.Print_Area" localSheetId="4">'PDI-04'!#REF!</definedName>
    <definedName name="CGTC">BD_Ref!$C$64:$C$66</definedName>
    <definedName name="CV">BD_Ref!$C$76:$C$79</definedName>
    <definedName name="DEPENDENCIAS">OFFSET(#REF!,0,0,COUNTA(#REF!),COUNTA(#REF!))</definedName>
    <definedName name="EA">BD_Ref!$C$58:$C$63</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BD_Ref!$C$67:$C$70</definedName>
    <definedName name="GSI">BD_Ref!$C$71:$C$75</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YECTOS">OFFSET(#REF!,0,0,COUNTA(#REF!),COUNTA(#REF!))</definedName>
    <definedName name="RESPONSABLES">OFFSET(#REF!,0,0,COUNTA(#REF!),COUNTA(#REF!))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8" i="2" l="1"/>
  <c r="D20" i="2"/>
  <c r="D21" i="2"/>
  <c r="L13" i="2"/>
  <c r="AG129" i="8"/>
  <c r="AF129" i="8"/>
  <c r="AG128" i="8"/>
  <c r="AF128" i="8"/>
  <c r="AG127" i="8"/>
  <c r="AF127" i="8"/>
  <c r="AG126" i="8"/>
  <c r="AF126" i="8"/>
  <c r="AG125" i="8"/>
  <c r="AF125" i="8"/>
  <c r="AG124" i="8"/>
  <c r="AF124" i="8"/>
  <c r="AG123" i="8"/>
  <c r="AF123" i="8"/>
  <c r="AG122" i="8"/>
  <c r="AF122" i="8"/>
  <c r="AG121" i="8"/>
  <c r="AF121" i="8"/>
  <c r="AG120" i="8"/>
  <c r="AF120" i="8"/>
  <c r="AG119" i="8"/>
  <c r="AF119" i="8"/>
  <c r="AG118" i="8"/>
  <c r="AF118" i="8"/>
  <c r="AG117" i="8"/>
  <c r="AF117" i="8"/>
  <c r="AG116" i="8"/>
  <c r="AF116" i="8"/>
  <c r="AG107" i="8"/>
  <c r="AF107" i="8"/>
  <c r="AG106" i="8"/>
  <c r="AF106" i="8"/>
  <c r="AG105" i="8"/>
  <c r="AF105" i="8"/>
  <c r="AG104" i="8"/>
  <c r="AF104" i="8"/>
  <c r="AG103" i="8"/>
  <c r="AF103" i="8"/>
  <c r="AG102" i="8"/>
  <c r="AF102" i="8"/>
  <c r="AG101" i="8"/>
  <c r="AF101" i="8"/>
  <c r="AG100" i="8"/>
  <c r="AF100" i="8"/>
  <c r="AG99" i="8"/>
  <c r="AF99" i="8"/>
  <c r="AG98" i="8"/>
  <c r="AF98" i="8"/>
  <c r="AG97" i="8"/>
  <c r="AF97" i="8"/>
  <c r="AG96" i="8"/>
  <c r="AF96" i="8"/>
  <c r="AG95" i="8"/>
  <c r="AF95" i="8"/>
  <c r="AG94" i="8"/>
  <c r="AF94" i="8"/>
  <c r="AG93" i="8"/>
  <c r="AF93" i="8"/>
  <c r="AG85" i="8"/>
  <c r="AF85" i="8"/>
  <c r="AG84" i="8"/>
  <c r="AF84" i="8"/>
  <c r="AG83" i="8"/>
  <c r="AF83" i="8"/>
  <c r="AG82" i="8"/>
  <c r="AF82" i="8"/>
  <c r="AG81" i="8"/>
  <c r="AF81" i="8"/>
  <c r="AG80" i="8"/>
  <c r="AF80" i="8"/>
  <c r="AG79" i="8"/>
  <c r="AF79" i="8"/>
  <c r="AG78" i="8"/>
  <c r="AF78" i="8"/>
  <c r="AG77" i="8"/>
  <c r="AF77" i="8"/>
  <c r="AG76" i="8"/>
  <c r="AF76" i="8"/>
  <c r="AG75" i="8"/>
  <c r="AF75" i="8"/>
  <c r="AG74" i="8"/>
  <c r="AF74" i="8"/>
  <c r="AG73" i="8"/>
  <c r="AF73" i="8"/>
  <c r="AG72" i="8"/>
  <c r="AF72" i="8"/>
  <c r="AG63" i="8"/>
  <c r="AF63" i="8"/>
  <c r="AG62" i="8"/>
  <c r="AF62" i="8"/>
  <c r="AG61" i="8"/>
  <c r="AF61" i="8"/>
  <c r="AG60" i="8"/>
  <c r="AF60" i="8"/>
  <c r="AG59" i="8"/>
  <c r="AF59" i="8"/>
  <c r="AG58" i="8"/>
  <c r="AF58" i="8"/>
  <c r="AG57" i="8"/>
  <c r="AF57" i="8"/>
  <c r="AG56" i="8"/>
  <c r="AF56" i="8"/>
  <c r="AG55" i="8"/>
  <c r="AF55" i="8"/>
  <c r="AG54" i="8"/>
  <c r="AF54" i="8"/>
  <c r="AG53" i="8"/>
  <c r="AF53" i="8"/>
  <c r="AG52" i="8"/>
  <c r="AF52" i="8"/>
  <c r="AG51" i="8"/>
  <c r="AF51" i="8"/>
  <c r="AG50" i="8"/>
  <c r="AF50" i="8"/>
  <c r="AG40" i="8"/>
  <c r="AF40" i="8"/>
  <c r="AG39" i="8"/>
  <c r="AF39" i="8"/>
  <c r="AG38" i="8"/>
  <c r="AF38" i="8"/>
  <c r="AG37" i="8"/>
  <c r="AF37" i="8"/>
  <c r="AG36" i="8"/>
  <c r="AF36" i="8"/>
  <c r="AG35" i="8"/>
  <c r="AF35" i="8"/>
  <c r="AG34" i="8"/>
  <c r="AF34" i="8"/>
  <c r="AG33" i="8"/>
  <c r="AF33" i="8"/>
  <c r="AG32" i="8"/>
  <c r="AF32" i="8"/>
  <c r="AG31" i="8"/>
  <c r="AF31" i="8"/>
  <c r="AG30" i="8"/>
  <c r="AF30" i="8"/>
  <c r="AG29" i="8"/>
  <c r="AF29" i="8"/>
  <c r="AG28" i="8"/>
  <c r="AF28" i="8"/>
  <c r="AG27" i="8"/>
  <c r="AF27" i="8"/>
  <c r="D11" i="10"/>
  <c r="D11" i="9"/>
  <c r="C11" i="8"/>
  <c r="E11" i="4"/>
  <c r="D11" i="3"/>
  <c r="C25" i="8"/>
  <c r="C323" i="8" s="1"/>
  <c r="C334" i="8" s="1"/>
  <c r="C345" i="8" s="1"/>
  <c r="B289" i="8"/>
  <c r="B270" i="8"/>
  <c r="B251" i="8"/>
  <c r="B232" i="8"/>
  <c r="B213" i="8"/>
  <c r="C113" i="8"/>
  <c r="C315" i="8" s="1"/>
  <c r="C91" i="8"/>
  <c r="C314" i="8" s="1"/>
  <c r="C69" i="8"/>
  <c r="C140" i="8" s="1"/>
  <c r="C47" i="8"/>
  <c r="C157" i="8" s="1"/>
  <c r="D48" i="4"/>
  <c r="D45" i="4"/>
  <c r="D53" i="4"/>
  <c r="D42" i="4"/>
  <c r="E19" i="4"/>
  <c r="E18" i="4"/>
  <c r="E17" i="4"/>
  <c r="E16" i="4"/>
  <c r="J311" i="8"/>
  <c r="M311" i="8"/>
  <c r="N311" i="8"/>
  <c r="O311" i="8"/>
  <c r="P311" i="8"/>
  <c r="Q311" i="8"/>
  <c r="R311" i="8"/>
  <c r="M312" i="8"/>
  <c r="N312" i="8"/>
  <c r="O312" i="8"/>
  <c r="P312" i="8"/>
  <c r="Q312" i="8"/>
  <c r="R312" i="8"/>
  <c r="M313" i="8"/>
  <c r="N313" i="8"/>
  <c r="O313" i="8"/>
  <c r="P313" i="8"/>
  <c r="Q313" i="8"/>
  <c r="R313" i="8"/>
  <c r="M314" i="8"/>
  <c r="N314" i="8"/>
  <c r="O314" i="8"/>
  <c r="P314" i="8"/>
  <c r="Q314" i="8"/>
  <c r="R314" i="8"/>
  <c r="M315" i="8"/>
  <c r="N315" i="8"/>
  <c r="O315" i="8"/>
  <c r="P315" i="8"/>
  <c r="Q315" i="8"/>
  <c r="Q316" i="8" s="1"/>
  <c r="R315" i="8"/>
  <c r="L315" i="8"/>
  <c r="L314" i="8"/>
  <c r="L313" i="8"/>
  <c r="L312" i="8"/>
  <c r="L316" i="8" s="1"/>
  <c r="L311" i="8"/>
  <c r="J312" i="8"/>
  <c r="J313" i="8"/>
  <c r="J314" i="8"/>
  <c r="J315" i="8"/>
  <c r="O350" i="8"/>
  <c r="N350" i="8"/>
  <c r="M350" i="8"/>
  <c r="L350" i="8"/>
  <c r="K350" i="8"/>
  <c r="J350" i="8"/>
  <c r="I350" i="8"/>
  <c r="G350" i="8"/>
  <c r="D342" i="8"/>
  <c r="O339" i="8"/>
  <c r="N339" i="8"/>
  <c r="M339" i="8"/>
  <c r="L339" i="8"/>
  <c r="K339" i="8"/>
  <c r="J339" i="8"/>
  <c r="I339" i="8"/>
  <c r="G339" i="8"/>
  <c r="D331" i="8"/>
  <c r="I328" i="8"/>
  <c r="J328" i="8"/>
  <c r="K328" i="8"/>
  <c r="L328" i="8"/>
  <c r="M328" i="8"/>
  <c r="N328" i="8"/>
  <c r="O328" i="8"/>
  <c r="G328" i="8"/>
  <c r="D320" i="8"/>
  <c r="AH161" i="8"/>
  <c r="AH152" i="8"/>
  <c r="AE164" i="8"/>
  <c r="AD164" i="8"/>
  <c r="AC164" i="8"/>
  <c r="AB164" i="8"/>
  <c r="AA164" i="8"/>
  <c r="Z164" i="8"/>
  <c r="Y164" i="8"/>
  <c r="X164" i="8"/>
  <c r="W164" i="8"/>
  <c r="V164" i="8"/>
  <c r="U164" i="8"/>
  <c r="T164" i="8"/>
  <c r="S164" i="8"/>
  <c r="R164" i="8"/>
  <c r="Q164" i="8"/>
  <c r="P164" i="8"/>
  <c r="O164" i="8"/>
  <c r="N164" i="8"/>
  <c r="M164" i="8"/>
  <c r="L164" i="8"/>
  <c r="K164" i="8"/>
  <c r="J164" i="8"/>
  <c r="I164" i="8"/>
  <c r="H164" i="8"/>
  <c r="G164" i="8"/>
  <c r="F164" i="8"/>
  <c r="E164" i="8"/>
  <c r="D164" i="8"/>
  <c r="AF48" i="8"/>
  <c r="AG48" i="8"/>
  <c r="AF49" i="8"/>
  <c r="AG49" i="8"/>
  <c r="AF64" i="8"/>
  <c r="AG64" i="8"/>
  <c r="AF65" i="8"/>
  <c r="AG65" i="8"/>
  <c r="AF66" i="8"/>
  <c r="AG66" i="8"/>
  <c r="AF67" i="8"/>
  <c r="AG67" i="8"/>
  <c r="AF70" i="8"/>
  <c r="AG70" i="8"/>
  <c r="AF71" i="8"/>
  <c r="AG71" i="8"/>
  <c r="AF86" i="8"/>
  <c r="AG86" i="8"/>
  <c r="AF87" i="8"/>
  <c r="AG87" i="8"/>
  <c r="AF88" i="8"/>
  <c r="AG88" i="8"/>
  <c r="AF89" i="8"/>
  <c r="AG89" i="8"/>
  <c r="AF92" i="8"/>
  <c r="AG92" i="8"/>
  <c r="AF108" i="8"/>
  <c r="AG108" i="8"/>
  <c r="AF109" i="8"/>
  <c r="AG109" i="8"/>
  <c r="AF110" i="8"/>
  <c r="AG110" i="8"/>
  <c r="AF111" i="8"/>
  <c r="AG111" i="8"/>
  <c r="AF114" i="8"/>
  <c r="AG114" i="8"/>
  <c r="AF115" i="8"/>
  <c r="AG115" i="8"/>
  <c r="AF130" i="8"/>
  <c r="AG130" i="8"/>
  <c r="AF131" i="8"/>
  <c r="AG131" i="8"/>
  <c r="AF132" i="8"/>
  <c r="AG132" i="8"/>
  <c r="AF133" i="8"/>
  <c r="AG133" i="8"/>
  <c r="AF26" i="8"/>
  <c r="AG26" i="8"/>
  <c r="AF41" i="8"/>
  <c r="AG41" i="8"/>
  <c r="AF42" i="8"/>
  <c r="AG42" i="8"/>
  <c r="AF43" i="8"/>
  <c r="AG43" i="8"/>
  <c r="AF44" i="8"/>
  <c r="AG44" i="8"/>
  <c r="AF45" i="8"/>
  <c r="AG45" i="8"/>
  <c r="AG135" i="8"/>
  <c r="AF135" i="8"/>
  <c r="AK135" i="8"/>
  <c r="AJ135" i="8"/>
  <c r="AI135" i="8"/>
  <c r="AH135" i="8"/>
  <c r="AE135" i="8"/>
  <c r="AD135" i="8"/>
  <c r="AC135" i="8"/>
  <c r="AB135" i="8"/>
  <c r="AA135" i="8"/>
  <c r="Z135" i="8"/>
  <c r="Y135" i="8"/>
  <c r="X135" i="8"/>
  <c r="W135" i="8"/>
  <c r="V135" i="8"/>
  <c r="U135" i="8"/>
  <c r="T135" i="8"/>
  <c r="S135" i="8"/>
  <c r="R135" i="8"/>
  <c r="Q135" i="8"/>
  <c r="P135" i="8"/>
  <c r="O135" i="8"/>
  <c r="N135" i="8"/>
  <c r="M135" i="8"/>
  <c r="L135" i="8"/>
  <c r="K135" i="8"/>
  <c r="J135" i="8"/>
  <c r="I135" i="8"/>
  <c r="H135" i="8"/>
  <c r="G135" i="8"/>
  <c r="F135" i="8"/>
  <c r="E135" i="8"/>
  <c r="D135"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E113" i="8"/>
  <c r="AD113" i="8"/>
  <c r="AC113" i="8"/>
  <c r="AB113" i="8"/>
  <c r="AA113" i="8"/>
  <c r="Z113" i="8"/>
  <c r="Y113" i="8"/>
  <c r="X113" i="8"/>
  <c r="W113" i="8"/>
  <c r="V113" i="8"/>
  <c r="U113" i="8"/>
  <c r="T113" i="8"/>
  <c r="S113" i="8"/>
  <c r="R113" i="8"/>
  <c r="Q113" i="8"/>
  <c r="P113" i="8"/>
  <c r="O113" i="8"/>
  <c r="N113" i="8"/>
  <c r="M113" i="8"/>
  <c r="L113" i="8"/>
  <c r="K113" i="8"/>
  <c r="J113" i="8"/>
  <c r="I113" i="8"/>
  <c r="H113" i="8"/>
  <c r="G113" i="8"/>
  <c r="F113" i="8"/>
  <c r="E113" i="8"/>
  <c r="D113" i="8"/>
  <c r="AE91" i="8"/>
  <c r="AD91" i="8"/>
  <c r="AC91" i="8"/>
  <c r="AB91" i="8"/>
  <c r="AA91" i="8"/>
  <c r="Z91" i="8"/>
  <c r="Y91" i="8"/>
  <c r="X91" i="8"/>
  <c r="W91" i="8"/>
  <c r="V91" i="8"/>
  <c r="U91" i="8"/>
  <c r="T91" i="8"/>
  <c r="S91" i="8"/>
  <c r="R91" i="8"/>
  <c r="Q91" i="8"/>
  <c r="P91" i="8"/>
  <c r="O91" i="8"/>
  <c r="N91" i="8"/>
  <c r="M91" i="8"/>
  <c r="L91" i="8"/>
  <c r="K91" i="8"/>
  <c r="J91" i="8"/>
  <c r="I91" i="8"/>
  <c r="H91" i="8"/>
  <c r="G91" i="8"/>
  <c r="F91" i="8"/>
  <c r="E91" i="8"/>
  <c r="D91" i="8"/>
  <c r="AE69" i="8"/>
  <c r="AD69" i="8"/>
  <c r="AC69" i="8"/>
  <c r="AB69" i="8"/>
  <c r="AA69" i="8"/>
  <c r="Z69" i="8"/>
  <c r="Y69" i="8"/>
  <c r="X69" i="8"/>
  <c r="W69" i="8"/>
  <c r="V69" i="8"/>
  <c r="U69" i="8"/>
  <c r="T69" i="8"/>
  <c r="S69" i="8"/>
  <c r="R69" i="8"/>
  <c r="Q69" i="8"/>
  <c r="P69" i="8"/>
  <c r="O69" i="8"/>
  <c r="N69" i="8"/>
  <c r="M69" i="8"/>
  <c r="L69" i="8"/>
  <c r="K69" i="8"/>
  <c r="J69" i="8"/>
  <c r="I69" i="8"/>
  <c r="H69" i="8"/>
  <c r="G69" i="8"/>
  <c r="F69" i="8"/>
  <c r="E69" i="8"/>
  <c r="D69" i="8"/>
  <c r="AE47" i="8"/>
  <c r="AD47" i="8"/>
  <c r="AC47" i="8"/>
  <c r="AB47" i="8"/>
  <c r="AA47" i="8"/>
  <c r="Z47" i="8"/>
  <c r="Y47" i="8"/>
  <c r="X47" i="8"/>
  <c r="W47" i="8"/>
  <c r="V47" i="8"/>
  <c r="U47" i="8"/>
  <c r="T47" i="8"/>
  <c r="S47" i="8"/>
  <c r="R47" i="8"/>
  <c r="Q47" i="8"/>
  <c r="P47" i="8"/>
  <c r="O47" i="8"/>
  <c r="N47" i="8"/>
  <c r="M47" i="8"/>
  <c r="L47" i="8"/>
  <c r="K47" i="8"/>
  <c r="J47" i="8"/>
  <c r="I47" i="8"/>
  <c r="H47" i="8"/>
  <c r="G47" i="8"/>
  <c r="F47" i="8"/>
  <c r="E47" i="8"/>
  <c r="D47" i="8"/>
  <c r="AE25" i="8"/>
  <c r="AD25" i="8"/>
  <c r="AC25" i="8"/>
  <c r="AC144" i="8" s="1"/>
  <c r="AB25" i="8"/>
  <c r="AA25" i="8"/>
  <c r="AA144" i="8" s="1"/>
  <c r="Z25" i="8"/>
  <c r="Y25" i="8"/>
  <c r="X25" i="8"/>
  <c r="W25" i="8"/>
  <c r="V25" i="8"/>
  <c r="U25" i="8"/>
  <c r="U144" i="8" s="1"/>
  <c r="T25" i="8"/>
  <c r="T144" i="8" s="1"/>
  <c r="S25" i="8"/>
  <c r="S144" i="8" s="1"/>
  <c r="R25" i="8"/>
  <c r="R144" i="8" s="1"/>
  <c r="Q25" i="8"/>
  <c r="P25" i="8"/>
  <c r="O25" i="8"/>
  <c r="N25" i="8"/>
  <c r="M25" i="8"/>
  <c r="M144" i="8" s="1"/>
  <c r="L25" i="8"/>
  <c r="K25" i="8"/>
  <c r="K144" i="8" s="1"/>
  <c r="J25" i="8"/>
  <c r="I25" i="8"/>
  <c r="H25" i="8"/>
  <c r="H144" i="8" s="1"/>
  <c r="G25" i="8"/>
  <c r="F25" i="8"/>
  <c r="F144" i="8" s="1"/>
  <c r="E25" i="8"/>
  <c r="E144" i="8" s="1"/>
  <c r="D25" i="8"/>
  <c r="O144" i="8"/>
  <c r="C112" i="8"/>
  <c r="C68" i="8"/>
  <c r="C187" i="8"/>
  <c r="C151" i="8"/>
  <c r="B295" i="8"/>
  <c r="B296" i="8" s="1"/>
  <c r="B297" i="8" s="1"/>
  <c r="B298" i="8" s="1"/>
  <c r="B299" i="8" s="1"/>
  <c r="B300" i="8"/>
  <c r="B301" i="8" s="1"/>
  <c r="B302" i="8" s="1"/>
  <c r="B303" i="8" s="1"/>
  <c r="B276" i="8"/>
  <c r="B277" i="8"/>
  <c r="B278" i="8" s="1"/>
  <c r="B279" i="8" s="1"/>
  <c r="B280" i="8" s="1"/>
  <c r="B281" i="8" s="1"/>
  <c r="B282" i="8" s="1"/>
  <c r="B283" i="8" s="1"/>
  <c r="B284" i="8" s="1"/>
  <c r="B257" i="8"/>
  <c r="B258" i="8" s="1"/>
  <c r="B259" i="8" s="1"/>
  <c r="B260" i="8" s="1"/>
  <c r="B261" i="8" s="1"/>
  <c r="B262" i="8" s="1"/>
  <c r="B263" i="8" s="1"/>
  <c r="B264" i="8" s="1"/>
  <c r="B265" i="8" s="1"/>
  <c r="B238" i="8"/>
  <c r="B239" i="8"/>
  <c r="B240" i="8" s="1"/>
  <c r="B241" i="8" s="1"/>
  <c r="B242" i="8" s="1"/>
  <c r="B243" i="8" s="1"/>
  <c r="B244" i="8" s="1"/>
  <c r="B245" i="8" s="1"/>
  <c r="B246" i="8" s="1"/>
  <c r="C9" i="8"/>
  <c r="C13" i="8"/>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B219" i="8"/>
  <c r="B220" i="8" s="1"/>
  <c r="B221" i="8" s="1"/>
  <c r="B222" i="8" s="1"/>
  <c r="B223" i="8" s="1"/>
  <c r="B224" i="8" s="1"/>
  <c r="B225" i="8" s="1"/>
  <c r="B226" i="8" s="1"/>
  <c r="B227" i="8" s="1"/>
  <c r="D13" i="10"/>
  <c r="D9" i="10"/>
  <c r="D13" i="9"/>
  <c r="D9" i="9"/>
  <c r="E13" i="4"/>
  <c r="E9" i="4"/>
  <c r="D13" i="3"/>
  <c r="D9" i="3"/>
  <c r="O316" i="8" l="1"/>
  <c r="M316" i="8"/>
  <c r="AG25" i="8"/>
  <c r="G144" i="8"/>
  <c r="W144" i="8"/>
  <c r="AE144" i="8"/>
  <c r="N144" i="8"/>
  <c r="V144" i="8"/>
  <c r="AD144" i="8"/>
  <c r="J144" i="8"/>
  <c r="Z144" i="8"/>
  <c r="C142" i="8"/>
  <c r="L142" i="8" s="1"/>
  <c r="L151" i="8" s="1"/>
  <c r="L160" i="8" s="1"/>
  <c r="C160" i="8"/>
  <c r="C327" i="8"/>
  <c r="C338" i="8" s="1"/>
  <c r="C349" i="8" s="1"/>
  <c r="L144" i="8"/>
  <c r="AB144" i="8"/>
  <c r="P144" i="8"/>
  <c r="X144" i="8"/>
  <c r="AF91" i="8"/>
  <c r="AF112" i="8" s="1"/>
  <c r="AF113" i="8"/>
  <c r="AF134" i="8" s="1"/>
  <c r="P316" i="8"/>
  <c r="N316" i="8"/>
  <c r="Y144" i="8"/>
  <c r="AG69" i="8"/>
  <c r="AG90" i="8" s="1"/>
  <c r="AG113" i="8"/>
  <c r="AG134" i="8" s="1"/>
  <c r="C313" i="8"/>
  <c r="J142" i="8"/>
  <c r="J151" i="8" s="1"/>
  <c r="J160" i="8" s="1"/>
  <c r="V140" i="8"/>
  <c r="V149" i="8" s="1"/>
  <c r="V158" i="8" s="1"/>
  <c r="AE188" i="8"/>
  <c r="AE189" i="8" s="1"/>
  <c r="AE190" i="8" s="1"/>
  <c r="J303" i="8" s="1"/>
  <c r="C147" i="8"/>
  <c r="C156" i="8"/>
  <c r="M142" i="8"/>
  <c r="M151" i="8" s="1"/>
  <c r="M160" i="8" s="1"/>
  <c r="D188" i="8"/>
  <c r="E290" i="8" s="1"/>
  <c r="AB142" i="8"/>
  <c r="AB151" i="8" s="1"/>
  <c r="AB160" i="8" s="1"/>
  <c r="R142" i="8"/>
  <c r="R151" i="8" s="1"/>
  <c r="R160" i="8" s="1"/>
  <c r="P140" i="8"/>
  <c r="P149" i="8" s="1"/>
  <c r="P158" i="8" s="1"/>
  <c r="S140" i="8"/>
  <c r="S149" i="8" s="1"/>
  <c r="S158" i="8" s="1"/>
  <c r="O188" i="8"/>
  <c r="P188" i="8"/>
  <c r="C141" i="8"/>
  <c r="D141" i="8" s="1"/>
  <c r="D150" i="8" s="1"/>
  <c r="D159" i="8" s="1"/>
  <c r="C167" i="8"/>
  <c r="X168" i="8" s="1"/>
  <c r="N142" i="8"/>
  <c r="N151" i="8" s="1"/>
  <c r="N160" i="8" s="1"/>
  <c r="V142" i="8"/>
  <c r="V151" i="8" s="1"/>
  <c r="V160" i="8" s="1"/>
  <c r="N140" i="8"/>
  <c r="N149" i="8" s="1"/>
  <c r="N158" i="8" s="1"/>
  <c r="H140" i="8"/>
  <c r="H149" i="8" s="1"/>
  <c r="H158" i="8" s="1"/>
  <c r="AA188" i="8"/>
  <c r="W188" i="8"/>
  <c r="F299" i="8" s="1"/>
  <c r="C182" i="8"/>
  <c r="R183" i="8" s="1"/>
  <c r="C326" i="8"/>
  <c r="C337" i="8" s="1"/>
  <c r="C348" i="8" s="1"/>
  <c r="W142" i="8"/>
  <c r="W151" i="8" s="1"/>
  <c r="W160" i="8" s="1"/>
  <c r="K142" i="8"/>
  <c r="K151" i="8" s="1"/>
  <c r="K160" i="8" s="1"/>
  <c r="E188" i="8"/>
  <c r="C138" i="8"/>
  <c r="F138" i="8" s="1"/>
  <c r="F147" i="8" s="1"/>
  <c r="F156" i="8" s="1"/>
  <c r="C150" i="8"/>
  <c r="C159" i="8"/>
  <c r="C311" i="8"/>
  <c r="R316" i="8"/>
  <c r="Q140" i="8"/>
  <c r="Q149" i="8" s="1"/>
  <c r="Q158" i="8" s="1"/>
  <c r="R140" i="8"/>
  <c r="R149" i="8" s="1"/>
  <c r="R158" i="8" s="1"/>
  <c r="I140" i="8"/>
  <c r="I149" i="8" s="1"/>
  <c r="I158" i="8" s="1"/>
  <c r="D140" i="8"/>
  <c r="D149" i="8" s="1"/>
  <c r="T140" i="8"/>
  <c r="T149" i="8" s="1"/>
  <c r="T158" i="8" s="1"/>
  <c r="L140" i="8"/>
  <c r="L149" i="8" s="1"/>
  <c r="L158" i="8" s="1"/>
  <c r="U140" i="8"/>
  <c r="U149" i="8" s="1"/>
  <c r="U158" i="8" s="1"/>
  <c r="J140" i="8"/>
  <c r="J149" i="8" s="1"/>
  <c r="J158" i="8" s="1"/>
  <c r="X140" i="8"/>
  <c r="X149" i="8" s="1"/>
  <c r="X158" i="8" s="1"/>
  <c r="O140" i="8"/>
  <c r="O149" i="8" s="1"/>
  <c r="O158" i="8" s="1"/>
  <c r="AD140" i="8"/>
  <c r="AD149" i="8" s="1"/>
  <c r="AD158" i="8" s="1"/>
  <c r="M140" i="8"/>
  <c r="M149" i="8" s="1"/>
  <c r="M158" i="8" s="1"/>
  <c r="G140" i="8"/>
  <c r="G149" i="8" s="1"/>
  <c r="G158" i="8" s="1"/>
  <c r="AC140" i="8"/>
  <c r="AC149" i="8" s="1"/>
  <c r="AC158" i="8" s="1"/>
  <c r="F140" i="8"/>
  <c r="F149" i="8" s="1"/>
  <c r="F158" i="8" s="1"/>
  <c r="E140" i="8"/>
  <c r="E149" i="8" s="1"/>
  <c r="K140" i="8"/>
  <c r="K149" i="8" s="1"/>
  <c r="K158" i="8" s="1"/>
  <c r="AB140" i="8"/>
  <c r="AB149" i="8" s="1"/>
  <c r="AB158" i="8" s="1"/>
  <c r="AA140" i="8"/>
  <c r="AA149" i="8" s="1"/>
  <c r="AA158" i="8" s="1"/>
  <c r="AE140" i="8"/>
  <c r="AE149" i="8" s="1"/>
  <c r="AE158" i="8" s="1"/>
  <c r="Y140" i="8"/>
  <c r="Y149" i="8" s="1"/>
  <c r="Y158" i="8" s="1"/>
  <c r="Z140" i="8"/>
  <c r="Z149" i="8" s="1"/>
  <c r="Z158" i="8" s="1"/>
  <c r="W140" i="8"/>
  <c r="W149" i="8" s="1"/>
  <c r="W158" i="8" s="1"/>
  <c r="AG46" i="8"/>
  <c r="G188" i="8"/>
  <c r="T188" i="8"/>
  <c r="K188" i="8"/>
  <c r="M188" i="8"/>
  <c r="AC188" i="8"/>
  <c r="AB188" i="8"/>
  <c r="S188" i="8"/>
  <c r="V188" i="8"/>
  <c r="I188" i="8"/>
  <c r="Q188" i="8"/>
  <c r="Y188" i="8"/>
  <c r="F300" i="8" s="1"/>
  <c r="U188" i="8"/>
  <c r="H188" i="8"/>
  <c r="J188" i="8"/>
  <c r="E293" i="8" s="1"/>
  <c r="R188" i="8"/>
  <c r="E297" i="8" s="1"/>
  <c r="Z188" i="8"/>
  <c r="E301" i="8" s="1"/>
  <c r="AD188" i="8"/>
  <c r="E303" i="8" s="1"/>
  <c r="L188" i="8"/>
  <c r="T141" i="8"/>
  <c r="T150" i="8" s="1"/>
  <c r="T159" i="8" s="1"/>
  <c r="P168" i="8"/>
  <c r="E220" i="8" s="1"/>
  <c r="U142" i="8"/>
  <c r="U151" i="8" s="1"/>
  <c r="U160" i="8" s="1"/>
  <c r="X141" i="8"/>
  <c r="X150" i="8" s="1"/>
  <c r="X159" i="8" s="1"/>
  <c r="V168" i="8"/>
  <c r="F188" i="8"/>
  <c r="Q144" i="8"/>
  <c r="C172" i="8"/>
  <c r="O142" i="8"/>
  <c r="O151" i="8" s="1"/>
  <c r="O160" i="8" s="1"/>
  <c r="AD142" i="8"/>
  <c r="AD151" i="8" s="1"/>
  <c r="AD160" i="8" s="1"/>
  <c r="C324" i="8"/>
  <c r="C335" i="8" s="1"/>
  <c r="C346" i="8" s="1"/>
  <c r="C139" i="8"/>
  <c r="C312" i="8"/>
  <c r="C148" i="8"/>
  <c r="D142" i="8"/>
  <c r="D151" i="8" s="1"/>
  <c r="X142" i="8"/>
  <c r="X151" i="8" s="1"/>
  <c r="X160" i="8" s="1"/>
  <c r="P142" i="8"/>
  <c r="P151" i="8" s="1"/>
  <c r="P160" i="8" s="1"/>
  <c r="U141" i="8"/>
  <c r="U150" i="8" s="1"/>
  <c r="U159" i="8" s="1"/>
  <c r="N188" i="8"/>
  <c r="X188" i="8"/>
  <c r="AG91" i="8"/>
  <c r="AG112" i="8" s="1"/>
  <c r="C158" i="8"/>
  <c r="C149" i="8"/>
  <c r="C325" i="8"/>
  <c r="C336" i="8" s="1"/>
  <c r="C347" i="8" s="1"/>
  <c r="C177" i="8"/>
  <c r="AF25" i="8"/>
  <c r="D144" i="8"/>
  <c r="AF47" i="8"/>
  <c r="AF69" i="8"/>
  <c r="AF90" i="8" s="1"/>
  <c r="T168" i="8"/>
  <c r="S168" i="8"/>
  <c r="Y138" i="8"/>
  <c r="Z168" i="8"/>
  <c r="AC168" i="8"/>
  <c r="AA168" i="8"/>
  <c r="I168" i="8"/>
  <c r="N168" i="8"/>
  <c r="E219" i="8" s="1"/>
  <c r="AG47" i="8"/>
  <c r="AG144" i="8" s="1"/>
  <c r="I144" i="8"/>
  <c r="K141" i="8"/>
  <c r="K150" i="8" s="1"/>
  <c r="K159" i="8" s="1"/>
  <c r="AE183" i="8"/>
  <c r="D168" i="8" l="1"/>
  <c r="S142" i="8"/>
  <c r="S151" i="8" s="1"/>
  <c r="S160" i="8" s="1"/>
  <c r="I142" i="8"/>
  <c r="I151" i="8" s="1"/>
  <c r="I160" i="8" s="1"/>
  <c r="F142" i="8"/>
  <c r="F151" i="8" s="1"/>
  <c r="F160" i="8" s="1"/>
  <c r="AE168" i="8"/>
  <c r="F227" i="8" s="1"/>
  <c r="L168" i="8"/>
  <c r="L169" i="8" s="1"/>
  <c r="Q168" i="8"/>
  <c r="Q169" i="8" s="1"/>
  <c r="AE142" i="8"/>
  <c r="AE151" i="8" s="1"/>
  <c r="AE160" i="8" s="1"/>
  <c r="H142" i="8"/>
  <c r="H151" i="8" s="1"/>
  <c r="H160" i="8" s="1"/>
  <c r="E142" i="8"/>
  <c r="E151" i="8" s="1"/>
  <c r="E160" i="8" s="1"/>
  <c r="Q142" i="8"/>
  <c r="Q151" i="8" s="1"/>
  <c r="Q160" i="8" s="1"/>
  <c r="AC142" i="8"/>
  <c r="AC151" i="8" s="1"/>
  <c r="AC160" i="8" s="1"/>
  <c r="T142" i="8"/>
  <c r="T151" i="8" s="1"/>
  <c r="T160" i="8" s="1"/>
  <c r="Y142" i="8"/>
  <c r="Y151" i="8" s="1"/>
  <c r="Y160" i="8" s="1"/>
  <c r="H168" i="8"/>
  <c r="H169" i="8" s="1"/>
  <c r="AA142" i="8"/>
  <c r="AA151" i="8" s="1"/>
  <c r="AA160" i="8" s="1"/>
  <c r="G142" i="8"/>
  <c r="G151" i="8" s="1"/>
  <c r="G160" i="8" s="1"/>
  <c r="U168" i="8"/>
  <c r="AD168" i="8"/>
  <c r="AD169" i="8" s="1"/>
  <c r="Y168" i="8"/>
  <c r="F224" i="8" s="1"/>
  <c r="H183" i="8"/>
  <c r="E273" i="8" s="1"/>
  <c r="Z142" i="8"/>
  <c r="Z151" i="8" s="1"/>
  <c r="Z160" i="8" s="1"/>
  <c r="AC183" i="8"/>
  <c r="AC184" i="8" s="1"/>
  <c r="L183" i="8"/>
  <c r="L184" i="8" s="1"/>
  <c r="Y183" i="8"/>
  <c r="F281" i="8" s="1"/>
  <c r="H138" i="8"/>
  <c r="Q138" i="8"/>
  <c r="Q147" i="8" s="1"/>
  <c r="Q156" i="8" s="1"/>
  <c r="D189" i="8"/>
  <c r="D190" i="8" s="1"/>
  <c r="I290" i="8" s="1"/>
  <c r="P138" i="8"/>
  <c r="P147" i="8" s="1"/>
  <c r="O168" i="8"/>
  <c r="F219" i="8" s="1"/>
  <c r="H303" i="8"/>
  <c r="K138" i="8"/>
  <c r="K147" i="8" s="1"/>
  <c r="J138" i="8"/>
  <c r="J147" i="8" s="1"/>
  <c r="AG138" i="8"/>
  <c r="F323" i="8" s="1"/>
  <c r="M138" i="8"/>
  <c r="M147" i="8" s="1"/>
  <c r="W168" i="8"/>
  <c r="F223" i="8" s="1"/>
  <c r="AE187" i="8"/>
  <c r="X138" i="8"/>
  <c r="X147" i="8" s="1"/>
  <c r="D138" i="8"/>
  <c r="D147" i="8" s="1"/>
  <c r="D156" i="8" s="1"/>
  <c r="F303" i="8"/>
  <c r="F183" i="8"/>
  <c r="F184" i="8" s="1"/>
  <c r="E183" i="8"/>
  <c r="W183" i="8"/>
  <c r="W184" i="8" s="1"/>
  <c r="Q141" i="8"/>
  <c r="Q150" i="8" s="1"/>
  <c r="Q159" i="8" s="1"/>
  <c r="X183" i="8"/>
  <c r="E281" i="8" s="1"/>
  <c r="T183" i="8"/>
  <c r="T184" i="8" s="1"/>
  <c r="AA141" i="8"/>
  <c r="AA150" i="8" s="1"/>
  <c r="AA159" i="8" s="1"/>
  <c r="AD138" i="8"/>
  <c r="AD147" i="8" s="1"/>
  <c r="N138" i="8"/>
  <c r="W138" i="8"/>
  <c r="O138" i="8"/>
  <c r="D183" i="8"/>
  <c r="D184" i="8" s="1"/>
  <c r="V141" i="8"/>
  <c r="V150" i="8" s="1"/>
  <c r="V159" i="8" s="1"/>
  <c r="AD141" i="8"/>
  <c r="AD150" i="8" s="1"/>
  <c r="AD159" i="8" s="1"/>
  <c r="N183" i="8"/>
  <c r="N184" i="8" s="1"/>
  <c r="AF138" i="8"/>
  <c r="E323" i="8" s="1"/>
  <c r="R141" i="8"/>
  <c r="R150" i="8" s="1"/>
  <c r="R159" i="8" s="1"/>
  <c r="K183" i="8"/>
  <c r="K184" i="8" s="1"/>
  <c r="G141" i="8"/>
  <c r="G150" i="8" s="1"/>
  <c r="G159" i="8" s="1"/>
  <c r="M183" i="8"/>
  <c r="M184" i="8" s="1"/>
  <c r="O141" i="8"/>
  <c r="O150" i="8" s="1"/>
  <c r="O159" i="8" s="1"/>
  <c r="Q183" i="8"/>
  <c r="F277" i="8" s="1"/>
  <c r="AD183" i="8"/>
  <c r="E284" i="8" s="1"/>
  <c r="AB183" i="8"/>
  <c r="AB184" i="8" s="1"/>
  <c r="AA138" i="8"/>
  <c r="AA147" i="8" s="1"/>
  <c r="Z141" i="8"/>
  <c r="Z150" i="8" s="1"/>
  <c r="Z159" i="8" s="1"/>
  <c r="U138" i="8"/>
  <c r="U147" i="8" s="1"/>
  <c r="AC138" i="8"/>
  <c r="AC147" i="8" s="1"/>
  <c r="AE138" i="8"/>
  <c r="AE147" i="8" s="1"/>
  <c r="J183" i="8"/>
  <c r="E274" i="8" s="1"/>
  <c r="I138" i="8"/>
  <c r="I147" i="8" s="1"/>
  <c r="I156" i="8" s="1"/>
  <c r="Z183" i="8"/>
  <c r="E282" i="8" s="1"/>
  <c r="S183" i="8"/>
  <c r="S184" i="8" s="1"/>
  <c r="V138" i="8"/>
  <c r="V147" i="8" s="1"/>
  <c r="AB141" i="8"/>
  <c r="AB150" i="8" s="1"/>
  <c r="AB159" i="8" s="1"/>
  <c r="W189" i="8"/>
  <c r="W190" i="8" s="1"/>
  <c r="J299" i="8" s="1"/>
  <c r="F290" i="8"/>
  <c r="E189" i="8"/>
  <c r="F168" i="8"/>
  <c r="M168" i="8"/>
  <c r="J168" i="8"/>
  <c r="E168" i="8"/>
  <c r="R168" i="8"/>
  <c r="K168" i="8"/>
  <c r="F301" i="8"/>
  <c r="AA189" i="8"/>
  <c r="M141" i="8"/>
  <c r="M150" i="8" s="1"/>
  <c r="M159" i="8" s="1"/>
  <c r="P141" i="8"/>
  <c r="P150" i="8" s="1"/>
  <c r="P159" i="8" s="1"/>
  <c r="F141" i="8"/>
  <c r="F150" i="8" s="1"/>
  <c r="F159" i="8" s="1"/>
  <c r="AC141" i="8"/>
  <c r="AC150" i="8" s="1"/>
  <c r="AC159" i="8" s="1"/>
  <c r="W141" i="8"/>
  <c r="W150" i="8" s="1"/>
  <c r="W159" i="8" s="1"/>
  <c r="AE141" i="8"/>
  <c r="AE150" i="8" s="1"/>
  <c r="AE159" i="8" s="1"/>
  <c r="E141" i="8"/>
  <c r="E150" i="8" s="1"/>
  <c r="E159" i="8" s="1"/>
  <c r="H141" i="8"/>
  <c r="H150" i="8" s="1"/>
  <c r="H159" i="8" s="1"/>
  <c r="I141" i="8"/>
  <c r="I150" i="8" s="1"/>
  <c r="I159" i="8" s="1"/>
  <c r="Y141" i="8"/>
  <c r="Y150" i="8" s="1"/>
  <c r="Y159" i="8" s="1"/>
  <c r="J141" i="8"/>
  <c r="J150" i="8" s="1"/>
  <c r="J159" i="8" s="1"/>
  <c r="N141" i="8"/>
  <c r="N150" i="8" s="1"/>
  <c r="N159" i="8" s="1"/>
  <c r="S141" i="8"/>
  <c r="S150" i="8" s="1"/>
  <c r="S159" i="8" s="1"/>
  <c r="L141" i="8"/>
  <c r="L150" i="8" s="1"/>
  <c r="L159" i="8" s="1"/>
  <c r="AB168" i="8"/>
  <c r="E296" i="8"/>
  <c r="P189" i="8"/>
  <c r="S138" i="8"/>
  <c r="S147" i="8" s="1"/>
  <c r="S156" i="8" s="1"/>
  <c r="T138" i="8"/>
  <c r="T147" i="8" s="1"/>
  <c r="T156" i="8" s="1"/>
  <c r="Z138" i="8"/>
  <c r="Z147" i="8" s="1"/>
  <c r="Z156" i="8" s="1"/>
  <c r="E138" i="8"/>
  <c r="E147" i="8" s="1"/>
  <c r="E156" i="8" s="1"/>
  <c r="AB138" i="8"/>
  <c r="AB147" i="8" s="1"/>
  <c r="AB156" i="8" s="1"/>
  <c r="G138" i="8"/>
  <c r="G147" i="8" s="1"/>
  <c r="G156" i="8" s="1"/>
  <c r="L138" i="8"/>
  <c r="L147" i="8" s="1"/>
  <c r="L156" i="8" s="1"/>
  <c r="R138" i="8"/>
  <c r="R147" i="8" s="1"/>
  <c r="R156" i="8" s="1"/>
  <c r="P183" i="8"/>
  <c r="G183" i="8"/>
  <c r="I183" i="8"/>
  <c r="U183" i="8"/>
  <c r="O183" i="8"/>
  <c r="V183" i="8"/>
  <c r="AA183" i="8"/>
  <c r="G168" i="8"/>
  <c r="O189" i="8"/>
  <c r="F295" i="8"/>
  <c r="E184" i="8"/>
  <c r="F271" i="8"/>
  <c r="H147" i="8"/>
  <c r="E216" i="8"/>
  <c r="J189" i="8"/>
  <c r="E302" i="8"/>
  <c r="AB189" i="8"/>
  <c r="D158" i="8"/>
  <c r="AF158" i="8" s="1"/>
  <c r="AF149" i="8"/>
  <c r="AG160" i="8"/>
  <c r="F349" i="8" s="1"/>
  <c r="H349" i="8" s="1"/>
  <c r="Z169" i="8"/>
  <c r="E225" i="8"/>
  <c r="N169" i="8"/>
  <c r="F216" i="8"/>
  <c r="I169" i="8"/>
  <c r="AC169" i="8"/>
  <c r="F226" i="8"/>
  <c r="AF144" i="8"/>
  <c r="AF46" i="8"/>
  <c r="J139" i="8"/>
  <c r="J148" i="8" s="1"/>
  <c r="J157" i="8" s="1"/>
  <c r="AE139" i="8"/>
  <c r="AE148" i="8" s="1"/>
  <c r="AE157" i="8" s="1"/>
  <c r="P139" i="8"/>
  <c r="P148" i="8" s="1"/>
  <c r="P157" i="8" s="1"/>
  <c r="AD139" i="8"/>
  <c r="AD148" i="8" s="1"/>
  <c r="AD157" i="8" s="1"/>
  <c r="U139" i="8"/>
  <c r="U148" i="8" s="1"/>
  <c r="U157" i="8" s="1"/>
  <c r="AC139" i="8"/>
  <c r="AC148" i="8" s="1"/>
  <c r="AC157" i="8" s="1"/>
  <c r="V139" i="8"/>
  <c r="V148" i="8" s="1"/>
  <c r="V157" i="8" s="1"/>
  <c r="R139" i="8"/>
  <c r="K139" i="8"/>
  <c r="K148" i="8" s="1"/>
  <c r="K157" i="8" s="1"/>
  <c r="AA139" i="8"/>
  <c r="AA148" i="8" s="1"/>
  <c r="AA157" i="8" s="1"/>
  <c r="AB139" i="8"/>
  <c r="S139" i="8"/>
  <c r="N139" i="8"/>
  <c r="N148" i="8" s="1"/>
  <c r="N157" i="8" s="1"/>
  <c r="X139" i="8"/>
  <c r="X148" i="8" s="1"/>
  <c r="X157" i="8" s="1"/>
  <c r="L139" i="8"/>
  <c r="H139" i="8"/>
  <c r="H148" i="8" s="1"/>
  <c r="H157" i="8" s="1"/>
  <c r="I139" i="8"/>
  <c r="I148" i="8" s="1"/>
  <c r="I157" i="8" s="1"/>
  <c r="AF139" i="8"/>
  <c r="F139" i="8"/>
  <c r="Q139" i="8"/>
  <c r="Q148" i="8" s="1"/>
  <c r="Q157" i="8" s="1"/>
  <c r="Y139" i="8"/>
  <c r="Y148" i="8" s="1"/>
  <c r="Y157" i="8" s="1"/>
  <c r="M139" i="8"/>
  <c r="M148" i="8" s="1"/>
  <c r="M157" i="8" s="1"/>
  <c r="G139" i="8"/>
  <c r="Z139" i="8"/>
  <c r="T139" i="8"/>
  <c r="E139" i="8"/>
  <c r="AG139" i="8"/>
  <c r="F324" i="8" s="1"/>
  <c r="H324" i="8" s="1"/>
  <c r="O139" i="8"/>
  <c r="O148" i="8" s="1"/>
  <c r="O157" i="8" s="1"/>
  <c r="W139" i="8"/>
  <c r="W148" i="8" s="1"/>
  <c r="W157" i="8" s="1"/>
  <c r="D139" i="8"/>
  <c r="D148" i="8" s="1"/>
  <c r="D153" i="8" s="1"/>
  <c r="Y189" i="8"/>
  <c r="K189" i="8"/>
  <c r="F293" i="8"/>
  <c r="E158" i="8"/>
  <c r="AG158" i="8" s="1"/>
  <c r="F347" i="8" s="1"/>
  <c r="H347" i="8" s="1"/>
  <c r="AG149" i="8"/>
  <c r="F336" i="8" s="1"/>
  <c r="H336" i="8" s="1"/>
  <c r="H189" i="8"/>
  <c r="AE169" i="8"/>
  <c r="M189" i="8"/>
  <c r="F294" i="8"/>
  <c r="Y147" i="8"/>
  <c r="E214" i="8"/>
  <c r="D169" i="8"/>
  <c r="X189" i="8"/>
  <c r="E300" i="8"/>
  <c r="D160" i="8"/>
  <c r="AF160" i="8" s="1"/>
  <c r="AF151" i="8"/>
  <c r="E294" i="8"/>
  <c r="L189" i="8"/>
  <c r="Q189" i="8"/>
  <c r="F296" i="8"/>
  <c r="T189" i="8"/>
  <c r="E298" i="8"/>
  <c r="AF68" i="8"/>
  <c r="AF141" i="8"/>
  <c r="AF142" i="8"/>
  <c r="F302" i="8"/>
  <c r="AC189" i="8"/>
  <c r="E227" i="8"/>
  <c r="N147" i="8"/>
  <c r="O147" i="8"/>
  <c r="S169" i="8"/>
  <c r="F221" i="8"/>
  <c r="AD178" i="8"/>
  <c r="P178" i="8"/>
  <c r="U178" i="8"/>
  <c r="J178" i="8"/>
  <c r="S178" i="8"/>
  <c r="F178" i="8"/>
  <c r="AE178" i="8"/>
  <c r="I178" i="8"/>
  <c r="Z178" i="8"/>
  <c r="L178" i="8"/>
  <c r="E178" i="8"/>
  <c r="N178" i="8"/>
  <c r="H178" i="8"/>
  <c r="Q178" i="8"/>
  <c r="T178" i="8"/>
  <c r="M178" i="8"/>
  <c r="V178" i="8"/>
  <c r="Y178" i="8"/>
  <c r="K178" i="8"/>
  <c r="AB178" i="8"/>
  <c r="G178" i="8"/>
  <c r="O178" i="8"/>
  <c r="W178" i="8"/>
  <c r="AA178" i="8"/>
  <c r="X178" i="8"/>
  <c r="R178" i="8"/>
  <c r="AC178" i="8"/>
  <c r="D178" i="8"/>
  <c r="N189" i="8"/>
  <c r="E295" i="8"/>
  <c r="AD189" i="8"/>
  <c r="F292" i="8"/>
  <c r="I189" i="8"/>
  <c r="G189" i="8"/>
  <c r="AG188" i="8"/>
  <c r="F291" i="8"/>
  <c r="AG68" i="8"/>
  <c r="AG141" i="8"/>
  <c r="F326" i="8" s="1"/>
  <c r="H326" i="8" s="1"/>
  <c r="AG142" i="8"/>
  <c r="F327" i="8" s="1"/>
  <c r="H327" i="8" s="1"/>
  <c r="AG140" i="8"/>
  <c r="F325" i="8" s="1"/>
  <c r="H325" i="8" s="1"/>
  <c r="AA169" i="8"/>
  <c r="F225" i="8"/>
  <c r="U189" i="8"/>
  <c r="F284" i="8"/>
  <c r="AE184" i="8"/>
  <c r="E292" i="8"/>
  <c r="F220" i="8"/>
  <c r="F278" i="8"/>
  <c r="E278" i="8"/>
  <c r="R184" i="8"/>
  <c r="F189" i="8"/>
  <c r="E291" i="8"/>
  <c r="AF188" i="8"/>
  <c r="X169" i="8"/>
  <c r="E224" i="8"/>
  <c r="Z189" i="8"/>
  <c r="E299" i="8"/>
  <c r="V189" i="8"/>
  <c r="W147" i="8"/>
  <c r="E223" i="8"/>
  <c r="V169" i="8"/>
  <c r="U173" i="8"/>
  <c r="S173" i="8"/>
  <c r="T173" i="8"/>
  <c r="L173" i="8"/>
  <c r="E173" i="8"/>
  <c r="Z173" i="8"/>
  <c r="P173" i="8"/>
  <c r="AA173" i="8"/>
  <c r="O173" i="8"/>
  <c r="M173" i="8"/>
  <c r="AE173" i="8"/>
  <c r="AC173" i="8"/>
  <c r="R173" i="8"/>
  <c r="Y173" i="8"/>
  <c r="K173" i="8"/>
  <c r="Q173" i="8"/>
  <c r="F173" i="8"/>
  <c r="H173" i="8"/>
  <c r="I173" i="8"/>
  <c r="AB173" i="8"/>
  <c r="D173" i="8"/>
  <c r="J173" i="8"/>
  <c r="G173" i="8"/>
  <c r="W173" i="8"/>
  <c r="AD173" i="8"/>
  <c r="N173" i="8"/>
  <c r="V173" i="8"/>
  <c r="X173" i="8"/>
  <c r="AF150" i="8"/>
  <c r="F298" i="8"/>
  <c r="H323" i="8"/>
  <c r="U169" i="8"/>
  <c r="F222" i="8"/>
  <c r="E222" i="8"/>
  <c r="T169" i="8"/>
  <c r="Y184" i="8"/>
  <c r="P169" i="8"/>
  <c r="R189" i="8"/>
  <c r="S189" i="8"/>
  <c r="F297" i="8"/>
  <c r="AF140" i="8"/>
  <c r="AG151" i="8"/>
  <c r="F338" i="8" s="1"/>
  <c r="H338" i="8" s="1"/>
  <c r="F280" i="8" l="1"/>
  <c r="W169" i="8"/>
  <c r="Y169" i="8"/>
  <c r="H299" i="8"/>
  <c r="L299" i="8" s="1"/>
  <c r="E271" i="8"/>
  <c r="F275" i="8"/>
  <c r="G290" i="8"/>
  <c r="K290" i="8" s="1"/>
  <c r="K143" i="8"/>
  <c r="W194" i="8"/>
  <c r="AD184" i="8"/>
  <c r="G284" i="8" s="1"/>
  <c r="E276" i="8"/>
  <c r="E275" i="8"/>
  <c r="Z184" i="8"/>
  <c r="H184" i="8"/>
  <c r="H185" i="8" s="1"/>
  <c r="I273" i="8" s="1"/>
  <c r="E283" i="8"/>
  <c r="F283" i="8"/>
  <c r="P194" i="8"/>
  <c r="K194" i="8"/>
  <c r="J184" i="8"/>
  <c r="G274" i="8" s="1"/>
  <c r="E218" i="8"/>
  <c r="O169" i="8"/>
  <c r="W143" i="8"/>
  <c r="AH138" i="8"/>
  <c r="D311" i="8" s="1"/>
  <c r="AF183" i="8"/>
  <c r="I194" i="8"/>
  <c r="AE194" i="8"/>
  <c r="AD143" i="8"/>
  <c r="AF168" i="8"/>
  <c r="L303" i="8"/>
  <c r="Q184" i="8"/>
  <c r="H277" i="8" s="1"/>
  <c r="F274" i="8"/>
  <c r="E279" i="8"/>
  <c r="E272" i="8"/>
  <c r="E194" i="8"/>
  <c r="U194" i="8"/>
  <c r="X184" i="8"/>
  <c r="X185" i="8" s="1"/>
  <c r="G194" i="8"/>
  <c r="J194" i="8"/>
  <c r="Y194" i="8"/>
  <c r="Z194" i="8"/>
  <c r="V194" i="8"/>
  <c r="R194" i="8"/>
  <c r="O194" i="8"/>
  <c r="F194" i="8"/>
  <c r="D187" i="8"/>
  <c r="AF159" i="8"/>
  <c r="E348" i="8" s="1"/>
  <c r="W187" i="8"/>
  <c r="I153" i="8"/>
  <c r="AA194" i="8"/>
  <c r="M194" i="8"/>
  <c r="N143" i="8"/>
  <c r="Y143" i="8"/>
  <c r="Q143" i="8"/>
  <c r="L194" i="8"/>
  <c r="AH188" i="8"/>
  <c r="O143" i="8"/>
  <c r="D143" i="8"/>
  <c r="E280" i="8"/>
  <c r="V184" i="8"/>
  <c r="G184" i="8"/>
  <c r="F272" i="8"/>
  <c r="E169" i="8"/>
  <c r="F214" i="8"/>
  <c r="H290" i="8"/>
  <c r="E190" i="8"/>
  <c r="J290" i="8" s="1"/>
  <c r="O190" i="8"/>
  <c r="H295" i="8"/>
  <c r="O184" i="8"/>
  <c r="F276" i="8"/>
  <c r="P184" i="8"/>
  <c r="E277" i="8"/>
  <c r="AB169" i="8"/>
  <c r="E226" i="8"/>
  <c r="J169" i="8"/>
  <c r="E217" i="8"/>
  <c r="E187" i="8"/>
  <c r="N194" i="8"/>
  <c r="AC194" i="8"/>
  <c r="AC143" i="8"/>
  <c r="AG168" i="8"/>
  <c r="AG150" i="8"/>
  <c r="F337" i="8" s="1"/>
  <c r="H337" i="8" s="1"/>
  <c r="AF147" i="8"/>
  <c r="E334" i="8" s="1"/>
  <c r="F215" i="8"/>
  <c r="G169" i="8"/>
  <c r="F279" i="8"/>
  <c r="U184" i="8"/>
  <c r="P190" i="8"/>
  <c r="G296" i="8"/>
  <c r="AG159" i="8"/>
  <c r="F348" i="8" s="1"/>
  <c r="H348" i="8" s="1"/>
  <c r="AA190" i="8"/>
  <c r="J301" i="8" s="1"/>
  <c r="H301" i="8"/>
  <c r="K169" i="8"/>
  <c r="F217" i="8"/>
  <c r="F218" i="8"/>
  <c r="M169" i="8"/>
  <c r="M143" i="8"/>
  <c r="P143" i="8"/>
  <c r="AG183" i="8"/>
  <c r="AA184" i="8"/>
  <c r="F282" i="8"/>
  <c r="F273" i="8"/>
  <c r="I184" i="8"/>
  <c r="AG184" i="8" s="1"/>
  <c r="E221" i="8"/>
  <c r="R169" i="8"/>
  <c r="F169" i="8"/>
  <c r="E215" i="8"/>
  <c r="AD179" i="8"/>
  <c r="E265" i="8"/>
  <c r="O170" i="8"/>
  <c r="H219" i="8"/>
  <c r="H283" i="8"/>
  <c r="AC185" i="8"/>
  <c r="J283" i="8" s="1"/>
  <c r="T174" i="8"/>
  <c r="E241" i="8"/>
  <c r="V170" i="8"/>
  <c r="G223" i="8"/>
  <c r="X190" i="8"/>
  <c r="I300" i="8" s="1"/>
  <c r="G300" i="8"/>
  <c r="K300" i="8" s="1"/>
  <c r="P170" i="8"/>
  <c r="P167" i="8" s="1"/>
  <c r="G220" i="8"/>
  <c r="L185" i="8"/>
  <c r="I275" i="8" s="1"/>
  <c r="G275" i="8"/>
  <c r="T194" i="8"/>
  <c r="J143" i="8"/>
  <c r="E233" i="8"/>
  <c r="D174" i="8"/>
  <c r="AF173" i="8"/>
  <c r="R174" i="8"/>
  <c r="E240" i="8"/>
  <c r="E174" i="8"/>
  <c r="F233" i="8"/>
  <c r="AG173" i="8"/>
  <c r="V190" i="8"/>
  <c r="G299" i="8"/>
  <c r="AE143" i="8"/>
  <c r="F304" i="8"/>
  <c r="E259" i="8"/>
  <c r="R179" i="8"/>
  <c r="Y179" i="8"/>
  <c r="F262" i="8"/>
  <c r="L179" i="8"/>
  <c r="E256" i="8"/>
  <c r="P179" i="8"/>
  <c r="E258" i="8"/>
  <c r="H302" i="8"/>
  <c r="AC190" i="8"/>
  <c r="X187" i="8"/>
  <c r="F148" i="8"/>
  <c r="F143" i="8"/>
  <c r="AB148" i="8"/>
  <c r="AB143" i="8"/>
  <c r="X143" i="8"/>
  <c r="G216" i="8"/>
  <c r="H170" i="8"/>
  <c r="H167" i="8" s="1"/>
  <c r="H143" i="8"/>
  <c r="E245" i="8"/>
  <c r="AB174" i="8"/>
  <c r="D185" i="8"/>
  <c r="G271" i="8"/>
  <c r="K190" i="8"/>
  <c r="J293" i="8" s="1"/>
  <c r="H293" i="8"/>
  <c r="F185" i="8"/>
  <c r="I272" i="8" s="1"/>
  <c r="G272" i="8"/>
  <c r="H291" i="8"/>
  <c r="G190" i="8"/>
  <c r="G187" i="8" s="1"/>
  <c r="AG189" i="8"/>
  <c r="N185" i="8"/>
  <c r="I276" i="8" s="1"/>
  <c r="G276" i="8"/>
  <c r="F254" i="8"/>
  <c r="I179" i="8"/>
  <c r="AA143" i="8"/>
  <c r="H275" i="8"/>
  <c r="M185" i="8"/>
  <c r="J275" i="8" s="1"/>
  <c r="V156" i="8"/>
  <c r="V162" i="8" s="1"/>
  <c r="V153" i="8"/>
  <c r="S190" i="8"/>
  <c r="H297" i="8"/>
  <c r="K156" i="8"/>
  <c r="K153" i="8"/>
  <c r="E243" i="8"/>
  <c r="X174" i="8"/>
  <c r="E242" i="8"/>
  <c r="V174" i="8"/>
  <c r="H174" i="8"/>
  <c r="E235" i="8"/>
  <c r="M174" i="8"/>
  <c r="F237" i="8"/>
  <c r="S174" i="8"/>
  <c r="F240" i="8"/>
  <c r="G301" i="8"/>
  <c r="Z190" i="8"/>
  <c r="G291" i="8"/>
  <c r="AF189" i="8"/>
  <c r="F190" i="8"/>
  <c r="I162" i="8"/>
  <c r="AC156" i="8"/>
  <c r="AC162" i="8" s="1"/>
  <c r="AC153" i="8"/>
  <c r="AA170" i="8"/>
  <c r="H225" i="8"/>
  <c r="W179" i="8"/>
  <c r="F261" i="8"/>
  <c r="T179" i="8"/>
  <c r="E260" i="8"/>
  <c r="AE179" i="8"/>
  <c r="F265" i="8"/>
  <c r="AA153" i="8"/>
  <c r="AA156" i="8"/>
  <c r="AA162" i="8" s="1"/>
  <c r="E327" i="8"/>
  <c r="AH142" i="8"/>
  <c r="M156" i="8"/>
  <c r="M162" i="8" s="1"/>
  <c r="M153" i="8"/>
  <c r="AE170" i="8"/>
  <c r="H227" i="8"/>
  <c r="H300" i="8"/>
  <c r="Y190" i="8"/>
  <c r="Z148" i="8"/>
  <c r="Z143" i="8"/>
  <c r="R148" i="8"/>
  <c r="R143" i="8"/>
  <c r="AB185" i="8"/>
  <c r="G283" i="8"/>
  <c r="P156" i="8"/>
  <c r="P162" i="8" s="1"/>
  <c r="P153" i="8"/>
  <c r="V143" i="8"/>
  <c r="Y170" i="8"/>
  <c r="H224" i="8"/>
  <c r="S185" i="8"/>
  <c r="J278" i="8" s="1"/>
  <c r="H278" i="8"/>
  <c r="V179" i="8"/>
  <c r="E261" i="8"/>
  <c r="E324" i="8"/>
  <c r="AH139" i="8"/>
  <c r="I174" i="8"/>
  <c r="F235" i="8"/>
  <c r="F263" i="8"/>
  <c r="AA179" i="8"/>
  <c r="T148" i="8"/>
  <c r="T143" i="8"/>
  <c r="Y185" i="8"/>
  <c r="J281" i="8" s="1"/>
  <c r="H281" i="8"/>
  <c r="H222" i="8"/>
  <c r="U170" i="8"/>
  <c r="E337" i="8"/>
  <c r="E234" i="8"/>
  <c r="F174" i="8"/>
  <c r="O174" i="8"/>
  <c r="F238" i="8"/>
  <c r="U174" i="8"/>
  <c r="F241" i="8"/>
  <c r="U190" i="8"/>
  <c r="J298" i="8" s="1"/>
  <c r="H298" i="8"/>
  <c r="I190" i="8"/>
  <c r="J292" i="8" s="1"/>
  <c r="H292" i="8"/>
  <c r="O179" i="8"/>
  <c r="F257" i="8"/>
  <c r="Q179" i="8"/>
  <c r="F258" i="8"/>
  <c r="F179" i="8"/>
  <c r="E253" i="8"/>
  <c r="S170" i="8"/>
  <c r="H221" i="8"/>
  <c r="E326" i="8"/>
  <c r="AH141" i="8"/>
  <c r="T190" i="8"/>
  <c r="G298" i="8"/>
  <c r="D170" i="8"/>
  <c r="D167" i="8" s="1"/>
  <c r="G214" i="8"/>
  <c r="G148" i="8"/>
  <c r="G143" i="8"/>
  <c r="L148" i="8"/>
  <c r="L143" i="8"/>
  <c r="J190" i="8"/>
  <c r="I293" i="8" s="1"/>
  <c r="G293" i="8"/>
  <c r="W170" i="8"/>
  <c r="H223" i="8"/>
  <c r="U143" i="8"/>
  <c r="AG147" i="8"/>
  <c r="AE156" i="8"/>
  <c r="AE162" i="8" s="1"/>
  <c r="AE153" i="8"/>
  <c r="AD185" i="8"/>
  <c r="I284" i="8" s="1"/>
  <c r="Z179" i="8"/>
  <c r="E263" i="8"/>
  <c r="N156" i="8"/>
  <c r="N162" i="8" s="1"/>
  <c r="N153" i="8"/>
  <c r="X156" i="8"/>
  <c r="X162" i="8" s="1"/>
  <c r="X153" i="8"/>
  <c r="H156" i="8"/>
  <c r="H162" i="8" s="1"/>
  <c r="H153" i="8"/>
  <c r="E246" i="8"/>
  <c r="AD174" i="8"/>
  <c r="E325" i="8"/>
  <c r="AH140" i="8"/>
  <c r="L182" i="8"/>
  <c r="F328" i="8"/>
  <c r="W174" i="8"/>
  <c r="F242" i="8"/>
  <c r="Q174" i="8"/>
  <c r="F239" i="8"/>
  <c r="AA174" i="8"/>
  <c r="F244" i="8"/>
  <c r="W156" i="8"/>
  <c r="W162" i="8" s="1"/>
  <c r="W153" i="8"/>
  <c r="X194" i="8"/>
  <c r="R185" i="8"/>
  <c r="I278" i="8" s="1"/>
  <c r="G278" i="8"/>
  <c r="Q194" i="8"/>
  <c r="G295" i="8"/>
  <c r="N190" i="8"/>
  <c r="I295" i="8" s="1"/>
  <c r="F253" i="8"/>
  <c r="G179" i="8"/>
  <c r="H179" i="8"/>
  <c r="E254" i="8"/>
  <c r="F259" i="8"/>
  <c r="S179" i="8"/>
  <c r="S194" i="8"/>
  <c r="AD170" i="8"/>
  <c r="G227" i="8"/>
  <c r="D194" i="8"/>
  <c r="H190" i="8"/>
  <c r="G292" i="8"/>
  <c r="D157" i="8"/>
  <c r="D162" i="8" s="1"/>
  <c r="AC170" i="8"/>
  <c r="H226" i="8"/>
  <c r="E336" i="8"/>
  <c r="AH149" i="8"/>
  <c r="K185" i="8"/>
  <c r="J274" i="8" s="1"/>
  <c r="H274" i="8"/>
  <c r="F285" i="8"/>
  <c r="U156" i="8"/>
  <c r="U162" i="8" s="1"/>
  <c r="U153" i="8"/>
  <c r="E262" i="8"/>
  <c r="X179" i="8"/>
  <c r="Y156" i="8"/>
  <c r="Y162" i="8" s="1"/>
  <c r="Y153" i="8"/>
  <c r="E148" i="8"/>
  <c r="E143" i="8"/>
  <c r="AE174" i="8"/>
  <c r="F246" i="8"/>
  <c r="E304" i="8"/>
  <c r="R190" i="8"/>
  <c r="I297" i="8" s="1"/>
  <c r="G297" i="8"/>
  <c r="T170" i="8"/>
  <c r="G222" i="8"/>
  <c r="H328" i="8"/>
  <c r="G174" i="8"/>
  <c r="F234" i="8"/>
  <c r="F236" i="8"/>
  <c r="K174" i="8"/>
  <c r="E239" i="8"/>
  <c r="P174" i="8"/>
  <c r="G282" i="8"/>
  <c r="Z185" i="8"/>
  <c r="I282" i="8" s="1"/>
  <c r="H220" i="8"/>
  <c r="Q170" i="8"/>
  <c r="AE185" i="8"/>
  <c r="J284" i="8" s="1"/>
  <c r="H284" i="8"/>
  <c r="AF178" i="8"/>
  <c r="D179" i="8"/>
  <c r="E252" i="8"/>
  <c r="E264" i="8"/>
  <c r="AB179" i="8"/>
  <c r="N179" i="8"/>
  <c r="E257" i="8"/>
  <c r="E255" i="8"/>
  <c r="J179" i="8"/>
  <c r="AD194" i="8"/>
  <c r="E338" i="8"/>
  <c r="AH151" i="8"/>
  <c r="D182" i="8"/>
  <c r="I170" i="8"/>
  <c r="H216" i="8"/>
  <c r="N170" i="8"/>
  <c r="G219" i="8"/>
  <c r="G225" i="8"/>
  <c r="Z170" i="8"/>
  <c r="Z167" i="8" s="1"/>
  <c r="E347" i="8"/>
  <c r="AH158" i="8"/>
  <c r="H194" i="8"/>
  <c r="Q153" i="8"/>
  <c r="I143" i="8"/>
  <c r="E185" i="8"/>
  <c r="E182" i="8" s="1"/>
  <c r="H271" i="8"/>
  <c r="AB194" i="8"/>
  <c r="AC174" i="8"/>
  <c r="F245" i="8"/>
  <c r="L174" i="8"/>
  <c r="E237" i="8"/>
  <c r="L190" i="8"/>
  <c r="I294" i="8" s="1"/>
  <c r="G294" i="8"/>
  <c r="H280" i="8"/>
  <c r="W185" i="8"/>
  <c r="J280" i="8" s="1"/>
  <c r="G302" i="8"/>
  <c r="AB190" i="8"/>
  <c r="I302" i="8" s="1"/>
  <c r="G279" i="8"/>
  <c r="T185" i="8"/>
  <c r="I279" i="8" s="1"/>
  <c r="M179" i="8"/>
  <c r="F256" i="8"/>
  <c r="J153" i="8"/>
  <c r="J156" i="8"/>
  <c r="J162" i="8" s="1"/>
  <c r="N174" i="8"/>
  <c r="E238" i="8"/>
  <c r="J174" i="8"/>
  <c r="E236" i="8"/>
  <c r="Y174" i="8"/>
  <c r="F243" i="8"/>
  <c r="E244" i="8"/>
  <c r="Z174" i="8"/>
  <c r="X170" i="8"/>
  <c r="X167" i="8" s="1"/>
  <c r="G224" i="8"/>
  <c r="S182" i="8"/>
  <c r="J185" i="8"/>
  <c r="I274" i="8" s="1"/>
  <c r="AD156" i="8"/>
  <c r="AD162" i="8" s="1"/>
  <c r="AD153" i="8"/>
  <c r="AD190" i="8"/>
  <c r="I303" i="8" s="1"/>
  <c r="G303" i="8"/>
  <c r="F264" i="8"/>
  <c r="AC179" i="8"/>
  <c r="K179" i="8"/>
  <c r="F255" i="8"/>
  <c r="AG178" i="8"/>
  <c r="E179" i="8"/>
  <c r="F252" i="8"/>
  <c r="U179" i="8"/>
  <c r="F260" i="8"/>
  <c r="O156" i="8"/>
  <c r="O162" i="8" s="1"/>
  <c r="O153" i="8"/>
  <c r="Q190" i="8"/>
  <c r="J296" i="8" s="1"/>
  <c r="H296" i="8"/>
  <c r="E349" i="8"/>
  <c r="AH160" i="8"/>
  <c r="L170" i="8"/>
  <c r="L167" i="8" s="1"/>
  <c r="G218" i="8"/>
  <c r="M190" i="8"/>
  <c r="J294" i="8" s="1"/>
  <c r="H294" i="8"/>
  <c r="K187" i="8"/>
  <c r="S143" i="8"/>
  <c r="S148" i="8"/>
  <c r="AH144" i="8"/>
  <c r="AF143" i="8"/>
  <c r="Q162" i="8"/>
  <c r="F182" i="8"/>
  <c r="AG143" i="8"/>
  <c r="G281" i="8" l="1"/>
  <c r="AH150" i="8"/>
  <c r="G273" i="8"/>
  <c r="K273" i="8" s="1"/>
  <c r="AC195" i="8"/>
  <c r="L195" i="8"/>
  <c r="AH183" i="8"/>
  <c r="Q185" i="8"/>
  <c r="J277" i="8" s="1"/>
  <c r="D323" i="8"/>
  <c r="K275" i="8"/>
  <c r="AH168" i="8"/>
  <c r="E228" i="8"/>
  <c r="L284" i="8"/>
  <c r="AH147" i="8"/>
  <c r="E311" i="8" s="1"/>
  <c r="L301" i="8"/>
  <c r="L290" i="8"/>
  <c r="I195" i="8"/>
  <c r="AH189" i="8"/>
  <c r="L293" i="8"/>
  <c r="L298" i="8"/>
  <c r="L283" i="8"/>
  <c r="K272" i="8"/>
  <c r="K294" i="8"/>
  <c r="AC182" i="8"/>
  <c r="AG169" i="8"/>
  <c r="AF184" i="8"/>
  <c r="AH184" i="8" s="1"/>
  <c r="E285" i="8"/>
  <c r="K295" i="8"/>
  <c r="K278" i="8"/>
  <c r="X195" i="8"/>
  <c r="L275" i="8"/>
  <c r="F228" i="8"/>
  <c r="S195" i="8"/>
  <c r="T195" i="8"/>
  <c r="AF169" i="8"/>
  <c r="AG194" i="8"/>
  <c r="D206" i="8" s="1"/>
  <c r="L296" i="8"/>
  <c r="K282" i="8"/>
  <c r="K284" i="8"/>
  <c r="AF148" i="8"/>
  <c r="AF153" i="8" s="1"/>
  <c r="W182" i="8"/>
  <c r="K274" i="8"/>
  <c r="K302" i="8"/>
  <c r="L277" i="8"/>
  <c r="L274" i="8"/>
  <c r="L281" i="8"/>
  <c r="L278" i="8"/>
  <c r="K276" i="8"/>
  <c r="U187" i="8"/>
  <c r="G215" i="8"/>
  <c r="F170" i="8"/>
  <c r="I215" i="8" s="1"/>
  <c r="I296" i="8"/>
  <c r="K296" i="8" s="1"/>
  <c r="M296" i="8" s="1"/>
  <c r="P187" i="8"/>
  <c r="G170" i="8"/>
  <c r="H215" i="8"/>
  <c r="J295" i="8"/>
  <c r="L295" i="8" s="1"/>
  <c r="O187" i="8"/>
  <c r="G185" i="8"/>
  <c r="J272" i="8" s="1"/>
  <c r="H272" i="8"/>
  <c r="E328" i="8"/>
  <c r="T182" i="8"/>
  <c r="H279" i="8"/>
  <c r="U185" i="8"/>
  <c r="G217" i="8"/>
  <c r="J170" i="8"/>
  <c r="G226" i="8"/>
  <c r="AB170" i="8"/>
  <c r="H276" i="8"/>
  <c r="O185" i="8"/>
  <c r="E170" i="8"/>
  <c r="J214" i="8" s="1"/>
  <c r="H214" i="8"/>
  <c r="V185" i="8"/>
  <c r="I280" i="8" s="1"/>
  <c r="G280" i="8"/>
  <c r="AH159" i="8"/>
  <c r="L294" i="8"/>
  <c r="K303" i="8"/>
  <c r="M303" i="8" s="1"/>
  <c r="K279" i="8"/>
  <c r="L280" i="8"/>
  <c r="K293" i="8"/>
  <c r="M293" i="8" s="1"/>
  <c r="L292" i="8"/>
  <c r="Y182" i="8"/>
  <c r="R170" i="8"/>
  <c r="I221" i="8" s="1"/>
  <c r="G221" i="8"/>
  <c r="I185" i="8"/>
  <c r="H273" i="8"/>
  <c r="AA185" i="8"/>
  <c r="H282" i="8"/>
  <c r="M170" i="8"/>
  <c r="H218" i="8"/>
  <c r="H217" i="8"/>
  <c r="K170" i="8"/>
  <c r="J217" i="8" s="1"/>
  <c r="M290" i="8"/>
  <c r="G277" i="8"/>
  <c r="P185" i="8"/>
  <c r="G182" i="8"/>
  <c r="V182" i="8"/>
  <c r="AA187" i="8"/>
  <c r="E180" i="8"/>
  <c r="H252" i="8"/>
  <c r="AG179" i="8"/>
  <c r="F266" i="8"/>
  <c r="Z175" i="8"/>
  <c r="I244" i="8" s="1"/>
  <c r="G244" i="8"/>
  <c r="M180" i="8"/>
  <c r="J256" i="8" s="1"/>
  <c r="H256" i="8"/>
  <c r="I219" i="8"/>
  <c r="K219" i="8" s="1"/>
  <c r="N167" i="8"/>
  <c r="E266" i="8"/>
  <c r="G180" i="8"/>
  <c r="H253" i="8"/>
  <c r="Q175" i="8"/>
  <c r="H239" i="8"/>
  <c r="J223" i="8"/>
  <c r="L223" i="8" s="1"/>
  <c r="W167" i="8"/>
  <c r="G157" i="8"/>
  <c r="G162" i="8" s="1"/>
  <c r="G153" i="8"/>
  <c r="I298" i="8"/>
  <c r="K298" i="8" s="1"/>
  <c r="T187" i="8"/>
  <c r="F180" i="8"/>
  <c r="I253" i="8" s="1"/>
  <c r="G253" i="8"/>
  <c r="V180" i="8"/>
  <c r="I261" i="8" s="1"/>
  <c r="G261" i="8"/>
  <c r="Z157" i="8"/>
  <c r="Z162" i="8" s="1"/>
  <c r="Z153" i="8"/>
  <c r="AA195" i="8"/>
  <c r="G304" i="8"/>
  <c r="J297" i="8"/>
  <c r="L297" i="8" s="1"/>
  <c r="S187" i="8"/>
  <c r="AB175" i="8"/>
  <c r="G245" i="8"/>
  <c r="AB195" i="8"/>
  <c r="D175" i="8"/>
  <c r="G233" i="8"/>
  <c r="AF174" i="8"/>
  <c r="O195" i="8"/>
  <c r="D180" i="8"/>
  <c r="D177" i="8" s="1"/>
  <c r="G252" i="8"/>
  <c r="AF179" i="8"/>
  <c r="J300" i="8"/>
  <c r="L300" i="8" s="1"/>
  <c r="M300" i="8" s="1"/>
  <c r="Y187" i="8"/>
  <c r="D338" i="8"/>
  <c r="E315" i="8"/>
  <c r="AH178" i="8"/>
  <c r="AF194" i="8"/>
  <c r="S180" i="8"/>
  <c r="H259" i="8"/>
  <c r="I281" i="8"/>
  <c r="K281" i="8" s="1"/>
  <c r="X182" i="8"/>
  <c r="D315" i="8"/>
  <c r="D327" i="8"/>
  <c r="J225" i="8"/>
  <c r="L225" i="8" s="1"/>
  <c r="AA167" i="8"/>
  <c r="J302" i="8"/>
  <c r="L302" i="8" s="1"/>
  <c r="AC187" i="8"/>
  <c r="E175" i="8"/>
  <c r="H233" i="8"/>
  <c r="AG174" i="8"/>
  <c r="E195" i="8"/>
  <c r="R182" i="8"/>
  <c r="M182" i="8"/>
  <c r="I187" i="8"/>
  <c r="M175" i="8"/>
  <c r="M172" i="8" s="1"/>
  <c r="H237" i="8"/>
  <c r="M195" i="8"/>
  <c r="Z195" i="8"/>
  <c r="J226" i="8"/>
  <c r="L226" i="8" s="1"/>
  <c r="AC167" i="8"/>
  <c r="F334" i="8"/>
  <c r="Q180" i="8"/>
  <c r="H258" i="8"/>
  <c r="H235" i="8"/>
  <c r="I175" i="8"/>
  <c r="AB157" i="8"/>
  <c r="AB162" i="8" s="1"/>
  <c r="AB153" i="8"/>
  <c r="AD182" i="8"/>
  <c r="M187" i="8"/>
  <c r="Q182" i="8"/>
  <c r="I292" i="8"/>
  <c r="K292" i="8" s="1"/>
  <c r="H187" i="8"/>
  <c r="AE180" i="8"/>
  <c r="J265" i="8" s="1"/>
  <c r="H265" i="8"/>
  <c r="I301" i="8"/>
  <c r="K301" i="8" s="1"/>
  <c r="M301" i="8" s="1"/>
  <c r="Z187" i="8"/>
  <c r="X175" i="8"/>
  <c r="I243" i="8" s="1"/>
  <c r="G243" i="8"/>
  <c r="N175" i="8"/>
  <c r="G238" i="8"/>
  <c r="N180" i="8"/>
  <c r="G257" i="8"/>
  <c r="AF156" i="8"/>
  <c r="H242" i="8"/>
  <c r="W175" i="8"/>
  <c r="AD175" i="8"/>
  <c r="I246" i="8" s="1"/>
  <c r="G246" i="8"/>
  <c r="I218" i="8"/>
  <c r="K218" i="8" s="1"/>
  <c r="Y175" i="8"/>
  <c r="Y196" i="8" s="1"/>
  <c r="Y197" i="8" s="1"/>
  <c r="Y198" i="8" s="1"/>
  <c r="Y199" i="8" s="1"/>
  <c r="Y200" i="8" s="1"/>
  <c r="Y201" i="8" s="1"/>
  <c r="Y202" i="8" s="1"/>
  <c r="H243" i="8"/>
  <c r="L175" i="8"/>
  <c r="G237" i="8"/>
  <c r="I225" i="8"/>
  <c r="K225" i="8" s="1"/>
  <c r="J216" i="8"/>
  <c r="I167" i="8"/>
  <c r="K297" i="8"/>
  <c r="AE175" i="8"/>
  <c r="H246" i="8"/>
  <c r="X180" i="8"/>
  <c r="G262" i="8"/>
  <c r="D195" i="8"/>
  <c r="U175" i="8"/>
  <c r="H241" i="8"/>
  <c r="D312" i="8"/>
  <c r="D324" i="8"/>
  <c r="Y195" i="8"/>
  <c r="I283" i="8"/>
  <c r="K283" i="8" s="1"/>
  <c r="AB182" i="8"/>
  <c r="J227" i="8"/>
  <c r="L227" i="8" s="1"/>
  <c r="AE167" i="8"/>
  <c r="G260" i="8"/>
  <c r="T180" i="8"/>
  <c r="H175" i="8"/>
  <c r="G235" i="8"/>
  <c r="K162" i="8"/>
  <c r="AG156" i="8"/>
  <c r="J291" i="8"/>
  <c r="J304" i="8" s="1"/>
  <c r="AG190" i="8"/>
  <c r="G285" i="8"/>
  <c r="I216" i="8"/>
  <c r="K216" i="8" s="1"/>
  <c r="Y180" i="8"/>
  <c r="H262" i="8"/>
  <c r="T175" i="8"/>
  <c r="G241" i="8"/>
  <c r="Q187" i="8"/>
  <c r="K182" i="8"/>
  <c r="AB187" i="8"/>
  <c r="F313" i="8"/>
  <c r="D347" i="8"/>
  <c r="K175" i="8"/>
  <c r="H236" i="8"/>
  <c r="K195" i="8"/>
  <c r="I222" i="8"/>
  <c r="K222" i="8" s="1"/>
  <c r="T167" i="8"/>
  <c r="L180" i="8"/>
  <c r="I256" i="8" s="1"/>
  <c r="G256" i="8"/>
  <c r="S157" i="8"/>
  <c r="S162" i="8" s="1"/>
  <c r="S153" i="8"/>
  <c r="F315" i="8"/>
  <c r="D349" i="8"/>
  <c r="AB180" i="8"/>
  <c r="I264" i="8" s="1"/>
  <c r="G264" i="8"/>
  <c r="H234" i="8"/>
  <c r="G175" i="8"/>
  <c r="G195" i="8"/>
  <c r="AD195" i="8"/>
  <c r="H244" i="8"/>
  <c r="AA175" i="8"/>
  <c r="J244" i="8" s="1"/>
  <c r="Z180" i="8"/>
  <c r="I263" i="8" s="1"/>
  <c r="G263" i="8"/>
  <c r="J221" i="8"/>
  <c r="L221" i="8" s="1"/>
  <c r="S167" i="8"/>
  <c r="D337" i="8"/>
  <c r="E314" i="8"/>
  <c r="T157" i="8"/>
  <c r="T162" i="8" s="1"/>
  <c r="T153" i="8"/>
  <c r="AE195" i="8"/>
  <c r="H304" i="8"/>
  <c r="I271" i="8"/>
  <c r="AF185" i="8"/>
  <c r="H195" i="8"/>
  <c r="F157" i="8"/>
  <c r="F162" i="8" s="1"/>
  <c r="F153" i="8"/>
  <c r="I299" i="8"/>
  <c r="K299" i="8" s="1"/>
  <c r="M299" i="8" s="1"/>
  <c r="V187" i="8"/>
  <c r="R175" i="8"/>
  <c r="R172" i="8" s="1"/>
  <c r="G240" i="8"/>
  <c r="R195" i="8"/>
  <c r="G265" i="8"/>
  <c r="AD180" i="8"/>
  <c r="N187" i="8"/>
  <c r="N182" i="8"/>
  <c r="AD187" i="8"/>
  <c r="H182" i="8"/>
  <c r="F175" i="8"/>
  <c r="F172" i="8" s="1"/>
  <c r="G234" i="8"/>
  <c r="F195" i="8"/>
  <c r="E247" i="8"/>
  <c r="I220" i="8"/>
  <c r="K220" i="8" s="1"/>
  <c r="I223" i="8"/>
  <c r="K223" i="8" s="1"/>
  <c r="J219" i="8"/>
  <c r="L219" i="8" s="1"/>
  <c r="O167" i="8"/>
  <c r="J271" i="8"/>
  <c r="AG185" i="8"/>
  <c r="K180" i="8"/>
  <c r="J255" i="8" s="1"/>
  <c r="H255" i="8"/>
  <c r="I224" i="8"/>
  <c r="K224" i="8" s="1"/>
  <c r="U180" i="8"/>
  <c r="J260" i="8" s="1"/>
  <c r="H260" i="8"/>
  <c r="N195" i="8"/>
  <c r="Q195" i="8"/>
  <c r="P175" i="8"/>
  <c r="G239" i="8"/>
  <c r="E313" i="8"/>
  <c r="D336" i="8"/>
  <c r="H180" i="8"/>
  <c r="G254" i="8"/>
  <c r="D313" i="8"/>
  <c r="D325" i="8"/>
  <c r="W195" i="8"/>
  <c r="L157" i="8"/>
  <c r="L162" i="8" s="1"/>
  <c r="L153" i="8"/>
  <c r="I214" i="8"/>
  <c r="O180" i="8"/>
  <c r="H257" i="8"/>
  <c r="U195" i="8"/>
  <c r="J224" i="8"/>
  <c r="L224" i="8" s="1"/>
  <c r="Y167" i="8"/>
  <c r="R157" i="8"/>
  <c r="R162" i="8" s="1"/>
  <c r="R153" i="8"/>
  <c r="I291" i="8"/>
  <c r="AF190" i="8"/>
  <c r="F187" i="8"/>
  <c r="H240" i="8"/>
  <c r="S175" i="8"/>
  <c r="G242" i="8"/>
  <c r="V175" i="8"/>
  <c r="V196" i="8" s="1"/>
  <c r="V197" i="8" s="1"/>
  <c r="V198" i="8" s="1"/>
  <c r="V199" i="8" s="1"/>
  <c r="V200" i="8" s="1"/>
  <c r="V201" i="8" s="1"/>
  <c r="V202" i="8" s="1"/>
  <c r="G258" i="8"/>
  <c r="P180" i="8"/>
  <c r="G259" i="8"/>
  <c r="R180" i="8"/>
  <c r="V167" i="8"/>
  <c r="Z182" i="8"/>
  <c r="J187" i="8"/>
  <c r="L187" i="8"/>
  <c r="D326" i="8"/>
  <c r="D314" i="8"/>
  <c r="F247" i="8"/>
  <c r="E177" i="8"/>
  <c r="H264" i="8"/>
  <c r="AC180" i="8"/>
  <c r="J264" i="8" s="1"/>
  <c r="J175" i="8"/>
  <c r="G236" i="8"/>
  <c r="J195" i="8"/>
  <c r="H245" i="8"/>
  <c r="AC175" i="8"/>
  <c r="J245" i="8" s="1"/>
  <c r="J180" i="8"/>
  <c r="I255" i="8" s="1"/>
  <c r="G255" i="8"/>
  <c r="J220" i="8"/>
  <c r="L220" i="8" s="1"/>
  <c r="E157" i="8"/>
  <c r="AG148" i="8"/>
  <c r="F335" i="8" s="1"/>
  <c r="H335" i="8" s="1"/>
  <c r="E153" i="8"/>
  <c r="I227" i="8"/>
  <c r="K227" i="8" s="1"/>
  <c r="AD167" i="8"/>
  <c r="O175" i="8"/>
  <c r="J238" i="8" s="1"/>
  <c r="H238" i="8"/>
  <c r="J222" i="8"/>
  <c r="L222" i="8" s="1"/>
  <c r="U167" i="8"/>
  <c r="AA180" i="8"/>
  <c r="J263" i="8" s="1"/>
  <c r="H263" i="8"/>
  <c r="H261" i="8"/>
  <c r="W180" i="8"/>
  <c r="J261" i="8" s="1"/>
  <c r="H254" i="8"/>
  <c r="I180" i="8"/>
  <c r="J254" i="8" s="1"/>
  <c r="AB172" i="8"/>
  <c r="AH173" i="8"/>
  <c r="P195" i="8"/>
  <c r="V195" i="8"/>
  <c r="R187" i="8"/>
  <c r="Q167" i="8"/>
  <c r="AE182" i="8"/>
  <c r="J182" i="8"/>
  <c r="E335" i="8" l="1"/>
  <c r="E339" i="8" s="1"/>
  <c r="K244" i="8"/>
  <c r="F177" i="8"/>
  <c r="H196" i="8"/>
  <c r="H197" i="8" s="1"/>
  <c r="H198" i="8" s="1"/>
  <c r="H199" i="8" s="1"/>
  <c r="H200" i="8" s="1"/>
  <c r="H201" i="8" s="1"/>
  <c r="H202" i="8" s="1"/>
  <c r="M298" i="8"/>
  <c r="AE177" i="8"/>
  <c r="Z172" i="8"/>
  <c r="AF170" i="8"/>
  <c r="M302" i="8"/>
  <c r="M275" i="8"/>
  <c r="M281" i="8"/>
  <c r="K253" i="8"/>
  <c r="K261" i="8"/>
  <c r="M261" i="8" s="1"/>
  <c r="AH169" i="8"/>
  <c r="M283" i="8"/>
  <c r="M295" i="8"/>
  <c r="AD196" i="8"/>
  <c r="AD197" i="8" s="1"/>
  <c r="AD198" i="8" s="1"/>
  <c r="AD199" i="8" s="1"/>
  <c r="AD200" i="8" s="1"/>
  <c r="AD201" i="8" s="1"/>
  <c r="AD202" i="8" s="1"/>
  <c r="M227" i="8"/>
  <c r="S196" i="8"/>
  <c r="S197" i="8" s="1"/>
  <c r="S198" i="8" s="1"/>
  <c r="S199" i="8" s="1"/>
  <c r="S200" i="8" s="1"/>
  <c r="S201" i="8" s="1"/>
  <c r="S202" i="8" s="1"/>
  <c r="X196" i="8"/>
  <c r="X197" i="8" s="1"/>
  <c r="X198" i="8" s="1"/>
  <c r="X199" i="8" s="1"/>
  <c r="X200" i="8" s="1"/>
  <c r="X201" i="8" s="1"/>
  <c r="X202" i="8" s="1"/>
  <c r="M284" i="8"/>
  <c r="AH190" i="8"/>
  <c r="D334" i="8"/>
  <c r="L304" i="8"/>
  <c r="M225" i="8"/>
  <c r="G228" i="8"/>
  <c r="K264" i="8"/>
  <c r="M264" i="8" s="1"/>
  <c r="M294" i="8"/>
  <c r="L272" i="8"/>
  <c r="M272" i="8" s="1"/>
  <c r="K215" i="8"/>
  <c r="V177" i="8"/>
  <c r="K256" i="8"/>
  <c r="L256" i="8"/>
  <c r="M278" i="8"/>
  <c r="L263" i="8"/>
  <c r="L238" i="8"/>
  <c r="M274" i="8"/>
  <c r="L217" i="8"/>
  <c r="H228" i="8"/>
  <c r="M292" i="8"/>
  <c r="L177" i="8"/>
  <c r="R167" i="8"/>
  <c r="L255" i="8"/>
  <c r="H285" i="8"/>
  <c r="AH174" i="8"/>
  <c r="F167" i="8"/>
  <c r="AG187" i="8"/>
  <c r="I315" i="8" s="1"/>
  <c r="K315" i="8" s="1"/>
  <c r="K255" i="8"/>
  <c r="L245" i="8"/>
  <c r="AF187" i="8"/>
  <c r="H315" i="8" s="1"/>
  <c r="K246" i="8"/>
  <c r="E167" i="8"/>
  <c r="L214" i="8"/>
  <c r="M220" i="8"/>
  <c r="L261" i="8"/>
  <c r="L254" i="8"/>
  <c r="AF157" i="8"/>
  <c r="AF162" i="8" s="1"/>
  <c r="L264" i="8"/>
  <c r="AH148" i="8"/>
  <c r="D335" i="8" s="1"/>
  <c r="D339" i="8" s="1"/>
  <c r="E340" i="8" s="1"/>
  <c r="M224" i="8"/>
  <c r="L244" i="8"/>
  <c r="M244" i="8" s="1"/>
  <c r="AE196" i="8"/>
  <c r="AE197" i="8" s="1"/>
  <c r="AE198" i="8" s="1"/>
  <c r="AE199" i="8" s="1"/>
  <c r="AE200" i="8" s="1"/>
  <c r="AE201" i="8" s="1"/>
  <c r="AE202" i="8" s="1"/>
  <c r="AG170" i="8"/>
  <c r="I277" i="8"/>
  <c r="K277" i="8" s="1"/>
  <c r="M277" i="8" s="1"/>
  <c r="P182" i="8"/>
  <c r="AF182" i="8" s="1"/>
  <c r="J218" i="8"/>
  <c r="L218" i="8" s="1"/>
  <c r="M218" i="8" s="1"/>
  <c r="M167" i="8"/>
  <c r="J273" i="8"/>
  <c r="L273" i="8" s="1"/>
  <c r="M273" i="8" s="1"/>
  <c r="I182" i="8"/>
  <c r="D348" i="8"/>
  <c r="F314" i="8"/>
  <c r="G314" i="8" s="1"/>
  <c r="U182" i="8"/>
  <c r="J279" i="8"/>
  <c r="L279" i="8" s="1"/>
  <c r="M279" i="8" s="1"/>
  <c r="G313" i="8"/>
  <c r="L260" i="8"/>
  <c r="K263" i="8"/>
  <c r="M263" i="8" s="1"/>
  <c r="D328" i="8"/>
  <c r="E329" i="8" s="1"/>
  <c r="K280" i="8"/>
  <c r="M280" i="8" s="1"/>
  <c r="J276" i="8"/>
  <c r="L276" i="8" s="1"/>
  <c r="M276" i="8" s="1"/>
  <c r="O182" i="8"/>
  <c r="AG182" i="8" s="1"/>
  <c r="I314" i="8" s="1"/>
  <c r="K314" i="8" s="1"/>
  <c r="I217" i="8"/>
  <c r="J167" i="8"/>
  <c r="J215" i="8"/>
  <c r="L215" i="8" s="1"/>
  <c r="G167" i="8"/>
  <c r="D316" i="8"/>
  <c r="K243" i="8"/>
  <c r="L265" i="8"/>
  <c r="J282" i="8"/>
  <c r="L282" i="8" s="1"/>
  <c r="M282" i="8" s="1"/>
  <c r="AA182" i="8"/>
  <c r="AA172" i="8"/>
  <c r="K221" i="8"/>
  <c r="M221" i="8" s="1"/>
  <c r="I226" i="8"/>
  <c r="K226" i="8" s="1"/>
  <c r="M226" i="8" s="1"/>
  <c r="AB167" i="8"/>
  <c r="K167" i="8"/>
  <c r="J241" i="8"/>
  <c r="L241" i="8" s="1"/>
  <c r="U172" i="8"/>
  <c r="J246" i="8"/>
  <c r="L246" i="8" s="1"/>
  <c r="M246" i="8" s="1"/>
  <c r="AE172" i="8"/>
  <c r="J242" i="8"/>
  <c r="L242" i="8" s="1"/>
  <c r="W172" i="8"/>
  <c r="J258" i="8"/>
  <c r="L258" i="8" s="1"/>
  <c r="Q177" i="8"/>
  <c r="G266" i="8"/>
  <c r="I233" i="8"/>
  <c r="AF175" i="8"/>
  <c r="AC172" i="8"/>
  <c r="AA177" i="8"/>
  <c r="U196" i="8"/>
  <c r="U197" i="8" s="1"/>
  <c r="U198" i="8" s="1"/>
  <c r="U199" i="8" s="1"/>
  <c r="U200" i="8" s="1"/>
  <c r="U201" i="8" s="1"/>
  <c r="U202" i="8" s="1"/>
  <c r="I258" i="8"/>
  <c r="K258" i="8" s="1"/>
  <c r="P177" i="8"/>
  <c r="I304" i="8"/>
  <c r="K304" i="8" s="1"/>
  <c r="K291" i="8"/>
  <c r="F345" i="8"/>
  <c r="AF195" i="8"/>
  <c r="M297" i="8"/>
  <c r="I237" i="8"/>
  <c r="K237" i="8" s="1"/>
  <c r="L172" i="8"/>
  <c r="I238" i="8"/>
  <c r="K238" i="8" s="1"/>
  <c r="N172" i="8"/>
  <c r="G315" i="8"/>
  <c r="I252" i="8"/>
  <c r="AF180" i="8"/>
  <c r="X172" i="8"/>
  <c r="H266" i="8"/>
  <c r="I236" i="8"/>
  <c r="K236" i="8" s="1"/>
  <c r="J196" i="8"/>
  <c r="J197" i="8" s="1"/>
  <c r="J198" i="8" s="1"/>
  <c r="J199" i="8" s="1"/>
  <c r="J200" i="8" s="1"/>
  <c r="J201" i="8" s="1"/>
  <c r="J202" i="8" s="1"/>
  <c r="M219" i="8"/>
  <c r="O196" i="8"/>
  <c r="O197" i="8" s="1"/>
  <c r="O198" i="8" s="1"/>
  <c r="O199" i="8" s="1"/>
  <c r="O200" i="8" s="1"/>
  <c r="O201" i="8" s="1"/>
  <c r="O202" i="8" s="1"/>
  <c r="I265" i="8"/>
  <c r="K265" i="8" s="1"/>
  <c r="AD177" i="8"/>
  <c r="J234" i="8"/>
  <c r="L234" i="8" s="1"/>
  <c r="G196" i="8"/>
  <c r="G197" i="8" s="1"/>
  <c r="G198" i="8" s="1"/>
  <c r="G199" i="8" s="1"/>
  <c r="G200" i="8" s="1"/>
  <c r="G201" i="8" s="1"/>
  <c r="G202" i="8" s="1"/>
  <c r="J262" i="8"/>
  <c r="L262" i="8" s="1"/>
  <c r="Y177" i="8"/>
  <c r="AG153" i="8"/>
  <c r="AH153" i="8" s="1"/>
  <c r="J259" i="8"/>
  <c r="L259" i="8" s="1"/>
  <c r="S177" i="8"/>
  <c r="W196" i="8"/>
  <c r="W197" i="8" s="1"/>
  <c r="W198" i="8" s="1"/>
  <c r="W199" i="8" s="1"/>
  <c r="W200" i="8" s="1"/>
  <c r="W201" i="8" s="1"/>
  <c r="W202" i="8" s="1"/>
  <c r="J252" i="8"/>
  <c r="AG180" i="8"/>
  <c r="J236" i="8"/>
  <c r="L236" i="8" s="1"/>
  <c r="K196" i="8"/>
  <c r="K197" i="8" s="1"/>
  <c r="K198" i="8" s="1"/>
  <c r="K199" i="8" s="1"/>
  <c r="K200" i="8" s="1"/>
  <c r="K201" i="8" s="1"/>
  <c r="K202" i="8" s="1"/>
  <c r="I241" i="8"/>
  <c r="K241" i="8" s="1"/>
  <c r="T172" i="8"/>
  <c r="AG157" i="8"/>
  <c r="F346" i="8" s="1"/>
  <c r="H346" i="8" s="1"/>
  <c r="E162" i="8"/>
  <c r="I242" i="8"/>
  <c r="K242" i="8" s="1"/>
  <c r="V172" i="8"/>
  <c r="J257" i="8"/>
  <c r="L257" i="8" s="1"/>
  <c r="O177" i="8"/>
  <c r="J243" i="8"/>
  <c r="L243" i="8" s="1"/>
  <c r="M243" i="8" s="1"/>
  <c r="Y172" i="8"/>
  <c r="E345" i="8"/>
  <c r="AH156" i="8"/>
  <c r="F339" i="8"/>
  <c r="H334" i="8"/>
  <c r="H339" i="8" s="1"/>
  <c r="AH194" i="8"/>
  <c r="D205" i="8"/>
  <c r="I177" i="8"/>
  <c r="Z177" i="8"/>
  <c r="I259" i="8"/>
  <c r="K259" i="8" s="1"/>
  <c r="R177" i="8"/>
  <c r="I234" i="8"/>
  <c r="K234" i="8" s="1"/>
  <c r="F196" i="8"/>
  <c r="F197" i="8" s="1"/>
  <c r="F198" i="8" s="1"/>
  <c r="F199" i="8" s="1"/>
  <c r="F200" i="8" s="1"/>
  <c r="F201" i="8" s="1"/>
  <c r="F202" i="8" s="1"/>
  <c r="AH185" i="8"/>
  <c r="T196" i="8"/>
  <c r="T197" i="8" s="1"/>
  <c r="T198" i="8" s="1"/>
  <c r="T199" i="8" s="1"/>
  <c r="T200" i="8" s="1"/>
  <c r="T201" i="8" s="1"/>
  <c r="T202" i="8" s="1"/>
  <c r="I235" i="8"/>
  <c r="K235" i="8" s="1"/>
  <c r="H172" i="8"/>
  <c r="I196" i="8"/>
  <c r="I197" i="8" s="1"/>
  <c r="I198" i="8" s="1"/>
  <c r="I199" i="8" s="1"/>
  <c r="I200" i="8" s="1"/>
  <c r="I201" i="8" s="1"/>
  <c r="I202" i="8" s="1"/>
  <c r="L196" i="8"/>
  <c r="L197" i="8" s="1"/>
  <c r="L198" i="8" s="1"/>
  <c r="L199" i="8" s="1"/>
  <c r="L200" i="8" s="1"/>
  <c r="L201" i="8" s="1"/>
  <c r="L202" i="8" s="1"/>
  <c r="J235" i="8"/>
  <c r="L235" i="8" s="1"/>
  <c r="I172" i="8"/>
  <c r="AG195" i="8"/>
  <c r="E206" i="8" s="1"/>
  <c r="L271" i="8"/>
  <c r="K172" i="8"/>
  <c r="G172" i="8"/>
  <c r="O172" i="8"/>
  <c r="Q196" i="8"/>
  <c r="Q197" i="8" s="1"/>
  <c r="Q198" i="8" s="1"/>
  <c r="Q199" i="8" s="1"/>
  <c r="Q200" i="8" s="1"/>
  <c r="Q201" i="8" s="1"/>
  <c r="Q202" i="8" s="1"/>
  <c r="M177" i="8"/>
  <c r="D172" i="8"/>
  <c r="J240" i="8"/>
  <c r="L240" i="8" s="1"/>
  <c r="S172" i="8"/>
  <c r="D196" i="8"/>
  <c r="M223" i="8"/>
  <c r="K271" i="8"/>
  <c r="M222" i="8"/>
  <c r="I260" i="8"/>
  <c r="K260" i="8" s="1"/>
  <c r="T177" i="8"/>
  <c r="J228" i="8"/>
  <c r="J237" i="8"/>
  <c r="L237" i="8" s="1"/>
  <c r="M196" i="8"/>
  <c r="M197" i="8" s="1"/>
  <c r="M198" i="8" s="1"/>
  <c r="M199" i="8" s="1"/>
  <c r="M200" i="8" s="1"/>
  <c r="M201" i="8" s="1"/>
  <c r="M202" i="8" s="1"/>
  <c r="I245" i="8"/>
  <c r="K245" i="8" s="1"/>
  <c r="AB196" i="8"/>
  <c r="AB197" i="8" s="1"/>
  <c r="AB198" i="8" s="1"/>
  <c r="AB199" i="8" s="1"/>
  <c r="AB200" i="8" s="1"/>
  <c r="AB201" i="8" s="1"/>
  <c r="AB202" i="8" s="1"/>
  <c r="J239" i="8"/>
  <c r="L239" i="8" s="1"/>
  <c r="Q172" i="8"/>
  <c r="N196" i="8"/>
  <c r="N197" i="8" s="1"/>
  <c r="N198" i="8" s="1"/>
  <c r="N199" i="8" s="1"/>
  <c r="N200" i="8" s="1"/>
  <c r="N201" i="8" s="1"/>
  <c r="N202" i="8" s="1"/>
  <c r="L252" i="8"/>
  <c r="AB177" i="8"/>
  <c r="AD172" i="8"/>
  <c r="J172" i="8"/>
  <c r="AC177" i="8"/>
  <c r="K214" i="8"/>
  <c r="I239" i="8"/>
  <c r="K239" i="8" s="1"/>
  <c r="P172" i="8"/>
  <c r="P196" i="8"/>
  <c r="P197" i="8" s="1"/>
  <c r="P198" i="8" s="1"/>
  <c r="P199" i="8" s="1"/>
  <c r="P200" i="8" s="1"/>
  <c r="P201" i="8" s="1"/>
  <c r="P202" i="8" s="1"/>
  <c r="I240" i="8"/>
  <c r="K240" i="8" s="1"/>
  <c r="R196" i="8"/>
  <c r="R197" i="8" s="1"/>
  <c r="R198" i="8" s="1"/>
  <c r="R199" i="8" s="1"/>
  <c r="R200" i="8" s="1"/>
  <c r="R201" i="8" s="1"/>
  <c r="R202" i="8" s="1"/>
  <c r="I262" i="8"/>
  <c r="K262" i="8" s="1"/>
  <c r="X177" i="8"/>
  <c r="I257" i="8"/>
  <c r="K257" i="8" s="1"/>
  <c r="N177" i="8"/>
  <c r="H247" i="8"/>
  <c r="L216" i="8"/>
  <c r="M216" i="8" s="1"/>
  <c r="U177" i="8"/>
  <c r="W177" i="8"/>
  <c r="I254" i="8"/>
  <c r="K254" i="8" s="1"/>
  <c r="M254" i="8" s="1"/>
  <c r="H177" i="8"/>
  <c r="Z196" i="8"/>
  <c r="Z197" i="8" s="1"/>
  <c r="Z198" i="8" s="1"/>
  <c r="Z199" i="8" s="1"/>
  <c r="Z200" i="8" s="1"/>
  <c r="Z201" i="8" s="1"/>
  <c r="Z202" i="8" s="1"/>
  <c r="AC196" i="8"/>
  <c r="AC197" i="8" s="1"/>
  <c r="AC198" i="8" s="1"/>
  <c r="AC199" i="8" s="1"/>
  <c r="AC200" i="8" s="1"/>
  <c r="AC201" i="8" s="1"/>
  <c r="AC202" i="8" s="1"/>
  <c r="J233" i="8"/>
  <c r="AG175" i="8"/>
  <c r="E196" i="8"/>
  <c r="E172" i="8"/>
  <c r="AA196" i="8"/>
  <c r="AA197" i="8" s="1"/>
  <c r="AA198" i="8" s="1"/>
  <c r="AA199" i="8" s="1"/>
  <c r="AA200" i="8" s="1"/>
  <c r="AA201" i="8" s="1"/>
  <c r="AA202" i="8" s="1"/>
  <c r="AH179" i="8"/>
  <c r="G247" i="8"/>
  <c r="J253" i="8"/>
  <c r="L253" i="8" s="1"/>
  <c r="M253" i="8" s="1"/>
  <c r="G177" i="8"/>
  <c r="J177" i="8"/>
  <c r="L291" i="8"/>
  <c r="K177" i="8"/>
  <c r="AH170" i="8" l="1"/>
  <c r="M214" i="8"/>
  <c r="M245" i="8"/>
  <c r="M256" i="8"/>
  <c r="M260" i="8"/>
  <c r="M304" i="8"/>
  <c r="E312" i="8"/>
  <c r="E316" i="8" s="1"/>
  <c r="AH187" i="8"/>
  <c r="M257" i="8"/>
  <c r="M238" i="8"/>
  <c r="M255" i="8"/>
  <c r="M265" i="8"/>
  <c r="M215" i="8"/>
  <c r="L228" i="8"/>
  <c r="AF167" i="8"/>
  <c r="H311" i="8" s="1"/>
  <c r="AG167" i="8"/>
  <c r="I311" i="8" s="1"/>
  <c r="K311" i="8" s="1"/>
  <c r="E346" i="8"/>
  <c r="E350" i="8" s="1"/>
  <c r="M271" i="8"/>
  <c r="M236" i="8"/>
  <c r="M235" i="8"/>
  <c r="M262" i="8"/>
  <c r="I228" i="8"/>
  <c r="K228" i="8" s="1"/>
  <c r="M228" i="8" s="1"/>
  <c r="AH182" i="8"/>
  <c r="AF177" i="8"/>
  <c r="H313" i="8" s="1"/>
  <c r="K217" i="8"/>
  <c r="M217" i="8" s="1"/>
  <c r="AG177" i="8"/>
  <c r="I313" i="8" s="1"/>
  <c r="K313" i="8" s="1"/>
  <c r="I285" i="8"/>
  <c r="K285" i="8" s="1"/>
  <c r="M242" i="8"/>
  <c r="M241" i="8"/>
  <c r="AH180" i="8"/>
  <c r="H314" i="8"/>
  <c r="J285" i="8"/>
  <c r="L285" i="8" s="1"/>
  <c r="M258" i="8"/>
  <c r="M237" i="8"/>
  <c r="M240" i="8"/>
  <c r="M234" i="8"/>
  <c r="M259" i="8"/>
  <c r="I266" i="8"/>
  <c r="K266" i="8" s="1"/>
  <c r="AG162" i="8"/>
  <c r="AH162" i="8" s="1"/>
  <c r="AH195" i="8"/>
  <c r="E205" i="8"/>
  <c r="E207" i="8" s="1"/>
  <c r="AG172" i="8"/>
  <c r="I312" i="8" s="1"/>
  <c r="K312" i="8" s="1"/>
  <c r="M239" i="8"/>
  <c r="AF196" i="8"/>
  <c r="D197" i="8"/>
  <c r="AH157" i="8"/>
  <c r="D207" i="8"/>
  <c r="H345" i="8"/>
  <c r="H350" i="8" s="1"/>
  <c r="F350" i="8"/>
  <c r="AH175" i="8"/>
  <c r="J266" i="8"/>
  <c r="L266" i="8" s="1"/>
  <c r="M291" i="8"/>
  <c r="I247" i="8"/>
  <c r="K247" i="8" s="1"/>
  <c r="K233" i="8"/>
  <c r="J247" i="8"/>
  <c r="L247" i="8" s="1"/>
  <c r="L233" i="8"/>
  <c r="AF172" i="8"/>
  <c r="E197" i="8"/>
  <c r="AG196" i="8"/>
  <c r="F206" i="8" s="1"/>
  <c r="K252" i="8"/>
  <c r="M252" i="8" s="1"/>
  <c r="F311" i="8"/>
  <c r="D345" i="8"/>
  <c r="AH167" i="8" l="1"/>
  <c r="M266" i="8"/>
  <c r="M247" i="8"/>
  <c r="AH177" i="8"/>
  <c r="M233" i="8"/>
  <c r="M285" i="8"/>
  <c r="F312" i="8"/>
  <c r="G312" i="8" s="1"/>
  <c r="D346" i="8"/>
  <c r="D350" i="8" s="1"/>
  <c r="E351" i="8" s="1"/>
  <c r="E198" i="8"/>
  <c r="AG197" i="8"/>
  <c r="G206" i="8" s="1"/>
  <c r="F205" i="8"/>
  <c r="AH196" i="8"/>
  <c r="I316" i="8"/>
  <c r="AH172" i="8"/>
  <c r="H312" i="8"/>
  <c r="H316" i="8" s="1"/>
  <c r="AF197" i="8"/>
  <c r="D198" i="8"/>
  <c r="G311" i="8"/>
  <c r="K316" i="8"/>
  <c r="G316" i="8" l="1"/>
  <c r="K317" i="8" s="1"/>
  <c r="F316" i="8"/>
  <c r="E199" i="8"/>
  <c r="AG198" i="8"/>
  <c r="H206" i="8" s="1"/>
  <c r="G205" i="8"/>
  <c r="G207" i="8" s="1"/>
  <c r="AH197" i="8"/>
  <c r="D199" i="8"/>
  <c r="AF198" i="8"/>
  <c r="F207" i="8"/>
  <c r="F351" i="8"/>
  <c r="H317" i="8" l="1"/>
  <c r="F340" i="8"/>
  <c r="H351" i="8"/>
  <c r="H340" i="8"/>
  <c r="F329" i="8"/>
  <c r="H329" i="8"/>
  <c r="D330" i="8" s="1"/>
  <c r="I317" i="8"/>
  <c r="G318" i="8" s="1"/>
  <c r="AH198" i="8"/>
  <c r="H205" i="8"/>
  <c r="H207" i="8" s="1"/>
  <c r="E200" i="8"/>
  <c r="AG199" i="8"/>
  <c r="I206" i="8" s="1"/>
  <c r="D200" i="8"/>
  <c r="AF199" i="8"/>
  <c r="I205" i="8" l="1"/>
  <c r="I207" i="8" s="1"/>
  <c r="AH199" i="8"/>
  <c r="AF200" i="8"/>
  <c r="D201" i="8"/>
  <c r="E201" i="8"/>
  <c r="AG200" i="8"/>
  <c r="J206" i="8" s="1"/>
  <c r="E202" i="8" l="1"/>
  <c r="AG202" i="8" s="1"/>
  <c r="L206" i="8" s="1"/>
  <c r="AG201" i="8"/>
  <c r="K206" i="8" s="1"/>
  <c r="AF201" i="8"/>
  <c r="D202" i="8"/>
  <c r="AF202" i="8" s="1"/>
  <c r="J205" i="8"/>
  <c r="J207" i="8" s="1"/>
  <c r="AH200" i="8"/>
  <c r="M206" i="8" l="1"/>
  <c r="AH202" i="8"/>
  <c r="L205" i="8"/>
  <c r="AH201" i="8"/>
  <c r="K205" i="8"/>
  <c r="K207" i="8" s="1"/>
  <c r="L207" i="8" l="1"/>
  <c r="M205" i="8"/>
  <c r="M207" i="8" s="1"/>
</calcChain>
</file>

<file path=xl/comments1.xml><?xml version="1.0" encoding="utf-8"?>
<comments xmlns="http://schemas.openxmlformats.org/spreadsheetml/2006/main">
  <authors>
    <author>Hewlett-Packard Company</author>
  </authors>
  <commentList>
    <comment ref="D23" authorId="0" shapeId="0">
      <text>
        <r>
          <rPr>
            <sz val="9"/>
            <color indexed="81"/>
            <rFont val="Tahoma"/>
            <family val="2"/>
          </rPr>
          <t>Orden de servicios o contrato de prestación de servicios, temporales, hora cátedra, bonificaciones, incentivos, monitoría proyecto</t>
        </r>
      </text>
    </comment>
    <comment ref="F23" authorId="0" shapeId="0">
      <text>
        <r>
          <rPr>
            <sz val="9"/>
            <color indexed="81"/>
            <rFont val="Tahoma"/>
            <family val="2"/>
          </rPr>
          <t>Equipo de sistemas, software, equipo de protección, equipo de comunicación, equipo de laboratorio, muebles y enseres, otros equipos</t>
        </r>
      </text>
    </comment>
    <comment ref="H23" authorId="0" shapeId="0">
      <text>
        <r>
          <rPr>
            <sz val="9"/>
            <color indexed="81"/>
            <rFont val="Tahoma"/>
            <family val="2"/>
          </rPr>
          <t>Seguros para compra de equipo: multiriesgo, equipo de laboratorio, incendio o rotura de maquinaria) (Seguros para convenios o contratos: polizas de cumplimiento - manejo del anticipo -  prestaciones sociales - seriedad de la propuesta</t>
        </r>
      </text>
    </comment>
    <comment ref="J23" authorId="0" shapeId="0">
      <text>
        <r>
          <rPr>
            <sz val="9"/>
            <color indexed="81"/>
            <rFont val="Tahoma"/>
            <family val="2"/>
          </rPr>
          <t>Mantenimiento para compra de equipo - mantenimiento especial para equipo: fuera del mantenimiento preventivo</t>
        </r>
      </text>
    </comment>
    <comment ref="L23" authorId="0" shapeId="0">
      <text>
        <r>
          <rPr>
            <sz val="9"/>
            <color indexed="81"/>
            <rFont val="Tahoma"/>
            <family val="2"/>
          </rPr>
          <t>Audiovisual, de sistemas, de protección, de comunicación, para muebles y enseres, papelería, útiles de escritorio, material de aseo, material eléctrico y electrónico, material de talleres, de laboratorio, para apoyo logístico, otros</t>
        </r>
      </text>
    </comment>
    <comment ref="N23" authorId="0" shapeId="0">
      <text>
        <r>
          <rPr>
            <b/>
            <sz val="9"/>
            <color indexed="81"/>
            <rFont val="Tahoma"/>
            <family val="2"/>
          </rPr>
          <t>Divulgación y promoción</t>
        </r>
        <r>
          <rPr>
            <sz val="9"/>
            <color indexed="81"/>
            <rFont val="Tahoma"/>
            <family val="2"/>
          </rPr>
          <t xml:space="preserve">: Avisos periódico y licitaciones, servicios ofrecidos por la emisora, servicios CRIE, servicios Univirtual 
</t>
        </r>
        <r>
          <rPr>
            <b/>
            <sz val="9"/>
            <color indexed="81"/>
            <rFont val="Tahoma"/>
            <family val="2"/>
          </rPr>
          <t>Trabajos tipográficos</t>
        </r>
        <r>
          <rPr>
            <sz val="9"/>
            <color indexed="81"/>
            <rFont val="Tahoma"/>
            <family val="2"/>
          </rPr>
          <t>: memorias en CD, Certificados, fotocopias, plegables, afiches, volantes, otros</t>
        </r>
      </text>
    </comment>
    <comment ref="R23" authorId="0" shapeId="0">
      <text>
        <r>
          <rPr>
            <sz val="9"/>
            <color indexed="81"/>
            <rFont val="Tahoma"/>
            <family val="2"/>
          </rPr>
          <t>Transporte, alquiler de vehículos, mensajería local y nacional, peajes</t>
        </r>
      </text>
    </comment>
    <comment ref="T23" authorId="0" shapeId="0">
      <text>
        <r>
          <rPr>
            <sz val="9"/>
            <color indexed="81"/>
            <rFont val="Tahoma"/>
            <family val="2"/>
          </rPr>
          <t>Espacios al interior y por fuera de la UTP</t>
        </r>
      </text>
    </comment>
    <comment ref="V23" authorId="0" shapeId="0">
      <text>
        <r>
          <rPr>
            <sz val="9"/>
            <color indexed="81"/>
            <rFont val="Tahoma"/>
            <family val="2"/>
          </rPr>
          <t>Convenios o contratos: publicaciones, otros) (Impuestos: derechos Ministerio, predial, trámites notariales, Sayco Acinpro, otros</t>
        </r>
      </text>
    </comment>
    <comment ref="X23" authorId="0" shapeId="0">
      <text>
        <r>
          <rPr>
            <sz val="9"/>
            <color indexed="81"/>
            <rFont val="Tahoma"/>
            <family val="2"/>
          </rPr>
          <t xml:space="preserve">Línea telefónica y puntos de red)
</t>
        </r>
        <r>
          <rPr>
            <b/>
            <sz val="9"/>
            <color indexed="81"/>
            <rFont val="Tahoma"/>
            <family val="2"/>
          </rPr>
          <t>Servicios públicos:</t>
        </r>
        <r>
          <rPr>
            <sz val="9"/>
            <color indexed="81"/>
            <rFont val="Tahoma"/>
            <family val="2"/>
          </rPr>
          <t xml:space="preserve"> teléfono, internet por punto</t>
        </r>
      </text>
    </comment>
    <comment ref="Z23" authorId="0" shapeId="0">
      <text>
        <r>
          <rPr>
            <sz val="9"/>
            <color indexed="81"/>
            <rFont val="Tahoma"/>
            <family val="2"/>
          </rPr>
          <t>Pasajes y viáticos nacional e internacional</t>
        </r>
      </text>
    </comment>
    <comment ref="AB23" authorId="0" shapeId="0">
      <text>
        <r>
          <rPr>
            <sz val="9"/>
            <color indexed="81"/>
            <rFont val="Tahoma"/>
            <family val="2"/>
          </rPr>
          <t>Valor inscripción incluyendo costo tiquetes y viáticos</t>
        </r>
      </text>
    </comment>
    <comment ref="AD23" authorId="0" shapeId="0">
      <text>
        <r>
          <rPr>
            <sz val="9"/>
            <color indexed="81"/>
            <rFont val="Tahoma"/>
            <family val="2"/>
          </rPr>
          <t>Estudiantes pregrado, postgrado y especializaciones médico quirúrgicas</t>
        </r>
      </text>
    </comment>
    <comment ref="B26" authorId="0" shapeId="0">
      <text>
        <r>
          <rPr>
            <sz val="9"/>
            <color indexed="81"/>
            <rFont val="Tahoma"/>
            <family val="2"/>
          </rPr>
          <t>DE QUÉ ACTIVIDAD O ACTIVIDADES HACE PARTE?</t>
        </r>
      </text>
    </comment>
    <comment ref="C26" authorId="0" shapeId="0">
      <text>
        <r>
          <rPr>
            <sz val="9"/>
            <color indexed="81"/>
            <rFont val="Tahoma"/>
            <family val="2"/>
          </rPr>
          <t>CUÁL ES EL GASTO?
QUÉ ESTÁ PRESUPUESTANDO, QUÉ VA A CONTRATAR, COMPRAR, ETC.</t>
        </r>
      </text>
    </comment>
    <comment ref="B27" authorId="0" shapeId="0">
      <text>
        <r>
          <rPr>
            <sz val="9"/>
            <color indexed="81"/>
            <rFont val="Tahoma"/>
            <family val="2"/>
          </rPr>
          <t>DE QUÉ ACTIVIDAD O ACTIVIDADES HACE PARTE?</t>
        </r>
      </text>
    </comment>
    <comment ref="B28" authorId="0" shapeId="0">
      <text>
        <r>
          <rPr>
            <sz val="9"/>
            <color indexed="81"/>
            <rFont val="Tahoma"/>
            <family val="2"/>
          </rPr>
          <t>DE QUÉ ACTIVIDAD O ACTIVIDADES HACE PARTE?</t>
        </r>
      </text>
    </comment>
    <comment ref="B29" authorId="0" shapeId="0">
      <text>
        <r>
          <rPr>
            <sz val="9"/>
            <color indexed="81"/>
            <rFont val="Tahoma"/>
            <family val="2"/>
          </rPr>
          <t>DE QUÉ ACTIVIDAD O ACTIVIDADES HACE PARTE?</t>
        </r>
      </text>
    </comment>
    <comment ref="B30" authorId="0" shapeId="0">
      <text>
        <r>
          <rPr>
            <sz val="9"/>
            <color indexed="81"/>
            <rFont val="Tahoma"/>
            <family val="2"/>
          </rPr>
          <t>DE QUÉ ACTIVIDAD O ACTIVIDADES HACE PARTE?</t>
        </r>
      </text>
    </comment>
  </commentList>
</comments>
</file>

<file path=xl/comments2.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<sst xmlns="http://schemas.openxmlformats.org/spreadsheetml/2006/main" count="2589" uniqueCount="1418">
  <si>
    <t>Sostenibilidad de la Infraestructura Física</t>
  </si>
  <si>
    <t>Sistemas de Información</t>
  </si>
  <si>
    <t>Optimización de Ingresos</t>
  </si>
  <si>
    <t>3. Bienestar Institucional implementado, facilitando la formación integral, el desarrollo social e intercultural y el acompaña-miento institucional.</t>
  </si>
  <si>
    <t>Código</t>
  </si>
  <si>
    <t>Porcentaje</t>
  </si>
  <si>
    <t>Versión</t>
  </si>
  <si>
    <t>Fecha</t>
  </si>
  <si>
    <t>Página</t>
  </si>
  <si>
    <t>113-F31</t>
  </si>
  <si>
    <t>Actores o entidades externas a la UTP que participan en el proyecto</t>
  </si>
  <si>
    <t xml:space="preserve">Plan Operativo Actual </t>
  </si>
  <si>
    <t>Proyecto</t>
  </si>
  <si>
    <t>Nuevas líneas de financiamiento</t>
  </si>
  <si>
    <t>Racionalización del uso de los recursos</t>
  </si>
  <si>
    <t>Contribución a la consolidación de una red de observatorios para la Ecorregión</t>
  </si>
  <si>
    <t>Difusión del sentido de la movilización</t>
  </si>
  <si>
    <t>Sistematización de la experiencia y transferencia del modelo</t>
  </si>
  <si>
    <t>Acciones que contribuyan a la transferencia de conocimiento en alianza Universidad - Empresa - Estado</t>
  </si>
  <si>
    <t>Número total de personas difundidas por los reeditores</t>
  </si>
  <si>
    <t>Número de departamentos que conocen el modelo</t>
  </si>
  <si>
    <t>Si</t>
  </si>
  <si>
    <t>No</t>
  </si>
  <si>
    <t>¿Cuál fue el ajuste?</t>
  </si>
  <si>
    <t>Plan operativo ajustado</t>
  </si>
  <si>
    <t>Indicadores ajustados</t>
  </si>
  <si>
    <t>Control de cambios a los proyectos</t>
  </si>
  <si>
    <t>PDI-07</t>
  </si>
  <si>
    <t>Nombre del indicador de propósito al cual le apunta este proyecto</t>
  </si>
  <si>
    <t>Realizó ajustes o cambios a planes operativos 
(Marque con una X)</t>
  </si>
  <si>
    <t>Realizó ajustes o modificaciones a indicadores 
(Marque con una X)</t>
  </si>
  <si>
    <t>Objetivo institucional</t>
  </si>
  <si>
    <t>Nombre del proyecto</t>
  </si>
  <si>
    <t xml:space="preserve">Otras instancias o dependencias participantes </t>
  </si>
  <si>
    <t>Nombre del indicador</t>
  </si>
  <si>
    <t>Descripción del indicador</t>
  </si>
  <si>
    <t>Unidad de medida</t>
  </si>
  <si>
    <t>Fórmula</t>
  </si>
  <si>
    <t>Indicadores</t>
  </si>
  <si>
    <t>Medios de verificación</t>
  </si>
  <si>
    <t>Total</t>
  </si>
  <si>
    <t>Total proyecto</t>
  </si>
  <si>
    <t>PDI-01</t>
  </si>
  <si>
    <t>Información Básica del Proyecto</t>
  </si>
  <si>
    <t>PDI-02</t>
  </si>
  <si>
    <t>PDI-03</t>
  </si>
  <si>
    <t>Justificación</t>
  </si>
  <si>
    <t>Actividades</t>
  </si>
  <si>
    <t>Recursos por gestionar</t>
  </si>
  <si>
    <t>Diagnóstico del problema/necesidad/oportunidad</t>
  </si>
  <si>
    <t>Descripción del proyecto</t>
  </si>
  <si>
    <t>Caracterización población objetivo (beneficiarios)</t>
  </si>
  <si>
    <t>MATRIZ DE MARCO LÓGICO DEL PROYECTO</t>
  </si>
  <si>
    <t>Subtotal</t>
  </si>
  <si>
    <t>Nombre del Proyecto</t>
  </si>
  <si>
    <t>PDI-04</t>
  </si>
  <si>
    <t>PDI-05</t>
  </si>
  <si>
    <t>Agua</t>
  </si>
  <si>
    <t>Superficial</t>
  </si>
  <si>
    <t>Aire</t>
  </si>
  <si>
    <t>Material particulado</t>
  </si>
  <si>
    <t>Nivel sonoro</t>
  </si>
  <si>
    <t>Olores</t>
  </si>
  <si>
    <t>Suelos</t>
  </si>
  <si>
    <t>Fertilidad</t>
  </si>
  <si>
    <t>Erosión</t>
  </si>
  <si>
    <t>Medio Biológico</t>
  </si>
  <si>
    <t>Flora</t>
  </si>
  <si>
    <t>Fauna</t>
  </si>
  <si>
    <t>Medio Perceptivo</t>
  </si>
  <si>
    <t>Paisaje</t>
  </si>
  <si>
    <t>Clasificación del impacto</t>
  </si>
  <si>
    <t>Positivo (+)</t>
  </si>
  <si>
    <t>Negativo (-)</t>
  </si>
  <si>
    <t>Nulo (0)</t>
  </si>
  <si>
    <t>Intensidad</t>
  </si>
  <si>
    <t>Leve (1)</t>
  </si>
  <si>
    <t>Moderada (2)</t>
  </si>
  <si>
    <t>Severa (3)</t>
  </si>
  <si>
    <t>Duración del impacto</t>
  </si>
  <si>
    <t>Temporal (T)</t>
  </si>
  <si>
    <t>Permanente (P)</t>
  </si>
  <si>
    <t>Acciones para el tratamiento del impacto 
(si es negativo)</t>
  </si>
  <si>
    <t>Empresa privada</t>
  </si>
  <si>
    <t>Cooperación Internacional</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</si>
  <si>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</si>
  <si>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</si>
  <si>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</si>
  <si>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</si>
  <si>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</si>
  <si>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</si>
  <si>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</si>
  <si>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</si>
  <si>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PDI-06</t>
  </si>
  <si>
    <t>Descripción de beneficios sociales y económicos del proyecto</t>
  </si>
  <si>
    <t>Describa brevemente los beneficios económicos del proyecto</t>
  </si>
  <si>
    <t>Describa brevemente los beneficios sociales  del proyecto</t>
  </si>
  <si>
    <t>2 de 8</t>
  </si>
  <si>
    <t>3 de 8</t>
  </si>
  <si>
    <t>4 de 8</t>
  </si>
  <si>
    <t>5 de 8</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</si>
  <si>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</si>
  <si>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1 de 8</t>
  </si>
  <si>
    <t>6 de 8</t>
  </si>
  <si>
    <t>Tipo de impacto generado por el proyecto de acuerdo con su clasificación, intensidad y duración. Adicionalmente, las acciones que se desarrollarán para su tratamiento.</t>
  </si>
  <si>
    <t>Análisis de Impacto Ambiental</t>
  </si>
  <si>
    <t>7 de 8</t>
  </si>
  <si>
    <t>8 de 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</si>
  <si>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</si>
  <si>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Política de propiedad intelectual</t>
  </si>
  <si>
    <t>Meta 2017</t>
  </si>
  <si>
    <t>Supuestos
(Factores externos, que están por fuera de la gobernabilidad de la gerencia y cuya ocurrencia es necesaria para asegurar el cumplimiento de objetivos del proyecto)</t>
  </si>
  <si>
    <t>Responsable
Plan Operativo</t>
  </si>
  <si>
    <t>Responsable
Componente</t>
  </si>
  <si>
    <t>Responsable
Objetivo</t>
  </si>
  <si>
    <t>Costos (Pesos)</t>
  </si>
  <si>
    <t>Presupuesto general plurianual (Pesos)</t>
  </si>
  <si>
    <t>Descripción de posibles fuentes de financiación del proyecto (Fuente y valor en pesos)</t>
  </si>
  <si>
    <t>Gestión de sostenibilidad ambiental</t>
  </si>
  <si>
    <t>1.P2. Desarrollo tecnológico</t>
  </si>
  <si>
    <t>Automatización de Espacios Físicos</t>
  </si>
  <si>
    <t>Sistemas de Comunicación</t>
  </si>
  <si>
    <t>Procesos de Gestión Humana</t>
  </si>
  <si>
    <t>Observatorio de vinculación y seguimiento del egresado</t>
  </si>
  <si>
    <t>Articulación de la educación media con la educación superior</t>
  </si>
  <si>
    <t>4.P1. Convocatorias internas y externas para financiación de proyectos</t>
  </si>
  <si>
    <t>Convocatorias internas y externas para la financiación de proyectos</t>
  </si>
  <si>
    <t>Fomento a la actividad investigativa de estudiantes de pregrado</t>
  </si>
  <si>
    <t>4.P2. Políticas de fomento de investigación, innovación y extensión</t>
  </si>
  <si>
    <t>Política Editorial</t>
  </si>
  <si>
    <t>Política de Investigaciones</t>
  </si>
  <si>
    <t>Políticas de Extensión</t>
  </si>
  <si>
    <t>Programas de Formación</t>
  </si>
  <si>
    <t>Trabajos presentando en red</t>
  </si>
  <si>
    <t>4.P3. Relación Universidad - Empresa - Estado y Sociedad Civil</t>
  </si>
  <si>
    <t>Seguimiento adquisición competencia en lengua extranjera - Estudiantes</t>
  </si>
  <si>
    <t>Comunicación para la Internacionalización</t>
  </si>
  <si>
    <t>Actividades realizadas con Socios Académicos Internacionales</t>
  </si>
  <si>
    <t>Coordinación de Reuniones con entidades externas para promover la internacionalización</t>
  </si>
  <si>
    <t>Enlace de internacionalización por facultad</t>
  </si>
  <si>
    <t>6.P2. Contribución a la consolidación de una red de observatorios para la Ecorregión</t>
  </si>
  <si>
    <t>Sistema universitario para la formulación y gestión de políticas públicas regionales</t>
  </si>
  <si>
    <t>6.P4. Integración académica</t>
  </si>
  <si>
    <t>Gestión para la Participación activa en el fondo regional de investigaciones</t>
  </si>
  <si>
    <t>6.P5. Aporte de la UTP al proyecto de Paisaje Cultural Cafetero</t>
  </si>
  <si>
    <t>Usos de la agro biodiversidad en la ecorregión eje cafetero</t>
  </si>
  <si>
    <t>Gestión Ambiental Comunidades</t>
  </si>
  <si>
    <t>Sistema de Gerencia para las alianzas</t>
  </si>
  <si>
    <t>Implementación del CI&amp;DT -Nodo Central</t>
  </si>
  <si>
    <t>Generación y Gestión de acuerdos de trabajo</t>
  </si>
  <si>
    <t>Participantes en los programas de formación</t>
  </si>
  <si>
    <t>Propuestas presentadas por grupos de investigación en red a convocatorias externas (instituciones, universidades, empresas)</t>
  </si>
  <si>
    <t>Número de tips generados en torno a la promoción de la internacionalización</t>
  </si>
  <si>
    <t>Número de convocatorias para estudiantes internacionales</t>
  </si>
  <si>
    <t>Número de convocatorias internacionales para estudiantes UTP</t>
  </si>
  <si>
    <t>Observatorios regionales en los cuales participa la UTP</t>
  </si>
  <si>
    <t>Facultades y/o dependencias de la UTP que participan en procesos de construcción y/o actualización de políticas públicas regionales</t>
  </si>
  <si>
    <t>Proyectos de investigación gestionados por medio de redes académicas regionales</t>
  </si>
  <si>
    <t>Proyectos de investigación en temas relacionados con el Paisaje Cultural Cafetero</t>
  </si>
  <si>
    <t>Promoción para la participación de la comunidad en la conservación del PCC</t>
  </si>
  <si>
    <t>Participantes en el proceso de audiencia pública de rendición de cuentas a la ciudadanía</t>
  </si>
  <si>
    <t>Implementación del sistema de vigilancia</t>
  </si>
  <si>
    <t>Cumplimiento del plan de acción anual con seguimiento en los Comités Directivos</t>
  </si>
  <si>
    <t xml:space="preserve">Proyectos de Innovación </t>
  </si>
  <si>
    <t>Gestión de la innovación</t>
  </si>
  <si>
    <t>Banco de Talentos (Fomento a la cultura de la innovación, emprendimiento y creatividad)</t>
  </si>
  <si>
    <t>Gestión del Centro de Innovación y Desarrollo Tecnológico</t>
  </si>
  <si>
    <t>Número de personas vinculadas a procesos de apropiación social del conocimiento</t>
  </si>
  <si>
    <t>Número de ideas de innovación apoyadas desde la unidad de gestión de innovación del CIDT</t>
  </si>
  <si>
    <t>Grupos de investigación alineados</t>
  </si>
  <si>
    <t>Formulación de Propuestas y Proyectos para la RNICT</t>
  </si>
  <si>
    <t>Gestión para la Formación del Talento Humano como soporte del CI&amp;DT</t>
  </si>
  <si>
    <t>Articulación con instituciones educativas</t>
  </si>
  <si>
    <t>Red de Nodos de Innovación, Ciencia y Tecnología</t>
  </si>
  <si>
    <t>Proyecto de institucionalidad Red de Nodos</t>
  </si>
  <si>
    <t>Número de proyectos de innovación susceptibles de ser spin-off apoyados en el CIDT</t>
  </si>
  <si>
    <t>Gestión de la Unidad de Desarrollo Agroindustrial (UDA)</t>
  </si>
  <si>
    <t>7.P4. Centro de Innovación y Desarrollo Tecnológico</t>
  </si>
  <si>
    <t>Libros y/o revistas</t>
  </si>
  <si>
    <t>Nación</t>
  </si>
  <si>
    <t xml:space="preserve">Departamento </t>
  </si>
  <si>
    <t xml:space="preserve">Municipio </t>
  </si>
  <si>
    <t>Nombre del Plan Operativo</t>
  </si>
  <si>
    <t>Descripción</t>
  </si>
  <si>
    <t>Recursos UTP inversión</t>
  </si>
  <si>
    <t>Subotal</t>
  </si>
  <si>
    <t>1.P1. Desarrollo Físico Sostenible</t>
  </si>
  <si>
    <t>1.P3. Gestión Humana</t>
  </si>
  <si>
    <t>1.P4. Gestión Organizacional y de Procesos</t>
  </si>
  <si>
    <t>1.P6. Gestión financiera</t>
  </si>
  <si>
    <t>1.P5.Sostenibilidad ambiental</t>
  </si>
  <si>
    <t>2P1. Gestión para el ingreso articulado</t>
  </si>
  <si>
    <t>Cultura Organizacional</t>
  </si>
  <si>
    <t>Modernización Administrativa</t>
  </si>
  <si>
    <t>Gestión Integral</t>
  </si>
  <si>
    <t>Gestión Estratégica del campus</t>
  </si>
  <si>
    <t>Gestión sedes alternas</t>
  </si>
  <si>
    <t>Sostenibilidad de hardware, software, equipo de laboratorio y talleres</t>
  </si>
  <si>
    <t>2P2. Egreso exitoso</t>
  </si>
  <si>
    <t>2P3. Gestión de egresados</t>
  </si>
  <si>
    <t>2P4. Desarrollo Integral Docente</t>
  </si>
  <si>
    <t>2P5. Aseguramiento de la calidad</t>
  </si>
  <si>
    <t>2P6. Gestión curricular</t>
  </si>
  <si>
    <t>2P7. Promoción y desarrollo de la educación virtual</t>
  </si>
  <si>
    <t>2P8. Gestión de capacidades institucionales para la oferta de programas académicos</t>
  </si>
  <si>
    <t>Nivelación de competencias iniciales</t>
  </si>
  <si>
    <t>Programa de Acompañamiento Académico</t>
  </si>
  <si>
    <t>Observatorio institucional</t>
  </si>
  <si>
    <t>Formación posgraduada</t>
  </si>
  <si>
    <t>Formación integral</t>
  </si>
  <si>
    <t>Coordinación general del proceso de autoevaluación con fines de acreditación de programas de pregrado y posgrado</t>
  </si>
  <si>
    <t>Coordinación Técnica del proceso de Acreditación Institucional</t>
  </si>
  <si>
    <t>Revisión y actualización del Proyecto Educativo Institucional</t>
  </si>
  <si>
    <t>Diseño de estructura académico- administrativa para la educación virtual</t>
  </si>
  <si>
    <t>Estudio de factibilidad y selección de oferta virtual</t>
  </si>
  <si>
    <t>Sensibilización a la comunidad universitaria sobre la educación virtual en la UTP</t>
  </si>
  <si>
    <t>Análisis de capacidades para la oferta de nuevos programas.</t>
  </si>
  <si>
    <t>Revisión de capacidades para la oferta actual.</t>
  </si>
  <si>
    <t>3.P1. Formación para la vida</t>
  </si>
  <si>
    <t>3.P2. Gestión Social</t>
  </si>
  <si>
    <t>3.P3. Promoción de la Salud Integral</t>
  </si>
  <si>
    <t>3.P4. Gestión estratégica</t>
  </si>
  <si>
    <t>3.P5. PAI-UTP</t>
  </si>
  <si>
    <t>Formación para la responsabilidad social</t>
  </si>
  <si>
    <t>Formación para el desarrollo humano</t>
  </si>
  <si>
    <t>Formación Deportiva</t>
  </si>
  <si>
    <t>Formación artístico cultural</t>
  </si>
  <si>
    <t>Observatorio social</t>
  </si>
  <si>
    <t>Promoción Social</t>
  </si>
  <si>
    <t>Servicio Social Universitario, voluntariado y escuela de liderazgo</t>
  </si>
  <si>
    <t>Promoción en salud integral</t>
  </si>
  <si>
    <t>Casita Utepitos</t>
  </si>
  <si>
    <t>Gestión de alianzas y recursos</t>
  </si>
  <si>
    <t>Atención y orientación</t>
  </si>
  <si>
    <t>Difusión e información del PAI</t>
  </si>
  <si>
    <t>Reconocimiento de Grupos e Investigadores por Colciencias</t>
  </si>
  <si>
    <t>Política de prácticas</t>
  </si>
  <si>
    <t>Programa de apoyo a prácticas universitarias</t>
  </si>
  <si>
    <t>Gestión de servicios de extensión</t>
  </si>
  <si>
    <t>Programa de consolidación de la unidad de gestión tecnológica, innovación y emprendimiento</t>
  </si>
  <si>
    <t>Política de gestión tecnológica, innovación y emprendimiento</t>
  </si>
  <si>
    <t>5.P1. Internacionalización en casa</t>
  </si>
  <si>
    <t>Capacidades físicas y tecnológicas</t>
  </si>
  <si>
    <t>Recurso humano calificado</t>
  </si>
  <si>
    <t>Estrategias curriculares</t>
  </si>
  <si>
    <t>5.P2. Movilidad estudiantil internacional</t>
  </si>
  <si>
    <t>Lanzamiento de convocatorias</t>
  </si>
  <si>
    <t>5.P3. Socios académicos internacionales</t>
  </si>
  <si>
    <t>6.P1. Alianza Universidad - empresa - estado para la transferencia del conocimiento para los sectores y tecnologías más promisorias de la Ecorregión</t>
  </si>
  <si>
    <t>Alianza Universidad Empresa Estado para la transferencia de conocimiento a los sectores y tecnologías más promisorias de la Ecorregión.</t>
  </si>
  <si>
    <t>6.P3.Sistema universitario para la formulación y gestión de políticas públicas regionales</t>
  </si>
  <si>
    <t>Programas de postgrado en red</t>
  </si>
  <si>
    <t>Aporte de la UTP al Proyecto Paisaje Cultural Cafetero</t>
  </si>
  <si>
    <t>Plataforma natural y social del territorio como base para el desarrollo sostenible, la educación, la cultura y la cultura de paz.</t>
  </si>
  <si>
    <t>6.P6. Plataforma natural y social del territorio como base para el desarrollo sostenible, la cultura, la educación, y la cultura de paz</t>
  </si>
  <si>
    <t>7.P1. Inteligencia Institucional y del Contexto</t>
  </si>
  <si>
    <t>Implementación del sistema de vigilancia y monitoreo del entorno</t>
  </si>
  <si>
    <t>Inteligencia Institucional</t>
  </si>
  <si>
    <t>7.P2. Sociedad en Movimiento</t>
  </si>
  <si>
    <t>Políticas públicas gestionadas, proyectos estructurales y de alto impacto</t>
  </si>
  <si>
    <t>Sociedad en movimiento al interior de la UTP</t>
  </si>
  <si>
    <t>7.P3. Soporte a las Alianzas Estratégicas</t>
  </si>
  <si>
    <t>Acompañamiento a las alianzas existentes</t>
  </si>
  <si>
    <t>Rendición de Cuentas permanente</t>
  </si>
  <si>
    <t>Renovacion curricular</t>
  </si>
  <si>
    <t>Ejecución de Gestión Estratégica del campus</t>
  </si>
  <si>
    <t>Ejecución de Gestión sedes alternas</t>
  </si>
  <si>
    <t>Ejecución Sostenibilidad de la Infraestructura Física</t>
  </si>
  <si>
    <t>Ejecución de Sistemas de Información</t>
  </si>
  <si>
    <t>Avance en la ejecución del plan operativo Automatización de Espacios Físicos</t>
  </si>
  <si>
    <t>Avance en la ejecución del plan operativo Sostenibilidad de Hardware, software, equipo de laboratorio y talleres.</t>
  </si>
  <si>
    <t>Avance en la ejecución del plan operativo Sistemas de Comunicación</t>
  </si>
  <si>
    <t>Ejecución de Procesos de Gestión Humana</t>
  </si>
  <si>
    <t>Ejecución de Cultura Organizacional</t>
  </si>
  <si>
    <t>Ejecución de Modernización Administrativa</t>
  </si>
  <si>
    <t>Ejecución de Gestión Integral</t>
  </si>
  <si>
    <t>Ejecución de Gestión de sostenibilidad ambiental</t>
  </si>
  <si>
    <t>Ejecución de Optimización de Ingresos</t>
  </si>
  <si>
    <t>Ejecución de Nuevas líneas de financiamiento</t>
  </si>
  <si>
    <t>Ejecución de Racionalización del uso de los recursos</t>
  </si>
  <si>
    <t>Avance de Nivelación de competencias inciales</t>
  </si>
  <si>
    <t>Estudiantes valorados en todas las pruebas</t>
  </si>
  <si>
    <t>Avance de Articulación de la educación media con la educación superior</t>
  </si>
  <si>
    <t>Avance de Programa de Acompañamiento Académico</t>
  </si>
  <si>
    <t>Avance de Observatorio institucional</t>
  </si>
  <si>
    <t>Impacto de la estrategia de gestión del conocimiento sobre la comunidad Universitaria</t>
  </si>
  <si>
    <t>Porcentaje de graduados con información actualizada acorde con las variables de interés institucional</t>
  </si>
  <si>
    <t>Informes generados para uso y toma de decisiones en el marco de la Calidad Académica</t>
  </si>
  <si>
    <t>Avance de Formación integral</t>
  </si>
  <si>
    <t>Avance de Formación posgraduada</t>
  </si>
  <si>
    <t>Avance de Coordinación general de autoevaluación con fines de acreditación de programas de pregrado y posgrado</t>
  </si>
  <si>
    <t>Avance de Coordinación Técnica del proceso de Acreditación Institucional</t>
  </si>
  <si>
    <t>Avance de Revisión y actualización del Proyecto Educativo Institucional</t>
  </si>
  <si>
    <t>Avance de Renovacion curricular</t>
  </si>
  <si>
    <t>Avance de Diseño de estructura académico-administrativa para la educación virtual</t>
  </si>
  <si>
    <t>Avance de Estudio de factibilidad y selección de oferta virtual</t>
  </si>
  <si>
    <t>Avance de Sensibilización a la comunidad universitaria sobre la educación virtual en la UTP</t>
  </si>
  <si>
    <t>Avance de Análisis de capacidades para la oferta de nuevos programas</t>
  </si>
  <si>
    <t>Avance de Revisión de capacidades para la oferta actual</t>
  </si>
  <si>
    <t>Participaciones en acciones de formación para la responsabilidad social</t>
  </si>
  <si>
    <t>Participantes en acciones de formación para la responsabilidad social</t>
  </si>
  <si>
    <t>Participaciones en actividades para el desarrollo humano</t>
  </si>
  <si>
    <t>Participantes en actividades para el desarrollo humano</t>
  </si>
  <si>
    <t>Participantes en actividades para la actividad física recreativa y uso del tiempo libre</t>
  </si>
  <si>
    <t>Participaciones en actividades para la actividad física recreativa y uso del tiempo libre</t>
  </si>
  <si>
    <t>Participantes en actividades de formación artístico cultural</t>
  </si>
  <si>
    <t>Participaciones en actividades de formación artístico cultural</t>
  </si>
  <si>
    <t>Participaciones de asistentes a actividades artístico culturales</t>
  </si>
  <si>
    <t>Número de productos elaborados por el observatorio social</t>
  </si>
  <si>
    <t>Número de estudiantes apoyados</t>
  </si>
  <si>
    <t>Número de atenciones por parte de promoción social</t>
  </si>
  <si>
    <t>Número de personas participantes en actividades de voluntariado y escuela de liderazgo</t>
  </si>
  <si>
    <t>Número de personas impactadas en actividades de servicio social, voluntariado y escuela de liderazgo</t>
  </si>
  <si>
    <t>Participaciones en promoción de la salud integral</t>
  </si>
  <si>
    <t>Participantes en promoción de la salud integral</t>
  </si>
  <si>
    <t>Gestión de recursos para la promoción institucional</t>
  </si>
  <si>
    <t>Número de alianzas para la Responsabilidad Social</t>
  </si>
  <si>
    <t>Número de estudiantes orientados</t>
  </si>
  <si>
    <t>Avance en el plan operativo para la difusión e información del PAI (en esta se incluiran los informes dirigidos a las facultades y dependencias).</t>
  </si>
  <si>
    <t xml:space="preserve">% Ejecución del Plan de Acción del Fomento a la actividad investigativa de estudiantes de pregrado </t>
  </si>
  <si>
    <t>% Ejecución del Plan de Acción de Convocatorias internas y externas para la financiación de proyectos</t>
  </si>
  <si>
    <t>% Ejecución del Plan de Acción  de Reconocimiento de Grupos e Investigadores por Colciencias</t>
  </si>
  <si>
    <t>Ejecución de Política Editorial</t>
  </si>
  <si>
    <t>% Ejecución de Política de Investigaciones</t>
  </si>
  <si>
    <t>Ejecución de Política de propiedad intelectual</t>
  </si>
  <si>
    <t>% Ejecución de Política de Extensión</t>
  </si>
  <si>
    <t>% Ejecución de Política de Prácticas</t>
  </si>
  <si>
    <t>% de Ejecución del Plan de acción para la elaboración de la Política de gestión tecnológica, innovación y emprendimiento</t>
  </si>
  <si>
    <t>Número de estudiantes vinculados al programa de Prácticas Universitarias</t>
  </si>
  <si>
    <t>Número de visitas realizadas a empresas e instituciones</t>
  </si>
  <si>
    <t>Ejecución de Articulación de actores internos y externos de Universidad Empresa Estado</t>
  </si>
  <si>
    <t>Número de capacitaciones realizadas a docentes y personal administrativo en el manejo y creación de actividades de extensión en el aplicativo.</t>
  </si>
  <si>
    <t>% Ejecución del Plan de Acción del Programa de consolidación la unidad de gestión tecnológica, innovación y emprendimiento</t>
  </si>
  <si>
    <t>Número de reportes de estudiantes en curso de ingles</t>
  </si>
  <si>
    <t>Matrículas de estudiantes en cursos de inglés</t>
  </si>
  <si>
    <t>Estudiantes que presentaron prueba de suficiencia en lengua inglesa</t>
  </si>
  <si>
    <t>Estudiantes que presentaron prueba de clasificación en lengua inglesa</t>
  </si>
  <si>
    <t>Personas atendidas por el área de extensión del ILEX</t>
  </si>
  <si>
    <t>Desarrollo de la estrategia de blended-learning</t>
  </si>
  <si>
    <t>Número de administrativos en formación de lengua extranjera</t>
  </si>
  <si>
    <t>Número de docentes en formación de lengua extranjera</t>
  </si>
  <si>
    <t>Número de conferencias magistrales exponiendo oportunidades internacionales</t>
  </si>
  <si>
    <t>Número de actividades con Socios Académicos Internacionales</t>
  </si>
  <si>
    <t>Número de reuniones o talleres con entidades externas para promover la internacionalización</t>
  </si>
  <si>
    <t>Número de enlaces activos de internacionalización por facultad</t>
  </si>
  <si>
    <t>Grupos de investigación de la UTP que apoyan observatorios de la Ecorregión</t>
  </si>
  <si>
    <t>Observatorios apoyados con procesos de transferencia de conocimiento</t>
  </si>
  <si>
    <t>Programas de postgrados en red</t>
  </si>
  <si>
    <t>Ejecución de Gestión ambiental comunidades</t>
  </si>
  <si>
    <t>Ejecución de Uso de la agro biodiversidad en la Ecoregión Eje Cafetro</t>
  </si>
  <si>
    <t>Número De actividades a nivel regional con la participación de la UTP en temas ambientales, sociales, la educación, la cultura y cultura de paz</t>
  </si>
  <si>
    <t>Ejecución de Implementación del sistema de vigilancia y monitoreo del entorno</t>
  </si>
  <si>
    <t>Personas capacitadas en el sistema de información estratégico</t>
  </si>
  <si>
    <t>Ejecución de Inteligencia Institucional</t>
  </si>
  <si>
    <t>Reeditores formados</t>
  </si>
  <si>
    <t>Políticas públicas de la sociedad en movimiento gestionadas ante las instancias pertinentes (local y departamental)</t>
  </si>
  <si>
    <t>Número de Proyectos de la sociedad en movimiento construidos y en ejecución</t>
  </si>
  <si>
    <t>Número de instituciones o entidades que se vinculan formalmente a la sociedad en movimiento</t>
  </si>
  <si>
    <t>Número total de personas de la comunidad universitaria UTP difundidas por los reeditores</t>
  </si>
  <si>
    <t>Participación de las instancias de la Universidad en los propósitos de la sociedad en movimiento</t>
  </si>
  <si>
    <t>Nodo (Ejecución de Acompañamiento a las Alianzas Existentes)</t>
  </si>
  <si>
    <t>Nivel de implementación del sistema de gerencia para las alianzas estratégicas</t>
  </si>
  <si>
    <t>Nodo (Ejecución de Rendición de cuentas permanente)</t>
  </si>
  <si>
    <t>Formalización del Centro y su reconocimiento (Ejecución plan de trabajo)</t>
  </si>
  <si>
    <t>Vinculación de las facultades de la Universidad en el proyecto Red de Nodos Innovación, Ciencia y Tecnología</t>
  </si>
  <si>
    <t>Sistemas de información utilizados al servicio de los proyectos de innovación en sector KPO</t>
  </si>
  <si>
    <t>Ejecución plan de Trabajo Red de Nodos 2017</t>
  </si>
  <si>
    <t>Ejecución plan de Trabajo UDA 2017</t>
  </si>
  <si>
    <t>Proyecto Transversal.  Gestión de la comunicación y la promoción institucional</t>
  </si>
  <si>
    <t>Gestión de la comunicación corporativa</t>
  </si>
  <si>
    <t>Gestión de la comunicación organizacional</t>
  </si>
  <si>
    <t>Gestión de la comunicación informativa</t>
  </si>
  <si>
    <t>Gestión de la comunicación movilizadora</t>
  </si>
  <si>
    <t>Avance de plan Operativo para el diseño e implementación de la estrategia para la comunicación corporativa</t>
  </si>
  <si>
    <t>Porcentaje de dependencias que gestionan procesos comunicativos para la interacción con los distintos actores de la comunidad Universitaria</t>
  </si>
  <si>
    <t>Número de publicaciones realizadas en medios propios</t>
  </si>
  <si>
    <t>Número de publicaciones en medios de comunicación impresos locales</t>
  </si>
  <si>
    <t>Avance en el plan de acción para la consolidación de la gestión de la comunicación movilizadora</t>
  </si>
  <si>
    <t>Número de espacios en los medios institucionales para la publicación de información producida por los colectivos.</t>
  </si>
  <si>
    <t>Gestión de la relación UEE</t>
  </si>
  <si>
    <t>CARACTERISTICA</t>
  </si>
  <si>
    <t>Características relacionadas</t>
  </si>
  <si>
    <t>Ninguno</t>
  </si>
  <si>
    <t>Nivel</t>
  </si>
  <si>
    <t>Estratégico - Direccionamiento Institucional</t>
  </si>
  <si>
    <t>Misionales - Docencia</t>
  </si>
  <si>
    <t>Misionales - Investigación e Innovación</t>
  </si>
  <si>
    <t>Desarrollo Institucional</t>
  </si>
  <si>
    <t>Cobertura con calidad</t>
  </si>
  <si>
    <t>Bienestar Institucional</t>
  </si>
  <si>
    <t>Investigación, Innovación y Extensión</t>
  </si>
  <si>
    <t>Internacionalización</t>
  </si>
  <si>
    <t>Impacto Regional</t>
  </si>
  <si>
    <t>Alianzas Estratégicas</t>
  </si>
  <si>
    <t>Supuestos</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</si>
  <si>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</si>
  <si>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</si>
  <si>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</si>
  <si>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</si>
  <si>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</si>
  <si>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Eficiencia Administrativa</t>
  </si>
  <si>
    <t>Resultado 2016</t>
  </si>
  <si>
    <t>Meta 2018</t>
  </si>
  <si>
    <t>Meta 2019</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</si>
  <si>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</si>
  <si>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</si>
  <si>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</si>
  <si>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</si>
  <si>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</si>
  <si>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</si>
  <si>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</si>
  <si>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</si>
  <si>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</si>
  <si>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</si>
  <si>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</si>
  <si>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</si>
  <si>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</si>
  <si>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</si>
  <si>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</si>
  <si>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</si>
  <si>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</si>
  <si>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</si>
  <si>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</si>
  <si>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</si>
  <si>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</si>
  <si>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</si>
  <si>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</si>
  <si>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</si>
  <si>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</si>
  <si>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</si>
  <si>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</si>
  <si>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</si>
  <si>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</si>
  <si>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t>listados de cohortes a evaluar por programa academico
Protocolo COB 0003</t>
  </si>
  <si>
    <t>La voluntad de las facultades y programas para implementar estrategias que tiendan a incrementar el numero de estudiantes graduados por cohorte</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</si>
  <si>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</si>
  <si>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</si>
  <si>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</si>
  <si>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</si>
  <si>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</si>
  <si>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</si>
  <si>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</si>
  <si>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</si>
  <si>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</si>
  <si>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</si>
  <si>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</si>
  <si>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</si>
  <si>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</si>
  <si>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</si>
  <si>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</si>
  <si>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</si>
  <si>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</si>
  <si>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</si>
  <si>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</si>
  <si>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</si>
  <si>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</si>
  <si>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</si>
  <si>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</si>
  <si>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</si>
  <si>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</si>
  <si>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</si>
  <si>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</si>
  <si>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</si>
  <si>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</si>
  <si>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</si>
  <si>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</si>
  <si>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</si>
  <si>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</si>
  <si>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</si>
  <si>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</si>
  <si>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</si>
  <si>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</si>
  <si>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</si>
  <si>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</si>
  <si>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</si>
  <si>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</si>
  <si>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</si>
  <si>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</si>
  <si>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</si>
  <si>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</si>
  <si>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</si>
  <si>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</si>
  <si>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</si>
  <si>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</si>
  <si>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</si>
  <si>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OBJETIVO INSTITUCIONAL</t>
  </si>
  <si>
    <t>Nombre indicador</t>
  </si>
  <si>
    <t>Componente</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</si>
  <si>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</si>
  <si>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</si>
  <si>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</si>
  <si>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</si>
  <si>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</si>
  <si>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</si>
  <si>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</si>
  <si>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</si>
  <si>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</si>
  <si>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</si>
  <si>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</si>
  <si>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</si>
  <si>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</si>
  <si>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</si>
  <si>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</si>
  <si>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</si>
  <si>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</si>
  <si>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</si>
  <si>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</si>
  <si>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</si>
  <si>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</si>
  <si>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</si>
  <si>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</si>
  <si>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</si>
  <si>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</si>
  <si>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</si>
  <si>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</si>
  <si>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</si>
  <si>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</si>
  <si>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</si>
  <si>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</si>
  <si>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</si>
  <si>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</si>
  <si>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</si>
  <si>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</si>
  <si>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</si>
  <si>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</si>
  <si>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</si>
  <si>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</si>
  <si>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</si>
  <si>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</si>
  <si>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</si>
  <si>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</si>
  <si>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</si>
  <si>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</si>
  <si>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</si>
  <si>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</si>
  <si>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</si>
  <si>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</si>
  <si>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</si>
  <si>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</si>
  <si>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</si>
  <si>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</si>
  <si>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</si>
  <si>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</si>
  <si>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</si>
  <si>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</si>
  <si>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</si>
  <si>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</si>
  <si>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</si>
  <si>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</si>
  <si>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</si>
  <si>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</si>
  <si>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</si>
  <si>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</si>
  <si>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</si>
  <si>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</si>
  <si>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</si>
  <si>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</si>
  <si>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</si>
  <si>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</si>
  <si>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</si>
  <si>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</si>
  <si>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</si>
  <si>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</si>
  <si>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</si>
  <si>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</si>
  <si>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</si>
  <si>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</si>
  <si>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</si>
  <si>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</si>
  <si>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</si>
  <si>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</si>
  <si>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</si>
  <si>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</si>
  <si>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</si>
  <si>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</si>
  <si>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</si>
  <si>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</si>
  <si>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</si>
  <si>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</si>
  <si>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</si>
  <si>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</si>
  <si>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</si>
  <si>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</si>
  <si>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</si>
  <si>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</si>
  <si>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</si>
  <si>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</si>
  <si>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</si>
  <si>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</si>
  <si>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</si>
  <si>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</si>
  <si>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</si>
  <si>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</si>
  <si>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</si>
  <si>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</si>
  <si>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</si>
  <si>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</si>
  <si>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</si>
  <si>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</si>
  <si>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</si>
  <si>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</si>
  <si>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</si>
  <si>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</si>
  <si>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</si>
  <si>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</si>
  <si>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</si>
  <si>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</si>
  <si>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</si>
  <si>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</si>
  <si>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</si>
  <si>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</si>
  <si>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</si>
  <si>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</si>
  <si>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</si>
  <si>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</si>
  <si>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</si>
  <si>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</si>
  <si>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</si>
  <si>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</si>
  <si>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</si>
  <si>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</si>
  <si>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</si>
  <si>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</si>
  <si>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</si>
  <si>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</si>
  <si>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</si>
  <si>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</si>
  <si>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</si>
  <si>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</si>
  <si>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</si>
  <si>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</si>
  <si>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</si>
  <si>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</si>
  <si>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</si>
  <si>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</si>
  <si>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</si>
  <si>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</si>
  <si>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</si>
  <si>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</si>
  <si>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</si>
  <si>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</si>
  <si>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</si>
  <si>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</si>
  <si>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</si>
  <si>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</si>
  <si>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</si>
  <si>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</si>
  <si>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</si>
  <si>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</si>
  <si>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</si>
  <si>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</si>
  <si>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</si>
  <si>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</si>
  <si>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</si>
  <si>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</si>
  <si>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</si>
  <si>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</si>
  <si>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</si>
  <si>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</si>
  <si>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</si>
  <si>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</si>
  <si>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</si>
  <si>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</si>
  <si>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</si>
  <si>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</si>
  <si>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</si>
  <si>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</si>
  <si>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</si>
  <si>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</si>
  <si>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</si>
  <si>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</si>
  <si>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</si>
  <si>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ND</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</si>
  <si>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</si>
  <si>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</si>
  <si>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</si>
  <si>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</si>
  <si>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</si>
  <si>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</si>
  <si>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</si>
  <si>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</si>
  <si>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</si>
  <si>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</si>
  <si>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</si>
  <si>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</si>
  <si>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</si>
  <si>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</si>
  <si>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</si>
  <si>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</si>
  <si>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</si>
  <si>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</si>
  <si>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</si>
  <si>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</si>
  <si>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</si>
  <si>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</si>
  <si>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</si>
  <si>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</si>
  <si>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</si>
  <si>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</si>
  <si>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</si>
  <si>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</si>
  <si>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</si>
  <si>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</si>
  <si>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</si>
  <si>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</si>
  <si>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</si>
  <si>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</si>
  <si>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</si>
  <si>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</si>
  <si>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</si>
  <si>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</si>
  <si>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</si>
  <si>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</si>
  <si>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</si>
  <si>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</si>
  <si>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</si>
  <si>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</si>
  <si>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</si>
  <si>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</si>
  <si>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</si>
  <si>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</si>
  <si>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</si>
  <si>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</si>
  <si>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</si>
  <si>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</si>
  <si>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</si>
  <si>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</si>
  <si>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</si>
  <si>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</si>
  <si>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</si>
  <si>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</si>
  <si>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</si>
  <si>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</si>
  <si>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</si>
  <si>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</si>
  <si>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</si>
  <si>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</si>
  <si>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</si>
  <si>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</si>
  <si>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</si>
  <si>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</si>
  <si>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</si>
  <si>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</si>
  <si>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</si>
  <si>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</si>
  <si>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</si>
  <si>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</si>
  <si>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</si>
  <si>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</si>
  <si>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</si>
  <si>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</si>
  <si>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</si>
  <si>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</si>
  <si>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</si>
  <si>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</si>
  <si>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</si>
  <si>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</si>
  <si>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</si>
  <si>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</si>
  <si>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</si>
  <si>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</si>
  <si>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</si>
  <si>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</si>
  <si>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</si>
  <si>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</si>
  <si>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</si>
  <si>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</si>
  <si>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</si>
  <si>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</si>
  <si>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</si>
  <si>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</si>
  <si>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</si>
  <si>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</si>
  <si>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</si>
  <si>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</si>
  <si>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</si>
  <si>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</si>
  <si>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</si>
  <si>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</si>
  <si>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</si>
  <si>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</si>
  <si>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5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</si>
  <si>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</si>
  <si>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</si>
  <si>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</si>
  <si>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</si>
  <si>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</si>
  <si>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</si>
  <si>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</si>
  <si>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</si>
  <si>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</si>
  <si>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</si>
  <si>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</si>
  <si>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</si>
  <si>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</si>
  <si>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</si>
  <si>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</si>
  <si>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</si>
  <si>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</si>
  <si>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</si>
  <si>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</si>
  <si>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</si>
  <si>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</si>
  <si>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</si>
  <si>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</si>
  <si>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</si>
  <si>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</si>
  <si>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</si>
  <si>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</si>
  <si>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</si>
  <si>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</si>
  <si>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</si>
  <si>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</si>
  <si>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</si>
  <si>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</si>
  <si>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</si>
  <si>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</si>
  <si>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</si>
  <si>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</si>
  <si>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</si>
  <si>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</si>
  <si>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</si>
  <si>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</si>
  <si>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</si>
  <si>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</si>
  <si>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</si>
  <si>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</si>
  <si>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</si>
  <si>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</si>
  <si>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</si>
  <si>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</si>
  <si>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</si>
  <si>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</si>
  <si>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</si>
  <si>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</si>
  <si>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</si>
  <si>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</si>
  <si>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</si>
  <si>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</si>
  <si>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</si>
  <si>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</si>
  <si>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</si>
  <si>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</si>
  <si>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</si>
  <si>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</si>
  <si>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</si>
  <si>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</si>
  <si>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</si>
  <si>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</si>
  <si>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</si>
  <si>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</si>
  <si>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</si>
  <si>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</si>
  <si>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</si>
  <si>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</si>
  <si>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</si>
  <si>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</si>
  <si>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</si>
  <si>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</si>
  <si>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</si>
  <si>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</si>
  <si>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</si>
  <si>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</si>
  <si>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</si>
  <si>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</si>
  <si>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</si>
  <si>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</si>
  <si>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</si>
  <si>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</si>
  <si>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</si>
  <si>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</si>
  <si>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</si>
  <si>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</si>
  <si>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</si>
  <si>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</si>
  <si>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</si>
  <si>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</si>
  <si>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</si>
  <si>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</si>
  <si>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</si>
  <si>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</si>
  <si>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</si>
  <si>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</si>
  <si>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</si>
  <si>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</si>
  <si>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</si>
  <si>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</si>
  <si>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</si>
  <si>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</si>
  <si>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</si>
  <si>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</si>
  <si>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</si>
  <si>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</si>
  <si>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</si>
  <si>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</si>
  <si>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</si>
  <si>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</si>
  <si>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</si>
  <si>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Vicerrectoría Académica</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</si>
  <si>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</si>
  <si>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</si>
  <si>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</si>
  <si>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</si>
  <si>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</si>
  <si>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</si>
  <si>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</si>
  <si>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</si>
  <si>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</si>
  <si>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</si>
  <si>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</si>
  <si>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</si>
  <si>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</si>
  <si>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</si>
  <si>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</si>
  <si>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</si>
  <si>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</si>
  <si>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</si>
  <si>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</si>
  <si>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</si>
  <si>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</si>
  <si>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</si>
  <si>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</si>
  <si>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</si>
  <si>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</si>
  <si>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</si>
  <si>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</si>
  <si>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</si>
  <si>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</si>
  <si>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</si>
  <si>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</si>
  <si>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</si>
  <si>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</si>
  <si>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</si>
  <si>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</si>
  <si>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</si>
  <si>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</si>
  <si>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</si>
  <si>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</si>
  <si>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</si>
  <si>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</si>
  <si>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</si>
  <si>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</si>
  <si>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</si>
  <si>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</si>
  <si>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</si>
  <si>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</si>
  <si>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</si>
  <si>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</si>
  <si>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</si>
  <si>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</si>
  <si>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</si>
  <si>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</si>
  <si>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</si>
  <si>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</si>
  <si>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</si>
  <si>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</si>
  <si>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</si>
  <si>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</si>
  <si>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</si>
  <si>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</si>
  <si>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</si>
  <si>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</si>
  <si>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</si>
  <si>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</si>
  <si>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</si>
  <si>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</si>
  <si>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</si>
  <si>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</si>
  <si>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</si>
  <si>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</si>
  <si>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</si>
  <si>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</si>
  <si>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</si>
  <si>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</si>
  <si>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</si>
  <si>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</si>
  <si>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</si>
  <si>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</si>
  <si>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</si>
  <si>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</si>
  <si>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</si>
  <si>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</si>
  <si>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</si>
  <si>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</si>
  <si>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</si>
  <si>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</si>
  <si>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</si>
  <si>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</si>
  <si>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</si>
  <si>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</si>
  <si>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</si>
  <si>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</si>
  <si>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</si>
  <si>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</si>
  <si>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</si>
  <si>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</si>
  <si>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</si>
  <si>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</si>
  <si>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</si>
  <si>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</si>
  <si>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</si>
  <si>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</si>
  <si>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</si>
  <si>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</si>
  <si>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</si>
  <si>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</si>
  <si>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</si>
  <si>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</si>
  <si>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</si>
  <si>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</si>
  <si>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</si>
  <si>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</si>
  <si>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</si>
  <si>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</si>
  <si>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</si>
  <si>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</si>
  <si>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</si>
  <si>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</si>
  <si>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</si>
  <si>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</si>
  <si>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</si>
  <si>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</si>
  <si>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</si>
  <si>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</si>
  <si>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</si>
  <si>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</si>
  <si>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</si>
  <si>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</si>
  <si>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</si>
  <si>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</si>
  <si>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</si>
  <si>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</si>
  <si>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</si>
  <si>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</si>
  <si>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</si>
  <si>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</si>
  <si>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</si>
  <si>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</si>
  <si>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Meta ajustada 2019
(En caso de darse)</t>
  </si>
  <si>
    <t>4 veces</t>
  </si>
  <si>
    <t>_</t>
  </si>
  <si>
    <t>11 veces</t>
  </si>
  <si>
    <t>Misionales - Extensión y proyección social</t>
  </si>
  <si>
    <t>De apoyo - Administración institucional</t>
  </si>
  <si>
    <t>De apoyo - Bienestar Institucional</t>
  </si>
  <si>
    <t>De apoyo - Egresados</t>
  </si>
  <si>
    <t>De apoyo - Internacionalización</t>
  </si>
  <si>
    <t>De evaluación y seguimiento - Control y seguimiento institucional</t>
  </si>
  <si>
    <t>De evaluación y seguimiento - Aseguramiento de la calidad institucional</t>
  </si>
  <si>
    <t>Otros</t>
  </si>
  <si>
    <t>Nombre de la fuente</t>
  </si>
  <si>
    <t>Valor</t>
  </si>
  <si>
    <t>Realizó ajustes o cambios al nombre del proyecto
(Marque con una X)</t>
  </si>
  <si>
    <t>Nombre del proyecto ajustado</t>
  </si>
  <si>
    <t>Otro tipo de ajustes</t>
  </si>
  <si>
    <t>Implementación del sistema de inteligencia institucional; vigilancia y monitoreo del entorno</t>
  </si>
  <si>
    <t>X</t>
  </si>
  <si>
    <t>x</t>
  </si>
  <si>
    <t>Se unieron los dos planes operativos en uno solo, consolidando las acciones desarrollados desde ambos</t>
  </si>
  <si>
    <t>Se uniero las ejecuciones de los planes operativos de este proyecto en uno solo</t>
  </si>
  <si>
    <t>% de cumplimiento del Plan Operativo "Implementación del sistema de inteligencia institucional; vigilancia y monitoreo del entorno"</t>
  </si>
  <si>
    <t>Procesos asociados 
(Sistema Integral de Gestión)</t>
  </si>
  <si>
    <t>Árbol del problema</t>
  </si>
  <si>
    <t>Problema Central</t>
  </si>
  <si>
    <t>Causas directas</t>
  </si>
  <si>
    <t>Causas Indirectas</t>
  </si>
  <si>
    <t>Efectos directos</t>
  </si>
  <si>
    <t>Efectos indirectos</t>
  </si>
  <si>
    <t>Objetivo general del proyecto</t>
  </si>
  <si>
    <t>Problema Central del proyecto</t>
  </si>
  <si>
    <t>Causa Directa 1</t>
  </si>
  <si>
    <t>Causa Directa 2</t>
  </si>
  <si>
    <t>Causa Directa 3</t>
  </si>
  <si>
    <t>Objetivo específico 1</t>
  </si>
  <si>
    <t>Objetivo específico 2</t>
  </si>
  <si>
    <t>Objetivo específico 3</t>
  </si>
  <si>
    <t>Fines del proyecto</t>
  </si>
  <si>
    <t>Meta 2020</t>
  </si>
  <si>
    <t>Meta 2021</t>
  </si>
  <si>
    <t>Meta 2022</t>
  </si>
  <si>
    <t>Propósitos del proyecto</t>
  </si>
  <si>
    <t>Componentes (Planes Operativos)</t>
  </si>
  <si>
    <t>Año 2020</t>
  </si>
  <si>
    <t>Año 2021</t>
  </si>
  <si>
    <t>Año 2022</t>
  </si>
  <si>
    <t>Presupuesto plurianual y fuentes de financiación</t>
  </si>
  <si>
    <t>Recursos UTP en especie (Funcionamiento)</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</si>
  <si>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</si>
  <si>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ÍTEMS DE PRESUPUESTO PARA PROYECTOS</t>
  </si>
  <si>
    <t>Contratación de Personal</t>
  </si>
  <si>
    <t>Compra de equipo</t>
  </si>
  <si>
    <t>Seguros</t>
  </si>
  <si>
    <t>Servicios de mantenimiento</t>
  </si>
  <si>
    <t>Materiales</t>
  </si>
  <si>
    <t>Impresos y publicaciones</t>
  </si>
  <si>
    <t>Comunicación y transporte</t>
  </si>
  <si>
    <t>Arrendamiento</t>
  </si>
  <si>
    <t>Impuestos</t>
  </si>
  <si>
    <t>Servicios públicos</t>
  </si>
  <si>
    <t>Viáticos</t>
  </si>
  <si>
    <t>Capacitación</t>
  </si>
  <si>
    <t>Estudiantes (seguros)</t>
  </si>
  <si>
    <t>PLAN OPERATIVO 1</t>
  </si>
  <si>
    <t>PLAN OPERATIVO 2</t>
  </si>
  <si>
    <t>PLAN OPERATIVO 3</t>
  </si>
  <si>
    <t>PLAN OPERATIVO 4</t>
  </si>
  <si>
    <t>PLAN OPERATIVO 5</t>
  </si>
  <si>
    <t>TOTAL</t>
  </si>
  <si>
    <t>AÑO 2020</t>
  </si>
  <si>
    <t>AÑO 2021</t>
  </si>
  <si>
    <t>AÑO 2022</t>
  </si>
  <si>
    <t>$ Inversión</t>
  </si>
  <si>
    <t>$ Autogestionados</t>
  </si>
  <si>
    <t>TOTAL PROYECTO</t>
  </si>
  <si>
    <t>R.INV</t>
  </si>
  <si>
    <t>R.AG</t>
  </si>
  <si>
    <t>TOTAL 2020</t>
  </si>
  <si>
    <t>TOTAL 2021</t>
  </si>
  <si>
    <t>TOTAL 2022</t>
  </si>
  <si>
    <t>Recursos por asignar</t>
  </si>
  <si>
    <t>PROYECCIÓN TRIANUAL POR PLAN OPERATIVO</t>
  </si>
  <si>
    <t>PROYECCIÓN PRESUPUESTAL DEL PROYECTO POR VIGENCIA</t>
  </si>
  <si>
    <t>PRESUPUESTO DETALLADO DEL PROYECTO VIGENCIA INICIAL</t>
  </si>
  <si>
    <t>GENERAL</t>
  </si>
  <si>
    <t>Subtotal Inv</t>
  </si>
  <si>
    <t>Subtotal R.AG</t>
  </si>
  <si>
    <t>PROYECCIÓN PRESUPUESTAL DEL PROYECTO 2020-2028</t>
  </si>
  <si>
    <t>AÑO 2023</t>
  </si>
  <si>
    <t>AÑO 2024</t>
  </si>
  <si>
    <t>AÑO 2025</t>
  </si>
  <si>
    <t>AÑO 2026</t>
  </si>
  <si>
    <t>AÑO 2027</t>
  </si>
  <si>
    <t>AÑO 2028</t>
  </si>
  <si>
    <t>TOTAL PLAN</t>
  </si>
  <si>
    <t>RECURSOS DE INVERSIÓN</t>
  </si>
  <si>
    <t>RECURSOS DE GESTIÓN</t>
  </si>
  <si>
    <t>TOTAL RECURSOS</t>
  </si>
  <si>
    <t>PROYECCIÓN ANUAL</t>
  </si>
  <si>
    <t xml:space="preserve">PRESUPUESTO CON FUENTES  DE  FINANCIACIÓN POR  VIGENCIA  </t>
  </si>
  <si>
    <t>PRESUPUESTO  POR ÍTEMS POR PLAN OPERATIVO</t>
  </si>
  <si>
    <t>PRESUPUESTO PLURIANUAL Y POSIBLES FUENTES DE FINANCIACIÓN DEL PROYECTO</t>
  </si>
  <si>
    <t>Incremento estimado</t>
  </si>
  <si>
    <t>Contratación de personal</t>
  </si>
  <si>
    <t xml:space="preserve">Impresos y publicaciones </t>
  </si>
  <si>
    <t xml:space="preserve">Impuestos </t>
  </si>
  <si>
    <t>Servicios de Mantenimiento</t>
  </si>
  <si>
    <t>Debe diligenciar los siguientes puntos (solo celdas naranjas), dar click en el correspondiente:</t>
  </si>
  <si>
    <t>Contribución del proyecto a los impulsores estratégicos del PDI</t>
  </si>
  <si>
    <t>Responsable</t>
  </si>
  <si>
    <t>Fecha de inicio 2020</t>
  </si>
  <si>
    <t>Fecha fin 2020</t>
  </si>
  <si>
    <t xml:space="preserve">FACTOR  </t>
  </si>
  <si>
    <t>1. Misión y proyecto institucional</t>
  </si>
  <si>
    <t>FACTOR1</t>
  </si>
  <si>
    <t xml:space="preserve"> 1. MISIÓN Y PROYECTO INSTITUCIONAL</t>
  </si>
  <si>
    <t>1.Coherencia y pertinencia de la Misión</t>
  </si>
  <si>
    <t>2. Estudiantes</t>
  </si>
  <si>
    <t>FACTOR2</t>
  </si>
  <si>
    <t>2. Orientaciones y estrategias del Proyecto Educativo Institucional</t>
  </si>
  <si>
    <t>3. Profesores</t>
  </si>
  <si>
    <t>FACTOR3</t>
  </si>
  <si>
    <t xml:space="preserve">3. Formación integral y construcción de la comunidad académica en el Proyecto Educativo Institucional. </t>
  </si>
  <si>
    <t>4. Procesos
académicos</t>
  </si>
  <si>
    <t>FACTOR4</t>
  </si>
  <si>
    <t>2. ESTUDIANTES</t>
  </si>
  <si>
    <t>4. Deberes y derechos de los estudiantes.</t>
  </si>
  <si>
    <t>5. Visibilidad  nacional e internacional</t>
  </si>
  <si>
    <t>FACTOR5</t>
  </si>
  <si>
    <t>5. Admisión y permanencia de estudiantes.</t>
  </si>
  <si>
    <t>6. Investigación y creación artística</t>
  </si>
  <si>
    <t>FACTOR6</t>
  </si>
  <si>
    <t>6. Sistemas de estímulos y créditos para estudiantes.</t>
  </si>
  <si>
    <t>7. Pertinencia e impacto social</t>
  </si>
  <si>
    <t>FACTOR7</t>
  </si>
  <si>
    <t xml:space="preserve"> 3. PROFESORES</t>
  </si>
  <si>
    <t>7. Deberes y derechos del profesorado.</t>
  </si>
  <si>
    <t>8. Procesos de autoevaluación y autorregulación</t>
  </si>
  <si>
    <t>FACTOR8</t>
  </si>
  <si>
    <t>8. Planta profesoral</t>
  </si>
  <si>
    <t>9. Bienestar institucional</t>
  </si>
  <si>
    <t>FACTOR9</t>
  </si>
  <si>
    <t>9. Carrera docente</t>
  </si>
  <si>
    <t>10. Organización, gestión y administración</t>
  </si>
  <si>
    <t>FACTOR10</t>
  </si>
  <si>
    <t>10. Desarrollo profesoral</t>
  </si>
  <si>
    <t>11. Recursos de apoyo académico e infraestructura física</t>
  </si>
  <si>
    <t>FACTOR11</t>
  </si>
  <si>
    <t>11. Interacción académica de los profesores.</t>
  </si>
  <si>
    <t xml:space="preserve">12. Recursos financieros </t>
  </si>
  <si>
    <t>FACTOR12</t>
  </si>
  <si>
    <t>4. PROCESOS
ACADÉMICOS</t>
  </si>
  <si>
    <t>12. Políticas académicas</t>
  </si>
  <si>
    <t>13. Pertinencia académica  y relevancia social</t>
  </si>
  <si>
    <t xml:space="preserve">14.  Procesos de creación, modificación y extensión de programas académicos. </t>
  </si>
  <si>
    <t>5. VISIBILIDAD  NACIONAL E INTERNACIONAL</t>
  </si>
  <si>
    <t xml:space="preserve">15. Inserción de la  institución en contextos académicos nacionales e internacionales. </t>
  </si>
  <si>
    <t>16. Relaciones externas  de profesores y estudiantes.</t>
  </si>
  <si>
    <t>6. INVESTIGACIÓN Y CREACIÓN ARTÍSTICA</t>
  </si>
  <si>
    <t>17. Formación para la investigación</t>
  </si>
  <si>
    <t>18. Investigación</t>
  </si>
  <si>
    <t>7. PERTINENCIA E IMPACTO SOCIAL</t>
  </si>
  <si>
    <t>19. Institución y entorno.</t>
  </si>
  <si>
    <t>20. Graduados e institución</t>
  </si>
  <si>
    <t>8. PROCESOS DE AUTOEVALUACIÓN Y AUTORREGULACIÓN</t>
  </si>
  <si>
    <t>21. Sistemas de autoevaluación</t>
  </si>
  <si>
    <t>22. Sistemas de información</t>
  </si>
  <si>
    <t>23. Evaluación de directivas, profesores y personal administrativo.</t>
  </si>
  <si>
    <t>9. BIENESTAR INSTITUCIONAL</t>
  </si>
  <si>
    <t xml:space="preserve">24. Estructura y funcionamiento del bienestar institucional </t>
  </si>
  <si>
    <t>10. ORGANIZACIÓN, GESTIÓN Y ADMINISTRACIÓN</t>
  </si>
  <si>
    <t>25. Administración y gestión.</t>
  </si>
  <si>
    <t xml:space="preserve">26. Procesos de comunicación </t>
  </si>
  <si>
    <t>27. Capacidad de gestión</t>
  </si>
  <si>
    <t>11. RECURSOS DE APOYO ACADÉMICO E INFRAESTRUCTURA FÍSICA</t>
  </si>
  <si>
    <t xml:space="preserve">28. Recursos de apoyo académico. </t>
  </si>
  <si>
    <t>29. Infraestructura física</t>
  </si>
  <si>
    <t xml:space="preserve">12. RECURSOS FINANCIEROS </t>
  </si>
  <si>
    <t xml:space="preserve">30. Recursos, presupuesto y gestión financiera. </t>
  </si>
  <si>
    <t>Coordinador Pilar de Gestión</t>
  </si>
  <si>
    <t>Pilar de Gestión</t>
  </si>
  <si>
    <t>Pilar de gestión</t>
  </si>
  <si>
    <t>Responsable
Programa</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</si>
  <si>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</si>
  <si>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Línea base (2018)</t>
  </si>
  <si>
    <t>Relación con los objetivos específicos</t>
  </si>
  <si>
    <t>PO2A1</t>
  </si>
  <si>
    <t>PO2A2</t>
  </si>
  <si>
    <t>PO2A3</t>
  </si>
  <si>
    <t>PO2A4</t>
  </si>
  <si>
    <t>PO2A5</t>
  </si>
  <si>
    <t>PO2A6</t>
  </si>
  <si>
    <t>PO3A1</t>
  </si>
  <si>
    <t>PO3A2</t>
  </si>
  <si>
    <t>PO3A3</t>
  </si>
  <si>
    <t>PO3A4</t>
  </si>
  <si>
    <t>PO3A5</t>
  </si>
  <si>
    <t>PO3A6</t>
  </si>
  <si>
    <t>PO4A1</t>
  </si>
  <si>
    <t>PO4A2</t>
  </si>
  <si>
    <t>PO4A3</t>
  </si>
  <si>
    <t>PO4A4</t>
  </si>
  <si>
    <t>PO4A5</t>
  </si>
  <si>
    <t>PO4A6</t>
  </si>
  <si>
    <t>PO5A1</t>
  </si>
  <si>
    <t>PO5A2</t>
  </si>
  <si>
    <t>PO5A3</t>
  </si>
  <si>
    <t>PO5A4</t>
  </si>
  <si>
    <t>PO5A5</t>
  </si>
  <si>
    <t>PO5A6</t>
  </si>
  <si>
    <t>Los elementos arriba descritos hacen parte de un ejercicio de proyección presupuestal, los cuales podrán ajustarse de acuerdo a la dinámica de la ejecución, las normas aplicables y las metas que se establezcan. 
El control del presupuesto se realizará hasta el nivel de Proyecto.</t>
  </si>
  <si>
    <t>Dependencia responsable del proyecto</t>
  </si>
  <si>
    <t>Programa</t>
  </si>
  <si>
    <t>Identificación del problema, necesidad u oportunidad (descripción o explicación del árbol del problema)</t>
  </si>
  <si>
    <t>Programas a los cuales le aporta indirectamente el proyecto</t>
  </si>
  <si>
    <t>Factores de calidad institucional a los que apunta el proyecto</t>
  </si>
  <si>
    <t>Objetivos de Desarrollo Sostenible (ODS) a los cuales le aporta el proyecto</t>
  </si>
  <si>
    <t>Descripción de la manera como aporta:</t>
  </si>
  <si>
    <t>OBJETIVOS DE DESARROLLO SOSTENIBLE</t>
  </si>
  <si>
    <t>1. Poner fin a la pobreza en todas sus formas en todo el mundo</t>
  </si>
  <si>
    <t>2. Poner fin al hambre, lograr la seguridad alimentaria y la mejora de la nutrición y promover la agricultura sostenible</t>
  </si>
  <si>
    <t>3. Garantizar una vida sana y promover el bienestar para todos en todas las edades</t>
  </si>
  <si>
    <t>4. Garantizar una educación inclusiva, equitativa y de calidad y promover oportunidades de aprendizaje durante toda la vida para todos</t>
  </si>
  <si>
    <t>5. Lograr la igualddad entre todos los géneros y empoderar a todas las mujeres y las niñas</t>
  </si>
  <si>
    <t>6. Garantizar la disponibilidad de agua y su gestión sostenible y el saneamiento para todos</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</si>
  <si>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</si>
  <si>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</si>
  <si>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</si>
  <si>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10.Reducir la desigualdad en y entre todos los países</t>
  </si>
  <si>
    <t>11. Lograr que las ciudades y los asentamientos humanos sean inclusivos, seguros, resilientes y sostenibles</t>
  </si>
  <si>
    <t>12. Garantizar modalidades de consumo y producción sostenibles</t>
  </si>
  <si>
    <t>13. Adoptar medidas urgentes para combatir el cambio climático y sus efectos</t>
  </si>
  <si>
    <t>14. Conservar y utilizar en forma sostenible los océanos, los mares y los recursos marinos para el desarrollo sostenible</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</si>
  <si>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</si>
  <si>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</si>
  <si>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</si>
  <si>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Impulsores estratégicos</t>
  </si>
  <si>
    <t>Creación, Gestión y Transferencia del conocimiento</t>
  </si>
  <si>
    <t>Renovar o innovar los currículos  de los programas académicos  y  crear programas pertinentes acordes con el proyecto educativo institucional y las tendencias de tecnologías de información y comunicación.</t>
  </si>
  <si>
    <t xml:space="preserve">Consolidar la oferta de servicios de extensión con impacto a nivel regional, nacional e internacional a través de la promoción  de estos servicios que permitan aumentar la comercialización y transferencia de las capacidades institucionales   </t>
  </si>
  <si>
    <t xml:space="preserve">Fortalecer la cultura de la legalidad, la transparencia, el gobierno corporativo y promover la participación ciudadana como ejes transversales del desarrollo institucional. </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</si>
  <si>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</si>
  <si>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</si>
  <si>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Objetivo</t>
  </si>
  <si>
    <t xml:space="preserve">Residuos </t>
  </si>
  <si>
    <t>Residuos peligroso con riesgo biológico o infeccioso (anatomopatológicos, biosanitarios, cortopunzantes, de animales)</t>
  </si>
  <si>
    <t>Compromiso con la Política Ambiental Institucional al cual le aporta el proyecto (señale con una x):</t>
  </si>
  <si>
    <t>Aporte a los aspectos de la cultura y Educación ambiental en el campus
  (señale con una x):</t>
  </si>
  <si>
    <t>Residuos No peligrosos (aprovechables y no aprovechables)</t>
  </si>
  <si>
    <t>Residuos radioactivos</t>
  </si>
  <si>
    <t>Otros residuos peligrosos (corrosivos, reactivos, explosivos, tóxicos, inflamables)</t>
  </si>
  <si>
    <t>Nombre del indicador de programa</t>
  </si>
  <si>
    <t>Meta 2025</t>
  </si>
  <si>
    <t>Meta 2028</t>
  </si>
  <si>
    <t>Nombre del indicador del impulsor estratégico</t>
  </si>
  <si>
    <t>Desarrollo Docente</t>
  </si>
  <si>
    <t>Consolidación de la Extensión institucional con impacto en la sociedad y reconocimiento nacional e internacional</t>
  </si>
  <si>
    <t>Gestión Estratégica para el Bienestar</t>
  </si>
  <si>
    <t>EA</t>
  </si>
  <si>
    <t>CGTC</t>
  </si>
  <si>
    <t>GC</t>
  </si>
  <si>
    <t>GSI</t>
  </si>
  <si>
    <t>CV</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</si>
  <si>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</si>
  <si>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</si>
  <si>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En esta sección se deberán identificar los impulsores estratégicos a los cuales contribuye el proyecto</t>
  </si>
  <si>
    <t>En este nivel se ubica el programa del pilar de gestión el cual hace parte el proyecto.</t>
  </si>
  <si>
    <t>En este nivel encuentran las actividades que se desarrollarán en el plan operativo.</t>
  </si>
  <si>
    <t>Planeación</t>
  </si>
  <si>
    <t>Se aporta a través de la promoción de la Cultura de la legalidad, la transparencia, el gobierno corporativo y participación ciudadana</t>
  </si>
  <si>
    <t>Grupos de valor (comunidad universitaria y contexto)</t>
  </si>
  <si>
    <t xml:space="preserve">Cultura de la legalidad, la transparencia, el gobierno corporativo y participación ciudadana
</t>
  </si>
  <si>
    <t>Dar respuesta oportuna a los cambios en la normatividad frente a los requerimientos nacionales referente a la Atención al Ciudadano</t>
  </si>
  <si>
    <t>NA</t>
  </si>
  <si>
    <t>Soportes del cálculo del ITI</t>
  </si>
  <si>
    <t>Oficina de Planeación</t>
  </si>
  <si>
    <t>Cumplimiento Factor Visibilidad</t>
  </si>
  <si>
    <t>Cumplimiento Factor Institucionalidad</t>
  </si>
  <si>
    <t>Cumplimiento Factor Control</t>
  </si>
  <si>
    <t>Mide el cumplimiento de los componentes del Factor Institucionalidad</t>
  </si>
  <si>
    <t>Mide el cumplimiento de los componentes del Factor Control</t>
  </si>
  <si>
    <t>Plan de atención al ciudadano y transparencia organizacional</t>
  </si>
  <si>
    <t>Cumplimiento del Plan de atención al ciudadano y transparencia organizacional</t>
  </si>
  <si>
    <t>Porcentaje de Cumplimiento del Plan de atención al ciudadano y transparencia organizacional</t>
  </si>
  <si>
    <t>El porcentaje de cumplimiento se obtiene de la sumatoria de las actividades "CUMPLEN" y "PARCIAL" sobre el total de actividades</t>
  </si>
  <si>
    <t>Soportes del cumplimiento de las actividades planteadas en el PACTO</t>
  </si>
  <si>
    <t>Cumplimiento de los diferentes responsables de las actividades del PACTO</t>
  </si>
  <si>
    <t>Oficina de Planeación
Control Interno</t>
  </si>
  <si>
    <t>Formulación y aprobación del Pacto para la Vigencia</t>
  </si>
  <si>
    <t>Seguimiento al PACTO</t>
  </si>
  <si>
    <t>Oficina de Control Interno</t>
  </si>
  <si>
    <t>Optimización del uso de los recursos públicos</t>
  </si>
  <si>
    <t>- Fortalecer la cultural de la legalidad a través de la promoción de las conductas éticas, el reconocimiento del ordenamiento jurídico y  normativo  y la apropiación de la autonomía universitaria como pilar de la autorregulación.
-  Impulsar la transparencia institucional a través de mecanismos que permitan contar con información integra, confiable y veraz y estrategias que promuevan el acceso a la información de manera proactiva, asegurando la protección de los datos personales de los grupos de valor con que se relaciona la Universidad.
-  Promover y facilitar las buenas prácticas corporativas en los órganos de gobierno y las instancias de la institución de forma que las actuaciones  y relaciones de la Universidad sean correctas, legales, justas y transparentes, garantizando con ello  la sostenibilidad y crecimiento de la Universidad.
-  Promover e incentivar participación ciudadana y el control social a través de los diferentes mecanismos de formación, capacitación y comunicación que permita una interacción adecuada con los grupos de valor  y que genere un compromiso de corresponsabilidad sobre la gestión de la Universidad.</t>
  </si>
  <si>
    <t>Rectoría
Vicerrectoría Administrativa y Financiera
Centro de Recursos Informáticos y Educativos
Gestión de Tecnologías Informáticas y Sistemas de Información
Control Interno
Control Interno Disciplinario
Secretaría General
Gestión del Talento Humano
Vicerrectoría de Responsabilidad Social y Bienestar Universitario</t>
  </si>
  <si>
    <t>Red Institucional de veedurías del Risaralda</t>
  </si>
  <si>
    <t>3.1 Cambios en la dinámica institucional que requiere canales efectivos y actualizados de información 
3.2 Baja apropiación de los canales de difusión institucionales para adquirir información oficial por parte de los grupos valor.</t>
  </si>
  <si>
    <t>Fortalecer  las buenas prácticas corporativas con los diferentes grupos de valor de la universidad.</t>
  </si>
  <si>
    <t>Fortalecer los ejercicios de transparencia pasiva y activa, rendición de cuentas y control social con los diferentes grupos de valor de la universidad.</t>
  </si>
  <si>
    <t>1.1 Falta de apropiación de los diferentes grupos de valor acerca de la gestión institucional.</t>
  </si>
  <si>
    <t xml:space="preserve">3.1 Desconocimiento de la información institucional y de los canales para el acceso a la información. </t>
  </si>
  <si>
    <t>1.1 Bajo conocimiento de los grupos de valor acerca de la gestión institucional.
1.2 Percepción negativa acerca de la gestión institucional.</t>
  </si>
  <si>
    <t>2.1 Bajo conocimiento de los grupos de valor acerca de la gestión institucional.
2.2 Percepción negativa acerca de la gestión institucional.</t>
  </si>
  <si>
    <t>Ejecución de la estrategia: Mecanismos para la Transparencia y el Acceso a la Información</t>
  </si>
  <si>
    <t>Ejecución de la estrategia: Racionalización de trámites</t>
  </si>
  <si>
    <t>Ejecución de la estrategia: Rendición de Cuentas</t>
  </si>
  <si>
    <t>Ejecución de la estrategia: Mecanismo de riesgos de corrupción</t>
  </si>
  <si>
    <t>Ejecución de la estrategia: Mecanismos para mejorar la atención al ciudadano</t>
  </si>
  <si>
    <t>Ejecución de la estrategia: Iniciativas adicionales</t>
  </si>
  <si>
    <t>Actividad 4</t>
  </si>
  <si>
    <t>Prestación de servicios profesionales para  brindar apoyo al proceso de  rendición de cuentas permanente, apoyar la coordinación de la Audiencia Pública e informes de gestión por facultades</t>
  </si>
  <si>
    <t>Prestación de servicios profesionales para brindar apoyo profesional al Plan Operativo de Rendición de Cuentas Permanentes para realizar actividades de diseño y ejecución del Plan de Comunicaciones de Planeación, Alianzas Estratégicas, PDI, Acreditación Institucional, apoyar el proceso de Audiencia Pública e Informe de Gestión por Facultades y realizar labores de interventoría y supervisión que se sean asignadas.</t>
  </si>
  <si>
    <t>Difusión y sensibilización de los procesos de Audiencia Pública en el marco de Rendición de Cuentas Permanente: Plan de Desarrollo Institucional, Alianzas Estratégicas, formulación del PDI y proceso de autoevaluación con fines de la reacreditación Institucional de la UTP</t>
  </si>
  <si>
    <t>Prestación para el derrrolo de la Feria "aquí se construye futuro", la Audiencia Pública de Rendición de Cuentas a la Ciudadanía de la UTP, en marcado en el Plan Operativo de Rendición de Cuentas Permanente del objetivo de Alianzas Estratégicas del Plan de Desarrollo Institucional de la UTP.</t>
  </si>
  <si>
    <t>Vicerrector Administrativo y Financiero</t>
  </si>
  <si>
    <t>2. Necesidad de fortalecer las buenas prácticas corporativas con los diferentes grupos de valor de la universidad.</t>
  </si>
  <si>
    <t>3. Cambios en la normatividad frente a los requerimientos nacionales referente a la Atención al Ciudadano</t>
  </si>
  <si>
    <t>1. Incumplimiento por parte de la Universidad en la estrategia de rendición de cuentas</t>
  </si>
  <si>
    <t>2. No fortalecimiento de las fortalecer las buenas prácticas corporativas con los diferentes grupos de valor de la universidad.</t>
  </si>
  <si>
    <t>3. Desconocimiento e incumplimiento de las reglamentaciones emitidas para la atención al ciudadano.</t>
  </si>
  <si>
    <t>Atención al Ciudadano y la transparencia organizacional está integrado por políticas autónomas e independientes que se articulan bajo un solo objetivo, la promoción de estándares de transparencia y lucha contra la corrupción. Sus componentes gozan de metodologías propias para su implementación, por lo tanto, no implica desarrollar
actividades diferentes o adicionales a las que ya vienen ejecutando las entidades en desarrollo de dichas políticas.</t>
  </si>
  <si>
    <t>1. Falta de apropiación de los diferentes grupos de valor frente a los ejercicios de transparencia pasiva y activa, rendición de cuentas y control social..</t>
  </si>
  <si>
    <t>Establecer mecanismos que permitan el fortalecimiento de la cultura de la legalidad, la transparencia, el gobierno corporativo y participación ciudadana como ejercicios permanentes de relacionamiento con los grupos de valor.</t>
  </si>
  <si>
    <t>Gestión y Sostenibilidad Institucional</t>
  </si>
  <si>
    <t>Consolidación de la educación virtual</t>
  </si>
  <si>
    <t>Universidad para la ciudadanía, la convivencia, la democracia y la paz</t>
  </si>
  <si>
    <t xml:space="preserve">Cultura de la Legalidad, la Transparencia, el Gobierno Corporativo y la Participación Ciudadana </t>
  </si>
  <si>
    <t>Formación Vivencial</t>
  </si>
  <si>
    <t>Transversal a todos los programas</t>
  </si>
  <si>
    <t>Disminuir la deserción y lograr el egreso oportuno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</si>
  <si>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</si>
  <si>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Lograr que los programas académicos tengan contexto y reconocimiento internacional</t>
  </si>
  <si>
    <t>Potenciar y garantizar los medios educativos, la infraestructura
tecnológica y sistemas de información integrados, de acuerdo a las necesidades de la Universidad que soporten los procesos misionales y administrativos</t>
  </si>
  <si>
    <t>Contribuir en el mejoramiento de la calidad de vida en contextos universitarios</t>
  </si>
  <si>
    <t>Objetivo del pilar</t>
  </si>
  <si>
    <t xml:space="preserve">Excelencia Académica para la Formación Integral </t>
  </si>
  <si>
    <t>Contribuir al mejoramiento de la calidad de vida en contextos universitarios</t>
  </si>
  <si>
    <t>2. xxxxxxxxxxxxxxxxxxxxxxxxxxxxxxxxxxxxx</t>
  </si>
  <si>
    <t>Bienestar Institucional, calidad de vida e inclusión en contextos universitarios</t>
  </si>
  <si>
    <t>3. xxxxxxxxxxxxxxxxxxxxxxxxxxxxxxxxxxxxxxxxx</t>
  </si>
  <si>
    <t>Gestión del Contexto y visibilidad nacional e internacional</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</si>
  <si>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</si>
  <si>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Gestión y sostenibilidad institucional</t>
  </si>
  <si>
    <t>5. xxxxxxxxxxxxxxxxxxxxxxxxxxxxxxxxxxxxxxxx</t>
  </si>
  <si>
    <t xml:space="preserve">Excelencia Académica para la Formación Integral
</t>
  </si>
  <si>
    <t>Gestión curricular</t>
  </si>
  <si>
    <t>Medios, recursos e integración de las TIC en los procesos educativos</t>
  </si>
  <si>
    <t>Gestión de egresados</t>
  </si>
  <si>
    <t>Acceso, inserción y acompañamiento estudiantil</t>
  </si>
  <si>
    <t>Consolidación de la investigación institucional con impacto en la sociedad y reconocimiento nacional e internacional a través de la generación de conocimiento y la creación artística</t>
  </si>
  <si>
    <t>Gestión del conocimiento, innovación y emprendimiento con impacto en la sociedad y reconocimiento nacional e internacional</t>
  </si>
  <si>
    <t>Articulación interna para la gestión del contexto</t>
  </si>
  <si>
    <t>Procesos asociados al desarrollo sostenible, la competitividad y la movilización social</t>
  </si>
  <si>
    <t>Internacionalización integral de la Universidad</t>
  </si>
  <si>
    <t xml:space="preserve">Gestión de infraestructura tecnológica </t>
  </si>
  <si>
    <t>Cultura de la legalidad, la transparencia, el gobierno corporativo y la participación ciudadana</t>
  </si>
  <si>
    <t>Gestión Integral para un Campus Sostenible, inteligente e incluyente</t>
  </si>
  <si>
    <t>Gestión del Desarrollo Humano y organizacional</t>
  </si>
  <si>
    <t>Sostenibilidad financiera</t>
  </si>
  <si>
    <t>Bienestar institucional, calidad de vida e inclusión en contextos universitarios</t>
  </si>
  <si>
    <t>Gestión e Implementación de la Política de Bienestar Institucional</t>
  </si>
  <si>
    <t>Acompañamiento Integral e inclusión</t>
  </si>
  <si>
    <t>Excelencia Académica para la Formación Integral</t>
  </si>
  <si>
    <t>Transparencia, gobernanza y legalidad (PDI2028 – GSI - 38)</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</si>
  <si>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</si>
  <si>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Mide la fortaleza de la institución en procesos institucionales para prevenir la corrupción en los cuatro factores Visibilidad, Institucionalidad, Control y Comunicaciones</t>
  </si>
  <si>
    <t>25% Visibilidad + 30% Institucionalidad + 20% Control + 25% CGPI</t>
  </si>
  <si>
    <t>Número de componentes del factor Visibilidad con cumplimiento / Total componentes del factor Visibilidad</t>
  </si>
  <si>
    <t>Número de componentes del factor Institucionalidad con cumplimiento / Total componentes del factor Institucionalidad</t>
  </si>
  <si>
    <t>Número de componentes del factor Control con cumplimiento / Total componentes del factor Control</t>
  </si>
  <si>
    <t>Desaprovechamiento de los mecanismos que permitan el fortalecimiento de la cultura de la legalidad, la transparencia, el gobierno corporativo y participación ciudadana como ejercicios permanentes de relacionamiento con los grupos de valor.</t>
  </si>
  <si>
    <t>2.1 Necesidad de articulación a los lineamientos establecidos en el PACTO de Colombia con la OCDE</t>
  </si>
  <si>
    <t>La Universidad Tecnológica de Pereira, al ser una institución de carácter público, se debe a la sociedad, por lo cual requiere establecer y fortalecer mecanismos que permitan el fortalecimiento de la cultura de la legalidad, la transparencia, el gobierno corporativo y participación ciudadana como ejercicios permanentes de relacionamiento con los grupos de valor. Lo anterior dado a que si bien se cuenta con un proceso sistémico que propende por este fin, la difusión del mismo debe ser de carácter permanente para que los diferentes grupos de valor tengan conocimiento de los diferentes canales que se han dispuesto para dar a conocer la gestión misional y como la institución se blinda para ejercer una cultura de la legalidad y contar con buenas prácticas de gobierno corporativo.</t>
  </si>
  <si>
    <t xml:space="preserve">El proyecto busca fortalecer mecanismos que permitan el fortalecimiento de la cultura de la legalidad, la transparencia, el gobierno corporativo y participación ciudadana como ejercicios permanentes de relacionamiento con los grupos de valor, con el fin de apuntar a las siguientes apuestas estratégicas:
- Fortalecer la cultural de la legalidad a través de la promoción de las conductas éticas, el reconocimiento del ordenamiento jurídico y  normativo  y la apropiación de la autonomía universitaria como pilar de la autorregulación.
-  Impulsar la transparencia institucional a través de mecanismos que permitan contar con información integra, confiable y veraz y estrategias que promuevan el acceso a la información de manera proactiva, asegurando la protección de los datos personales de los grupos de valor con que se relaciona la Universidad.
-  Promover y facilitar las buenas prácticas corporativas en los órganos de gobierno y las instancias de la institución de forma que las actuaciones  y relaciones de la Universidad sean correctas, legales, justas y transparentes, garantizando con ello  la sostenibilidad y crecimiento de la Universidad.
-  Promover e incentivar participación ciudadana y el control social a través de los diferentes mecanismos de formación, capacitación y comunicación que permita una interacción adecuada con los grupos de valor  y que genere un compromiso de corresponsabilidad sobre la gestión de la Universidad.
</t>
  </si>
  <si>
    <t>Cambios en la normatividad</t>
  </si>
  <si>
    <t>En este nivel se identifican los planes operativos a desarrollar necesarios para lograr los resultados del proyecto</t>
  </si>
  <si>
    <t>Dependencias relacionadas con las actividades del PACTO</t>
  </si>
  <si>
    <t>Índice de Transparencia Institucional (ITI)</t>
  </si>
  <si>
    <t>Programa del pilar al cual aporta directamente el proyecto</t>
  </si>
  <si>
    <t>Mide el cumplimiento de los componentes del Factor Visibilidad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</si>
</sst>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 #,##0_-;\-&quot;$&quot;\ * #,##0_-;_-&quot;$&quot;\ * &quot;-&quot;_-;_-@_-"/>
    <numFmt numFmtId="164" formatCode="_(&quot;$&quot;\ * #,##0.00_);_(&quot;$&quot;\ * \(#,##0.00\);_(&quot;$&quot;\ * &quot;-&quot;??_);_(@_)"/>
    <numFmt numFmtId="165" formatCode="_(* #,##0.00_);_(* \(#,##0.00\);_(* &quot;-&quot;??_);_(@_)"/>
    <numFmt numFmtId="166" formatCode="&quot;$&quot;\ #,##0"/>
    <numFmt numFmtId="167" formatCode="_(&quot;$&quot;\ * #,##0_);_(&quot;$&quot;\ * \(#,##0\);_(&quot;$&quot;\ * &quot;-&quot;??_);_(@_)"/>
    <numFmt numFmtId="168" formatCode="_(* #,##0_);_(* \(#,##0\);_(* &quot;-&quot;??_);_(@_)"/>
    <numFmt numFmtId="169" formatCode="0.0%"/>
    <numFmt numFmtId="170" formatCode="0.0"/>
    <numFmt numFmtId="171" formatCode="_-&quot;$&quot;\ * #,##0.0_-;\-&quot;$&quot;\ * #,##0.0_-;_-&quot;$&quot;\ * &quot;-&quot;_-;_-@_-"/>
    <numFmt numFmtId="172" formatCode="0.00000"/>
    <numFmt numFmtId="173" formatCode="&quot;$&quot;\ #,##0.00"/>
  </numFmts>
  <fonts count="58" x14ac:knownFonts="1">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b/>
      <sz val="14"/>
      <color theme="1"/>
      <name val="Arial Narrow"/>
      <family val="2"/>
    </font>
    <font>
      <sz val="11"/>
      <name val="Arial Narrow"/>
      <family val="2"/>
    </font>
    <font>
      <b/>
      <sz val="11"/>
      <name val="Arial Narrow"/>
      <family val="2"/>
    </font>
    <font>
      <sz val="10"/>
      <name val="Arial Narrow"/>
      <family val="2"/>
    </font>
    <font>
      <b/>
      <sz val="10"/>
      <name val="Arial Narrow"/>
      <family val="2"/>
    </font>
    <font>
      <b/>
      <sz val="12"/>
      <name val="Arial Narrow"/>
      <family val="2"/>
    </font>
    <font>
      <sz val="12"/>
      <name val="Arial"/>
      <family val="2"/>
    </font>
    <font>
      <sz val="11"/>
      <name val="Arial"/>
      <family val="2"/>
    </font>
    <font>
      <sz val="11"/>
      <color rgb="FF000000"/>
      <name val="Arial"/>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sz val="11"/>
      <color theme="1"/>
      <name val="Arial"/>
      <family val="2"/>
    </font>
    <font>
      <b/>
      <sz val="12"/>
      <color indexed="8"/>
      <name val="Arial Narrow"/>
      <family val="2"/>
    </font>
    <font>
      <b/>
      <sz val="14"/>
      <color indexed="8"/>
      <name val="Arial Narrow"/>
      <family val="2"/>
    </font>
    <font>
      <sz val="11"/>
      <color theme="3" tint="-0.499984740745262"/>
      <name val="Calibri"/>
      <family val="2"/>
      <scheme val="minor"/>
    </font>
    <font>
      <sz val="11"/>
      <color rgb="FFFF0000"/>
      <name val="Calibri"/>
      <family val="2"/>
      <scheme val="minor"/>
    </font>
    <font>
      <b/>
      <sz val="11"/>
      <color rgb="FF0D4808"/>
      <name val="Calibri"/>
      <family val="2"/>
      <scheme val="minor"/>
    </font>
    <font>
      <sz val="11"/>
      <color rgb="FF167C0E"/>
      <name val="Calibri"/>
      <family val="2"/>
      <scheme val="minor"/>
    </font>
    <font>
      <b/>
      <sz val="10"/>
      <color indexed="8"/>
      <name val="Calibri"/>
      <family val="2"/>
      <scheme val="minor"/>
    </font>
    <font>
      <sz val="8"/>
      <color indexed="8"/>
      <name val="Calibri"/>
      <family val="2"/>
      <scheme val="minor"/>
    </font>
    <font>
      <b/>
      <sz val="11"/>
      <color rgb="FFFF0000"/>
      <name val="Calibri"/>
      <family val="2"/>
      <scheme val="minor"/>
    </font>
    <font>
      <sz val="11"/>
      <color rgb="FF198E10"/>
      <name val="Calibri"/>
      <family val="2"/>
      <scheme val="minor"/>
    </font>
    <font>
      <sz val="11"/>
      <color theme="0" tint="-4.9989318521683403E-2"/>
      <name val="Calibri"/>
      <family val="2"/>
      <scheme val="minor"/>
    </font>
    <font>
      <sz val="11"/>
      <color theme="5" tint="-0.499984740745262"/>
      <name val="Calibri"/>
      <family val="2"/>
      <scheme val="minor"/>
    </font>
    <font>
      <b/>
      <sz val="12"/>
      <name val="Calibri"/>
      <family val="2"/>
      <scheme val="minor"/>
    </font>
    <font>
      <sz val="11"/>
      <color theme="0"/>
      <name val="Arial Narrow"/>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rgb="FFFFFFFF"/>
      </patternFill>
    </fill>
    <fill>
      <patternFill patternType="solid">
        <fgColor rgb="FF167C0E"/>
        <bgColor indexed="64"/>
      </patternFill>
    </fill>
    <fill>
      <patternFill patternType="solid">
        <fgColor rgb="FF0D4808"/>
        <bgColor indexed="64"/>
      </patternFill>
    </fill>
    <fill>
      <patternFill patternType="solid">
        <fgColor rgb="FFBDF296"/>
        <bgColor indexed="64"/>
      </patternFill>
    </fill>
    <fill>
      <patternFill patternType="solid">
        <fgColor rgb="FFDAF8C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EB5B"/>
        <bgColor indexed="64"/>
      </patternFill>
    </fill>
    <fill>
      <patternFill patternType="solid">
        <fgColor rgb="FF92E951"/>
        <bgColor indexed="64"/>
      </patternFill>
    </fill>
    <fill>
      <patternFill patternType="solid">
        <fgColor rgb="FFB0EF81"/>
        <bgColor indexed="64"/>
      </patternFill>
    </fill>
    <fill>
      <patternFill patternType="solid">
        <fgColor theme="6"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thin">
        <color theme="1"/>
      </left>
      <right style="thin">
        <color theme="1"/>
      </right>
      <top/>
      <bottom style="thin">
        <color theme="1"/>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double">
        <color theme="0"/>
      </left>
      <right/>
      <top style="double">
        <color theme="0"/>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diagonal/>
    </border>
    <border>
      <left/>
      <right style="double">
        <color theme="0"/>
      </right>
      <top style="double">
        <color theme="0"/>
      </top>
      <bottom/>
      <diagonal/>
    </border>
    <border>
      <left style="double">
        <color theme="0"/>
      </left>
      <right style="thin">
        <color theme="0"/>
      </right>
      <top style="double">
        <color theme="0"/>
      </top>
      <bottom style="double">
        <color theme="0"/>
      </bottom>
      <diagonal/>
    </border>
    <border>
      <left style="thin">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bottom/>
      <diagonal/>
    </border>
    <border>
      <left/>
      <right/>
      <top style="double">
        <color theme="0"/>
      </top>
      <bottom/>
      <diagonal/>
    </border>
    <border>
      <left style="thin">
        <color theme="0"/>
      </left>
      <right/>
      <top style="double">
        <color theme="0"/>
      </top>
      <bottom style="double">
        <color theme="0"/>
      </bottom>
      <diagonal/>
    </border>
    <border>
      <left/>
      <right/>
      <top style="double">
        <color theme="0"/>
      </top>
      <bottom style="double">
        <color theme="0"/>
      </bottom>
      <diagonal/>
    </border>
    <border>
      <left style="double">
        <color theme="0"/>
      </left>
      <right style="thin">
        <color theme="0"/>
      </right>
      <top/>
      <bottom style="double">
        <color theme="0"/>
      </bottom>
      <diagonal/>
    </border>
    <border>
      <left style="thin">
        <color theme="0"/>
      </left>
      <right style="double">
        <color theme="0"/>
      </right>
      <top/>
      <bottom style="double">
        <color theme="0"/>
      </bottom>
      <diagonal/>
    </border>
    <border>
      <left style="double">
        <color theme="0"/>
      </left>
      <right style="double">
        <color theme="0"/>
      </right>
      <top/>
      <bottom style="double">
        <color theme="0"/>
      </bottom>
      <diagonal/>
    </border>
    <border>
      <left style="thin">
        <color theme="0"/>
      </left>
      <right style="thin">
        <color theme="0"/>
      </right>
      <top style="double">
        <color theme="0"/>
      </top>
      <bottom style="double">
        <color theme="0"/>
      </bottom>
      <diagonal/>
    </border>
    <border>
      <left style="double">
        <color theme="0"/>
      </left>
      <right style="double">
        <color theme="0"/>
      </right>
      <top/>
      <bottom/>
      <diagonal/>
    </border>
    <border>
      <left style="double">
        <color theme="0"/>
      </left>
      <right style="thin">
        <color theme="0"/>
      </right>
      <top style="double">
        <color theme="0"/>
      </top>
      <bottom style="thin">
        <color indexed="64"/>
      </bottom>
      <diagonal/>
    </border>
    <border>
      <left style="medium">
        <color rgb="FF0D4808"/>
      </left>
      <right/>
      <top style="medium">
        <color rgb="FF0D4808"/>
      </top>
      <bottom/>
      <diagonal/>
    </border>
    <border>
      <left/>
      <right/>
      <top style="medium">
        <color rgb="FF0D4808"/>
      </top>
      <bottom/>
      <diagonal/>
    </border>
    <border>
      <left/>
      <right style="medium">
        <color rgb="FF0D4808"/>
      </right>
      <top style="medium">
        <color rgb="FF0D4808"/>
      </top>
      <bottom/>
      <diagonal/>
    </border>
    <border>
      <left style="medium">
        <color rgb="FF0D4808"/>
      </left>
      <right/>
      <top/>
      <bottom style="medium">
        <color rgb="FF0D4808"/>
      </bottom>
      <diagonal/>
    </border>
    <border>
      <left/>
      <right/>
      <top/>
      <bottom style="medium">
        <color rgb="FF0D4808"/>
      </bottom>
      <diagonal/>
    </border>
    <border>
      <left/>
      <right style="medium">
        <color rgb="FF0D4808"/>
      </right>
      <top/>
      <bottom style="medium">
        <color rgb="FF0D4808"/>
      </bottom>
      <diagonal/>
    </border>
  </borders>
  <cellStyleXfs count="12">
    <xf numFmtId="0" fontId="0" fillId="0" borderId="0"/>
    <xf numFmtId="165" fontId="6" fillId="0" borderId="0" applyFont="0" applyFill="0" applyBorder="0" applyAlignment="0" applyProtection="0"/>
    <xf numFmtId="164" fontId="6"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0" fontId="3" fillId="0" borderId="0"/>
    <xf numFmtId="0" fontId="27" fillId="8" borderId="0" applyNumberFormat="0" applyBorder="0" applyAlignment="0" applyProtection="0"/>
    <xf numFmtId="165" fontId="5" fillId="0" borderId="0" applyFont="0" applyFill="0" applyBorder="0" applyAlignment="0" applyProtection="0"/>
    <xf numFmtId="42" fontId="15" fillId="0" borderId="0" applyFont="0" applyFill="0" applyBorder="0" applyAlignment="0" applyProtection="0"/>
  </cellStyleXfs>
  <cellXfs count="883">
    <xf numFmtId="0" fontId="0" fillId="0" borderId="0" xfId="0"/>
    <xf numFmtId="0" fontId="1" fillId="0" borderId="0" xfId="0" applyFont="1" applyBorder="1" applyAlignment="1" applyProtection="1">
      <alignment horizontal="center"/>
    </xf>
    <xf numFmtId="0" fontId="2" fillId="0" borderId="0" xfId="0" applyFont="1" applyProtection="1"/>
    <xf numFmtId="0" fontId="0" fillId="4" borderId="0" xfId="0" applyFill="1"/>
    <xf numFmtId="0" fontId="0" fillId="4" borderId="0" xfId="0" applyFont="1" applyFill="1" applyProtection="1"/>
    <xf numFmtId="0" fontId="10" fillId="4" borderId="0" xfId="0" applyFont="1" applyFill="1" applyBorder="1" applyAlignment="1" applyProtection="1">
      <alignment vertical="center" wrapText="1"/>
    </xf>
    <xf numFmtId="0" fontId="9" fillId="0" borderId="0" xfId="0" applyFont="1" applyAlignment="1" applyProtection="1">
      <alignment wrapText="1"/>
    </xf>
    <xf numFmtId="0" fontId="9" fillId="0" borderId="0" xfId="0" applyFont="1" applyProtection="1"/>
    <xf numFmtId="0" fontId="9" fillId="2" borderId="0" xfId="0" applyFont="1" applyFill="1" applyProtection="1"/>
    <xf numFmtId="166" fontId="9" fillId="0" borderId="0" xfId="0" applyNumberFormat="1" applyFont="1" applyProtection="1"/>
    <xf numFmtId="0" fontId="9" fillId="2" borderId="0" xfId="0" applyFont="1" applyFill="1" applyAlignment="1" applyProtection="1">
      <alignment wrapText="1"/>
    </xf>
    <xf numFmtId="0" fontId="0" fillId="2" borderId="0" xfId="0" applyFont="1" applyFill="1" applyProtection="1"/>
    <xf numFmtId="0" fontId="0" fillId="2" borderId="0" xfId="0" applyFont="1" applyFill="1" applyBorder="1" applyProtection="1"/>
    <xf numFmtId="0" fontId="7" fillId="0" borderId="0" xfId="0" applyFont="1" applyBorder="1" applyAlignment="1" applyProtection="1">
      <alignment horizontal="center" vertical="center"/>
    </xf>
    <xf numFmtId="0" fontId="0" fillId="3" borderId="0" xfId="0" applyFont="1" applyFill="1" applyProtection="1"/>
    <xf numFmtId="0" fontId="0" fillId="0" borderId="0" xfId="0" applyFont="1" applyProtection="1"/>
    <xf numFmtId="0" fontId="7" fillId="0" borderId="0" xfId="0" applyFont="1" applyBorder="1" applyAlignment="1" applyProtection="1">
      <alignment horizontal="center" vertical="center" wrapText="1"/>
    </xf>
    <xf numFmtId="0" fontId="0" fillId="3" borderId="0" xfId="0" applyFont="1" applyFill="1" applyBorder="1" applyProtection="1"/>
    <xf numFmtId="0" fontId="17" fillId="0" borderId="0" xfId="0" applyFont="1" applyProtection="1"/>
    <xf numFmtId="0" fontId="17" fillId="0" borderId="0" xfId="0" applyFont="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Alignment="1" applyProtection="1">
      <alignment wrapText="1"/>
    </xf>
    <xf numFmtId="0" fontId="1" fillId="0" borderId="0" xfId="0" applyFont="1" applyFill="1" applyBorder="1" applyAlignment="1" applyProtection="1">
      <alignment wrapText="1"/>
    </xf>
    <xf numFmtId="0" fontId="1" fillId="2" borderId="0" xfId="0" applyFont="1" applyFill="1" applyBorder="1" applyAlignment="1" applyProtection="1">
      <alignment horizontal="center" vertical="center" wrapText="1"/>
    </xf>
    <xf numFmtId="0" fontId="2" fillId="2" borderId="0" xfId="0" applyFont="1" applyFill="1" applyBorder="1" applyProtection="1"/>
    <xf numFmtId="0" fontId="1" fillId="2" borderId="0" xfId="0" applyFont="1" applyFill="1" applyBorder="1" applyAlignment="1" applyProtection="1">
      <alignment wrapText="1"/>
    </xf>
    <xf numFmtId="0" fontId="2" fillId="0" borderId="0" xfId="0" applyFont="1" applyBorder="1" applyProtection="1"/>
    <xf numFmtId="0" fontId="2" fillId="0" borderId="0" xfId="0" applyFont="1" applyAlignment="1" applyProtection="1">
      <alignment horizontal="left"/>
    </xf>
    <xf numFmtId="0" fontId="1" fillId="2" borderId="0" xfId="0" applyFont="1" applyFill="1" applyBorder="1" applyAlignment="1" applyProtection="1">
      <alignment horizontal="center" vertical="center" textRotation="90" wrapText="1"/>
    </xf>
    <xf numFmtId="0" fontId="2" fillId="2" borderId="0" xfId="0" applyFont="1" applyFill="1" applyProtection="1"/>
    <xf numFmtId="0" fontId="1" fillId="2" borderId="0" xfId="0" applyFont="1" applyFill="1" applyBorder="1" applyAlignment="1" applyProtection="1">
      <alignment horizontal="center" wrapText="1"/>
    </xf>
    <xf numFmtId="0" fontId="2" fillId="0" borderId="0" xfId="0" applyFont="1" applyBorder="1" applyAlignment="1" applyProtection="1"/>
    <xf numFmtId="0" fontId="2" fillId="0" borderId="0" xfId="0" applyFont="1" applyBorder="1" applyAlignment="1" applyProtection="1">
      <alignment horizontal="center"/>
    </xf>
    <xf numFmtId="0" fontId="1" fillId="0" borderId="0" xfId="0" applyFont="1" applyFill="1" applyBorder="1" applyAlignment="1" applyProtection="1">
      <alignment horizontal="center" vertical="center" textRotation="90" wrapText="1"/>
    </xf>
    <xf numFmtId="0" fontId="2" fillId="0" borderId="0" xfId="0" applyFont="1" applyFill="1" applyProtection="1"/>
    <xf numFmtId="0" fontId="2" fillId="0" borderId="0" xfId="0" applyFont="1" applyFill="1" applyBorder="1" applyProtection="1"/>
    <xf numFmtId="0" fontId="2" fillId="2" borderId="0" xfId="0" applyFont="1" applyFill="1" applyBorder="1" applyAlignment="1" applyProtection="1">
      <alignment wrapText="1"/>
    </xf>
    <xf numFmtId="0" fontId="2" fillId="0" borderId="1" xfId="0" applyFont="1" applyFill="1" applyBorder="1" applyAlignment="1" applyProtection="1">
      <alignment horizontal="center" vertical="center" wrapText="1"/>
      <protection locked="0"/>
    </xf>
    <xf numFmtId="0" fontId="2" fillId="2" borderId="0" xfId="0" applyFont="1" applyFill="1" applyBorder="1" applyAlignment="1" applyProtection="1"/>
    <xf numFmtId="0" fontId="2" fillId="0" borderId="0" xfId="0" applyFont="1" applyFill="1" applyBorder="1" applyAlignment="1" applyProtection="1">
      <alignment wrapText="1"/>
    </xf>
    <xf numFmtId="0" fontId="2" fillId="2" borderId="0" xfId="0" applyFont="1" applyFill="1" applyAlignment="1" applyProtection="1">
      <alignment horizontal="center" vertical="center"/>
    </xf>
    <xf numFmtId="0" fontId="2" fillId="2" borderId="0" xfId="0" applyFont="1" applyFill="1" applyAlignment="1" applyProtection="1">
      <alignment horizontal="center" vertical="center" wrapText="1"/>
    </xf>
    <xf numFmtId="0" fontId="2" fillId="2" borderId="0" xfId="0" applyFont="1" applyFill="1" applyBorder="1" applyAlignment="1" applyProtection="1">
      <alignment horizontal="center" vertical="center"/>
    </xf>
    <xf numFmtId="0" fontId="17" fillId="2" borderId="0" xfId="0" applyFont="1" applyFill="1" applyProtection="1"/>
    <xf numFmtId="0" fontId="17" fillId="2" borderId="0" xfId="0" applyFont="1" applyFill="1" applyBorder="1" applyProtection="1"/>
    <xf numFmtId="0" fontId="2" fillId="2" borderId="0" xfId="0" applyFont="1" applyFill="1" applyBorder="1" applyAlignment="1" applyProtection="1">
      <alignment vertical="center" wrapText="1"/>
    </xf>
    <xf numFmtId="0" fontId="17" fillId="2" borderId="1"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xf>
    <xf numFmtId="0" fontId="17" fillId="3" borderId="0" xfId="0" applyFont="1" applyFill="1" applyProtection="1"/>
    <xf numFmtId="0" fontId="17" fillId="3"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xf>
    <xf numFmtId="0" fontId="21" fillId="3" borderId="1" xfId="0" applyNumberFormat="1"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xf>
    <xf numFmtId="0" fontId="26" fillId="0" borderId="24" xfId="0" applyFont="1" applyFill="1" applyBorder="1" applyAlignment="1">
      <alignment vertical="center" wrapText="1"/>
    </xf>
    <xf numFmtId="0" fontId="26" fillId="0" borderId="24" xfId="0" applyFont="1" applyBorder="1" applyAlignment="1">
      <alignment vertical="center" wrapText="1"/>
    </xf>
    <xf numFmtId="0" fontId="26" fillId="0" borderId="21" xfId="0" applyFont="1" applyBorder="1" applyAlignment="1">
      <alignment vertical="center" wrapText="1"/>
    </xf>
    <xf numFmtId="0" fontId="21" fillId="3" borderId="1" xfId="0" applyFont="1" applyFill="1" applyBorder="1" applyAlignment="1" applyProtection="1">
      <alignment vertical="center" wrapText="1"/>
      <protection locked="0"/>
    </xf>
    <xf numFmtId="0" fontId="25" fillId="0" borderId="24" xfId="0" applyFont="1" applyFill="1" applyBorder="1" applyAlignment="1">
      <alignment vertical="center" wrapText="1"/>
    </xf>
    <xf numFmtId="0" fontId="0" fillId="3" borderId="1" xfId="0" applyFont="1" applyFill="1" applyBorder="1" applyProtection="1"/>
    <xf numFmtId="0" fontId="21" fillId="0" borderId="1"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6" fillId="8" borderId="1" xfId="9" applyFont="1" applyBorder="1" applyAlignment="1"/>
    <xf numFmtId="0" fontId="10" fillId="0" borderId="1" xfId="0" applyFont="1" applyBorder="1" applyAlignment="1">
      <alignment vertical="center"/>
    </xf>
    <xf numFmtId="0" fontId="0" fillId="0" borderId="1" xfId="0" applyBorder="1" applyAlignment="1">
      <alignment vertical="center"/>
    </xf>
    <xf numFmtId="0" fontId="0" fillId="0" borderId="0" xfId="0" applyAlignment="1"/>
    <xf numFmtId="0" fontId="1" fillId="7" borderId="4" xfId="0" applyFont="1" applyFill="1" applyBorder="1" applyAlignment="1" applyProtection="1">
      <alignment horizontal="center" vertical="center"/>
    </xf>
    <xf numFmtId="0" fontId="10" fillId="9" borderId="10" xfId="0" applyFont="1" applyFill="1" applyBorder="1" applyAlignment="1">
      <alignment vertical="center"/>
    </xf>
    <xf numFmtId="0" fontId="1" fillId="0" borderId="9" xfId="0" applyFont="1" applyFill="1" applyBorder="1" applyAlignment="1" applyProtection="1">
      <alignment horizontal="center" vertical="center"/>
    </xf>
    <xf numFmtId="0" fontId="10" fillId="10" borderId="1" xfId="0" applyFont="1" applyFill="1" applyBorder="1" applyAlignment="1">
      <alignment horizontal="center"/>
    </xf>
    <xf numFmtId="0" fontId="0" fillId="0" borderId="1" xfId="0" applyBorder="1" applyAlignment="1">
      <alignment horizontal="left" vertical="center"/>
    </xf>
    <xf numFmtId="0" fontId="0" fillId="0" borderId="0" xfId="0" applyFill="1" applyBorder="1" applyAlignment="1">
      <alignment vertical="center"/>
    </xf>
    <xf numFmtId="0" fontId="28" fillId="0" borderId="0" xfId="0" applyFont="1"/>
    <xf numFmtId="0" fontId="29" fillId="5" borderId="1" xfId="0" applyFont="1" applyFill="1" applyBorder="1" applyAlignment="1" applyProtection="1">
      <alignment horizontal="center" vertical="center" wrapText="1"/>
    </xf>
    <xf numFmtId="0" fontId="29" fillId="5" borderId="1" xfId="0" applyFont="1" applyFill="1" applyBorder="1" applyAlignment="1" applyProtection="1">
      <alignment vertical="center" wrapText="1"/>
    </xf>
    <xf numFmtId="0" fontId="28" fillId="0" borderId="0" xfId="0" applyFont="1" applyFill="1" applyBorder="1" applyAlignment="1">
      <alignment vertical="center"/>
    </xf>
    <xf numFmtId="0" fontId="29" fillId="3" borderId="2" xfId="0" applyFont="1" applyFill="1" applyBorder="1" applyAlignment="1" applyProtection="1">
      <alignment vertical="center" wrapText="1"/>
    </xf>
    <xf numFmtId="0" fontId="29" fillId="3" borderId="4" xfId="0" applyFont="1" applyFill="1" applyBorder="1" applyAlignment="1" applyProtection="1">
      <alignment horizontal="left" vertical="center" wrapText="1" indent="1"/>
    </xf>
    <xf numFmtId="0" fontId="29" fillId="3" borderId="1" xfId="0" applyFont="1" applyFill="1" applyBorder="1" applyAlignment="1" applyProtection="1">
      <alignment horizontal="center" vertical="center" wrapText="1"/>
    </xf>
    <xf numFmtId="0" fontId="29" fillId="3" borderId="1" xfId="0" applyFont="1" applyFill="1" applyBorder="1" applyAlignment="1" applyProtection="1">
      <alignment horizontal="left" vertical="center" wrapText="1" indent="1"/>
    </xf>
    <xf numFmtId="10" fontId="29" fillId="0" borderId="1" xfId="0" applyNumberFormat="1" applyFont="1" applyBorder="1" applyAlignment="1" applyProtection="1">
      <alignment horizontal="center" vertical="center" wrapText="1"/>
      <protection locked="0"/>
    </xf>
    <xf numFmtId="0" fontId="32" fillId="3" borderId="2" xfId="0" applyFont="1" applyFill="1" applyBorder="1" applyAlignment="1" applyProtection="1">
      <alignment vertical="center" wrapText="1"/>
    </xf>
    <xf numFmtId="0" fontId="32" fillId="0" borderId="2" xfId="0" applyFont="1" applyBorder="1" applyAlignment="1" applyProtection="1">
      <alignment vertical="center" wrapText="1"/>
      <protection locked="0"/>
    </xf>
    <xf numFmtId="0" fontId="28"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1" xfId="0" applyNumberFormat="1" applyFont="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3" fillId="0" borderId="1" xfId="8" applyFont="1" applyFill="1" applyBorder="1" applyAlignment="1">
      <alignment horizontal="center" vertical="center" wrapText="1"/>
    </xf>
    <xf numFmtId="10" fontId="33" fillId="0" borderId="1" xfId="6" applyNumberFormat="1" applyFont="1" applyFill="1" applyBorder="1" applyAlignment="1">
      <alignment horizontal="center" vertical="center" wrapText="1"/>
    </xf>
    <xf numFmtId="0" fontId="32" fillId="0" borderId="1" xfId="0" applyFont="1" applyBorder="1" applyAlignment="1" applyProtection="1">
      <alignment vertical="center" wrapText="1"/>
      <protection locked="0"/>
    </xf>
    <xf numFmtId="0" fontId="28" fillId="0" borderId="1" xfId="0" applyFont="1" applyFill="1" applyBorder="1" applyAlignment="1">
      <alignment horizontal="center" vertical="center" wrapText="1"/>
    </xf>
    <xf numFmtId="10" fontId="28" fillId="0"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169" fontId="32" fillId="0" borderId="1" xfId="0" applyNumberFormat="1" applyFont="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32" fillId="0" borderId="1" xfId="0" applyNumberFormat="1" applyFont="1" applyFill="1" applyBorder="1" applyAlignment="1" applyProtection="1">
      <alignment horizontal="center" vertical="center" wrapText="1"/>
      <protection locked="0"/>
    </xf>
    <xf numFmtId="0" fontId="32" fillId="0" borderId="29" xfId="0" applyFont="1" applyBorder="1" applyAlignment="1" applyProtection="1">
      <alignment horizontal="center" vertical="center" wrapText="1"/>
      <protection locked="0"/>
    </xf>
    <xf numFmtId="0" fontId="35" fillId="0" borderId="24" xfId="0" applyFont="1" applyBorder="1" applyAlignment="1">
      <alignment horizontal="center" vertical="center" wrapText="1"/>
    </xf>
    <xf numFmtId="0" fontId="35" fillId="0" borderId="21" xfId="0" applyFont="1" applyBorder="1" applyAlignment="1">
      <alignment horizontal="center" vertical="center" wrapText="1"/>
    </xf>
    <xf numFmtId="1" fontId="35" fillId="0" borderId="24" xfId="0" applyNumberFormat="1" applyFont="1" applyBorder="1" applyAlignment="1">
      <alignment horizontal="center" vertical="center" wrapText="1"/>
    </xf>
    <xf numFmtId="9" fontId="35" fillId="0" borderId="24" xfId="0" applyNumberFormat="1" applyFont="1" applyBorder="1" applyAlignment="1">
      <alignment horizontal="center" vertical="center" wrapText="1"/>
    </xf>
    <xf numFmtId="0" fontId="33" fillId="0" borderId="24" xfId="0" applyFont="1" applyBorder="1" applyAlignment="1">
      <alignment horizontal="center" vertical="center" wrapText="1"/>
    </xf>
    <xf numFmtId="10" fontId="35" fillId="0" borderId="24" xfId="0" applyNumberFormat="1" applyFont="1" applyBorder="1" applyAlignment="1">
      <alignment horizontal="center" vertical="center" wrapText="1"/>
    </xf>
    <xf numFmtId="9" fontId="33" fillId="0" borderId="21" xfId="0" applyNumberFormat="1" applyFont="1" applyBorder="1" applyAlignment="1">
      <alignment horizontal="center" vertical="center" wrapText="1"/>
    </xf>
    <xf numFmtId="0" fontId="33" fillId="0" borderId="21" xfId="0" applyFont="1" applyBorder="1" applyAlignment="1">
      <alignment horizontal="center" vertical="center" wrapText="1"/>
    </xf>
    <xf numFmtId="0" fontId="33" fillId="0" borderId="21" xfId="0" applyNumberFormat="1" applyFont="1" applyBorder="1" applyAlignment="1">
      <alignment horizontal="center" vertical="center" wrapText="1"/>
    </xf>
    <xf numFmtId="0" fontId="35" fillId="0" borderId="26" xfId="0" applyFont="1" applyBorder="1" applyAlignment="1">
      <alignment horizontal="center" vertical="center" wrapText="1"/>
    </xf>
    <xf numFmtId="0" fontId="35" fillId="0" borderId="24" xfId="0" applyFont="1" applyFill="1" applyBorder="1" applyAlignment="1">
      <alignment horizontal="center" vertical="center" wrapText="1"/>
    </xf>
    <xf numFmtId="0" fontId="33" fillId="0" borderId="4" xfId="0" applyFont="1" applyBorder="1" applyAlignment="1" applyProtection="1">
      <alignment horizontal="center" vertical="center" wrapText="1"/>
      <protection locked="0"/>
    </xf>
    <xf numFmtId="9" fontId="33" fillId="0" borderId="1" xfId="0" applyNumberFormat="1" applyFont="1" applyBorder="1" applyAlignment="1" applyProtection="1">
      <alignment horizontal="center" vertical="center" wrapText="1"/>
      <protection locked="0"/>
    </xf>
    <xf numFmtId="10" fontId="32" fillId="0" borderId="1" xfId="0" applyNumberFormat="1" applyFont="1" applyBorder="1" applyAlignment="1" applyProtection="1">
      <alignment horizontal="center" vertical="center" wrapText="1"/>
      <protection locked="0"/>
    </xf>
    <xf numFmtId="0" fontId="33" fillId="0" borderId="1" xfId="0" applyNumberFormat="1"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9" fontId="28" fillId="0" borderId="1" xfId="6" applyFont="1" applyBorder="1" applyAlignment="1" applyProtection="1">
      <alignment horizontal="center" vertical="center" wrapText="1"/>
      <protection locked="0"/>
    </xf>
    <xf numFmtId="9" fontId="28" fillId="0" borderId="1" xfId="6" applyFont="1" applyBorder="1" applyAlignment="1" applyProtection="1">
      <alignment horizontal="center" vertical="center"/>
      <protection locked="0"/>
    </xf>
    <xf numFmtId="9" fontId="33" fillId="0" borderId="1" xfId="6" applyFont="1" applyBorder="1" applyAlignment="1" applyProtection="1">
      <alignment horizontal="center" vertical="center"/>
      <protection locked="0"/>
    </xf>
    <xf numFmtId="0" fontId="7" fillId="11" borderId="1" xfId="0" applyFont="1" applyFill="1" applyBorder="1" applyAlignment="1" applyProtection="1">
      <alignment horizontal="center" vertical="center" wrapText="1"/>
    </xf>
    <xf numFmtId="0" fontId="0" fillId="12" borderId="1" xfId="0"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center" wrapText="1"/>
      <protection locked="0"/>
    </xf>
    <xf numFmtId="10" fontId="0" fillId="12" borderId="1" xfId="0" applyNumberFormat="1" applyFont="1" applyFill="1" applyBorder="1" applyAlignment="1" applyProtection="1">
      <alignment horizontal="center" vertical="center" wrapText="1"/>
      <protection locked="0"/>
    </xf>
    <xf numFmtId="0" fontId="31" fillId="12" borderId="1" xfId="0" applyFont="1" applyFill="1" applyBorder="1" applyAlignment="1" applyProtection="1">
      <alignment horizontal="center" vertical="center" wrapText="1"/>
      <protection locked="0"/>
    </xf>
    <xf numFmtId="0" fontId="31" fillId="12" borderId="1" xfId="0" applyFont="1" applyFill="1" applyBorder="1" applyAlignment="1" applyProtection="1">
      <alignment horizontal="left" vertical="center" wrapText="1" indent="1"/>
      <protection locked="0"/>
    </xf>
    <xf numFmtId="10" fontId="31" fillId="12" borderId="1" xfId="6"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vertical="center" wrapText="1" indent="1"/>
      <protection locked="0"/>
    </xf>
    <xf numFmtId="0" fontId="2" fillId="12" borderId="4" xfId="0" applyFont="1" applyFill="1" applyBorder="1" applyAlignment="1" applyProtection="1">
      <alignment horizontal="left" vertical="center" wrapText="1" indent="1"/>
      <protection locked="0"/>
    </xf>
    <xf numFmtId="0" fontId="17" fillId="12" borderId="1" xfId="0" applyFont="1" applyFill="1" applyBorder="1" applyAlignment="1" applyProtection="1">
      <alignment horizontal="center" vertical="center" wrapText="1"/>
      <protection locked="0"/>
    </xf>
    <xf numFmtId="10" fontId="2" fillId="12" borderId="1" xfId="6" applyNumberFormat="1" applyFont="1" applyFill="1" applyBorder="1" applyAlignment="1" applyProtection="1">
      <alignment horizontal="center" vertical="center" wrapText="1"/>
      <protection locked="0"/>
    </xf>
    <xf numFmtId="10"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xf>
    <xf numFmtId="0" fontId="8" fillId="12" borderId="1" xfId="0" applyFont="1" applyFill="1" applyBorder="1" applyAlignment="1" applyProtection="1">
      <alignment horizontal="left" vertical="center" wrapText="1" indent="1"/>
      <protection locked="0"/>
    </xf>
    <xf numFmtId="0" fontId="2" fillId="12" borderId="1" xfId="0" applyFont="1" applyFill="1" applyBorder="1" applyAlignment="1" applyProtection="1">
      <alignment horizontal="left" vertical="center" wrapText="1" indent="1"/>
      <protection locked="0"/>
    </xf>
    <xf numFmtId="0" fontId="17" fillId="12" borderId="1" xfId="0" applyFont="1" applyFill="1" applyBorder="1" applyAlignment="1">
      <alignment horizontal="left" wrapText="1" indent="1"/>
    </xf>
    <xf numFmtId="9" fontId="2"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indent="1"/>
    </xf>
    <xf numFmtId="10" fontId="17" fillId="12" borderId="1" xfId="6" applyNumberFormat="1"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17" fillId="12" borderId="1" xfId="0" applyFont="1" applyFill="1" applyBorder="1" applyAlignment="1" applyProtection="1">
      <alignment horizontal="left" wrapText="1" indent="1"/>
      <protection locked="0"/>
    </xf>
    <xf numFmtId="10" fontId="19" fillId="12" borderId="1" xfId="6" applyNumberFormat="1" applyFont="1" applyFill="1" applyBorder="1" applyAlignment="1">
      <alignment horizontal="center" vertical="center" wrapText="1"/>
    </xf>
    <xf numFmtId="0" fontId="17" fillId="12" borderId="3" xfId="0" applyFont="1" applyFill="1" applyBorder="1" applyAlignment="1" applyProtection="1">
      <alignment horizontal="left" vertical="center" wrapText="1" indent="1"/>
      <protection locked="0"/>
    </xf>
    <xf numFmtId="0" fontId="19" fillId="13" borderId="1" xfId="0" applyFont="1" applyFill="1" applyBorder="1" applyAlignment="1">
      <alignment horizontal="center" vertical="center" wrapText="1"/>
    </xf>
    <xf numFmtId="0" fontId="2" fillId="13" borderId="4" xfId="0" applyFont="1" applyFill="1" applyBorder="1" applyAlignment="1" applyProtection="1">
      <alignment horizontal="center" vertical="center" wrapText="1"/>
      <protection locked="0"/>
    </xf>
    <xf numFmtId="0" fontId="19" fillId="13" borderId="1" xfId="0" applyFont="1" applyFill="1" applyBorder="1" applyAlignment="1">
      <alignment horizontal="center" vertical="center"/>
    </xf>
    <xf numFmtId="0" fontId="17" fillId="13" borderId="1" xfId="0" applyFont="1" applyFill="1" applyBorder="1" applyAlignment="1">
      <alignment horizontal="center" vertical="center" wrapText="1"/>
    </xf>
    <xf numFmtId="2" fontId="2" fillId="13" borderId="1" xfId="8" applyNumberFormat="1" applyFont="1" applyFill="1" applyBorder="1" applyAlignment="1">
      <alignment horizontal="center" vertical="center" wrapText="1"/>
    </xf>
    <xf numFmtId="0" fontId="17" fillId="13" borderId="1" xfId="0" applyFont="1" applyFill="1" applyBorder="1" applyAlignment="1" applyProtection="1">
      <alignment horizontal="center" vertical="center" wrapText="1"/>
      <protection locked="0"/>
    </xf>
    <xf numFmtId="0" fontId="17" fillId="13" borderId="4" xfId="0" applyFont="1" applyFill="1" applyBorder="1" applyAlignment="1" applyProtection="1">
      <alignment horizontal="center" vertical="center" wrapText="1"/>
      <protection locked="0"/>
    </xf>
    <xf numFmtId="0" fontId="2" fillId="13" borderId="1" xfId="8" applyFont="1" applyFill="1" applyBorder="1" applyAlignment="1">
      <alignment horizontal="center" vertical="center" wrapText="1"/>
    </xf>
    <xf numFmtId="0" fontId="17" fillId="13" borderId="1" xfId="0" applyFont="1" applyFill="1" applyBorder="1" applyAlignment="1" applyProtection="1">
      <alignment horizontal="center" vertical="center"/>
      <protection locked="0"/>
    </xf>
    <xf numFmtId="9" fontId="17" fillId="13" borderId="1" xfId="6" applyFont="1" applyFill="1" applyBorder="1" applyAlignment="1">
      <alignment horizontal="center" vertical="center"/>
    </xf>
    <xf numFmtId="9" fontId="2" fillId="13" borderId="1" xfId="8" applyNumberFormat="1" applyFont="1" applyFill="1" applyBorder="1" applyAlignment="1">
      <alignment horizontal="center" vertical="center" wrapText="1"/>
    </xf>
    <xf numFmtId="10" fontId="2" fillId="13" borderId="1" xfId="8" applyNumberFormat="1" applyFont="1" applyFill="1" applyBorder="1" applyAlignment="1">
      <alignment horizontal="center" vertical="center" wrapText="1"/>
    </xf>
    <xf numFmtId="10" fontId="17" fillId="13" borderId="1" xfId="0" applyNumberFormat="1"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9" fontId="2" fillId="13" borderId="1" xfId="6" applyFont="1" applyFill="1" applyBorder="1" applyAlignment="1" applyProtection="1">
      <alignment horizontal="center" vertical="center"/>
    </xf>
    <xf numFmtId="0" fontId="2" fillId="13" borderId="4" xfId="0" applyFont="1" applyFill="1" applyBorder="1" applyProtection="1"/>
    <xf numFmtId="0" fontId="19" fillId="13" borderId="1" xfId="8" applyFont="1" applyFill="1" applyBorder="1" applyAlignment="1">
      <alignment horizontal="center" vertical="center" wrapText="1"/>
    </xf>
    <xf numFmtId="0" fontId="19" fillId="13" borderId="1" xfId="0" applyFont="1" applyFill="1" applyBorder="1" applyAlignment="1" applyProtection="1">
      <alignment horizontal="center" vertical="center" wrapText="1"/>
      <protection locked="0"/>
    </xf>
    <xf numFmtId="1" fontId="2" fillId="13" borderId="1" xfId="8" applyNumberFormat="1" applyFont="1" applyFill="1" applyBorder="1" applyAlignment="1">
      <alignment horizontal="center" vertical="center" wrapText="1"/>
    </xf>
    <xf numFmtId="1" fontId="17" fillId="13" borderId="1" xfId="0" applyNumberFormat="1" applyFont="1" applyFill="1" applyBorder="1" applyAlignment="1">
      <alignment horizontal="center" vertical="center"/>
    </xf>
    <xf numFmtId="9" fontId="17" fillId="13" borderId="1" xfId="0" applyNumberFormat="1" applyFont="1" applyFill="1" applyBorder="1" applyAlignment="1">
      <alignment horizontal="center" vertical="center"/>
    </xf>
    <xf numFmtId="0" fontId="19" fillId="13" borderId="1" xfId="0" applyFont="1" applyFill="1" applyBorder="1" applyAlignment="1">
      <alignment horizontal="center" wrapText="1"/>
    </xf>
    <xf numFmtId="2" fontId="17" fillId="13" borderId="1" xfId="0" applyNumberFormat="1" applyFont="1" applyFill="1" applyBorder="1" applyAlignment="1">
      <alignment horizontal="center" vertical="center"/>
    </xf>
    <xf numFmtId="2" fontId="19" fillId="13" borderId="1" xfId="8"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17" fillId="13" borderId="1" xfId="0" applyFont="1" applyFill="1" applyBorder="1" applyAlignment="1">
      <alignment vertical="center" wrapText="1"/>
    </xf>
    <xf numFmtId="10" fontId="19" fillId="13" borderId="1" xfId="8" applyNumberFormat="1" applyFont="1" applyFill="1" applyBorder="1" applyAlignment="1">
      <alignment horizontal="center" vertical="center" wrapText="1"/>
    </xf>
    <xf numFmtId="10" fontId="19" fillId="13" borderId="1" xfId="0" applyNumberFormat="1" applyFont="1" applyFill="1" applyBorder="1" applyAlignment="1" applyProtection="1">
      <alignment horizontal="center" vertical="center" wrapText="1"/>
      <protection locked="0"/>
    </xf>
    <xf numFmtId="9" fontId="19" fillId="13" borderId="1" xfId="0" applyNumberFormat="1" applyFont="1" applyFill="1" applyBorder="1" applyAlignment="1" applyProtection="1">
      <alignment horizontal="center" vertical="center" wrapText="1"/>
      <protection locked="0"/>
    </xf>
    <xf numFmtId="9" fontId="17" fillId="13" borderId="1" xfId="6"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xf numFmtId="10" fontId="2" fillId="13" borderId="1" xfId="6" applyNumberFormat="1" applyFont="1" applyFill="1" applyBorder="1" applyAlignment="1">
      <alignment horizontal="center" vertical="center" wrapText="1"/>
    </xf>
    <xf numFmtId="0" fontId="2" fillId="13" borderId="2" xfId="0" applyFont="1" applyFill="1" applyBorder="1" applyAlignment="1" applyProtection="1">
      <alignment horizontal="center" vertical="center" wrapText="1"/>
    </xf>
    <xf numFmtId="0" fontId="17" fillId="13" borderId="2" xfId="0" applyFont="1" applyFill="1" applyBorder="1" applyAlignment="1" applyProtection="1">
      <alignment horizontal="center" vertical="center" wrapText="1"/>
      <protection locked="0"/>
    </xf>
    <xf numFmtId="10" fontId="2" fillId="13" borderId="2" xfId="8" applyNumberFormat="1" applyFont="1" applyFill="1" applyBorder="1" applyAlignment="1">
      <alignment horizontal="center" vertical="center" wrapText="1"/>
    </xf>
    <xf numFmtId="9" fontId="2" fillId="13" borderId="2" xfId="0" applyNumberFormat="1" applyFont="1" applyFill="1" applyBorder="1" applyAlignment="1" applyProtection="1">
      <alignment horizontal="center" vertical="center"/>
    </xf>
    <xf numFmtId="0" fontId="19" fillId="6" borderId="1" xfId="8" applyFont="1" applyFill="1" applyBorder="1" applyAlignment="1">
      <alignment vertical="center" wrapText="1"/>
    </xf>
    <xf numFmtId="0" fontId="2" fillId="6" borderId="1" xfId="0"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xf>
    <xf numFmtId="9" fontId="2" fillId="6" borderId="1" xfId="6"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9" fillId="6" borderId="1" xfId="8" applyFont="1" applyFill="1" applyBorder="1" applyAlignment="1">
      <alignment horizontal="justify" vertical="center" wrapText="1"/>
    </xf>
    <xf numFmtId="10" fontId="2" fillId="6" borderId="1" xfId="0" applyNumberFormat="1" applyFont="1" applyFill="1" applyBorder="1" applyAlignment="1" applyProtection="1">
      <alignment horizontal="center" vertical="center" wrapText="1"/>
      <protection locked="0"/>
    </xf>
    <xf numFmtId="168" fontId="19" fillId="6" borderId="1" xfId="1" applyNumberFormat="1" applyFont="1" applyFill="1" applyBorder="1" applyAlignment="1">
      <alignment horizontal="center" vertical="center" wrapText="1"/>
    </xf>
    <xf numFmtId="0" fontId="17" fillId="6"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protection locked="0"/>
    </xf>
    <xf numFmtId="0" fontId="17" fillId="6" borderId="1" xfId="0" applyFont="1" applyFill="1" applyBorder="1" applyAlignment="1">
      <alignment vertical="center" wrapText="1"/>
    </xf>
    <xf numFmtId="0" fontId="2" fillId="6" borderId="1" xfId="0" applyFont="1" applyFill="1" applyBorder="1" applyAlignment="1" applyProtection="1">
      <alignment horizontal="justify" vertical="center" wrapText="1"/>
      <protection locked="0"/>
    </xf>
    <xf numFmtId="0" fontId="19" fillId="6" borderId="1" xfId="8"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9" fontId="19" fillId="6" borderId="1" xfId="8" applyNumberFormat="1" applyFont="1" applyFill="1" applyBorder="1" applyAlignment="1">
      <alignment horizontal="center" vertical="center" wrapText="1"/>
    </xf>
    <xf numFmtId="0" fontId="2" fillId="6" borderId="1" xfId="0" applyFont="1" applyFill="1" applyBorder="1" applyAlignment="1" applyProtection="1">
      <alignment horizontal="justify" vertical="center"/>
      <protection locked="0"/>
    </xf>
    <xf numFmtId="9" fontId="19" fillId="6" borderId="1" xfId="6"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9" fillId="6" borderId="1" xfId="0" applyFont="1" applyFill="1" applyBorder="1" applyAlignment="1" applyProtection="1">
      <alignment horizontal="justify" vertical="center" wrapText="1"/>
      <protection locked="0"/>
    </xf>
    <xf numFmtId="0" fontId="19" fillId="6" borderId="1" xfId="0" applyFont="1" applyFill="1" applyBorder="1" applyAlignment="1" applyProtection="1">
      <alignment horizontal="center" vertical="center" wrapText="1"/>
      <protection locked="0"/>
    </xf>
    <xf numFmtId="0" fontId="30" fillId="14" borderId="23" xfId="0" applyFont="1" applyFill="1" applyBorder="1" applyAlignment="1">
      <alignment horizontal="center" vertical="center" wrapText="1"/>
    </xf>
    <xf numFmtId="0" fontId="30" fillId="14" borderId="27" xfId="0" applyFont="1" applyFill="1" applyBorder="1" applyAlignment="1">
      <alignment horizontal="center" vertical="center" wrapText="1"/>
    </xf>
    <xf numFmtId="0" fontId="19" fillId="14" borderId="23" xfId="0" applyFont="1" applyFill="1" applyBorder="1" applyAlignment="1">
      <alignment horizontal="center" vertical="center" wrapText="1"/>
    </xf>
    <xf numFmtId="0" fontId="30" fillId="14" borderId="24" xfId="0" applyFont="1" applyFill="1" applyBorder="1" applyAlignment="1">
      <alignment horizontal="center" vertical="center" wrapText="1"/>
    </xf>
    <xf numFmtId="0" fontId="30" fillId="14" borderId="26" xfId="0" applyFont="1" applyFill="1" applyBorder="1" applyAlignment="1">
      <alignment horizontal="center" vertical="center" wrapText="1"/>
    </xf>
    <xf numFmtId="0" fontId="19" fillId="14" borderId="24" xfId="0" applyFont="1" applyFill="1" applyBorder="1" applyAlignment="1">
      <alignment horizontal="center" vertical="center" wrapText="1"/>
    </xf>
    <xf numFmtId="9" fontId="30" fillId="14" borderId="24" xfId="6" applyFont="1" applyFill="1" applyBorder="1" applyAlignment="1">
      <alignment horizontal="center" vertical="center" wrapText="1"/>
    </xf>
    <xf numFmtId="9" fontId="30" fillId="14" borderId="24" xfId="0" applyNumberFormat="1" applyFont="1" applyFill="1" applyBorder="1" applyAlignment="1">
      <alignment horizontal="center" vertical="center" wrapText="1"/>
    </xf>
    <xf numFmtId="0" fontId="30" fillId="14" borderId="22"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0" fillId="14" borderId="1" xfId="0" applyFont="1" applyFill="1" applyBorder="1" applyAlignment="1">
      <alignment vertical="center" wrapText="1"/>
    </xf>
    <xf numFmtId="0" fontId="30" fillId="14" borderId="1" xfId="0" applyFont="1" applyFill="1" applyBorder="1" applyAlignment="1">
      <alignment horizontal="center" vertical="center"/>
    </xf>
    <xf numFmtId="0" fontId="30" fillId="14" borderId="4"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37" fillId="14" borderId="1" xfId="0" applyFont="1" applyFill="1" applyBorder="1" applyAlignment="1">
      <alignment horizontal="center" vertical="center" wrapText="1"/>
    </xf>
    <xf numFmtId="0" fontId="19" fillId="15" borderId="1" xfId="0" applyFont="1" applyFill="1" applyBorder="1" applyAlignment="1" applyProtection="1">
      <alignment horizontal="center" vertical="center" wrapText="1"/>
      <protection locked="0"/>
    </xf>
    <xf numFmtId="0" fontId="19" fillId="15" borderId="4" xfId="0" applyFont="1" applyFill="1" applyBorder="1" applyAlignment="1" applyProtection="1">
      <alignment horizontal="center" vertical="center" wrapText="1"/>
      <protection locked="0"/>
    </xf>
    <xf numFmtId="169" fontId="19" fillId="15" borderId="1" xfId="0" applyNumberFormat="1" applyFont="1" applyFill="1" applyBorder="1" applyAlignment="1" applyProtection="1">
      <alignment horizontal="center" vertical="center" wrapText="1"/>
      <protection locked="0"/>
    </xf>
    <xf numFmtId="9" fontId="19" fillId="15" borderId="1" xfId="0" applyNumberFormat="1" applyFont="1" applyFill="1" applyBorder="1" applyAlignment="1" applyProtection="1">
      <alignment horizontal="center" vertical="center" wrapText="1"/>
      <protection locked="0"/>
    </xf>
    <xf numFmtId="9" fontId="19" fillId="15" borderId="1" xfId="1" applyNumberFormat="1" applyFont="1" applyFill="1" applyBorder="1" applyAlignment="1" applyProtection="1">
      <alignment horizontal="center" vertical="center" wrapText="1"/>
      <protection locked="0"/>
    </xf>
    <xf numFmtId="9" fontId="19" fillId="15" borderId="1" xfId="6" applyFont="1" applyFill="1" applyBorder="1" applyAlignment="1" applyProtection="1">
      <alignment horizontal="center" vertical="center" wrapText="1"/>
      <protection locked="0"/>
    </xf>
    <xf numFmtId="0" fontId="19" fillId="15" borderId="1" xfId="1" applyNumberFormat="1" applyFont="1" applyFill="1" applyBorder="1" applyAlignment="1" applyProtection="1">
      <alignment horizontal="center" vertical="center" wrapText="1"/>
      <protection locked="0"/>
    </xf>
    <xf numFmtId="0" fontId="19" fillId="15" borderId="1" xfId="0" applyFont="1" applyFill="1" applyBorder="1" applyAlignment="1" applyProtection="1">
      <alignment horizontal="center" vertical="center" wrapText="1"/>
    </xf>
    <xf numFmtId="0" fontId="19" fillId="15" borderId="1" xfId="0" applyNumberFormat="1" applyFont="1" applyFill="1" applyBorder="1" applyAlignment="1" applyProtection="1">
      <alignment horizontal="center" vertical="center" wrapText="1"/>
    </xf>
    <xf numFmtId="168" fontId="19" fillId="15" borderId="1" xfId="1" applyNumberFormat="1" applyFont="1" applyFill="1" applyBorder="1" applyAlignment="1" applyProtection="1">
      <alignment horizontal="center" vertical="center" wrapText="1"/>
      <protection locked="0"/>
    </xf>
    <xf numFmtId="9" fontId="19" fillId="15" borderId="1" xfId="1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protection locked="0"/>
    </xf>
    <xf numFmtId="168" fontId="19" fillId="15" borderId="1" xfId="10" applyNumberFormat="1" applyFont="1" applyFill="1" applyBorder="1" applyAlignment="1" applyProtection="1">
      <alignment horizontal="center" vertical="center"/>
      <protection locked="0"/>
    </xf>
    <xf numFmtId="0" fontId="20" fillId="15"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vertical="center" wrapText="1"/>
      <protection locked="0"/>
    </xf>
    <xf numFmtId="0" fontId="2" fillId="13" borderId="1" xfId="0" applyFont="1" applyFill="1" applyBorder="1" applyAlignment="1" applyProtection="1">
      <alignment horizontal="center" vertical="center" wrapText="1"/>
      <protection locked="0"/>
    </xf>
    <xf numFmtId="0" fontId="2" fillId="13" borderId="1" xfId="0" applyNumberFormat="1" applyFont="1" applyFill="1" applyBorder="1" applyAlignment="1" applyProtection="1">
      <alignment horizontal="center" vertical="center" wrapText="1"/>
      <protection locked="0"/>
    </xf>
    <xf numFmtId="9" fontId="2" fillId="13" borderId="1" xfId="0" applyNumberFormat="1" applyFont="1" applyFill="1" applyBorder="1" applyAlignment="1" applyProtection="1">
      <alignment horizontal="center" vertical="center" wrapText="1"/>
      <protection locked="0"/>
    </xf>
    <xf numFmtId="0" fontId="38" fillId="13" borderId="1" xfId="0" applyFont="1" applyFill="1" applyBorder="1" applyAlignment="1" applyProtection="1">
      <alignment horizontal="center" vertical="center"/>
      <protection locked="0"/>
    </xf>
    <xf numFmtId="0" fontId="39" fillId="13" borderId="5"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2" fillId="13" borderId="1" xfId="0" applyFont="1" applyFill="1" applyBorder="1" applyAlignment="1" applyProtection="1">
      <alignment horizontal="center" vertical="center"/>
      <protection locked="0"/>
    </xf>
    <xf numFmtId="0" fontId="39" fillId="13" borderId="8"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 xfId="0" applyFont="1" applyFill="1" applyBorder="1" applyAlignment="1" applyProtection="1">
      <alignment horizontal="center" wrapText="1"/>
      <protection locked="0"/>
    </xf>
    <xf numFmtId="0" fontId="8" fillId="13" borderId="1"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xf>
    <xf numFmtId="0" fontId="19" fillId="15" borderId="1" xfId="0" applyFont="1" applyFill="1" applyBorder="1" applyAlignment="1">
      <alignment horizontal="center" vertical="center" wrapText="1"/>
    </xf>
    <xf numFmtId="0" fontId="2" fillId="15" borderId="4" xfId="0" applyFont="1" applyFill="1" applyBorder="1" applyAlignment="1" applyProtection="1">
      <alignment horizontal="center" vertical="center" wrapText="1"/>
      <protection locked="0"/>
    </xf>
    <xf numFmtId="0" fontId="19" fillId="15" borderId="1" xfId="0" applyFont="1" applyFill="1" applyBorder="1" applyAlignment="1">
      <alignment horizontal="center" vertical="center"/>
    </xf>
    <xf numFmtId="9"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wrapText="1"/>
    </xf>
    <xf numFmtId="0" fontId="2" fillId="15" borderId="1"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19" fillId="15" borderId="19"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protection locked="0"/>
    </xf>
    <xf numFmtId="1" fontId="2" fillId="15" borderId="1" xfId="0" applyNumberFormat="1" applyFont="1" applyFill="1" applyBorder="1" applyAlignment="1" applyProtection="1">
      <alignment horizontal="center" vertical="center" wrapText="1"/>
      <protection locked="0"/>
    </xf>
    <xf numFmtId="0" fontId="17" fillId="15" borderId="1" xfId="0" applyFont="1" applyFill="1" applyBorder="1" applyAlignment="1" applyProtection="1">
      <alignment horizontal="center" vertical="center"/>
      <protection locked="0"/>
    </xf>
    <xf numFmtId="9" fontId="2" fillId="15" borderId="1" xfId="6" applyFont="1" applyFill="1" applyBorder="1" applyAlignment="1" applyProtection="1">
      <alignment horizontal="center" vertical="center" wrapText="1"/>
      <protection locked="0"/>
    </xf>
    <xf numFmtId="0" fontId="19" fillId="15" borderId="1" xfId="8" applyFont="1" applyFill="1" applyBorder="1" applyAlignment="1">
      <alignment horizontal="center" vertical="center" wrapText="1"/>
    </xf>
    <xf numFmtId="0" fontId="19" fillId="15" borderId="1" xfId="0" applyFont="1" applyFill="1" applyBorder="1" applyAlignment="1" applyProtection="1">
      <alignment horizontal="center" vertical="center"/>
      <protection locked="0"/>
    </xf>
    <xf numFmtId="0" fontId="2" fillId="15" borderId="1" xfId="10" applyNumberFormat="1" applyFont="1" applyFill="1" applyBorder="1" applyAlignment="1" applyProtection="1">
      <alignment horizontal="center" vertical="center" wrapText="1"/>
      <protection locked="0"/>
    </xf>
    <xf numFmtId="0" fontId="7" fillId="12" borderId="1" xfId="0" applyFont="1" applyFill="1" applyBorder="1" applyAlignment="1" applyProtection="1">
      <alignment vertical="center" wrapText="1"/>
    </xf>
    <xf numFmtId="0" fontId="1" fillId="12" borderId="2" xfId="0" applyFont="1" applyFill="1" applyBorder="1" applyAlignment="1" applyProtection="1">
      <alignment vertical="center" wrapText="1"/>
      <protection locked="0"/>
    </xf>
    <xf numFmtId="0" fontId="17" fillId="12" borderId="2" xfId="0" applyFont="1" applyFill="1" applyBorder="1" applyAlignment="1" applyProtection="1">
      <alignment vertical="center" wrapText="1"/>
      <protection locked="0"/>
    </xf>
    <xf numFmtId="0" fontId="20" fillId="13" borderId="2" xfId="0" applyFont="1" applyFill="1" applyBorder="1" applyAlignment="1" applyProtection="1">
      <alignment vertical="center" wrapText="1"/>
      <protection locked="0"/>
    </xf>
    <xf numFmtId="0" fontId="1" fillId="13" borderId="2" xfId="8" applyFont="1" applyFill="1" applyBorder="1" applyAlignment="1">
      <alignment vertical="center" wrapText="1"/>
    </xf>
    <xf numFmtId="0" fontId="20" fillId="13" borderId="1" xfId="0" applyFont="1" applyFill="1" applyBorder="1" applyAlignment="1" applyProtection="1">
      <alignment vertical="center" wrapText="1"/>
      <protection locked="0"/>
    </xf>
    <xf numFmtId="0" fontId="1" fillId="6" borderId="1" xfId="0" applyFont="1" applyFill="1" applyBorder="1" applyAlignment="1" applyProtection="1">
      <alignment vertical="center"/>
    </xf>
    <xf numFmtId="0" fontId="37" fillId="14" borderId="30" xfId="0" applyFont="1" applyFill="1" applyBorder="1" applyAlignment="1">
      <alignment vertical="center" wrapText="1"/>
    </xf>
    <xf numFmtId="0" fontId="37" fillId="14" borderId="25" xfId="0" applyFont="1" applyFill="1" applyBorder="1" applyAlignment="1">
      <alignment vertical="center" wrapText="1"/>
    </xf>
    <xf numFmtId="0" fontId="37" fillId="14" borderId="7" xfId="0" applyFont="1" applyFill="1" applyBorder="1" applyAlignment="1">
      <alignment vertical="center" wrapText="1"/>
    </xf>
    <xf numFmtId="0" fontId="20" fillId="15" borderId="1" xfId="0" applyFont="1" applyFill="1" applyBorder="1" applyAlignment="1" applyProtection="1">
      <alignment vertical="center" wrapText="1"/>
      <protection locked="0"/>
    </xf>
    <xf numFmtId="0" fontId="8" fillId="13" borderId="1" xfId="0" applyFont="1" applyFill="1" applyBorder="1" applyAlignment="1" applyProtection="1">
      <alignment vertical="center" wrapText="1"/>
      <protection locked="0"/>
    </xf>
    <xf numFmtId="0" fontId="20" fillId="15" borderId="2" xfId="0" applyFont="1" applyFill="1" applyBorder="1" applyAlignment="1" applyProtection="1">
      <alignment vertical="center" wrapText="1"/>
      <protection locked="0"/>
    </xf>
    <xf numFmtId="0" fontId="40" fillId="15" borderId="1" xfId="0" applyFont="1" applyFill="1" applyBorder="1" applyAlignment="1" applyProtection="1">
      <alignment vertical="center" wrapText="1"/>
      <protection locked="0"/>
    </xf>
    <xf numFmtId="0" fontId="10" fillId="12" borderId="7" xfId="0" applyFont="1" applyFill="1" applyBorder="1" applyAlignment="1">
      <alignment vertical="center" wrapText="1"/>
    </xf>
    <xf numFmtId="0" fontId="10" fillId="13" borderId="1" xfId="0" applyFont="1" applyFill="1" applyBorder="1" applyAlignment="1">
      <alignment vertical="center" wrapText="1"/>
    </xf>
    <xf numFmtId="0" fontId="10" fillId="6" borderId="1" xfId="0" applyFont="1" applyFill="1" applyBorder="1" applyAlignment="1">
      <alignment vertical="center" wrapText="1"/>
    </xf>
    <xf numFmtId="0" fontId="10" fillId="14" borderId="3" xfId="0" applyFont="1" applyFill="1" applyBorder="1" applyAlignment="1">
      <alignment vertical="center" wrapText="1"/>
    </xf>
    <xf numFmtId="0" fontId="10" fillId="15" borderId="1" xfId="0" applyFont="1" applyFill="1" applyBorder="1" applyAlignment="1">
      <alignment vertical="center"/>
    </xf>
    <xf numFmtId="0" fontId="10" fillId="13" borderId="1" xfId="0" applyFont="1" applyFill="1" applyBorder="1" applyAlignment="1">
      <alignment vertical="center"/>
    </xf>
    <xf numFmtId="0" fontId="2" fillId="0" borderId="0" xfId="0" applyFont="1" applyBorder="1" applyAlignment="1" applyProtection="1">
      <alignment vertical="center"/>
    </xf>
    <xf numFmtId="0" fontId="2" fillId="0" borderId="0" xfId="0" applyFont="1" applyFill="1" applyAlignment="1" applyProtection="1">
      <alignment horizontal="left" vertical="center"/>
    </xf>
    <xf numFmtId="0" fontId="1" fillId="16" borderId="1" xfId="0" applyFont="1" applyFill="1" applyBorder="1" applyAlignment="1" applyProtection="1">
      <alignment horizontal="center" vertical="center"/>
    </xf>
    <xf numFmtId="0" fontId="20" fillId="16" borderId="10" xfId="0" applyFont="1" applyFill="1" applyBorder="1" applyAlignment="1" applyProtection="1">
      <alignment horizontal="center" vertical="center" wrapText="1"/>
    </xf>
    <xf numFmtId="0" fontId="24" fillId="12" borderId="21" xfId="0" applyFont="1" applyFill="1" applyBorder="1" applyAlignment="1">
      <alignment horizontal="center" vertical="center" wrapText="1"/>
    </xf>
    <xf numFmtId="0" fontId="21" fillId="12" borderId="1" xfId="0" applyFont="1" applyFill="1" applyBorder="1" applyAlignment="1" applyProtection="1">
      <alignment horizontal="center" vertical="center" wrapText="1"/>
      <protection locked="0"/>
    </xf>
    <xf numFmtId="0" fontId="26" fillId="18" borderId="24" xfId="0" applyFont="1" applyFill="1" applyBorder="1" applyAlignment="1">
      <alignment vertical="center" wrapText="1"/>
    </xf>
    <xf numFmtId="0" fontId="26" fillId="18" borderId="24" xfId="0" applyFont="1" applyFill="1" applyBorder="1" applyAlignment="1">
      <alignment horizontal="left" vertical="center" wrapText="1"/>
    </xf>
    <xf numFmtId="0" fontId="18" fillId="12" borderId="1" xfId="0" applyFont="1" applyFill="1" applyBorder="1" applyAlignment="1" applyProtection="1">
      <alignment horizontal="center" vertical="center" wrapText="1"/>
    </xf>
    <xf numFmtId="0" fontId="24" fillId="12" borderId="25" xfId="0" applyFont="1" applyFill="1" applyBorder="1" applyAlignment="1">
      <alignment horizontal="center" vertical="center" wrapText="1"/>
    </xf>
    <xf numFmtId="0" fontId="21" fillId="12" borderId="1" xfId="0" applyFont="1" applyFill="1" applyBorder="1" applyAlignment="1" applyProtection="1">
      <alignment vertical="center" wrapText="1"/>
      <protection locked="0"/>
    </xf>
    <xf numFmtId="0" fontId="26" fillId="12" borderId="24" xfId="0" applyFont="1" applyFill="1" applyBorder="1" applyAlignment="1">
      <alignment vertical="center" wrapText="1"/>
    </xf>
    <xf numFmtId="0" fontId="21" fillId="12" borderId="2" xfId="0" applyFont="1" applyFill="1" applyBorder="1" applyAlignment="1" applyProtection="1">
      <alignment horizontal="center" vertical="center" wrapText="1"/>
      <protection locked="0"/>
    </xf>
    <xf numFmtId="0" fontId="22" fillId="12" borderId="1" xfId="0" applyFont="1" applyFill="1" applyBorder="1" applyAlignment="1" applyProtection="1">
      <alignment horizontal="center" vertical="center" wrapText="1"/>
      <protection locked="0"/>
    </xf>
    <xf numFmtId="0" fontId="8" fillId="12" borderId="1" xfId="0" applyFont="1" applyFill="1" applyBorder="1" applyAlignment="1" applyProtection="1">
      <alignment horizontal="center" vertical="center" wrapText="1"/>
      <protection locked="0"/>
    </xf>
    <xf numFmtId="0" fontId="25" fillId="12" borderId="24" xfId="0" applyFont="1" applyFill="1" applyBorder="1" applyAlignment="1">
      <alignment vertical="center" wrapText="1"/>
    </xf>
    <xf numFmtId="0" fontId="21" fillId="12" borderId="1" xfId="0" applyNumberFormat="1" applyFont="1" applyFill="1" applyBorder="1" applyAlignment="1" applyProtection="1">
      <alignment horizontal="center" vertical="center" wrapText="1"/>
      <protection locked="0"/>
    </xf>
    <xf numFmtId="0" fontId="21" fillId="12" borderId="2" xfId="0" applyFont="1" applyFill="1" applyBorder="1" applyAlignment="1" applyProtection="1">
      <alignment vertical="center" wrapText="1"/>
      <protection locked="0"/>
    </xf>
    <xf numFmtId="0" fontId="17" fillId="12" borderId="1" xfId="0" applyFont="1" applyFill="1" applyBorder="1" applyProtection="1">
      <protection locked="0"/>
    </xf>
    <xf numFmtId="0" fontId="23" fillId="12" borderId="1" xfId="0" applyFont="1" applyFill="1" applyBorder="1" applyAlignment="1" applyProtection="1">
      <alignment vertical="center" wrapText="1"/>
      <protection locked="0"/>
    </xf>
    <xf numFmtId="0" fontId="26" fillId="12" borderId="1" xfId="0" applyFont="1" applyFill="1" applyBorder="1" applyAlignment="1">
      <alignment vertical="center" wrapText="1"/>
    </xf>
    <xf numFmtId="0" fontId="0" fillId="17" borderId="0" xfId="0" applyFill="1" applyProtection="1"/>
    <xf numFmtId="10" fontId="32" fillId="0" borderId="1" xfId="0" applyNumberFormat="1" applyFont="1" applyFill="1" applyBorder="1" applyAlignment="1" applyProtection="1">
      <alignment horizontal="center" vertical="center" wrapText="1"/>
      <protection locked="0"/>
    </xf>
    <xf numFmtId="10" fontId="35" fillId="0" borderId="24" xfId="4" applyNumberFormat="1" applyFont="1" applyBorder="1" applyAlignment="1">
      <alignment horizontal="center" vertical="center" wrapText="1"/>
    </xf>
    <xf numFmtId="0" fontId="7" fillId="11"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10" fontId="29" fillId="0" borderId="2" xfId="0" applyNumberFormat="1" applyFont="1" applyBorder="1" applyAlignment="1" applyProtection="1">
      <alignment horizontal="center" vertical="center" wrapText="1"/>
      <protection locked="0"/>
    </xf>
    <xf numFmtId="9" fontId="32" fillId="0" borderId="2" xfId="0" applyNumberFormat="1" applyFont="1" applyBorder="1" applyAlignment="1" applyProtection="1">
      <alignment horizontal="center" vertical="center" wrapText="1"/>
      <protection locked="0"/>
    </xf>
    <xf numFmtId="9" fontId="35" fillId="0" borderId="21" xfId="0" applyNumberFormat="1" applyFont="1" applyBorder="1" applyAlignment="1">
      <alignment horizontal="center" vertical="center" wrapText="1"/>
    </xf>
    <xf numFmtId="0" fontId="33" fillId="0" borderId="31" xfId="0" applyNumberFormat="1" applyFont="1" applyBorder="1" applyAlignment="1">
      <alignment horizontal="center" vertical="center" wrapText="1"/>
    </xf>
    <xf numFmtId="10" fontId="2" fillId="13" borderId="1" xfId="4" applyNumberFormat="1" applyFont="1" applyFill="1" applyBorder="1" applyAlignment="1">
      <alignment horizontal="center" vertical="center" wrapText="1"/>
    </xf>
    <xf numFmtId="169" fontId="2" fillId="13" borderId="1" xfId="4" applyNumberFormat="1" applyFont="1" applyFill="1" applyBorder="1" applyAlignment="1" applyProtection="1">
      <alignment horizontal="center" vertical="center" wrapText="1"/>
    </xf>
    <xf numFmtId="170" fontId="2" fillId="13" borderId="1" xfId="8" applyNumberFormat="1" applyFont="1" applyFill="1" applyBorder="1" applyAlignment="1">
      <alignment horizontal="center" vertical="center" wrapText="1"/>
    </xf>
    <xf numFmtId="10" fontId="19" fillId="13" borderId="1" xfId="6" applyNumberFormat="1" applyFont="1" applyFill="1" applyBorder="1" applyAlignment="1">
      <alignment horizontal="center" vertical="center" wrapText="1"/>
    </xf>
    <xf numFmtId="1" fontId="19" fillId="13" borderId="1" xfId="8" applyNumberFormat="1" applyFont="1" applyFill="1" applyBorder="1" applyAlignment="1">
      <alignment horizontal="center" vertical="center" wrapText="1"/>
    </xf>
    <xf numFmtId="169" fontId="2" fillId="13" borderId="1" xfId="8" applyNumberFormat="1" applyFont="1" applyFill="1" applyBorder="1" applyAlignment="1">
      <alignment horizontal="center" vertical="center" wrapText="1"/>
    </xf>
    <xf numFmtId="169" fontId="2" fillId="6" borderId="1" xfId="0" applyNumberFormat="1" applyFont="1" applyFill="1" applyBorder="1" applyAlignment="1" applyProtection="1">
      <alignment horizontal="center" vertical="center" wrapText="1"/>
      <protection locked="0"/>
    </xf>
    <xf numFmtId="0" fontId="30" fillId="14" borderId="21" xfId="0" applyFont="1" applyFill="1" applyBorder="1" applyAlignment="1">
      <alignment horizontal="center" vertical="center" wrapText="1"/>
    </xf>
    <xf numFmtId="0" fontId="37" fillId="14" borderId="1" xfId="0" applyFont="1" applyFill="1" applyBorder="1" applyAlignment="1">
      <alignment vertical="center" wrapText="1"/>
    </xf>
    <xf numFmtId="10" fontId="2" fillId="13" borderId="2" xfId="0" applyNumberFormat="1" applyFont="1" applyFill="1" applyBorder="1" applyAlignment="1" applyProtection="1">
      <alignment horizontal="center" vertical="center"/>
    </xf>
    <xf numFmtId="0" fontId="26" fillId="12" borderId="22" xfId="0" applyFont="1" applyFill="1" applyBorder="1" applyAlignment="1">
      <alignment vertical="center" wrapText="1"/>
    </xf>
    <xf numFmtId="0" fontId="0" fillId="2" borderId="0" xfId="0" applyFont="1" applyFill="1" applyAlignment="1" applyProtection="1">
      <alignment vertical="center"/>
    </xf>
    <xf numFmtId="0" fontId="0" fillId="3" borderId="0" xfId="0" applyFont="1" applyFill="1" applyBorder="1" applyAlignment="1" applyProtection="1">
      <alignment vertical="center"/>
    </xf>
    <xf numFmtId="0" fontId="1" fillId="7" borderId="9" xfId="0" applyFont="1" applyFill="1" applyBorder="1" applyAlignment="1" applyProtection="1">
      <alignment horizontal="center" vertical="center"/>
    </xf>
    <xf numFmtId="0" fontId="43" fillId="3" borderId="5" xfId="0" applyFont="1" applyFill="1" applyBorder="1" applyAlignment="1" applyProtection="1">
      <alignment horizontal="center" vertical="center" wrapText="1"/>
    </xf>
    <xf numFmtId="0" fontId="24" fillId="0" borderId="5" xfId="0" applyFont="1" applyBorder="1" applyAlignment="1">
      <alignment horizontal="center" vertical="center" wrapText="1"/>
    </xf>
    <xf numFmtId="0" fontId="24" fillId="0" borderId="5" xfId="0" applyFont="1" applyFill="1" applyBorder="1" applyAlignment="1">
      <alignment horizontal="center" vertical="center" wrapText="1"/>
    </xf>
    <xf numFmtId="0" fontId="24" fillId="12" borderId="31" xfId="0" applyFont="1" applyFill="1" applyBorder="1" applyAlignment="1">
      <alignment horizontal="center" vertical="center" wrapText="1"/>
    </xf>
    <xf numFmtId="0" fontId="43" fillId="0" borderId="5" xfId="0" applyFont="1" applyFill="1" applyBorder="1" applyAlignment="1" applyProtection="1">
      <alignment horizontal="center" vertical="center" wrapText="1"/>
    </xf>
    <xf numFmtId="0" fontId="43" fillId="12" borderId="5" xfId="0" applyFont="1" applyFill="1" applyBorder="1" applyAlignment="1" applyProtection="1">
      <alignment horizontal="center" vertical="center" wrapText="1"/>
    </xf>
    <xf numFmtId="0" fontId="25" fillId="12" borderId="21" xfId="0" applyFont="1" applyFill="1" applyBorder="1" applyAlignment="1">
      <alignment horizontal="center" vertical="center" wrapText="1"/>
    </xf>
    <xf numFmtId="0" fontId="26" fillId="12" borderId="21" xfId="0" applyFont="1" applyFill="1" applyBorder="1" applyAlignment="1">
      <alignment horizontal="center" vertical="center" wrapText="1"/>
    </xf>
    <xf numFmtId="0" fontId="43" fillId="12" borderId="5" xfId="0" applyFont="1" applyFill="1" applyBorder="1" applyAlignment="1" applyProtection="1">
      <alignment horizontal="center" vertical="center" wrapText="1"/>
      <protection locked="0"/>
    </xf>
    <xf numFmtId="0" fontId="26" fillId="0" borderId="5" xfId="0" applyFont="1" applyFill="1" applyBorder="1" applyAlignment="1">
      <alignment horizontal="center" vertical="center" wrapText="1"/>
    </xf>
    <xf numFmtId="0" fontId="18" fillId="1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7" fillId="3" borderId="1" xfId="0" applyFont="1" applyFill="1" applyBorder="1" applyProtection="1">
      <protection locked="0"/>
    </xf>
    <xf numFmtId="0" fontId="0" fillId="3" borderId="1" xfId="0" applyFont="1" applyFill="1" applyBorder="1" applyProtection="1">
      <protection locked="0"/>
    </xf>
    <xf numFmtId="9" fontId="2" fillId="0" borderId="1" xfId="4" applyFont="1" applyFill="1" applyBorder="1" applyAlignment="1" applyProtection="1">
      <alignment horizontal="center" vertical="center" wrapText="1"/>
      <protection locked="0"/>
    </xf>
    <xf numFmtId="0" fontId="0" fillId="19" borderId="0" xfId="0" applyFill="1" applyProtection="1"/>
    <xf numFmtId="0" fontId="0" fillId="19" borderId="0" xfId="0" applyFont="1" applyFill="1" applyProtection="1"/>
    <xf numFmtId="0" fontId="12" fillId="19" borderId="11" xfId="0" applyFont="1" applyFill="1" applyBorder="1" applyAlignment="1" applyProtection="1">
      <alignment horizontal="center" vertical="center"/>
    </xf>
    <xf numFmtId="0" fontId="12" fillId="19" borderId="12" xfId="0" applyFont="1" applyFill="1" applyBorder="1" applyAlignment="1" applyProtection="1">
      <alignment horizontal="center" vertical="center"/>
    </xf>
    <xf numFmtId="0" fontId="4" fillId="19" borderId="0" xfId="0" applyFont="1" applyFill="1" applyBorder="1" applyAlignment="1" applyProtection="1">
      <alignment vertical="center"/>
    </xf>
    <xf numFmtId="0" fontId="4" fillId="19" borderId="13" xfId="0" applyFont="1" applyFill="1" applyBorder="1" applyAlignment="1" applyProtection="1">
      <alignment vertical="center"/>
    </xf>
    <xf numFmtId="0" fontId="12" fillId="19" borderId="13" xfId="0" applyFont="1" applyFill="1" applyBorder="1" applyAlignment="1" applyProtection="1">
      <alignment horizontal="center" vertical="center"/>
    </xf>
    <xf numFmtId="14" fontId="12" fillId="19" borderId="12" xfId="0" quotePrefix="1" applyNumberFormat="1" applyFont="1" applyFill="1" applyBorder="1" applyAlignment="1" applyProtection="1">
      <alignment horizontal="center" vertical="center"/>
    </xf>
    <xf numFmtId="0" fontId="8" fillId="19" borderId="0" xfId="0" applyFont="1" applyFill="1" applyBorder="1" applyAlignment="1" applyProtection="1">
      <alignment vertical="center" wrapText="1"/>
    </xf>
    <xf numFmtId="0" fontId="8" fillId="19" borderId="0" xfId="0" applyFont="1" applyFill="1" applyBorder="1" applyAlignment="1" applyProtection="1">
      <alignment vertical="center"/>
    </xf>
    <xf numFmtId="0" fontId="0" fillId="20" borderId="0" xfId="0" applyFill="1"/>
    <xf numFmtId="0" fontId="4" fillId="20" borderId="0" xfId="0" applyFont="1" applyFill="1" applyBorder="1" applyAlignment="1">
      <alignment vertical="center"/>
    </xf>
    <xf numFmtId="0" fontId="12" fillId="20" borderId="11" xfId="0" applyFont="1" applyFill="1" applyBorder="1" applyAlignment="1">
      <alignment horizontal="center" vertical="center"/>
    </xf>
    <xf numFmtId="0" fontId="12" fillId="20" borderId="12" xfId="0" applyFont="1" applyFill="1" applyBorder="1" applyAlignment="1">
      <alignment horizontal="center" vertical="center"/>
    </xf>
    <xf numFmtId="0" fontId="12" fillId="20" borderId="14" xfId="0" applyFont="1" applyFill="1" applyBorder="1" applyAlignment="1">
      <alignment horizontal="center" vertical="center"/>
    </xf>
    <xf numFmtId="0" fontId="12" fillId="20" borderId="13" xfId="0" applyFont="1" applyFill="1" applyBorder="1" applyAlignment="1">
      <alignment horizontal="center" vertical="center"/>
    </xf>
    <xf numFmtId="14" fontId="12" fillId="20" borderId="12" xfId="0" quotePrefix="1" applyNumberFormat="1" applyFont="1" applyFill="1" applyBorder="1" applyAlignment="1">
      <alignment horizontal="center" vertical="center"/>
    </xf>
    <xf numFmtId="0" fontId="0" fillId="20" borderId="0" xfId="0" applyFill="1" applyBorder="1"/>
    <xf numFmtId="0" fontId="14" fillId="20" borderId="0" xfId="0" applyFont="1" applyFill="1"/>
    <xf numFmtId="0" fontId="11" fillId="19" borderId="0" xfId="0" applyFont="1" applyFill="1" applyBorder="1" applyAlignment="1" applyProtection="1">
      <alignment vertical="center"/>
    </xf>
    <xf numFmtId="0" fontId="10" fillId="19" borderId="0" xfId="0" applyFont="1" applyFill="1" applyBorder="1" applyAlignment="1" applyProtection="1">
      <alignment vertical="center" wrapText="1"/>
    </xf>
    <xf numFmtId="0" fontId="10" fillId="19" borderId="0" xfId="0" applyFont="1" applyFill="1" applyBorder="1" applyAlignment="1" applyProtection="1">
      <alignment vertical="center"/>
    </xf>
    <xf numFmtId="0" fontId="0" fillId="19" borderId="0" xfId="0" applyFont="1" applyFill="1" applyAlignment="1" applyProtection="1">
      <alignment horizontal="center" vertical="center" wrapText="1"/>
    </xf>
    <xf numFmtId="14" fontId="12" fillId="19" borderId="11" xfId="0" quotePrefix="1" applyNumberFormat="1" applyFont="1" applyFill="1" applyBorder="1" applyAlignment="1" applyProtection="1">
      <alignment horizontal="center" vertical="center"/>
    </xf>
    <xf numFmtId="0" fontId="0" fillId="19" borderId="0" xfId="0" applyFont="1" applyFill="1" applyBorder="1" applyProtection="1"/>
    <xf numFmtId="0" fontId="0" fillId="19" borderId="0" xfId="0" applyFont="1" applyFill="1" applyAlignment="1" applyProtection="1">
      <alignment vertical="center"/>
    </xf>
    <xf numFmtId="0" fontId="1" fillId="22" borderId="1" xfId="0" applyFont="1" applyFill="1" applyBorder="1" applyAlignment="1" applyProtection="1">
      <alignment horizontal="center" vertical="center"/>
    </xf>
    <xf numFmtId="0" fontId="0" fillId="0" borderId="0" xfId="0" applyFill="1" applyBorder="1" applyAlignment="1"/>
    <xf numFmtId="0" fontId="46" fillId="0" borderId="0" xfId="0" applyFont="1" applyFill="1" applyBorder="1" applyAlignment="1">
      <alignment vertical="center" wrapText="1"/>
    </xf>
    <xf numFmtId="0" fontId="46" fillId="0" borderId="0" xfId="0" applyFont="1" applyFill="1" applyBorder="1" applyAlignment="1">
      <alignment vertical="top" wrapText="1"/>
    </xf>
    <xf numFmtId="0" fontId="2" fillId="21" borderId="1" xfId="0" applyFont="1" applyFill="1" applyBorder="1" applyAlignment="1" applyProtection="1">
      <alignment horizontal="center" vertical="center" wrapText="1"/>
    </xf>
    <xf numFmtId="166" fontId="2" fillId="21" borderId="1" xfId="0" applyNumberFormat="1" applyFont="1" applyFill="1" applyBorder="1" applyAlignment="1" applyProtection="1">
      <alignment horizontal="center" vertical="center" wrapText="1"/>
    </xf>
    <xf numFmtId="0" fontId="17" fillId="21" borderId="1" xfId="0" applyFont="1" applyFill="1" applyBorder="1" applyAlignment="1" applyProtection="1">
      <alignment horizontal="center" vertical="center" wrapText="1"/>
    </xf>
    <xf numFmtId="0" fontId="0" fillId="22" borderId="41" xfId="0" applyFont="1" applyFill="1" applyBorder="1" applyProtection="1"/>
    <xf numFmtId="0" fontId="0" fillId="22" borderId="42" xfId="0" applyFont="1" applyFill="1" applyBorder="1" applyProtection="1"/>
    <xf numFmtId="0" fontId="0" fillId="21" borderId="41" xfId="0" applyFont="1" applyFill="1" applyBorder="1" applyProtection="1"/>
    <xf numFmtId="0" fontId="0" fillId="21" borderId="42" xfId="0" applyFont="1" applyFill="1" applyBorder="1" applyProtection="1"/>
    <xf numFmtId="0" fontId="27" fillId="19" borderId="41" xfId="0" applyFont="1" applyFill="1" applyBorder="1" applyAlignment="1" applyProtection="1">
      <alignment vertical="center" wrapText="1"/>
    </xf>
    <xf numFmtId="0" fontId="27" fillId="19" borderId="42" xfId="0" applyFont="1" applyFill="1" applyBorder="1" applyAlignment="1" applyProtection="1">
      <alignment vertical="center" wrapText="1"/>
    </xf>
    <xf numFmtId="0" fontId="0" fillId="22" borderId="38" xfId="0" applyFont="1" applyFill="1" applyBorder="1" applyProtection="1"/>
    <xf numFmtId="0" fontId="0" fillId="0" borderId="38" xfId="0" applyFont="1" applyBorder="1" applyProtection="1"/>
    <xf numFmtId="0" fontId="0" fillId="21" borderId="38" xfId="0" applyFont="1" applyFill="1" applyBorder="1" applyProtection="1"/>
    <xf numFmtId="0" fontId="27" fillId="19" borderId="38" xfId="0" applyFont="1" applyFill="1" applyBorder="1" applyAlignment="1" applyProtection="1">
      <alignment vertical="center" wrapText="1"/>
    </xf>
    <xf numFmtId="0" fontId="27" fillId="19" borderId="48" xfId="0" applyFont="1" applyFill="1" applyBorder="1" applyAlignment="1" applyProtection="1">
      <alignment vertical="center" wrapText="1"/>
    </xf>
    <xf numFmtId="0" fontId="27" fillId="19" borderId="49" xfId="0" applyFont="1" applyFill="1" applyBorder="1" applyAlignment="1" applyProtection="1">
      <alignment vertical="center" wrapText="1"/>
    </xf>
    <xf numFmtId="0" fontId="27" fillId="19" borderId="50" xfId="0" applyFont="1" applyFill="1" applyBorder="1" applyAlignment="1" applyProtection="1">
      <alignment vertical="center" wrapText="1"/>
    </xf>
    <xf numFmtId="1" fontId="0" fillId="22" borderId="41" xfId="0" applyNumberFormat="1" applyFont="1" applyFill="1" applyBorder="1" applyProtection="1"/>
    <xf numFmtId="1" fontId="0" fillId="22" borderId="42" xfId="0" applyNumberFormat="1" applyFont="1" applyFill="1" applyBorder="1" applyProtection="1"/>
    <xf numFmtId="1" fontId="0" fillId="21" borderId="38" xfId="0" applyNumberFormat="1" applyFont="1" applyFill="1" applyBorder="1" applyProtection="1"/>
    <xf numFmtId="42" fontId="0" fillId="22" borderId="38" xfId="11" applyFont="1" applyFill="1" applyBorder="1" applyProtection="1"/>
    <xf numFmtId="0" fontId="47" fillId="0" borderId="44" xfId="0" applyFont="1" applyFill="1" applyBorder="1" applyAlignment="1" applyProtection="1">
      <alignment horizontal="center" textRotation="90" wrapText="1"/>
    </xf>
    <xf numFmtId="0" fontId="27" fillId="19" borderId="2" xfId="0" applyFont="1" applyFill="1" applyBorder="1" applyAlignment="1" applyProtection="1">
      <alignment horizontal="center" textRotation="90" wrapText="1"/>
    </xf>
    <xf numFmtId="0" fontId="31" fillId="21" borderId="41" xfId="0" applyFont="1" applyFill="1" applyBorder="1" applyAlignment="1" applyProtection="1">
      <alignment horizontal="center" vertical="center" wrapText="1"/>
    </xf>
    <xf numFmtId="0" fontId="31" fillId="21" borderId="42" xfId="0" applyFont="1" applyFill="1" applyBorder="1" applyAlignment="1" applyProtection="1">
      <alignment horizontal="center" vertical="center" wrapText="1"/>
    </xf>
    <xf numFmtId="0" fontId="31" fillId="21" borderId="46" xfId="0" applyFont="1" applyFill="1" applyBorder="1" applyAlignment="1" applyProtection="1">
      <alignment horizontal="center" vertical="center" wrapText="1"/>
    </xf>
    <xf numFmtId="42" fontId="0" fillId="24" borderId="41" xfId="11" applyFont="1" applyFill="1" applyBorder="1" applyProtection="1"/>
    <xf numFmtId="42" fontId="0" fillId="24" borderId="42" xfId="11" applyFont="1" applyFill="1" applyBorder="1" applyProtection="1"/>
    <xf numFmtId="42" fontId="0" fillId="24" borderId="46" xfId="11" applyFont="1" applyFill="1" applyBorder="1" applyProtection="1"/>
    <xf numFmtId="42" fontId="47" fillId="0" borderId="0" xfId="0" applyNumberFormat="1" applyFont="1" applyProtection="1"/>
    <xf numFmtId="42" fontId="47" fillId="0" borderId="41" xfId="0" applyNumberFormat="1" applyFont="1" applyBorder="1" applyProtection="1"/>
    <xf numFmtId="42" fontId="47" fillId="0" borderId="42" xfId="0" applyNumberFormat="1" applyFont="1" applyBorder="1" applyProtection="1"/>
    <xf numFmtId="42" fontId="0" fillId="22" borderId="41" xfId="11" applyFont="1" applyFill="1" applyBorder="1" applyProtection="1"/>
    <xf numFmtId="42" fontId="0" fillId="22" borderId="42" xfId="11" applyFont="1" applyFill="1" applyBorder="1" applyProtection="1"/>
    <xf numFmtId="42" fontId="0" fillId="22" borderId="46" xfId="11" applyFont="1" applyFill="1" applyBorder="1" applyProtection="1"/>
    <xf numFmtId="42" fontId="0" fillId="22" borderId="41" xfId="11" applyNumberFormat="1" applyFont="1" applyFill="1" applyBorder="1" applyProtection="1"/>
    <xf numFmtId="171" fontId="0" fillId="24" borderId="41" xfId="11" applyNumberFormat="1" applyFont="1" applyFill="1" applyBorder="1" applyProtection="1"/>
    <xf numFmtId="42" fontId="0" fillId="14" borderId="41" xfId="11" applyFont="1" applyFill="1" applyBorder="1" applyProtection="1">
      <protection locked="0"/>
    </xf>
    <xf numFmtId="42" fontId="0" fillId="14" borderId="42" xfId="11" applyFont="1" applyFill="1" applyBorder="1" applyProtection="1">
      <protection locked="0"/>
    </xf>
    <xf numFmtId="42" fontId="0" fillId="14" borderId="46" xfId="11" applyFont="1" applyFill="1" applyBorder="1" applyProtection="1">
      <protection locked="0"/>
    </xf>
    <xf numFmtId="9" fontId="0" fillId="7" borderId="53" xfId="4" applyFont="1" applyFill="1" applyBorder="1" applyProtection="1"/>
    <xf numFmtId="173" fontId="9" fillId="24" borderId="3" xfId="0" applyNumberFormat="1" applyFont="1" applyFill="1" applyBorder="1" applyAlignment="1" applyProtection="1">
      <alignment horizontal="center" vertical="center" wrapText="1"/>
    </xf>
    <xf numFmtId="166" fontId="9" fillId="24" borderId="1" xfId="0" applyNumberFormat="1" applyFont="1" applyFill="1" applyBorder="1" applyAlignment="1" applyProtection="1">
      <alignment horizontal="center" vertical="center"/>
    </xf>
    <xf numFmtId="166" fontId="9" fillId="22" borderId="1" xfId="0" applyNumberFormat="1" applyFont="1" applyFill="1" applyBorder="1" applyAlignment="1" applyProtection="1">
      <alignment horizontal="center" vertical="center"/>
    </xf>
    <xf numFmtId="166" fontId="9" fillId="0" borderId="1" xfId="0" applyNumberFormat="1" applyFont="1" applyBorder="1" applyAlignment="1" applyProtection="1">
      <alignment horizontal="center" vertical="center"/>
    </xf>
    <xf numFmtId="172" fontId="0" fillId="0" borderId="0" xfId="0" applyNumberFormat="1" applyFont="1" applyProtection="1"/>
    <xf numFmtId="0" fontId="0" fillId="0" borderId="0" xfId="0" applyFont="1" applyFill="1" applyBorder="1" applyProtection="1"/>
    <xf numFmtId="166" fontId="9" fillId="14" borderId="1" xfId="0" applyNumberFormat="1" applyFont="1" applyFill="1" applyBorder="1" applyAlignment="1" applyProtection="1">
      <alignment horizontal="center" vertical="center"/>
    </xf>
    <xf numFmtId="0" fontId="27" fillId="0" borderId="0" xfId="0" applyFont="1" applyProtection="1"/>
    <xf numFmtId="0" fontId="48" fillId="23" borderId="38" xfId="0" applyFont="1" applyFill="1" applyBorder="1" applyAlignment="1" applyProtection="1">
      <alignment horizontal="right" vertical="center"/>
    </xf>
    <xf numFmtId="0" fontId="0" fillId="21" borderId="38" xfId="0" applyFont="1" applyFill="1" applyBorder="1" applyAlignment="1" applyProtection="1">
      <alignment vertical="center" wrapText="1"/>
    </xf>
    <xf numFmtId="0" fontId="0" fillId="0" borderId="0" xfId="0" applyFont="1" applyAlignment="1" applyProtection="1">
      <alignment horizontal="right" vertical="center"/>
    </xf>
    <xf numFmtId="0" fontId="0" fillId="0" borderId="0" xfId="0" applyFont="1" applyAlignment="1" applyProtection="1">
      <alignment vertical="center" wrapText="1"/>
    </xf>
    <xf numFmtId="0" fontId="27" fillId="19" borderId="38" xfId="0" applyFont="1" applyFill="1" applyBorder="1" applyAlignment="1" applyProtection="1">
      <alignment horizontal="centerContinuous" vertical="center"/>
    </xf>
    <xf numFmtId="0" fontId="27" fillId="19" borderId="41" xfId="0" applyFont="1" applyFill="1" applyBorder="1" applyAlignment="1" applyProtection="1">
      <alignment horizontal="center" vertical="center" wrapText="1"/>
    </xf>
    <xf numFmtId="0" fontId="27" fillId="19" borderId="46" xfId="0" applyFont="1" applyFill="1" applyBorder="1" applyAlignment="1" applyProtection="1">
      <alignment horizontal="center" vertical="center" wrapText="1"/>
    </xf>
    <xf numFmtId="42" fontId="0" fillId="21" borderId="41" xfId="11" applyFont="1" applyFill="1" applyBorder="1" applyProtection="1"/>
    <xf numFmtId="42" fontId="0" fillId="21" borderId="46" xfId="11" applyFont="1" applyFill="1" applyBorder="1" applyProtection="1"/>
    <xf numFmtId="0" fontId="16" fillId="20" borderId="37" xfId="0" applyFont="1" applyFill="1" applyBorder="1" applyAlignment="1" applyProtection="1">
      <alignment horizontal="center" vertical="center"/>
    </xf>
    <xf numFmtId="0" fontId="27" fillId="20" borderId="41" xfId="0" applyFont="1" applyFill="1" applyBorder="1" applyAlignment="1" applyProtection="1">
      <alignment horizontal="center" vertical="center" wrapText="1"/>
    </xf>
    <xf numFmtId="0" fontId="27" fillId="20" borderId="51" xfId="0" applyFont="1" applyFill="1" applyBorder="1" applyAlignment="1" applyProtection="1">
      <alignment horizontal="center" vertical="center" wrapText="1"/>
    </xf>
    <xf numFmtId="0" fontId="27" fillId="20" borderId="42" xfId="0" applyFont="1" applyFill="1" applyBorder="1" applyAlignment="1" applyProtection="1">
      <alignment horizontal="center" vertical="center" wrapText="1"/>
    </xf>
    <xf numFmtId="0" fontId="48" fillId="23" borderId="37" xfId="0" applyFont="1" applyFill="1" applyBorder="1" applyAlignment="1" applyProtection="1">
      <alignment horizontal="center" vertical="center"/>
    </xf>
    <xf numFmtId="49" fontId="0" fillId="22" borderId="38" xfId="0" applyNumberFormat="1" applyFont="1" applyFill="1" applyBorder="1" applyAlignment="1" applyProtection="1">
      <alignment horizontal="center" vertical="center" wrapText="1"/>
    </xf>
    <xf numFmtId="0" fontId="27" fillId="19" borderId="41" xfId="0" applyFont="1" applyFill="1" applyBorder="1" applyAlignment="1" applyProtection="1">
      <alignment horizontal="right" vertical="center" wrapText="1"/>
    </xf>
    <xf numFmtId="0" fontId="27" fillId="19" borderId="42" xfId="0" applyFont="1" applyFill="1" applyBorder="1" applyAlignment="1" applyProtection="1">
      <alignment horizontal="right" vertical="center" wrapText="1"/>
    </xf>
    <xf numFmtId="0" fontId="27" fillId="19" borderId="38" xfId="0" applyFont="1" applyFill="1" applyBorder="1" applyAlignment="1" applyProtection="1">
      <alignment horizontal="right" vertical="center" wrapText="1"/>
    </xf>
    <xf numFmtId="0" fontId="9" fillId="0" borderId="1" xfId="0" applyFont="1" applyBorder="1" applyAlignment="1" applyProtection="1">
      <alignment horizontal="center" vertical="center" wrapText="1"/>
    </xf>
    <xf numFmtId="166" fontId="7" fillId="26" borderId="1" xfId="0" applyNumberFormat="1" applyFont="1" applyFill="1" applyBorder="1" applyAlignment="1" applyProtection="1">
      <alignment horizontal="center" vertical="center"/>
    </xf>
    <xf numFmtId="0" fontId="1" fillId="22" borderId="4" xfId="0" applyFont="1" applyFill="1" applyBorder="1" applyAlignment="1" applyProtection="1">
      <alignment horizontal="center" vertical="center" wrapText="1"/>
    </xf>
    <xf numFmtId="0" fontId="10"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applyAlignment="1"/>
    <xf numFmtId="0" fontId="10" fillId="0" borderId="1" xfId="0" applyFont="1" applyBorder="1" applyAlignment="1">
      <alignment vertical="center" wrapText="1"/>
    </xf>
    <xf numFmtId="0" fontId="10" fillId="0" borderId="0" xfId="0" applyFont="1" applyFill="1" applyBorder="1" applyAlignment="1">
      <alignment horizontal="center" vertical="center"/>
    </xf>
    <xf numFmtId="0" fontId="10" fillId="0" borderId="0" xfId="0" applyFont="1" applyAlignment="1">
      <alignment horizontal="center"/>
    </xf>
    <xf numFmtId="0" fontId="1" fillId="21" borderId="1" xfId="0" applyFont="1" applyFill="1" applyBorder="1" applyAlignment="1" applyProtection="1">
      <alignment horizontal="center" vertical="center" wrapText="1"/>
    </xf>
    <xf numFmtId="0" fontId="1" fillId="21" borderId="9" xfId="0"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xf>
    <xf numFmtId="0" fontId="1" fillId="21" borderId="1" xfId="0" applyFont="1" applyFill="1" applyBorder="1" applyAlignment="1" applyProtection="1">
      <alignment horizontal="center" vertical="center"/>
    </xf>
    <xf numFmtId="0" fontId="1" fillId="21" borderId="2"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21" borderId="3" xfId="0"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27" fillId="20" borderId="3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9" fillId="0" borderId="1" xfId="4" applyNumberFormat="1" applyFont="1" applyBorder="1" applyAlignment="1" applyProtection="1">
      <alignment horizontal="center" vertical="center" wrapText="1"/>
      <protection locked="0"/>
    </xf>
    <xf numFmtId="0" fontId="27" fillId="19" borderId="0" xfId="0" applyFont="1" applyFill="1" applyProtection="1"/>
    <xf numFmtId="0" fontId="0" fillId="17" borderId="0" xfId="0" applyFont="1" applyFill="1" applyProtection="1"/>
    <xf numFmtId="0" fontId="53" fillId="19" borderId="0" xfId="0" applyFont="1" applyFill="1" applyProtection="1"/>
    <xf numFmtId="0" fontId="49" fillId="19" borderId="0" xfId="0" applyFont="1" applyFill="1" applyProtection="1"/>
    <xf numFmtId="0" fontId="27"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166" fontId="0" fillId="0" borderId="0" xfId="0" applyNumberFormat="1" applyFont="1" applyBorder="1" applyAlignment="1" applyProtection="1">
      <alignment horizontal="justify" vertical="center" wrapText="1"/>
    </xf>
    <xf numFmtId="166" fontId="9" fillId="0" borderId="0" xfId="0" applyNumberFormat="1" applyFont="1" applyFill="1" applyBorder="1" applyAlignment="1" applyProtection="1">
      <alignment vertical="center" wrapText="1"/>
    </xf>
    <xf numFmtId="0" fontId="7" fillId="3"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166" fontId="9" fillId="0" borderId="0" xfId="0" applyNumberFormat="1" applyFont="1" applyBorder="1" applyAlignment="1" applyProtection="1">
      <alignment wrapText="1"/>
    </xf>
    <xf numFmtId="0" fontId="0" fillId="0" borderId="0" xfId="0" applyFont="1" applyAlignment="1" applyProtection="1">
      <alignment wrapText="1"/>
    </xf>
    <xf numFmtId="0" fontId="27" fillId="0" borderId="0" xfId="0" applyFont="1" applyFill="1" applyAlignment="1" applyProtection="1">
      <alignment textRotation="90" wrapText="1"/>
    </xf>
    <xf numFmtId="0" fontId="47" fillId="0" borderId="0" xfId="0" applyFont="1" applyFill="1" applyAlignment="1" applyProtection="1">
      <alignment horizontal="right" vertical="center" textRotation="90" wrapText="1"/>
    </xf>
    <xf numFmtId="0" fontId="47" fillId="0" borderId="0" xfId="0" applyFont="1" applyFill="1" applyAlignment="1" applyProtection="1">
      <alignment textRotation="90" wrapText="1"/>
    </xf>
    <xf numFmtId="0" fontId="27" fillId="0" borderId="0" xfId="0" applyFont="1" applyAlignment="1" applyProtection="1">
      <alignment vertical="center"/>
    </xf>
    <xf numFmtId="0" fontId="0" fillId="0" borderId="0" xfId="0" applyFont="1" applyAlignment="1" applyProtection="1">
      <alignment vertical="center"/>
    </xf>
    <xf numFmtId="0" fontId="27" fillId="0" borderId="0" xfId="0" applyFont="1" applyAlignment="1" applyProtection="1">
      <alignment vertical="center" wrapText="1"/>
    </xf>
    <xf numFmtId="0" fontId="0" fillId="22" borderId="38" xfId="0" applyFont="1" applyFill="1" applyBorder="1" applyAlignment="1" applyProtection="1">
      <alignment vertical="center" wrapText="1"/>
    </xf>
    <xf numFmtId="0" fontId="0" fillId="22" borderId="0" xfId="0" applyFont="1" applyFill="1" applyProtection="1"/>
    <xf numFmtId="42" fontId="0" fillId="21" borderId="52" xfId="11" applyFont="1" applyFill="1" applyBorder="1" applyProtection="1"/>
    <xf numFmtId="42" fontId="0" fillId="21" borderId="38" xfId="11" applyFont="1" applyFill="1" applyBorder="1" applyProtection="1"/>
    <xf numFmtId="42" fontId="10" fillId="25" borderId="38" xfId="11" applyFont="1" applyFill="1" applyBorder="1" applyProtection="1"/>
    <xf numFmtId="0" fontId="27" fillId="20" borderId="47" xfId="0" applyFont="1" applyFill="1" applyBorder="1" applyProtection="1"/>
    <xf numFmtId="0" fontId="27" fillId="20" borderId="43" xfId="0" applyFont="1" applyFill="1" applyBorder="1" applyProtection="1"/>
    <xf numFmtId="166" fontId="9" fillId="0" borderId="0" xfId="0" applyNumberFormat="1" applyFont="1" applyBorder="1" applyAlignment="1" applyProtection="1">
      <alignment horizontal="center" vertical="center" wrapText="1"/>
    </xf>
    <xf numFmtId="1" fontId="0" fillId="0" borderId="0" xfId="0" applyNumberFormat="1" applyFont="1" applyAlignment="1" applyProtection="1">
      <alignment horizontal="center" vertical="center"/>
    </xf>
    <xf numFmtId="0" fontId="7" fillId="21" borderId="3" xfId="0" applyFont="1" applyFill="1" applyBorder="1" applyAlignment="1" applyProtection="1">
      <alignment horizontal="center" vertical="center" wrapText="1"/>
    </xf>
    <xf numFmtId="0" fontId="0" fillId="0" borderId="0" xfId="0" applyFont="1" applyAlignment="1" applyProtection="1">
      <alignment horizontal="center" vertical="center"/>
    </xf>
    <xf numFmtId="0" fontId="10" fillId="21" borderId="1" xfId="0" applyNumberFormat="1" applyFont="1" applyFill="1" applyBorder="1" applyAlignment="1" applyProtection="1">
      <alignment horizontal="center" vertical="center" wrapText="1"/>
    </xf>
    <xf numFmtId="0" fontId="7" fillId="21" borderId="1" xfId="0" applyFont="1" applyFill="1" applyBorder="1" applyAlignment="1" applyProtection="1">
      <alignment horizontal="center" vertical="center" wrapText="1"/>
    </xf>
    <xf numFmtId="0" fontId="10" fillId="21" borderId="1" xfId="0" applyFont="1" applyFill="1" applyBorder="1" applyAlignment="1" applyProtection="1">
      <alignment horizontal="center" vertical="center" wrapText="1"/>
    </xf>
    <xf numFmtId="0" fontId="10" fillId="22" borderId="1" xfId="0" applyNumberFormat="1" applyFont="1" applyFill="1" applyBorder="1" applyAlignment="1" applyProtection="1">
      <alignment horizontal="center" vertical="center" wrapText="1"/>
    </xf>
    <xf numFmtId="0" fontId="0" fillId="22" borderId="1" xfId="0" applyNumberFormat="1" applyFont="1" applyFill="1" applyBorder="1" applyAlignment="1" applyProtection="1">
      <alignment horizontal="center" vertical="center" wrapText="1"/>
    </xf>
    <xf numFmtId="166" fontId="0" fillId="22" borderId="3" xfId="0" applyNumberFormat="1" applyFont="1" applyFill="1" applyBorder="1" applyAlignment="1" applyProtection="1">
      <alignment horizontal="center" vertical="center"/>
    </xf>
    <xf numFmtId="166" fontId="0" fillId="22" borderId="1" xfId="0" applyNumberFormat="1" applyFont="1" applyFill="1" applyBorder="1" applyAlignment="1" applyProtection="1">
      <alignment horizontal="center" vertical="center"/>
    </xf>
    <xf numFmtId="166" fontId="7" fillId="21" borderId="1" xfId="0" applyNumberFormat="1" applyFont="1" applyFill="1" applyBorder="1" applyAlignment="1" applyProtection="1">
      <alignment horizontal="center" vertical="center"/>
    </xf>
    <xf numFmtId="166" fontId="10" fillId="21" borderId="1" xfId="0" applyNumberFormat="1" applyFont="1"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50" fillId="21" borderId="1" xfId="0" applyFont="1" applyFill="1" applyBorder="1" applyAlignment="1" applyProtection="1">
      <alignment horizontal="center" vertical="center" wrapText="1"/>
    </xf>
    <xf numFmtId="0" fontId="7" fillId="0" borderId="0" xfId="0" applyFont="1" applyBorder="1" applyAlignment="1" applyProtection="1">
      <alignment horizontal="center" wrapText="1"/>
    </xf>
    <xf numFmtId="166" fontId="16" fillId="20" borderId="37" xfId="0" applyNumberFormat="1" applyFont="1" applyFill="1" applyBorder="1" applyAlignment="1" applyProtection="1">
      <alignment horizontal="center" vertical="center"/>
    </xf>
    <xf numFmtId="166" fontId="9" fillId="20" borderId="47" xfId="0" applyNumberFormat="1" applyFont="1" applyFill="1" applyBorder="1" applyProtection="1"/>
    <xf numFmtId="0" fontId="0" fillId="20" borderId="47" xfId="0" applyFont="1" applyFill="1" applyBorder="1" applyProtection="1"/>
    <xf numFmtId="0" fontId="47" fillId="20" borderId="43" xfId="0" applyFont="1" applyFill="1" applyBorder="1" applyProtection="1"/>
    <xf numFmtId="0" fontId="52" fillId="0" borderId="0" xfId="0" applyFont="1" applyBorder="1" applyAlignment="1" applyProtection="1">
      <alignment horizontal="right"/>
    </xf>
    <xf numFmtId="0" fontId="47" fillId="0" borderId="0" xfId="0" applyFont="1" applyProtection="1"/>
    <xf numFmtId="0" fontId="7" fillId="26" borderId="1" xfId="0" applyFont="1" applyFill="1" applyBorder="1" applyAlignment="1" applyProtection="1">
      <alignment horizontal="center" vertical="center" wrapText="1"/>
    </xf>
    <xf numFmtId="0" fontId="7" fillId="25" borderId="1" xfId="0" applyFont="1" applyFill="1" applyBorder="1" applyAlignment="1" applyProtection="1">
      <alignment horizontal="center" vertical="center" wrapText="1"/>
    </xf>
    <xf numFmtId="0" fontId="7" fillId="27" borderId="1" xfId="0" applyFont="1" applyFill="1" applyBorder="1" applyAlignment="1" applyProtection="1">
      <alignment horizontal="center" vertical="center" wrapText="1"/>
    </xf>
    <xf numFmtId="0" fontId="51" fillId="22" borderId="1" xfId="0" applyFont="1" applyFill="1" applyBorder="1" applyAlignment="1" applyProtection="1">
      <alignment horizontal="center" vertical="center" wrapText="1"/>
    </xf>
    <xf numFmtId="0" fontId="7" fillId="22" borderId="1" xfId="0" applyFont="1" applyFill="1" applyBorder="1" applyAlignment="1" applyProtection="1">
      <alignment horizontal="center" vertical="center" wrapText="1"/>
    </xf>
    <xf numFmtId="0" fontId="7" fillId="22" borderId="5" xfId="0" applyFont="1" applyFill="1" applyBorder="1" applyAlignment="1" applyProtection="1">
      <alignment horizontal="center" vertical="center" wrapText="1"/>
    </xf>
    <xf numFmtId="0" fontId="52" fillId="0" borderId="0" xfId="0" applyFont="1" applyProtection="1"/>
    <xf numFmtId="166" fontId="9" fillId="0" borderId="1" xfId="0" applyNumberFormat="1" applyFont="1" applyFill="1" applyBorder="1" applyAlignment="1" applyProtection="1">
      <alignment horizontal="center" vertical="center"/>
    </xf>
    <xf numFmtId="0" fontId="47" fillId="0" borderId="0" xfId="0" applyFont="1" applyAlignment="1" applyProtection="1">
      <alignment vertical="justify" wrapText="1"/>
    </xf>
    <xf numFmtId="0" fontId="47" fillId="0" borderId="0" xfId="0" applyFont="1" applyAlignment="1" applyProtection="1">
      <alignment horizontal="justify" vertical="justify" wrapText="1"/>
    </xf>
    <xf numFmtId="166" fontId="7" fillId="22" borderId="1" xfId="0" applyNumberFormat="1" applyFont="1" applyFill="1" applyBorder="1" applyAlignment="1" applyProtection="1">
      <alignment horizontal="center" vertical="center"/>
    </xf>
    <xf numFmtId="166" fontId="27" fillId="0" borderId="0" xfId="0" applyNumberFormat="1" applyFont="1" applyProtection="1"/>
    <xf numFmtId="166" fontId="7" fillId="0" borderId="1" xfId="0" applyNumberFormat="1" applyFont="1" applyBorder="1" applyAlignment="1" applyProtection="1">
      <alignment horizontal="center" vertical="center"/>
    </xf>
    <xf numFmtId="10" fontId="10" fillId="0" borderId="5" xfId="4" applyNumberFormat="1" applyFont="1" applyBorder="1" applyAlignment="1" applyProtection="1">
      <alignment horizontal="center" vertical="center"/>
    </xf>
    <xf numFmtId="10" fontId="7" fillId="0" borderId="1"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9" fontId="11" fillId="0" borderId="2" xfId="4" applyFont="1" applyBorder="1" applyAlignment="1" applyProtection="1">
      <alignment horizontal="center" vertical="center"/>
    </xf>
    <xf numFmtId="166" fontId="9" fillId="0" borderId="0" xfId="0" applyNumberFormat="1" applyFont="1" applyBorder="1" applyProtection="1"/>
    <xf numFmtId="166" fontId="0" fillId="0" borderId="0" xfId="0" applyNumberFormat="1" applyFont="1" applyProtection="1"/>
    <xf numFmtId="0" fontId="9" fillId="22" borderId="1" xfId="0" applyFont="1" applyFill="1" applyBorder="1" applyAlignment="1" applyProtection="1">
      <alignment horizontal="center" vertical="center" wrapText="1"/>
    </xf>
    <xf numFmtId="167" fontId="0" fillId="14" borderId="1" xfId="2" applyNumberFormat="1" applyFont="1" applyFill="1" applyBorder="1" applyAlignment="1" applyProtection="1">
      <alignment vertical="center" wrapText="1"/>
    </xf>
    <xf numFmtId="9" fontId="11" fillId="0" borderId="1" xfId="4" applyFont="1" applyBorder="1" applyAlignment="1" applyProtection="1">
      <alignment horizontal="center" vertical="center"/>
    </xf>
    <xf numFmtId="0" fontId="27" fillId="0" borderId="0" xfId="0" applyFont="1" applyAlignment="1" applyProtection="1">
      <alignment horizontal="center"/>
    </xf>
    <xf numFmtId="0" fontId="0" fillId="0" borderId="0" xfId="0" applyFont="1" applyAlignment="1" applyProtection="1">
      <alignment horizontal="center"/>
    </xf>
    <xf numFmtId="0" fontId="47" fillId="0" borderId="0" xfId="0" applyFont="1" applyAlignment="1" applyProtection="1">
      <alignment horizontal="center"/>
    </xf>
    <xf numFmtId="0" fontId="55" fillId="24" borderId="38" xfId="0" applyFont="1" applyFill="1" applyBorder="1" applyAlignment="1" applyProtection="1">
      <alignment horizontal="center" vertical="center"/>
      <protection locked="0"/>
    </xf>
    <xf numFmtId="0" fontId="0" fillId="22" borderId="38" xfId="0" applyNumberFormat="1" applyFont="1" applyFill="1" applyBorder="1" applyAlignment="1" applyProtection="1">
      <alignment vertical="center" wrapText="1"/>
      <protection locked="0"/>
    </xf>
    <xf numFmtId="0" fontId="54" fillId="24" borderId="38" xfId="0" applyFont="1" applyFill="1" applyBorder="1" applyAlignment="1" applyProtection="1">
      <alignment horizontal="center" vertical="center"/>
      <protection locked="0"/>
    </xf>
    <xf numFmtId="0" fontId="56" fillId="0" borderId="0" xfId="0" applyFont="1" applyAlignment="1" applyProtection="1">
      <alignment horizontal="left" vertical="center"/>
    </xf>
    <xf numFmtId="42" fontId="0" fillId="22" borderId="41" xfId="11" applyFont="1" applyFill="1" applyBorder="1" applyProtection="1">
      <protection locked="0"/>
    </xf>
    <xf numFmtId="42" fontId="0" fillId="22" borderId="46" xfId="11" applyFont="1" applyFill="1" applyBorder="1" applyProtection="1">
      <protection locked="0"/>
    </xf>
    <xf numFmtId="0" fontId="1" fillId="21" borderId="1" xfId="0" applyFont="1" applyFill="1" applyBorder="1" applyAlignment="1" applyProtection="1">
      <alignment horizontal="center" vertical="center" wrapText="1"/>
    </xf>
    <xf numFmtId="0" fontId="0" fillId="0" borderId="1" xfId="0" applyFont="1" applyBorder="1" applyProtection="1"/>
    <xf numFmtId="0" fontId="10" fillId="0" borderId="1" xfId="0" applyFont="1" applyBorder="1" applyAlignment="1"/>
    <xf numFmtId="0" fontId="0" fillId="0" borderId="1" xfId="0" applyBorder="1" applyAlignment="1">
      <alignment wrapText="1"/>
    </xf>
    <xf numFmtId="0" fontId="1" fillId="21" borderId="1" xfId="0" applyFont="1" applyFill="1" applyBorder="1" applyAlignment="1" applyProtection="1">
      <alignment horizontal="center" vertical="center" wrapText="1"/>
    </xf>
    <xf numFmtId="166" fontId="1" fillId="21" borderId="1" xfId="0" applyNumberFormat="1"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wrapText="1"/>
    </xf>
    <xf numFmtId="0" fontId="1" fillId="21" borderId="1" xfId="0" applyFont="1" applyFill="1" applyBorder="1" applyAlignment="1" applyProtection="1">
      <alignment horizontal="center" vertical="center" wrapText="1"/>
    </xf>
    <xf numFmtId="0" fontId="1" fillId="21" borderId="20" xfId="0" applyFont="1" applyFill="1" applyBorder="1" applyAlignment="1" applyProtection="1">
      <alignment horizontal="center" vertical="center" wrapText="1"/>
    </xf>
    <xf numFmtId="0" fontId="17" fillId="3" borderId="0" xfId="0" applyFont="1" applyFill="1" applyBorder="1" applyProtection="1"/>
    <xf numFmtId="0" fontId="19" fillId="21" borderId="1" xfId="0"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31" fillId="0" borderId="0" xfId="0" applyFont="1"/>
    <xf numFmtId="0" fontId="0" fillId="0" borderId="0" xfId="0" applyAlignment="1">
      <alignment vertical="center" wrapText="1"/>
    </xf>
    <xf numFmtId="0" fontId="31" fillId="0" borderId="0" xfId="0" applyFont="1" applyAlignment="1">
      <alignment vertical="center"/>
    </xf>
    <xf numFmtId="0" fontId="31" fillId="0" borderId="0" xfId="0" applyFont="1" applyAlignment="1">
      <alignment vertical="center" wrapText="1"/>
    </xf>
    <xf numFmtId="0" fontId="57" fillId="0" borderId="0" xfId="0" applyFont="1" applyProtection="1"/>
    <xf numFmtId="0" fontId="0" fillId="2" borderId="1" xfId="0" applyFont="1" applyFill="1" applyBorder="1" applyProtection="1">
      <protection locked="0"/>
    </xf>
    <xf numFmtId="0" fontId="17" fillId="0" borderId="0" xfId="0" applyFont="1" applyBorder="1" applyAlignment="1" applyProtection="1">
      <alignment vertical="center" wrapText="1"/>
    </xf>
    <xf numFmtId="0" fontId="2" fillId="0" borderId="1" xfId="0" applyFont="1" applyFill="1" applyBorder="1" applyAlignment="1" applyProtection="1">
      <alignment horizontal="center" vertical="center" wrapText="1"/>
      <protection locked="0"/>
    </xf>
    <xf numFmtId="0" fontId="1" fillId="21"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wrapText="1"/>
      <protection locked="0"/>
    </xf>
    <xf numFmtId="0" fontId="1" fillId="0" borderId="2"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0" xfId="0" applyFill="1" applyBorder="1" applyAlignment="1">
      <alignment vertical="center" wrapText="1"/>
    </xf>
    <xf numFmtId="0" fontId="11" fillId="0" borderId="0" xfId="0" applyFont="1" applyAlignment="1">
      <alignment horizontal="center"/>
    </xf>
    <xf numFmtId="0" fontId="31" fillId="0" borderId="0" xfId="0" applyFont="1" applyFill="1" applyAlignment="1">
      <alignment vertical="center"/>
    </xf>
    <xf numFmtId="0" fontId="31" fillId="0" borderId="0" xfId="0" applyFont="1" applyAlignment="1"/>
    <xf numFmtId="0" fontId="2" fillId="0" borderId="1" xfId="0" applyFont="1" applyFill="1" applyBorder="1" applyAlignment="1" applyProtection="1">
      <alignment horizontal="center" vertical="center" wrapText="1"/>
      <protection locked="0"/>
    </xf>
    <xf numFmtId="0" fontId="13" fillId="20" borderId="0" xfId="0" applyFont="1" applyFill="1" applyBorder="1" applyAlignment="1">
      <alignment horizontal="center" vertical="center"/>
    </xf>
    <xf numFmtId="0" fontId="1" fillId="21" borderId="9" xfId="0" applyFont="1" applyFill="1" applyBorder="1" applyAlignment="1" applyProtection="1">
      <alignment horizontal="center" vertical="center" wrapText="1"/>
    </xf>
    <xf numFmtId="0" fontId="1" fillId="21" borderId="7" xfId="0" applyFont="1" applyFill="1" applyBorder="1" applyAlignment="1" applyProtection="1">
      <alignment horizontal="center" vertical="center" wrapText="1"/>
    </xf>
    <xf numFmtId="0" fontId="1" fillId="21" borderId="19" xfId="0" applyFont="1" applyFill="1" applyBorder="1" applyAlignment="1" applyProtection="1">
      <alignment horizontal="center" vertical="center" wrapText="1"/>
    </xf>
    <xf numFmtId="0" fontId="1" fillId="21" borderId="32" xfId="0" applyFont="1" applyFill="1" applyBorder="1" applyAlignment="1" applyProtection="1">
      <alignment horizontal="center" vertical="center" wrapText="1"/>
    </xf>
    <xf numFmtId="0" fontId="1" fillId="21" borderId="4" xfId="0" applyFont="1" applyFill="1" applyBorder="1" applyAlignment="1" applyProtection="1">
      <alignment horizontal="center" vertical="center" wrapText="1"/>
      <protection locked="0"/>
    </xf>
    <xf numFmtId="0" fontId="1" fillId="21" borderId="8" xfId="0" applyFont="1" applyFill="1" applyBorder="1" applyAlignment="1" applyProtection="1">
      <alignment horizontal="center" vertical="center" wrapText="1"/>
      <protection locked="0"/>
    </xf>
    <xf numFmtId="0" fontId="1" fillId="21" borderId="5" xfId="0" applyFont="1" applyFill="1" applyBorder="1" applyAlignment="1" applyProtection="1">
      <alignment horizontal="center" vertical="center" wrapText="1"/>
      <protection locked="0"/>
    </xf>
    <xf numFmtId="0" fontId="1" fillId="21" borderId="4" xfId="0" applyFont="1" applyFill="1" applyBorder="1" applyAlignment="1" applyProtection="1">
      <alignment horizontal="center" vertical="center"/>
      <protection locked="0"/>
    </xf>
    <xf numFmtId="0" fontId="1" fillId="21" borderId="8" xfId="0" applyFont="1" applyFill="1" applyBorder="1" applyAlignment="1" applyProtection="1">
      <alignment horizontal="center" vertical="center"/>
      <protection locked="0"/>
    </xf>
    <xf numFmtId="0" fontId="1" fillId="21" borderId="5"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1" fillId="21" borderId="4" xfId="0" applyFont="1" applyFill="1" applyBorder="1" applyAlignment="1" applyProtection="1">
      <alignment horizontal="center" vertical="center" wrapText="1"/>
    </xf>
    <xf numFmtId="0" fontId="1" fillId="21" borderId="5"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17" fillId="0" borderId="4"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21" borderId="4" xfId="0" applyFont="1" applyFill="1" applyBorder="1" applyAlignment="1" applyProtection="1">
      <alignment horizontal="justify" vertical="center" wrapText="1"/>
    </xf>
    <xf numFmtId="0" fontId="2" fillId="21" borderId="8" xfId="0" applyFont="1" applyFill="1" applyBorder="1" applyAlignment="1" applyProtection="1">
      <alignment horizontal="justify" vertical="center"/>
    </xf>
    <xf numFmtId="0" fontId="2" fillId="21" borderId="5" xfId="0" applyFont="1" applyFill="1" applyBorder="1" applyAlignment="1" applyProtection="1">
      <alignment horizontal="justify" vertical="center"/>
    </xf>
    <xf numFmtId="0" fontId="19" fillId="0" borderId="4"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 fillId="21" borderId="4" xfId="0" applyFont="1" applyFill="1" applyBorder="1" applyAlignment="1" applyProtection="1">
      <alignment horizontal="center" vertical="center"/>
    </xf>
    <xf numFmtId="0" fontId="1" fillId="21" borderId="5" xfId="0" applyFont="1" applyFill="1" applyBorder="1" applyAlignment="1" applyProtection="1">
      <alignment horizontal="center" vertical="center"/>
    </xf>
    <xf numFmtId="0" fontId="1" fillId="21" borderId="1" xfId="0" applyFont="1" applyFill="1" applyBorder="1" applyAlignment="1" applyProtection="1">
      <alignment horizontal="center" vertical="center"/>
    </xf>
    <xf numFmtId="0" fontId="1" fillId="21" borderId="2" xfId="0" applyFont="1" applyFill="1" applyBorder="1" applyAlignment="1" applyProtection="1">
      <alignment horizontal="center" vertical="center" wrapText="1"/>
    </xf>
    <xf numFmtId="0" fontId="1" fillId="21" borderId="10" xfId="0" applyFont="1" applyFill="1" applyBorder="1" applyAlignment="1" applyProtection="1">
      <alignment horizontal="center" vertical="center" wrapText="1"/>
    </xf>
    <xf numFmtId="0" fontId="17" fillId="0" borderId="8"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 fillId="21" borderId="7" xfId="0" applyFont="1" applyFill="1" applyBorder="1" applyAlignment="1" applyProtection="1">
      <alignment horizontal="center" vertical="center"/>
    </xf>
    <xf numFmtId="0" fontId="1" fillId="21" borderId="28" xfId="0" applyFont="1" applyFill="1" applyBorder="1" applyAlignment="1" applyProtection="1">
      <alignment horizontal="center" vertical="center" wrapText="1"/>
    </xf>
    <xf numFmtId="0" fontId="1" fillId="21" borderId="6" xfId="0" applyFont="1" applyFill="1" applyBorder="1" applyAlignment="1" applyProtection="1">
      <alignment horizontal="center" vertical="center"/>
    </xf>
    <xf numFmtId="0" fontId="1" fillId="21" borderId="6"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7" fillId="0" borderId="4"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19" fillId="0" borderId="8"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44" fillId="21" borderId="4" xfId="0" applyFont="1" applyFill="1" applyBorder="1" applyAlignment="1" applyProtection="1">
      <alignment horizontal="center" vertical="center" wrapText="1"/>
    </xf>
    <xf numFmtId="0" fontId="44" fillId="21" borderId="8" xfId="0" applyFont="1" applyFill="1" applyBorder="1" applyAlignment="1" applyProtection="1">
      <alignment horizontal="center" vertical="center" wrapText="1"/>
    </xf>
    <xf numFmtId="0" fontId="44" fillId="21" borderId="5" xfId="0" applyFont="1" applyFill="1" applyBorder="1" applyAlignment="1" applyProtection="1">
      <alignment horizontal="center" vertical="center" wrapText="1"/>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1" fillId="0" borderId="0" xfId="0" applyFont="1" applyBorder="1" applyAlignment="1" applyProtection="1">
      <alignment horizontal="center" vertical="center"/>
    </xf>
    <xf numFmtId="0" fontId="1" fillId="0" borderId="6" xfId="0" applyFont="1" applyBorder="1" applyAlignment="1" applyProtection="1">
      <alignment horizontal="center"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17" fillId="0" borderId="4"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 xfId="0" applyFont="1" applyBorder="1" applyAlignment="1" applyProtection="1">
      <alignment horizontal="center" vertical="center"/>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4" xfId="0" applyFont="1" applyBorder="1" applyAlignment="1" applyProtection="1">
      <alignment horizontal="justify" vertical="center" wrapText="1"/>
      <protection locked="0"/>
    </xf>
    <xf numFmtId="0" fontId="2" fillId="0" borderId="8"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wrapText="1"/>
      <protection locked="0"/>
    </xf>
    <xf numFmtId="0" fontId="2" fillId="0" borderId="19" xfId="0" applyFont="1" applyBorder="1" applyAlignment="1" applyProtection="1">
      <alignment horizontal="justify" vertical="center" wrapText="1"/>
      <protection locked="0"/>
    </xf>
    <xf numFmtId="0" fontId="2" fillId="0" borderId="20" xfId="0" applyFont="1" applyBorder="1" applyAlignment="1" applyProtection="1">
      <alignment horizontal="justify" vertical="center" wrapText="1"/>
      <protection locked="0"/>
    </xf>
    <xf numFmtId="0" fontId="2" fillId="0" borderId="32" xfId="0" applyFont="1" applyBorder="1" applyAlignment="1" applyProtection="1">
      <alignment horizontal="justify" vertical="center" wrapText="1"/>
      <protection locked="0"/>
    </xf>
    <xf numFmtId="0" fontId="2" fillId="0" borderId="19" xfId="0" applyFont="1" applyBorder="1" applyAlignment="1" applyProtection="1">
      <alignment horizontal="left" vertical="center" wrapText="1"/>
      <protection locked="0"/>
    </xf>
    <xf numFmtId="0" fontId="2" fillId="0" borderId="32" xfId="0" applyFont="1" applyBorder="1" applyAlignment="1" applyProtection="1">
      <alignment horizontal="left" vertical="center"/>
      <protection locked="0"/>
    </xf>
    <xf numFmtId="0" fontId="17" fillId="0" borderId="2" xfId="0" applyFont="1" applyFill="1" applyBorder="1" applyAlignment="1" applyProtection="1">
      <alignment horizontal="center" vertical="center" wrapText="1"/>
      <protection locked="0"/>
    </xf>
    <xf numFmtId="0" fontId="17" fillId="0" borderId="10"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19" fillId="0" borderId="2" xfId="0" applyNumberFormat="1" applyFont="1" applyBorder="1" applyAlignment="1" applyProtection="1">
      <alignment horizontal="center" vertical="center" wrapText="1"/>
      <protection locked="0"/>
    </xf>
    <xf numFmtId="0" fontId="19" fillId="0" borderId="10" xfId="0" applyNumberFormat="1" applyFont="1" applyBorder="1" applyAlignment="1" applyProtection="1">
      <alignment horizontal="center" vertical="center" wrapText="1"/>
      <protection locked="0"/>
    </xf>
    <xf numFmtId="0" fontId="19" fillId="0" borderId="3" xfId="0" applyNumberFormat="1" applyFont="1" applyBorder="1" applyAlignment="1" applyProtection="1">
      <alignment horizontal="center" vertical="center" wrapText="1"/>
      <protection locked="0"/>
    </xf>
    <xf numFmtId="0" fontId="19" fillId="0" borderId="2" xfId="4" applyNumberFormat="1" applyFont="1" applyBorder="1" applyAlignment="1" applyProtection="1">
      <alignment horizontal="center" vertical="center" wrapText="1"/>
      <protection locked="0"/>
    </xf>
    <xf numFmtId="0" fontId="19" fillId="0" borderId="10" xfId="4" applyNumberFormat="1" applyFont="1" applyBorder="1" applyAlignment="1" applyProtection="1">
      <alignment horizontal="center" vertical="center" wrapText="1"/>
      <protection locked="0"/>
    </xf>
    <xf numFmtId="0" fontId="19" fillId="0" borderId="3" xfId="4" applyNumberFormat="1" applyFont="1" applyBorder="1" applyAlignment="1" applyProtection="1">
      <alignment horizontal="center" vertical="center" wrapText="1"/>
      <protection locked="0"/>
    </xf>
    <xf numFmtId="0" fontId="17" fillId="0" borderId="2" xfId="4" applyNumberFormat="1" applyFont="1" applyFill="1" applyBorder="1" applyAlignment="1" applyProtection="1">
      <alignment horizontal="center" vertical="center"/>
      <protection locked="0"/>
    </xf>
    <xf numFmtId="0" fontId="17" fillId="0" borderId="10" xfId="4" applyNumberFormat="1" applyFont="1" applyFill="1" applyBorder="1" applyAlignment="1" applyProtection="1">
      <alignment horizontal="center" vertical="center"/>
      <protection locked="0"/>
    </xf>
    <xf numFmtId="0" fontId="17" fillId="0" borderId="3" xfId="4" applyNumberFormat="1" applyFont="1" applyFill="1" applyBorder="1" applyAlignment="1" applyProtection="1">
      <alignment horizontal="center" vertical="center"/>
      <protection locked="0"/>
    </xf>
    <xf numFmtId="0" fontId="19" fillId="0" borderId="2" xfId="4" applyNumberFormat="1" applyFont="1" applyFill="1" applyBorder="1" applyAlignment="1" applyProtection="1">
      <alignment horizontal="center" vertical="center" wrapText="1"/>
      <protection locked="0"/>
    </xf>
    <xf numFmtId="0" fontId="19" fillId="0" borderId="10" xfId="4" applyNumberFormat="1" applyFont="1" applyFill="1" applyBorder="1" applyAlignment="1" applyProtection="1">
      <alignment horizontal="center" vertical="center" wrapText="1"/>
      <protection locked="0"/>
    </xf>
    <xf numFmtId="0" fontId="19" fillId="0" borderId="3" xfId="4" applyNumberFormat="1" applyFont="1" applyFill="1" applyBorder="1" applyAlignment="1" applyProtection="1">
      <alignment horizontal="center" vertical="center" wrapText="1"/>
      <protection locked="0"/>
    </xf>
    <xf numFmtId="0" fontId="19" fillId="0" borderId="2" xfId="0" applyNumberFormat="1" applyFont="1" applyFill="1" applyBorder="1" applyAlignment="1" applyProtection="1">
      <alignment horizontal="center" vertical="center" wrapText="1"/>
      <protection locked="0"/>
    </xf>
    <xf numFmtId="0" fontId="19" fillId="0" borderId="10" xfId="0" applyNumberFormat="1" applyFont="1" applyFill="1" applyBorder="1" applyAlignment="1" applyProtection="1">
      <alignment horizontal="center" vertical="center" wrapText="1"/>
      <protection locked="0"/>
    </xf>
    <xf numFmtId="0" fontId="19" fillId="0" borderId="3" xfId="0" applyNumberFormat="1"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2" fillId="28" borderId="1" xfId="0" applyFont="1" applyFill="1" applyBorder="1" applyAlignment="1" applyProtection="1">
      <alignment horizontal="justify" vertical="center"/>
    </xf>
    <xf numFmtId="0" fontId="1" fillId="21" borderId="8" xfId="0" applyFont="1" applyFill="1" applyBorder="1" applyAlignment="1" applyProtection="1">
      <alignment horizontal="center" vertical="center" wrapText="1"/>
    </xf>
    <xf numFmtId="0" fontId="45" fillId="21" borderId="1" xfId="0" applyFont="1" applyFill="1" applyBorder="1" applyAlignment="1" applyProtection="1">
      <alignment horizontal="center" vertical="center" textRotation="90" wrapText="1"/>
    </xf>
    <xf numFmtId="0" fontId="1" fillId="21" borderId="3" xfId="0" applyFont="1" applyFill="1" applyBorder="1" applyAlignment="1" applyProtection="1">
      <alignment horizontal="center" vertical="center" wrapText="1"/>
    </xf>
    <xf numFmtId="0" fontId="17" fillId="21" borderId="1" xfId="0" applyFont="1" applyFill="1" applyBorder="1" applyAlignment="1" applyProtection="1">
      <alignment horizontal="center" vertical="center"/>
    </xf>
    <xf numFmtId="49" fontId="19" fillId="0" borderId="4" xfId="0" applyNumberFormat="1" applyFont="1" applyBorder="1" applyAlignment="1" applyProtection="1">
      <alignment horizontal="left" vertical="center" wrapText="1"/>
      <protection locked="0"/>
    </xf>
    <xf numFmtId="49" fontId="19" fillId="0" borderId="5" xfId="0" applyNumberFormat="1" applyFont="1" applyBorder="1" applyAlignment="1" applyProtection="1">
      <alignment horizontal="left" vertical="center" wrapText="1"/>
      <protection locked="0"/>
    </xf>
    <xf numFmtId="0" fontId="1" fillId="0" borderId="3" xfId="0" applyFont="1" applyFill="1" applyBorder="1" applyAlignment="1" applyProtection="1">
      <alignment horizontal="center" vertical="center" wrapText="1"/>
      <protection locked="0"/>
    </xf>
    <xf numFmtId="0" fontId="45" fillId="21" borderId="2" xfId="0" applyFont="1" applyFill="1" applyBorder="1" applyAlignment="1" applyProtection="1">
      <alignment horizontal="center" vertical="center" textRotation="90"/>
    </xf>
    <xf numFmtId="0" fontId="45" fillId="21" borderId="10" xfId="0" applyFont="1" applyFill="1" applyBorder="1" applyAlignment="1" applyProtection="1">
      <alignment horizontal="center" vertical="center" textRotation="90"/>
    </xf>
    <xf numFmtId="0" fontId="8" fillId="28" borderId="2" xfId="0" applyFont="1" applyFill="1" applyBorder="1" applyAlignment="1" applyProtection="1">
      <alignment horizontal="center" vertical="center" wrapText="1"/>
    </xf>
    <xf numFmtId="0" fontId="8" fillId="28" borderId="10" xfId="0" applyFont="1" applyFill="1" applyBorder="1" applyAlignment="1" applyProtection="1">
      <alignment horizontal="center" vertical="center" wrapText="1"/>
    </xf>
    <xf numFmtId="0" fontId="8" fillId="28" borderId="3" xfId="0" applyFont="1" applyFill="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2" fillId="0" borderId="1" xfId="0" applyFont="1" applyFill="1" applyBorder="1" applyAlignment="1" applyProtection="1">
      <alignment horizontal="center"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1" fillId="21" borderId="1" xfId="0" applyFont="1" applyFill="1" applyBorder="1" applyAlignment="1" applyProtection="1">
      <alignment horizontal="center" vertical="center" wrapText="1"/>
    </xf>
    <xf numFmtId="0" fontId="19" fillId="0" borderId="2"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9" fontId="2" fillId="0" borderId="2" xfId="4" applyFont="1" applyBorder="1" applyAlignment="1" applyProtection="1">
      <alignment horizontal="center" vertical="center" wrapText="1"/>
      <protection locked="0"/>
    </xf>
    <xf numFmtId="9" fontId="2" fillId="0" borderId="10" xfId="4" applyFont="1" applyBorder="1" applyAlignment="1" applyProtection="1">
      <alignment horizontal="center" vertical="center" wrapText="1"/>
      <protection locked="0"/>
    </xf>
    <xf numFmtId="9" fontId="2" fillId="0" borderId="3" xfId="4" applyFont="1" applyBorder="1" applyAlignment="1" applyProtection="1">
      <alignment horizontal="center" vertical="center" wrapText="1"/>
      <protection locked="0"/>
    </xf>
    <xf numFmtId="1" fontId="2" fillId="0" borderId="9" xfId="0" applyNumberFormat="1" applyFont="1" applyBorder="1" applyAlignment="1" applyProtection="1">
      <alignment horizontal="center" vertical="center" wrapText="1"/>
      <protection locked="0"/>
    </xf>
    <xf numFmtId="1" fontId="2" fillId="0" borderId="7" xfId="0" applyNumberFormat="1" applyFont="1" applyBorder="1" applyAlignment="1" applyProtection="1">
      <alignment horizontal="center" vertical="center" wrapText="1"/>
      <protection locked="0"/>
    </xf>
    <xf numFmtId="1" fontId="2" fillId="0" borderId="28" xfId="0" applyNumberFormat="1" applyFont="1" applyBorder="1" applyAlignment="1" applyProtection="1">
      <alignment horizontal="center" vertical="center" wrapText="1"/>
      <protection locked="0"/>
    </xf>
    <xf numFmtId="1" fontId="2" fillId="0" borderId="6" xfId="0" applyNumberFormat="1" applyFont="1" applyBorder="1" applyAlignment="1" applyProtection="1">
      <alignment horizontal="center" vertical="center" wrapText="1"/>
      <protection locked="0"/>
    </xf>
    <xf numFmtId="1" fontId="2" fillId="0" borderId="19" xfId="0" applyNumberFormat="1" applyFont="1" applyBorder="1" applyAlignment="1" applyProtection="1">
      <alignment horizontal="center" vertical="center" wrapText="1"/>
      <protection locked="0"/>
    </xf>
    <xf numFmtId="1" fontId="2" fillId="0" borderId="32" xfId="0" applyNumberFormat="1"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 fillId="21" borderId="20"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protection locked="0"/>
    </xf>
    <xf numFmtId="0" fontId="20" fillId="0" borderId="10"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xf>
    <xf numFmtId="0" fontId="17" fillId="21" borderId="1" xfId="0" applyFont="1" applyFill="1" applyBorder="1" applyProtection="1"/>
    <xf numFmtId="0" fontId="1" fillId="21" borderId="3" xfId="0" applyFont="1" applyFill="1" applyBorder="1" applyAlignment="1" applyProtection="1">
      <alignment horizontal="center" vertical="center"/>
    </xf>
    <xf numFmtId="0" fontId="7" fillId="21" borderId="3" xfId="0" applyFont="1" applyFill="1" applyBorder="1" applyAlignment="1" applyProtection="1">
      <alignment horizontal="center" vertical="center" wrapText="1"/>
    </xf>
    <xf numFmtId="0" fontId="7" fillId="21" borderId="1" xfId="0" applyFont="1" applyFill="1" applyBorder="1" applyAlignment="1" applyProtection="1">
      <alignment horizontal="center" vertical="center" wrapText="1"/>
    </xf>
    <xf numFmtId="0" fontId="16" fillId="20" borderId="37" xfId="0" applyFont="1" applyFill="1" applyBorder="1" applyAlignment="1" applyProtection="1">
      <alignment horizontal="center" vertical="center"/>
    </xf>
    <xf numFmtId="0" fontId="16" fillId="20" borderId="43" xfId="0" applyFont="1" applyFill="1" applyBorder="1" applyAlignment="1" applyProtection="1">
      <alignment horizontal="center" vertical="center"/>
    </xf>
    <xf numFmtId="0" fontId="48" fillId="23" borderId="37" xfId="0" applyFont="1" applyFill="1" applyBorder="1" applyAlignment="1" applyProtection="1">
      <alignment horizontal="center" vertical="center"/>
    </xf>
    <xf numFmtId="0" fontId="48" fillId="23" borderId="43" xfId="0" applyFont="1" applyFill="1" applyBorder="1" applyAlignment="1" applyProtection="1">
      <alignment horizontal="center" vertical="center"/>
    </xf>
    <xf numFmtId="0" fontId="48" fillId="21" borderId="37" xfId="0" applyFont="1" applyFill="1" applyBorder="1" applyAlignment="1" applyProtection="1">
      <alignment horizontal="center" vertical="center"/>
    </xf>
    <xf numFmtId="0" fontId="48" fillId="21" borderId="43" xfId="0" applyFont="1" applyFill="1" applyBorder="1" applyAlignment="1" applyProtection="1">
      <alignment horizontal="center" vertical="center"/>
    </xf>
    <xf numFmtId="0" fontId="27" fillId="19" borderId="39" xfId="0" applyFont="1" applyFill="1" applyBorder="1" applyAlignment="1" applyProtection="1">
      <alignment horizontal="center" vertical="center" wrapText="1"/>
    </xf>
    <xf numFmtId="0" fontId="27" fillId="19" borderId="40" xfId="0" applyFont="1" applyFill="1" applyBorder="1" applyAlignment="1" applyProtection="1">
      <alignment horizontal="center" vertical="center" wrapText="1"/>
    </xf>
    <xf numFmtId="0" fontId="10" fillId="21" borderId="4" xfId="0" applyFont="1" applyFill="1" applyBorder="1" applyAlignment="1" applyProtection="1">
      <alignment horizontal="center" vertical="center"/>
    </xf>
    <xf numFmtId="0" fontId="10" fillId="21" borderId="5" xfId="0" applyFont="1" applyFill="1" applyBorder="1" applyAlignment="1" applyProtection="1">
      <alignment horizontal="center" vertical="center"/>
    </xf>
    <xf numFmtId="0" fontId="10" fillId="21" borderId="1" xfId="0" applyNumberFormat="1" applyFont="1" applyFill="1" applyBorder="1" applyAlignment="1" applyProtection="1">
      <alignment horizontal="center" vertical="center" wrapText="1"/>
    </xf>
    <xf numFmtId="0" fontId="27" fillId="20" borderId="37" xfId="0" applyFont="1" applyFill="1" applyBorder="1" applyAlignment="1" applyProtection="1">
      <alignment horizontal="center" vertical="center"/>
    </xf>
    <xf numFmtId="0" fontId="27" fillId="20" borderId="47" xfId="0" applyFont="1" applyFill="1" applyBorder="1" applyAlignment="1" applyProtection="1">
      <alignment horizontal="center" vertical="center"/>
    </xf>
    <xf numFmtId="0" fontId="27" fillId="20" borderId="43" xfId="0"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21" borderId="4" xfId="0" applyFont="1" applyFill="1" applyBorder="1" applyAlignment="1" applyProtection="1">
      <alignment horizontal="center" vertical="center" wrapText="1"/>
    </xf>
    <xf numFmtId="0" fontId="7" fillId="21" borderId="8" xfId="0" applyFont="1" applyFill="1" applyBorder="1" applyAlignment="1" applyProtection="1">
      <alignment horizontal="center" vertical="center" wrapText="1"/>
    </xf>
    <xf numFmtId="0" fontId="7" fillId="21" borderId="5" xfId="0" applyFont="1" applyFill="1" applyBorder="1" applyAlignment="1" applyProtection="1">
      <alignment horizontal="center" vertical="center" wrapText="1"/>
    </xf>
    <xf numFmtId="166" fontId="17" fillId="0" borderId="4" xfId="0" applyNumberFormat="1" applyFont="1" applyBorder="1" applyAlignment="1" applyProtection="1">
      <alignment horizontal="justify" vertical="center" wrapText="1"/>
    </xf>
    <xf numFmtId="166" fontId="17" fillId="0" borderId="8" xfId="0" applyNumberFormat="1" applyFont="1" applyBorder="1" applyAlignment="1" applyProtection="1">
      <alignment horizontal="justify" vertical="center" wrapText="1"/>
    </xf>
    <xf numFmtId="166" fontId="17" fillId="0" borderId="5" xfId="0" applyNumberFormat="1" applyFont="1" applyBorder="1" applyAlignment="1" applyProtection="1">
      <alignment horizontal="justify" vertical="center" wrapText="1"/>
    </xf>
    <xf numFmtId="0" fontId="7" fillId="21" borderId="4" xfId="0" applyFont="1" applyFill="1" applyBorder="1" applyAlignment="1" applyProtection="1">
      <alignment horizontal="center" vertical="center"/>
    </xf>
    <xf numFmtId="0" fontId="7" fillId="21" borderId="8" xfId="0" applyFont="1" applyFill="1" applyBorder="1" applyAlignment="1" applyProtection="1">
      <alignment horizontal="center" vertical="center"/>
    </xf>
    <xf numFmtId="0" fontId="7" fillId="21" borderId="5" xfId="0" applyFont="1" applyFill="1" applyBorder="1" applyAlignment="1" applyProtection="1">
      <alignment horizontal="center" vertical="center"/>
    </xf>
    <xf numFmtId="0" fontId="27" fillId="19" borderId="45" xfId="0" applyFont="1" applyFill="1" applyBorder="1" applyAlignment="1" applyProtection="1">
      <alignment horizontal="center" vertical="center" wrapText="1"/>
    </xf>
    <xf numFmtId="0" fontId="16" fillId="20" borderId="37" xfId="0" applyFont="1" applyFill="1" applyBorder="1" applyAlignment="1" applyProtection="1">
      <alignment horizontal="center"/>
    </xf>
    <xf numFmtId="0" fontId="16" fillId="20" borderId="47" xfId="0" applyFont="1" applyFill="1" applyBorder="1" applyAlignment="1" applyProtection="1">
      <alignment horizontal="center"/>
    </xf>
    <xf numFmtId="0" fontId="16" fillId="20" borderId="43" xfId="0" applyFont="1" applyFill="1" applyBorder="1" applyAlignment="1" applyProtection="1">
      <alignment horizontal="center"/>
    </xf>
    <xf numFmtId="0" fontId="33" fillId="28" borderId="54" xfId="0" applyFont="1" applyFill="1" applyBorder="1" applyAlignment="1" applyProtection="1">
      <alignment horizontal="center" vertical="center" wrapText="1"/>
    </xf>
    <xf numFmtId="0" fontId="33" fillId="28" borderId="55" xfId="0" applyFont="1" applyFill="1" applyBorder="1" applyAlignment="1" applyProtection="1">
      <alignment horizontal="center" vertical="center" wrapText="1"/>
    </xf>
    <xf numFmtId="0" fontId="33" fillId="28" borderId="56" xfId="0" applyFont="1" applyFill="1" applyBorder="1" applyAlignment="1" applyProtection="1">
      <alignment horizontal="center" vertical="center" wrapText="1"/>
    </xf>
    <xf numFmtId="0" fontId="33" fillId="28" borderId="57" xfId="0" applyFont="1" applyFill="1" applyBorder="1" applyAlignment="1" applyProtection="1">
      <alignment horizontal="center" vertical="center" wrapText="1"/>
    </xf>
    <xf numFmtId="0" fontId="33" fillId="28" borderId="58" xfId="0" applyFont="1" applyFill="1" applyBorder="1" applyAlignment="1" applyProtection="1">
      <alignment horizontal="center" vertical="center" wrapText="1"/>
    </xf>
    <xf numFmtId="0" fontId="33" fillId="28" borderId="59" xfId="0" applyFont="1" applyFill="1" applyBorder="1" applyAlignment="1" applyProtection="1">
      <alignment horizontal="center" vertical="center" wrapText="1"/>
    </xf>
    <xf numFmtId="0" fontId="7" fillId="26" borderId="2" xfId="0" applyFont="1" applyFill="1" applyBorder="1" applyAlignment="1" applyProtection="1">
      <alignment horizontal="center" vertical="center" wrapText="1"/>
    </xf>
    <xf numFmtId="0" fontId="7" fillId="26" borderId="10" xfId="0" applyFont="1" applyFill="1" applyBorder="1" applyAlignment="1" applyProtection="1">
      <alignment horizontal="center" vertical="center" wrapText="1"/>
    </xf>
    <xf numFmtId="0" fontId="7" fillId="26" borderId="3" xfId="0" applyFont="1" applyFill="1" applyBorder="1" applyAlignment="1" applyProtection="1">
      <alignment horizontal="center" vertical="center" wrapText="1"/>
    </xf>
    <xf numFmtId="0" fontId="7" fillId="26" borderId="4" xfId="0" applyFont="1" applyFill="1" applyBorder="1" applyAlignment="1" applyProtection="1">
      <alignment horizontal="center" vertical="center" wrapText="1"/>
    </xf>
    <xf numFmtId="0" fontId="7" fillId="26" borderId="8" xfId="0" applyFont="1" applyFill="1" applyBorder="1" applyAlignment="1" applyProtection="1">
      <alignment horizontal="center" vertical="center" wrapText="1"/>
    </xf>
    <xf numFmtId="0" fontId="7" fillId="22" borderId="4" xfId="0" applyFont="1" applyFill="1" applyBorder="1" applyAlignment="1" applyProtection="1">
      <alignment horizontal="center" vertical="center" wrapText="1"/>
    </xf>
    <xf numFmtId="0" fontId="7" fillId="22" borderId="5" xfId="0" applyFont="1" applyFill="1" applyBorder="1" applyAlignment="1" applyProtection="1">
      <alignment horizontal="center" vertical="center" wrapText="1"/>
    </xf>
    <xf numFmtId="166" fontId="16" fillId="20" borderId="37" xfId="0" applyNumberFormat="1" applyFont="1" applyFill="1" applyBorder="1" applyAlignment="1" applyProtection="1">
      <alignment horizontal="center" wrapText="1"/>
    </xf>
    <xf numFmtId="166" fontId="16" fillId="20" borderId="47" xfId="0" applyNumberFormat="1" applyFont="1" applyFill="1" applyBorder="1" applyAlignment="1" applyProtection="1">
      <alignment horizontal="center" wrapText="1"/>
    </xf>
    <xf numFmtId="0" fontId="7" fillId="26" borderId="20" xfId="0" applyFont="1" applyFill="1" applyBorder="1" applyAlignment="1" applyProtection="1">
      <alignment horizontal="center" vertical="center" wrapText="1"/>
    </xf>
    <xf numFmtId="0" fontId="7" fillId="26" borderId="5" xfId="0" applyFont="1" applyFill="1" applyBorder="1" applyAlignment="1" applyProtection="1">
      <alignment horizontal="center" vertical="center" wrapText="1"/>
    </xf>
    <xf numFmtId="0" fontId="7" fillId="26" borderId="19" xfId="0" applyFont="1" applyFill="1" applyBorder="1" applyAlignment="1" applyProtection="1">
      <alignment horizontal="center" vertical="center" wrapText="1"/>
    </xf>
    <xf numFmtId="0" fontId="7" fillId="21" borderId="19" xfId="0" applyFont="1" applyFill="1" applyBorder="1" applyAlignment="1" applyProtection="1">
      <alignment horizontal="center" vertical="center" wrapText="1"/>
    </xf>
    <xf numFmtId="0" fontId="7" fillId="21" borderId="20" xfId="0" applyFont="1" applyFill="1" applyBorder="1" applyAlignment="1" applyProtection="1">
      <alignment horizontal="center" vertical="center" wrapText="1"/>
    </xf>
    <xf numFmtId="0" fontId="7" fillId="21" borderId="32" xfId="0" applyFont="1" applyFill="1" applyBorder="1" applyAlignment="1" applyProtection="1">
      <alignment horizontal="center" vertical="center" wrapText="1"/>
    </xf>
    <xf numFmtId="0" fontId="2" fillId="22" borderId="1" xfId="0" applyFont="1" applyFill="1" applyBorder="1" applyAlignment="1" applyProtection="1">
      <alignment horizontal="left" vertical="center" wrapText="1"/>
    </xf>
    <xf numFmtId="166" fontId="1" fillId="21" borderId="1" xfId="0" applyNumberFormat="1" applyFont="1" applyFill="1" applyBorder="1" applyAlignment="1" applyProtection="1">
      <alignment horizontal="center" vertical="center" wrapText="1"/>
    </xf>
    <xf numFmtId="166" fontId="1" fillId="21" borderId="4" xfId="0" applyNumberFormat="1" applyFont="1" applyFill="1" applyBorder="1" applyAlignment="1" applyProtection="1">
      <alignment horizontal="center" vertical="center" wrapText="1"/>
    </xf>
    <xf numFmtId="166" fontId="1" fillId="21" borderId="8" xfId="0" applyNumberFormat="1" applyFont="1" applyFill="1" applyBorder="1" applyAlignment="1" applyProtection="1">
      <alignment horizontal="center" vertical="center" wrapText="1"/>
    </xf>
    <xf numFmtId="166" fontId="1" fillId="21" borderId="5" xfId="0" applyNumberFormat="1"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17" fillId="0" borderId="4"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0" fontId="20" fillId="21" borderId="2" xfId="0" applyFont="1" applyFill="1" applyBorder="1" applyAlignment="1" applyProtection="1">
      <alignment horizontal="center" vertical="center" wrapText="1"/>
    </xf>
    <xf numFmtId="0" fontId="20" fillId="21" borderId="10" xfId="0" applyFont="1" applyFill="1" applyBorder="1" applyAlignment="1" applyProtection="1">
      <alignment horizontal="center" vertical="center" wrapText="1"/>
    </xf>
    <xf numFmtId="0" fontId="20" fillId="21" borderId="3" xfId="0" applyFont="1" applyFill="1" applyBorder="1" applyAlignment="1" applyProtection="1">
      <alignment horizontal="center" vertical="center" wrapText="1"/>
    </xf>
    <xf numFmtId="0" fontId="8" fillId="21" borderId="4" xfId="0" applyFont="1" applyFill="1" applyBorder="1" applyAlignment="1" applyProtection="1">
      <alignment horizontal="center" vertical="center"/>
    </xf>
    <xf numFmtId="0" fontId="8" fillId="21" borderId="8" xfId="0" applyFont="1" applyFill="1" applyBorder="1" applyAlignment="1" applyProtection="1">
      <alignment horizontal="center" vertical="center"/>
    </xf>
    <xf numFmtId="0" fontId="8" fillId="21" borderId="5" xfId="0" applyFont="1" applyFill="1" applyBorder="1" applyAlignment="1" applyProtection="1">
      <alignment horizontal="center" vertical="center"/>
    </xf>
    <xf numFmtId="0" fontId="8"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left" vertical="center"/>
    </xf>
    <xf numFmtId="0" fontId="0" fillId="2" borderId="0"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justify" vertical="center" wrapText="1"/>
    </xf>
    <xf numFmtId="0" fontId="17" fillId="3" borderId="8" xfId="0" applyFont="1" applyFill="1" applyBorder="1" applyAlignment="1" applyProtection="1">
      <alignment horizontal="justify" vertical="center" wrapText="1"/>
    </xf>
    <xf numFmtId="0" fontId="17" fillId="3" borderId="5" xfId="0" applyFont="1" applyFill="1" applyBorder="1" applyAlignment="1" applyProtection="1">
      <alignment horizontal="justify" vertical="center" wrapText="1"/>
    </xf>
    <xf numFmtId="0" fontId="2" fillId="0" borderId="1" xfId="0" quotePrefix="1" applyFont="1" applyFill="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1" fillId="21" borderId="9" xfId="0" applyFont="1" applyFill="1" applyBorder="1" applyAlignment="1" applyProtection="1">
      <alignment horizontal="center" vertical="center"/>
    </xf>
    <xf numFmtId="0" fontId="10" fillId="3" borderId="2"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20" fillId="16" borderId="1" xfId="0" applyFont="1" applyFill="1" applyBorder="1" applyAlignment="1" applyProtection="1">
      <alignment horizontal="center" vertical="center" wrapText="1"/>
    </xf>
    <xf numFmtId="0" fontId="20" fillId="16" borderId="2" xfId="0" applyFont="1" applyFill="1" applyBorder="1" applyAlignment="1" applyProtection="1">
      <alignment horizontal="center" vertical="center" wrapText="1"/>
    </xf>
    <xf numFmtId="0" fontId="18" fillId="12" borderId="2" xfId="0" applyFont="1" applyFill="1" applyBorder="1" applyAlignment="1" applyProtection="1">
      <alignment horizontal="center" vertical="center" wrapText="1"/>
      <protection locked="0"/>
    </xf>
    <xf numFmtId="0" fontId="18" fillId="12" borderId="10" xfId="0" applyFont="1" applyFill="1" applyBorder="1" applyAlignment="1" applyProtection="1">
      <alignment horizontal="center" vertical="center" wrapText="1"/>
      <protection locked="0"/>
    </xf>
    <xf numFmtId="0" fontId="18" fillId="12" borderId="3"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18" fillId="3" borderId="10"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17" fillId="12" borderId="2" xfId="0" applyFont="1" applyFill="1" applyBorder="1" applyAlignment="1" applyProtection="1">
      <alignment horizontal="center"/>
      <protection locked="0"/>
    </xf>
    <xf numFmtId="0" fontId="17" fillId="12" borderId="3" xfId="0" applyFont="1" applyFill="1" applyBorder="1" applyAlignment="1" applyProtection="1">
      <alignment horizontal="center"/>
      <protection locked="0"/>
    </xf>
    <xf numFmtId="0" fontId="21" fillId="12" borderId="2" xfId="0" applyFont="1" applyFill="1" applyBorder="1" applyAlignment="1" applyProtection="1">
      <alignment horizontal="center" vertical="center" wrapText="1"/>
      <protection locked="0"/>
    </xf>
    <xf numFmtId="0" fontId="21" fillId="12" borderId="3" xfId="0" applyFont="1" applyFill="1" applyBorder="1" applyAlignment="1" applyProtection="1">
      <alignment horizontal="center" vertical="center" wrapText="1"/>
      <protection locked="0"/>
    </xf>
    <xf numFmtId="0" fontId="18" fillId="12" borderId="1" xfId="0" applyFont="1" applyFill="1" applyBorder="1" applyAlignment="1" applyProtection="1">
      <alignment horizontal="center" vertical="center" wrapText="1"/>
    </xf>
    <xf numFmtId="0" fontId="43" fillId="12" borderId="5" xfId="0" applyFont="1" applyFill="1" applyBorder="1" applyAlignment="1" applyProtection="1">
      <alignment horizontal="center" vertical="center" wrapText="1"/>
      <protection locked="0"/>
    </xf>
    <xf numFmtId="0" fontId="24" fillId="12" borderId="25" xfId="0" applyFont="1" applyFill="1" applyBorder="1" applyAlignment="1">
      <alignment horizontal="center" vertical="center" wrapText="1"/>
    </xf>
    <xf numFmtId="0" fontId="3" fillId="12" borderId="34" xfId="0" applyFont="1" applyFill="1" applyBorder="1" applyAlignment="1">
      <alignment horizontal="center" wrapText="1"/>
    </xf>
    <xf numFmtId="0" fontId="3" fillId="12" borderId="30" xfId="0" applyFont="1" applyFill="1" applyBorder="1" applyAlignment="1">
      <alignment horizontal="center" wrapText="1"/>
    </xf>
    <xf numFmtId="0" fontId="24" fillId="12" borderId="35" xfId="0" applyFont="1" applyFill="1" applyBorder="1" applyAlignment="1">
      <alignment horizontal="center" vertical="center" wrapText="1"/>
    </xf>
    <xf numFmtId="0" fontId="3" fillId="12" borderId="36" xfId="0" applyFont="1" applyFill="1" applyBorder="1" applyAlignment="1">
      <alignment horizontal="center" wrapText="1"/>
    </xf>
    <xf numFmtId="0" fontId="21" fillId="3" borderId="2" xfId="0" applyNumberFormat="1" applyFont="1" applyFill="1" applyBorder="1" applyAlignment="1" applyProtection="1">
      <alignment horizontal="center" vertical="center" wrapText="1"/>
      <protection locked="0"/>
    </xf>
    <xf numFmtId="0" fontId="21" fillId="3" borderId="10" xfId="0" applyNumberFormat="1" applyFont="1" applyFill="1" applyBorder="1" applyAlignment="1" applyProtection="1">
      <alignment horizontal="center" vertical="center" wrapText="1"/>
      <protection locked="0"/>
    </xf>
    <xf numFmtId="0" fontId="21" fillId="3" borderId="3"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xf>
    <xf numFmtId="0" fontId="26" fillId="12" borderId="25" xfId="0" applyFont="1" applyFill="1" applyBorder="1" applyAlignment="1">
      <alignment horizontal="center" vertical="center" wrapText="1"/>
    </xf>
    <xf numFmtId="0" fontId="25" fillId="12" borderId="34" xfId="0" applyFont="1" applyFill="1" applyBorder="1" applyAlignment="1">
      <alignment horizontal="center"/>
    </xf>
    <xf numFmtId="0" fontId="43" fillId="3" borderId="5" xfId="0" applyFont="1" applyFill="1" applyBorder="1" applyAlignment="1" applyProtection="1">
      <alignment horizontal="center" vertical="center" wrapText="1"/>
    </xf>
    <xf numFmtId="0" fontId="43" fillId="12" borderId="5" xfId="0" applyFont="1" applyFill="1" applyBorder="1" applyAlignment="1" applyProtection="1">
      <alignment horizontal="center" vertical="center" wrapText="1"/>
    </xf>
    <xf numFmtId="0" fontId="24" fillId="0" borderId="5" xfId="0" applyFont="1" applyBorder="1" applyAlignment="1">
      <alignment horizontal="center" vertical="center" wrapText="1"/>
    </xf>
    <xf numFmtId="0" fontId="3" fillId="0" borderId="5" xfId="0" applyFont="1" applyBorder="1" applyAlignment="1">
      <alignment horizontal="center" wrapText="1"/>
    </xf>
    <xf numFmtId="0" fontId="18" fillId="12" borderId="2" xfId="0" applyFont="1" applyFill="1" applyBorder="1" applyAlignment="1" applyProtection="1">
      <alignment horizontal="center" vertical="center" wrapText="1"/>
    </xf>
    <xf numFmtId="0" fontId="18" fillId="12" borderId="3" xfId="0" applyFont="1" applyFill="1" applyBorder="1" applyAlignment="1" applyProtection="1">
      <alignment horizontal="center" vertical="center" wrapText="1"/>
    </xf>
    <xf numFmtId="0" fontId="43" fillId="12" borderId="7" xfId="0" applyFont="1" applyFill="1" applyBorder="1" applyAlignment="1" applyProtection="1">
      <alignment horizontal="center" vertical="center" wrapText="1"/>
    </xf>
    <xf numFmtId="0" fontId="43" fillId="12" borderId="6" xfId="0" applyFont="1" applyFill="1" applyBorder="1" applyAlignment="1" applyProtection="1">
      <alignment horizontal="center" vertical="center" wrapText="1"/>
    </xf>
    <xf numFmtId="0" fontId="43" fillId="12" borderId="32" xfId="0" applyFont="1" applyFill="1" applyBorder="1" applyAlignment="1" applyProtection="1">
      <alignment horizontal="center" vertical="center" wrapText="1"/>
    </xf>
    <xf numFmtId="0" fontId="8" fillId="16" borderId="18" xfId="0" applyFont="1" applyFill="1" applyBorder="1" applyAlignment="1" applyProtection="1">
      <alignment horizontal="center" vertical="center" wrapText="1"/>
    </xf>
    <xf numFmtId="0" fontId="8" fillId="16" borderId="33"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8" fillId="3" borderId="3" xfId="0" applyFont="1" applyFill="1" applyBorder="1" applyAlignment="1" applyProtection="1">
      <alignment horizontal="center" vertical="center" wrapText="1"/>
    </xf>
    <xf numFmtId="0" fontId="43" fillId="3" borderId="7" xfId="0" applyFont="1" applyFill="1" applyBorder="1" applyAlignment="1" applyProtection="1">
      <alignment horizontal="center" vertical="center" wrapText="1"/>
    </xf>
    <xf numFmtId="0" fontId="43" fillId="3" borderId="32" xfId="0" applyFont="1" applyFill="1" applyBorder="1" applyAlignment="1" applyProtection="1">
      <alignment horizontal="center" vertical="center" wrapText="1"/>
    </xf>
    <xf numFmtId="0" fontId="26" fillId="0" borderId="5" xfId="0" applyFont="1" applyFill="1" applyBorder="1" applyAlignment="1">
      <alignment horizontal="center" vertical="center" wrapText="1"/>
    </xf>
    <xf numFmtId="0" fontId="25" fillId="0" borderId="5" xfId="0" applyFont="1" applyFill="1" applyBorder="1" applyAlignment="1">
      <alignment horizontal="center"/>
    </xf>
    <xf numFmtId="0" fontId="10" fillId="3" borderId="1"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0" fontId="18" fillId="3" borderId="10" xfId="0" applyFont="1" applyFill="1" applyBorder="1" applyAlignment="1" applyProtection="1">
      <alignment horizontal="center" vertical="center" wrapText="1"/>
    </xf>
    <xf numFmtId="0" fontId="32" fillId="0" borderId="1" xfId="0" applyFont="1" applyBorder="1" applyAlignment="1" applyProtection="1">
      <alignment horizontal="center" vertical="center" wrapText="1"/>
      <protection locked="0"/>
    </xf>
    <xf numFmtId="1" fontId="36" fillId="0" borderId="2" xfId="3" applyNumberFormat="1" applyFont="1" applyFill="1" applyBorder="1" applyAlignment="1" applyProtection="1">
      <alignment horizontal="center" vertical="center" wrapText="1"/>
      <protection locked="0"/>
    </xf>
    <xf numFmtId="1" fontId="36" fillId="0" borderId="3" xfId="3" applyNumberFormat="1" applyFont="1" applyFill="1" applyBorder="1" applyAlignment="1" applyProtection="1">
      <alignment horizontal="center" vertical="center" wrapText="1"/>
      <protection locked="0"/>
    </xf>
    <xf numFmtId="0" fontId="7" fillId="11" borderId="1"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xf>
    <xf numFmtId="0" fontId="17" fillId="12" borderId="2" xfId="0" applyFont="1" applyFill="1" applyBorder="1" applyAlignment="1" applyProtection="1">
      <alignment horizontal="left" vertical="center" wrapText="1" indent="1"/>
      <protection locked="0"/>
    </xf>
    <xf numFmtId="0" fontId="17" fillId="12" borderId="3" xfId="0" applyFont="1" applyFill="1" applyBorder="1" applyAlignment="1" applyProtection="1">
      <alignment horizontal="left" vertical="center" wrapText="1" indent="1"/>
      <protection locked="0"/>
    </xf>
    <xf numFmtId="0" fontId="0" fillId="11" borderId="1" xfId="0" applyFont="1" applyFill="1" applyBorder="1" applyProtection="1"/>
    <xf numFmtId="0" fontId="7" fillId="11" borderId="4"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7" fillId="11" borderId="5" xfId="0" applyFont="1" applyFill="1" applyBorder="1" applyAlignment="1" applyProtection="1">
      <alignment horizontal="center" vertical="center" wrapText="1"/>
    </xf>
    <xf numFmtId="0" fontId="2" fillId="15" borderId="2"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vertical="center" wrapText="1"/>
      <protection locked="0"/>
    </xf>
    <xf numFmtId="0" fontId="17" fillId="15" borderId="2" xfId="0" applyFont="1" applyFill="1" applyBorder="1" applyAlignment="1" applyProtection="1">
      <alignment horizontal="center" vertical="center" wrapText="1"/>
      <protection locked="0"/>
    </xf>
    <xf numFmtId="0" fontId="17" fillId="15" borderId="3" xfId="0"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0" fontId="2" fillId="13" borderId="1" xfId="0" applyFont="1" applyFill="1" applyBorder="1" applyAlignment="1" applyProtection="1">
      <alignment horizontal="center" vertical="center" wrapText="1"/>
      <protection locked="0"/>
    </xf>
    <xf numFmtId="169" fontId="17" fillId="13" borderId="1" xfId="6" applyNumberFormat="1" applyFont="1" applyFill="1" applyBorder="1" applyAlignment="1">
      <alignment horizontal="center" vertical="center" wrapText="1"/>
    </xf>
  </cellXfs>
  <cellStyles count="12">
    <cellStyle name="Énfasis1" xfId="9" builtinId="29"/>
    <cellStyle name="Millares" xfId="1" builtinId="3"/>
    <cellStyle name="Millares 2" xfId="10"/>
    <cellStyle name="Moneda" xfId="2" builtinId="4"/>
    <cellStyle name="Moneda [0]" xfId="11" builtinId="7"/>
    <cellStyle name="Moneda 2" xfId="7"/>
    <cellStyle name="Normal" xfId="0" builtinId="0"/>
    <cellStyle name="Normal 10" xfId="8"/>
    <cellStyle name="Normal 2" xfId="3"/>
    <cellStyle name="Porcentaje" xfId="4" builtinId="5"/>
    <cellStyle name="Porcentaje 2" xfId="6"/>
    <cellStyle name="Porcentual 2" xfId="5"/>
  </cellStyles>
  <dxfs count="1">
    <dxf>
      <font>
        <condense val="0"/>
        <extend val="0"/>
        <color rgb="FF9C0006"/>
      </font>
      <fill>
        <patternFill>
          <bgColor rgb="FFFFC7CE"/>
        </patternFill>
      </fill>
    </dxf>
  </dxfs>
  <tableStyles count="0" defaultTableStyle="TableStyleMedium9" defaultPivotStyle="PivotStyleLight16"/>
  <colors>
    <mruColors>
      <color rgb="FFBDF296"/>
      <color rgb="FF0D4808"/>
      <color rgb="FF167C0E"/>
      <color rgb="FFDAF8C4"/>
      <color rgb="FF198E10"/>
      <color rgb="FF17830F"/>
      <color rgb="FF92E951"/>
      <color rgb="FF99EB5B"/>
      <color rgb="FFB0EF81"/>
      <color rgb="FF403F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3" Type="http://schemas.openxmlformats.org/officeDocument/2006/relationships/hyperlink" Target="#'PDI-04'!B21"/><Relationship Id="rId2" Type="http://schemas.openxmlformats.org/officeDocument/2006/relationships/image" Target="../media/image1.png"/><Relationship Id="rId1" Type="http://schemas.openxmlformats.org/officeDocument/2006/relationships/hyperlink" Target="#&#205;ndice!A1"/><Relationship Id="rId5" Type="http://schemas.openxmlformats.org/officeDocument/2006/relationships/hyperlink" Target="#'PDI-04'!A11"/><Relationship Id="rId4" Type="http://schemas.openxmlformats.org/officeDocument/2006/relationships/hyperlink" Target="#'PDI-04'!A267"/></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658197</xdr:colOff>
      <xdr:row>1</xdr:row>
      <xdr:rowOff>41462</xdr:rowOff>
    </xdr:from>
    <xdr:ext cx="5231239" cy="808683"/>
    <xdr:sp macro="" textlink="">
      <xdr:nvSpPr>
        <xdr:cNvPr id="20" name="19 Rectángulo">
          <a:extLst>
            <a:ext uri="{FF2B5EF4-FFF2-40B4-BE49-F238E27FC236}">
              <a16:creationId xmlns:a16="http://schemas.microsoft.com/office/drawing/2014/main" xmlns="" id="{00000000-0008-0000-0000-000014000000}"/>
            </a:ext>
          </a:extLst>
        </xdr:cNvPr>
        <xdr:cNvSpPr/>
      </xdr:nvSpPr>
      <xdr:spPr>
        <a:xfrm>
          <a:off x="2137373" y="231962"/>
          <a:ext cx="5231239" cy="808683"/>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PLANEACIÓN</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PLAN DE DESARROLLO INSTITUCIONAL</a:t>
          </a:r>
        </a:p>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twoCellAnchor>
    <xdr:from>
      <xdr:col>2</xdr:col>
      <xdr:colOff>323850</xdr:colOff>
      <xdr:row>8</xdr:row>
      <xdr:rowOff>76200</xdr:rowOff>
    </xdr:from>
    <xdr:to>
      <xdr:col>9</xdr:col>
      <xdr:colOff>494620</xdr:colOff>
      <xdr:row>11</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xmlns="" id="{00000000-0008-0000-0000-000016000000}"/>
            </a:ext>
          </a:extLst>
        </xdr:cNvPr>
        <xdr:cNvSpPr/>
      </xdr:nvSpPr>
      <xdr:spPr>
        <a:xfrm>
          <a:off x="2562225" y="1600200"/>
          <a:ext cx="550477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twoCellAnchor>
  <xdr:twoCellAnchor>
    <xdr:from>
      <xdr:col>2</xdr:col>
      <xdr:colOff>312420</xdr:colOff>
      <xdr:row>13</xdr:row>
      <xdr:rowOff>133350</xdr:rowOff>
    </xdr:from>
    <xdr:to>
      <xdr:col>9</xdr:col>
      <xdr:colOff>483191</xdr:colOff>
      <xdr:row>16</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xmlns="" id="{00000000-0008-0000-0000-000017000000}"/>
            </a:ext>
          </a:extLst>
        </xdr:cNvPr>
        <xdr:cNvSpPr/>
      </xdr:nvSpPr>
      <xdr:spPr>
        <a:xfrm>
          <a:off x="2550795" y="2609850"/>
          <a:ext cx="5504771"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300991</xdr:colOff>
      <xdr:row>19</xdr:row>
      <xdr:rowOff>9525</xdr:rowOff>
    </xdr:from>
    <xdr:to>
      <xdr:col>9</xdr:col>
      <xdr:colOff>491491</xdr:colOff>
      <xdr:row>22</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xmlns="" id="{00000000-0008-0000-0000-000018000000}"/>
            </a:ext>
          </a:extLst>
        </xdr:cNvPr>
        <xdr:cNvSpPr/>
      </xdr:nvSpPr>
      <xdr:spPr>
        <a:xfrm>
          <a:off x="2539366" y="3629025"/>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232411</xdr:colOff>
      <xdr:row>23</xdr:row>
      <xdr:rowOff>22412</xdr:rowOff>
    </xdr:from>
    <xdr:to>
      <xdr:col>9</xdr:col>
      <xdr:colOff>504825</xdr:colOff>
      <xdr:row>28</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xmlns="" id="{00000000-0008-0000-0000-000019000000}"/>
            </a:ext>
          </a:extLst>
        </xdr:cNvPr>
        <xdr:cNvSpPr/>
      </xdr:nvSpPr>
      <xdr:spPr>
        <a:xfrm>
          <a:off x="2473587" y="4403912"/>
          <a:ext cx="5606414" cy="109817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316231</xdr:colOff>
      <xdr:row>29</xdr:row>
      <xdr:rowOff>114300</xdr:rowOff>
    </xdr:from>
    <xdr:to>
      <xdr:col>9</xdr:col>
      <xdr:colOff>506731</xdr:colOff>
      <xdr:row>32</xdr:row>
      <xdr:rowOff>123825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xmlns="" id="{00000000-0008-0000-0000-00001A000000}"/>
            </a:ext>
          </a:extLst>
        </xdr:cNvPr>
        <xdr:cNvSpPr/>
      </xdr:nvSpPr>
      <xdr:spPr>
        <a:xfrm>
          <a:off x="2554606" y="5638800"/>
          <a:ext cx="5524500" cy="58102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2</xdr:col>
      <xdr:colOff>323850</xdr:colOff>
      <xdr:row>34</xdr:row>
      <xdr:rowOff>134471</xdr:rowOff>
    </xdr:from>
    <xdr:to>
      <xdr:col>9</xdr:col>
      <xdr:colOff>514350</xdr:colOff>
      <xdr:row>38</xdr:row>
      <xdr:rowOff>145676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xmlns="" id="{00000000-0008-0000-0000-00001B000000}"/>
            </a:ext>
          </a:extLst>
        </xdr:cNvPr>
        <xdr:cNvSpPr/>
      </xdr:nvSpPr>
      <xdr:spPr>
        <a:xfrm>
          <a:off x="2565026" y="6611471"/>
          <a:ext cx="5524500" cy="773205"/>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Lao UI" panose="020B0502040204020203" pitchFamily="34" charset="0"/>
          </a:endParaRPr>
        </a:p>
      </xdr:txBody>
    </xdr:sp>
    <xdr:clientData/>
  </xdr:twoCellAnchor>
  <xdr:twoCellAnchor>
    <xdr:from>
      <xdr:col>2</xdr:col>
      <xdr:colOff>333375</xdr:colOff>
      <xdr:row>40</xdr:row>
      <xdr:rowOff>85724</xdr:rowOff>
    </xdr:from>
    <xdr:to>
      <xdr:col>9</xdr:col>
      <xdr:colOff>523875</xdr:colOff>
      <xdr:row>44</xdr:row>
      <xdr:rowOff>33617</xdr:rowOff>
    </xdr:to>
    <xdr:sp macro="" textlink="">
      <xdr:nvSpPr>
        <xdr:cNvPr id="28" name="27 Rectángulo redondeado">
          <a:hlinkClick xmlns:r="http://schemas.openxmlformats.org/officeDocument/2006/relationships" r:id="rId7"/>
          <a:extLst>
            <a:ext uri="{FF2B5EF4-FFF2-40B4-BE49-F238E27FC236}">
              <a16:creationId xmlns:a16="http://schemas.microsoft.com/office/drawing/2014/main" xmlns="" id="{00000000-0008-0000-0000-00001C000000}"/>
            </a:ext>
          </a:extLst>
        </xdr:cNvPr>
        <xdr:cNvSpPr/>
      </xdr:nvSpPr>
      <xdr:spPr>
        <a:xfrm>
          <a:off x="2574551" y="7705724"/>
          <a:ext cx="5524500" cy="709893"/>
        </a:xfrm>
        <a:prstGeom prst="roundRect">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Control de Cambios a los Proyectos </a:t>
          </a:r>
        </a:p>
        <a:p>
          <a:pPr algn="l"/>
          <a:r>
            <a:rPr lang="es-CO" sz="1600" b="0" i="0" cap="none" spc="0" baseline="0">
              <a:ln w="18415" cmpd="sng">
                <a:solidFill>
                  <a:srgbClr val="FFFFFF"/>
                </a:solidFill>
                <a:prstDash val="solid"/>
              </a:ln>
              <a:solidFill>
                <a:srgbClr val="FF0000"/>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cs typeface="+mn-cs"/>
            </a:rPr>
            <a:t>(No aplica para formulación inicial de proyectos)</a:t>
          </a:r>
          <a:endParaRPr lang="es-CO" sz="4400" b="0" cap="none" spc="0">
            <a:ln w="18415" cmpd="sng">
              <a:solidFill>
                <a:srgbClr val="FFFFFF"/>
              </a:solidFill>
              <a:prstDash val="solid"/>
            </a:ln>
            <a:solidFill>
              <a:srgbClr val="FF0000"/>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twoCellAnchor>
  <xdr:twoCellAnchor>
    <xdr:from>
      <xdr:col>1</xdr:col>
      <xdr:colOff>168089</xdr:colOff>
      <xdr:row>34</xdr:row>
      <xdr:rowOff>38100</xdr:rowOff>
    </xdr:from>
    <xdr:to>
      <xdr:col>2</xdr:col>
      <xdr:colOff>495300</xdr:colOff>
      <xdr:row>38</xdr:row>
      <xdr:rowOff>152400</xdr:rowOff>
    </xdr:to>
    <xdr:sp macro="" textlink="">
      <xdr:nvSpPr>
        <xdr:cNvPr id="29" name="28 Elipse">
          <a:hlinkClick xmlns:r="http://schemas.openxmlformats.org/officeDocument/2006/relationships" r:id="rId6"/>
          <a:extLst>
            <a:ext uri="{FF2B5EF4-FFF2-40B4-BE49-F238E27FC236}">
              <a16:creationId xmlns:a16="http://schemas.microsoft.com/office/drawing/2014/main" xmlns="" id="{00000000-0008-0000-0000-00001D000000}"/>
            </a:ext>
          </a:extLst>
        </xdr:cNvPr>
        <xdr:cNvSpPr/>
      </xdr:nvSpPr>
      <xdr:spPr>
        <a:xfrm>
          <a:off x="1647265" y="6515100"/>
          <a:ext cx="1089211"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06</a:t>
          </a:r>
        </a:p>
      </xdr:txBody>
    </xdr:sp>
    <xdr:clientData/>
  </xdr:twoCellAnchor>
  <xdr:twoCellAnchor>
    <xdr:from>
      <xdr:col>1</xdr:col>
      <xdr:colOff>201706</xdr:colOff>
      <xdr:row>28</xdr:row>
      <xdr:rowOff>169545</xdr:rowOff>
    </xdr:from>
    <xdr:to>
      <xdr:col>2</xdr:col>
      <xdr:colOff>495300</xdr:colOff>
      <xdr:row>33</xdr:row>
      <xdr:rowOff>93345</xdr:rowOff>
    </xdr:to>
    <xdr:sp macro="" textlink="">
      <xdr:nvSpPr>
        <xdr:cNvPr id="30" name="29 Elipse">
          <a:hlinkClick xmlns:r="http://schemas.openxmlformats.org/officeDocument/2006/relationships" r:id="rId5"/>
          <a:extLst>
            <a:ext uri="{FF2B5EF4-FFF2-40B4-BE49-F238E27FC236}">
              <a16:creationId xmlns:a16="http://schemas.microsoft.com/office/drawing/2014/main" xmlns="" id="{00000000-0008-0000-0000-00001E000000}"/>
            </a:ext>
          </a:extLst>
        </xdr:cNvPr>
        <xdr:cNvSpPr/>
      </xdr:nvSpPr>
      <xdr:spPr>
        <a:xfrm>
          <a:off x="1680882" y="5503545"/>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05</a:t>
          </a:r>
        </a:p>
      </xdr:txBody>
    </xdr:sp>
    <xdr:clientData/>
  </xdr:twoCellAnchor>
  <xdr:twoCellAnchor>
    <xdr:from>
      <xdr:col>1</xdr:col>
      <xdr:colOff>235325</xdr:colOff>
      <xdr:row>23</xdr:row>
      <xdr:rowOff>110490</xdr:rowOff>
    </xdr:from>
    <xdr:to>
      <xdr:col>2</xdr:col>
      <xdr:colOff>495301</xdr:colOff>
      <xdr:row>28</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xmlns="" id="{00000000-0008-0000-0000-00001F000000}"/>
            </a:ext>
          </a:extLst>
        </xdr:cNvPr>
        <xdr:cNvSpPr/>
      </xdr:nvSpPr>
      <xdr:spPr>
        <a:xfrm>
          <a:off x="1714501" y="4491990"/>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04</a:t>
          </a:r>
        </a:p>
      </xdr:txBody>
    </xdr:sp>
    <xdr:clientData/>
  </xdr:twoCellAnchor>
  <xdr:twoCellAnchor>
    <xdr:from>
      <xdr:col>1</xdr:col>
      <xdr:colOff>212913</xdr:colOff>
      <xdr:row>18</xdr:row>
      <xdr:rowOff>51435</xdr:rowOff>
    </xdr:from>
    <xdr:to>
      <xdr:col>2</xdr:col>
      <xdr:colOff>495301</xdr:colOff>
      <xdr:row>22</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xmlns="" id="{00000000-0008-0000-0000-000020000000}"/>
            </a:ext>
          </a:extLst>
        </xdr:cNvPr>
        <xdr:cNvSpPr/>
      </xdr:nvSpPr>
      <xdr:spPr>
        <a:xfrm>
          <a:off x="1692089" y="3480435"/>
          <a:ext cx="1044388"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03</a:t>
          </a:r>
        </a:p>
      </xdr:txBody>
    </xdr:sp>
    <xdr:clientData/>
  </xdr:twoCellAnchor>
  <xdr:twoCellAnchor>
    <xdr:from>
      <xdr:col>1</xdr:col>
      <xdr:colOff>201707</xdr:colOff>
      <xdr:row>12</xdr:row>
      <xdr:rowOff>182880</xdr:rowOff>
    </xdr:from>
    <xdr:to>
      <xdr:col>2</xdr:col>
      <xdr:colOff>495301</xdr:colOff>
      <xdr:row>17</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xmlns="" id="{00000000-0008-0000-0000-000021000000}"/>
            </a:ext>
          </a:extLst>
        </xdr:cNvPr>
        <xdr:cNvSpPr/>
      </xdr:nvSpPr>
      <xdr:spPr>
        <a:xfrm>
          <a:off x="1680883" y="2468880"/>
          <a:ext cx="1055594"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02</a:t>
          </a:r>
        </a:p>
      </xdr:txBody>
    </xdr:sp>
    <xdr:clientData/>
  </xdr:twoCellAnchor>
  <xdr:twoCellAnchor>
    <xdr:from>
      <xdr:col>1</xdr:col>
      <xdr:colOff>235325</xdr:colOff>
      <xdr:row>7</xdr:row>
      <xdr:rowOff>123825</xdr:rowOff>
    </xdr:from>
    <xdr:to>
      <xdr:col>2</xdr:col>
      <xdr:colOff>495301</xdr:colOff>
      <xdr:row>12</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xmlns="" id="{00000000-0008-0000-0000-000022000000}"/>
            </a:ext>
          </a:extLst>
        </xdr:cNvPr>
        <xdr:cNvSpPr/>
      </xdr:nvSpPr>
      <xdr:spPr>
        <a:xfrm>
          <a:off x="1714501" y="1457325"/>
          <a:ext cx="1021976"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01</a:t>
          </a:r>
        </a:p>
      </xdr:txBody>
    </xdr:sp>
    <xdr:clientData/>
  </xdr:twoCellAnchor>
  <xdr:twoCellAnchor>
    <xdr:from>
      <xdr:col>1</xdr:col>
      <xdr:colOff>179295</xdr:colOff>
      <xdr:row>39</xdr:row>
      <xdr:rowOff>133350</xdr:rowOff>
    </xdr:from>
    <xdr:to>
      <xdr:col>2</xdr:col>
      <xdr:colOff>495300</xdr:colOff>
      <xdr:row>44</xdr:row>
      <xdr:rowOff>57150</xdr:rowOff>
    </xdr:to>
    <xdr:sp macro="" textlink="">
      <xdr:nvSpPr>
        <xdr:cNvPr id="35" name="34 Elipse">
          <a:hlinkClick xmlns:r="http://schemas.openxmlformats.org/officeDocument/2006/relationships" r:id="rId7"/>
          <a:extLst>
            <a:ext uri="{FF2B5EF4-FFF2-40B4-BE49-F238E27FC236}">
              <a16:creationId xmlns:a16="http://schemas.microsoft.com/office/drawing/2014/main" xmlns="" id="{00000000-0008-0000-0000-000023000000}"/>
            </a:ext>
          </a:extLst>
        </xdr:cNvPr>
        <xdr:cNvSpPr/>
      </xdr:nvSpPr>
      <xdr:spPr>
        <a:xfrm>
          <a:off x="1658471" y="7562850"/>
          <a:ext cx="1078005" cy="876300"/>
        </a:xfrm>
        <a:prstGeom prst="ellipse">
          <a:avLst/>
        </a:prstGeom>
        <a:solidFill>
          <a:srgbClr val="167C0E"/>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PDI 07</a:t>
          </a:r>
        </a:p>
      </xdr:txBody>
    </xdr:sp>
    <xdr:clientData/>
  </xdr:twoCellAnchor>
  <xdr:twoCellAnchor editAs="oneCell">
    <xdr:from>
      <xdr:col>0</xdr:col>
      <xdr:colOff>208989</xdr:colOff>
      <xdr:row>0</xdr:row>
      <xdr:rowOff>185457</xdr:rowOff>
    </xdr:from>
    <xdr:to>
      <xdr:col>0</xdr:col>
      <xdr:colOff>1452842</xdr:colOff>
      <xdr:row>6</xdr:row>
      <xdr:rowOff>6162</xdr:rowOff>
    </xdr:to>
    <xdr:pic>
      <xdr:nvPicPr>
        <xdr:cNvPr id="19" name="18 Imagen">
          <a:extLst>
            <a:ext uri="{FF2B5EF4-FFF2-40B4-BE49-F238E27FC236}">
              <a16:creationId xmlns:a16="http://schemas.microsoft.com/office/drawing/2014/main" xmlns="" id="{00000000-0008-0000-0000-000013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989" y="185457"/>
          <a:ext cx="1243853" cy="9637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586488</xdr:colOff>
      <xdr:row>1</xdr:row>
      <xdr:rowOff>19050</xdr:rowOff>
    </xdr:from>
    <xdr:ext cx="5189755" cy="808683"/>
    <xdr:sp macro="" textlink="">
      <xdr:nvSpPr>
        <xdr:cNvPr id="8" name="7 Rectángulo">
          <a:extLst>
            <a:ext uri="{FF2B5EF4-FFF2-40B4-BE49-F238E27FC236}">
              <a16:creationId xmlns:a16="http://schemas.microsoft.com/office/drawing/2014/main" xmlns="" id="{00000000-0008-0000-0100-000008000000}"/>
            </a:ext>
          </a:extLst>
        </xdr:cNvPr>
        <xdr:cNvSpPr/>
      </xdr:nvSpPr>
      <xdr:spPr>
        <a:xfrm>
          <a:off x="1467551" y="209550"/>
          <a:ext cx="518975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1</xdr:col>
      <xdr:colOff>1022530</xdr:colOff>
      <xdr:row>5</xdr:row>
      <xdr:rowOff>53929</xdr:rowOff>
    </xdr:from>
    <xdr:ext cx="4208461" cy="399405"/>
    <xdr:sp macro="" textlink="">
      <xdr:nvSpPr>
        <xdr:cNvPr id="11" name="10 Rectángulo">
          <a:extLst>
            <a:ext uri="{FF2B5EF4-FFF2-40B4-BE49-F238E27FC236}">
              <a16:creationId xmlns:a16="http://schemas.microsoft.com/office/drawing/2014/main" xmlns="" id="{00000000-0008-0000-0100-00000B000000}"/>
            </a:ext>
          </a:extLst>
        </xdr:cNvPr>
        <xdr:cNvSpPr/>
      </xdr:nvSpPr>
      <xdr:spPr>
        <a:xfrm>
          <a:off x="1903593" y="1006429"/>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xmlns="" id="{00000000-0008-0000-0100-00000C000000}"/>
            </a:ext>
          </a:extLst>
        </xdr:cNvPr>
        <xdr:cNvSpPr/>
      </xdr:nvSpPr>
      <xdr:spPr>
        <a:xfrm>
          <a:off x="7905750" y="1095375"/>
          <a:ext cx="2032607" cy="309563"/>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201705</xdr:colOff>
      <xdr:row>1</xdr:row>
      <xdr:rowOff>89646</xdr:rowOff>
    </xdr:from>
    <xdr:to>
      <xdr:col>1</xdr:col>
      <xdr:colOff>447675</xdr:colOff>
      <xdr:row>5</xdr:row>
      <xdr:rowOff>152399</xdr:rowOff>
    </xdr:to>
    <xdr:pic>
      <xdr:nvPicPr>
        <xdr:cNvPr id="9" name="8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705" y="280146"/>
          <a:ext cx="1122270" cy="8247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1262324</xdr:colOff>
      <xdr:row>0</xdr:row>
      <xdr:rowOff>115358</xdr:rowOff>
    </xdr:from>
    <xdr:ext cx="5285165" cy="808683"/>
    <xdr:sp macro="" textlink="">
      <xdr:nvSpPr>
        <xdr:cNvPr id="6" name="5 Rectángulo">
          <a:extLst>
            <a:ext uri="{FF2B5EF4-FFF2-40B4-BE49-F238E27FC236}">
              <a16:creationId xmlns:a16="http://schemas.microsoft.com/office/drawing/2014/main" xmlns="" id="{00000000-0008-0000-0200-000006000000}"/>
            </a:ext>
          </a:extLst>
        </xdr:cNvPr>
        <xdr:cNvSpPr/>
      </xdr:nvSpPr>
      <xdr:spPr>
        <a:xfrm>
          <a:off x="2056074" y="115358"/>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1</xdr:col>
      <xdr:colOff>1334079</xdr:colOff>
      <xdr:row>5</xdr:row>
      <xdr:rowOff>61010</xdr:rowOff>
    </xdr:from>
    <xdr:ext cx="5168980" cy="331116"/>
    <xdr:sp macro="" textlink="">
      <xdr:nvSpPr>
        <xdr:cNvPr id="9" name="8 Rectángulo">
          <a:extLst>
            <a:ext uri="{FF2B5EF4-FFF2-40B4-BE49-F238E27FC236}">
              <a16:creationId xmlns:a16="http://schemas.microsoft.com/office/drawing/2014/main" xmlns="" id="{00000000-0008-0000-0200-000009000000}"/>
            </a:ext>
          </a:extLst>
        </xdr:cNvPr>
        <xdr:cNvSpPr/>
      </xdr:nvSpPr>
      <xdr:spPr>
        <a:xfrm>
          <a:off x="2127829" y="1013510"/>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xmlns="" id="{00000000-0008-0000-0200-00000A000000}"/>
            </a:ext>
          </a:extLst>
        </xdr:cNvPr>
        <xdr:cNvSpPr/>
      </xdr:nvSpPr>
      <xdr:spPr>
        <a:xfrm>
          <a:off x="7505700" y="1143000"/>
          <a:ext cx="1897155" cy="267754"/>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436407</xdr:colOff>
      <xdr:row>1</xdr:row>
      <xdr:rowOff>80309</xdr:rowOff>
    </xdr:from>
    <xdr:to>
      <xdr:col>1</xdr:col>
      <xdr:colOff>814917</xdr:colOff>
      <xdr:row>6</xdr:row>
      <xdr:rowOff>21167</xdr:rowOff>
    </xdr:to>
    <xdr:pic>
      <xdr:nvPicPr>
        <xdr:cNvPr id="7" name="6 Imagen">
          <a:extLst>
            <a:ext uri="{FF2B5EF4-FFF2-40B4-BE49-F238E27FC236}">
              <a16:creationId xmlns:a16="http://schemas.microsoft.com/office/drawing/2014/main" xmlns=""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407" y="270809"/>
          <a:ext cx="1172260" cy="89335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94641</xdr:colOff>
      <xdr:row>0</xdr:row>
      <xdr:rowOff>129612</xdr:rowOff>
    </xdr:from>
    <xdr:ext cx="5285165" cy="808683"/>
    <xdr:sp macro="" textlink="">
      <xdr:nvSpPr>
        <xdr:cNvPr id="17" name="16 Rectángulo">
          <a:extLst>
            <a:ext uri="{FF2B5EF4-FFF2-40B4-BE49-F238E27FC236}">
              <a16:creationId xmlns:a16="http://schemas.microsoft.com/office/drawing/2014/main" xmlns="" id="{00000000-0008-0000-0300-000011000000}"/>
            </a:ext>
          </a:extLst>
        </xdr:cNvPr>
        <xdr:cNvSpPr/>
      </xdr:nvSpPr>
      <xdr:spPr>
        <a:xfrm>
          <a:off x="4218966" y="129612"/>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xmlns="" id="{00000000-0008-0000-0300-000013000000}"/>
            </a:ext>
          </a:extLst>
        </xdr:cNvPr>
        <xdr:cNvSpPr/>
      </xdr:nvSpPr>
      <xdr:spPr>
        <a:xfrm>
          <a:off x="3931735"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MATRIZ DE MARCO LÓGICO</a:t>
          </a:r>
        </a:p>
      </xdr:txBody>
    </xdr:sp>
    <xdr:clientData/>
  </xdr:oneCellAnchor>
  <xdr:twoCellAnchor>
    <xdr:from>
      <xdr:col>10</xdr:col>
      <xdr:colOff>734785</xdr:colOff>
      <xdr:row>2</xdr:row>
      <xdr:rowOff>136071</xdr:rowOff>
    </xdr:from>
    <xdr:to>
      <xdr:col>13</xdr:col>
      <xdr:colOff>1088572</xdr:colOff>
      <xdr:row>4</xdr:row>
      <xdr:rowOff>81643</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xmlns="" id="{00000000-0008-0000-0300-000007000000}"/>
            </a:ext>
          </a:extLst>
        </xdr:cNvPr>
        <xdr:cNvSpPr/>
      </xdr:nvSpPr>
      <xdr:spPr>
        <a:xfrm>
          <a:off x="19471821" y="517071"/>
          <a:ext cx="2911930" cy="32657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68355</xdr:colOff>
      <xdr:row>1</xdr:row>
      <xdr:rowOff>84603</xdr:rowOff>
    </xdr:from>
    <xdr:to>
      <xdr:col>3</xdr:col>
      <xdr:colOff>838199</xdr:colOff>
      <xdr:row>6</xdr:row>
      <xdr:rowOff>47624</xdr:rowOff>
    </xdr:to>
    <xdr:pic>
      <xdr:nvPicPr>
        <xdr:cNvPr id="8" name="7 Imagen">
          <a:extLst>
            <a:ext uri="{FF2B5EF4-FFF2-40B4-BE49-F238E27FC236}">
              <a16:creationId xmlns:a16="http://schemas.microsoft.com/office/drawing/2014/main" xmlns="" id="{00000000-0008-0000-03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030" y="275103"/>
          <a:ext cx="1541369" cy="915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2935144</xdr:colOff>
      <xdr:row>0</xdr:row>
      <xdr:rowOff>110201</xdr:rowOff>
    </xdr:from>
    <xdr:ext cx="5285165" cy="808683"/>
    <xdr:sp macro="" textlink="">
      <xdr:nvSpPr>
        <xdr:cNvPr id="8" name="7 Rectángulo">
          <a:extLst>
            <a:ext uri="{FF2B5EF4-FFF2-40B4-BE49-F238E27FC236}">
              <a16:creationId xmlns:a16="http://schemas.microsoft.com/office/drawing/2014/main" xmlns="" id="{00000000-0008-0000-0400-000008000000}"/>
            </a:ext>
          </a:extLst>
        </xdr:cNvPr>
        <xdr:cNvSpPr/>
      </xdr:nvSpPr>
      <xdr:spPr>
        <a:xfrm>
          <a:off x="5102082" y="110201"/>
          <a:ext cx="5285165"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 DEL PDI 2020 - 2022</a:t>
          </a:r>
        </a:p>
      </xdr:txBody>
    </xdr:sp>
    <xdr:clientData/>
  </xdr:oneCellAnchor>
  <xdr:oneCellAnchor>
    <xdr:from>
      <xdr:col>2</xdr:col>
      <xdr:colOff>3199377</xdr:colOff>
      <xdr:row>5</xdr:row>
      <xdr:rowOff>14950</xdr:rowOff>
    </xdr:from>
    <xdr:ext cx="4825039" cy="399405"/>
    <xdr:sp macro="" textlink="">
      <xdr:nvSpPr>
        <xdr:cNvPr id="10" name="9 Rectángulo">
          <a:extLst>
            <a:ext uri="{FF2B5EF4-FFF2-40B4-BE49-F238E27FC236}">
              <a16:creationId xmlns:a16="http://schemas.microsoft.com/office/drawing/2014/main" xmlns="" id="{00000000-0008-0000-0400-00000A000000}"/>
            </a:ext>
          </a:extLst>
        </xdr:cNvPr>
        <xdr:cNvSpPr/>
      </xdr:nvSpPr>
      <xdr:spPr>
        <a:xfrm>
          <a:off x="5366315" y="967450"/>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PRESUPUESTO Y FUENTES DE FINANCIACIÓN</a:t>
          </a:r>
        </a:p>
      </xdr:txBody>
    </xdr:sp>
    <xdr:clientData/>
  </xdr:oneCellAnchor>
  <xdr:twoCellAnchor>
    <xdr:from>
      <xdr:col>9</xdr:col>
      <xdr:colOff>1238251</xdr:colOff>
      <xdr:row>5</xdr:row>
      <xdr:rowOff>169955</xdr:rowOff>
    </xdr:from>
    <xdr:to>
      <xdr:col>12</xdr:col>
      <xdr:colOff>6226</xdr:colOff>
      <xdr:row>6</xdr:row>
      <xdr:rowOff>357187</xdr:rowOff>
    </xdr:to>
    <xdr:sp macro="" textlink="">
      <xdr:nvSpPr>
        <xdr:cNvPr id="11" name="10 Rectángulo redondeado">
          <a:hlinkClick xmlns:r="http://schemas.openxmlformats.org/officeDocument/2006/relationships" r:id="rId1"/>
          <a:extLst>
            <a:ext uri="{FF2B5EF4-FFF2-40B4-BE49-F238E27FC236}">
              <a16:creationId xmlns:a16="http://schemas.microsoft.com/office/drawing/2014/main" xmlns="" id="{00000000-0008-0000-0400-00000B000000}"/>
            </a:ext>
          </a:extLst>
        </xdr:cNvPr>
        <xdr:cNvSpPr/>
      </xdr:nvSpPr>
      <xdr:spPr>
        <a:xfrm>
          <a:off x="15704345" y="1122455"/>
          <a:ext cx="2256506" cy="377732"/>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425824</xdr:colOff>
      <xdr:row>1</xdr:row>
      <xdr:rowOff>74939</xdr:rowOff>
    </xdr:from>
    <xdr:to>
      <xdr:col>1</xdr:col>
      <xdr:colOff>1238249</xdr:colOff>
      <xdr:row>6</xdr:row>
      <xdr:rowOff>71436</xdr:rowOff>
    </xdr:to>
    <xdr:pic>
      <xdr:nvPicPr>
        <xdr:cNvPr id="7" name="6 Imagen">
          <a:extLst>
            <a:ext uri="{FF2B5EF4-FFF2-40B4-BE49-F238E27FC236}">
              <a16:creationId xmlns:a16="http://schemas.microsoft.com/office/drawing/2014/main" xmlns=""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824" y="265439"/>
          <a:ext cx="1502988" cy="948997"/>
        </a:xfrm>
        <a:prstGeom prst="rect">
          <a:avLst/>
        </a:prstGeom>
        <a:noFill/>
        <a:ln>
          <a:noFill/>
        </a:ln>
      </xdr:spPr>
    </xdr:pic>
    <xdr:clientData/>
  </xdr:twoCellAnchor>
  <xdr:twoCellAnchor>
    <xdr:from>
      <xdr:col>3</xdr:col>
      <xdr:colOff>154781</xdr:colOff>
      <xdr:row>16</xdr:row>
      <xdr:rowOff>154781</xdr:rowOff>
    </xdr:from>
    <xdr:to>
      <xdr:col>7</xdr:col>
      <xdr:colOff>773906</xdr:colOff>
      <xdr:row>19</xdr:row>
      <xdr:rowOff>83344</xdr:rowOff>
    </xdr:to>
    <xdr:sp macro="" textlink="">
      <xdr:nvSpPr>
        <xdr:cNvPr id="2" name="CuadroTexto 1">
          <a:extLst>
            <a:ext uri="{FF2B5EF4-FFF2-40B4-BE49-F238E27FC236}">
              <a16:creationId xmlns:a16="http://schemas.microsoft.com/office/drawing/2014/main" xmlns="" id="{00000000-0008-0000-0400-000002000000}"/>
            </a:ext>
          </a:extLst>
        </xdr:cNvPr>
        <xdr:cNvSpPr txBox="1"/>
      </xdr:nvSpPr>
      <xdr:spPr>
        <a:xfrm>
          <a:off x="6977062" y="4667250"/>
          <a:ext cx="4107657" cy="845344"/>
        </a:xfrm>
        <a:prstGeom prst="rect">
          <a:avLst/>
        </a:prstGeom>
        <a:solidFill>
          <a:schemeClr val="bg1">
            <a:lumMod val="95000"/>
          </a:schemeClr>
        </a:solidFill>
        <a:ln w="9525" cmpd="sng">
          <a:solidFill>
            <a:srgbClr val="0D480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solidFill>
                <a:srgbClr val="0D4808"/>
              </a:solidFill>
            </a:rPr>
            <a:t>CONVENCIONES:</a:t>
          </a:r>
        </a:p>
        <a:p>
          <a:r>
            <a:rPr lang="es-CO" sz="1400" b="1">
              <a:solidFill>
                <a:srgbClr val="0D4808"/>
              </a:solidFill>
            </a:rPr>
            <a:t>R.INV: Recursos de Inversión</a:t>
          </a:r>
        </a:p>
        <a:p>
          <a:r>
            <a:rPr lang="es-CO" sz="1400" b="1">
              <a:solidFill>
                <a:srgbClr val="0D4808"/>
              </a:solidFill>
            </a:rPr>
            <a:t>R. AG:</a:t>
          </a:r>
          <a:r>
            <a:rPr lang="es-CO" sz="1400" b="1" baseline="0">
              <a:solidFill>
                <a:srgbClr val="0D4808"/>
              </a:solidFill>
            </a:rPr>
            <a:t> Recursos autogestionados (por gestionar)</a:t>
          </a:r>
          <a:endParaRPr lang="es-CO" sz="1400" b="1">
            <a:solidFill>
              <a:srgbClr val="0D4808"/>
            </a:solidFill>
          </a:endParaRPr>
        </a:p>
      </xdr:txBody>
    </xdr:sp>
    <xdr:clientData/>
  </xdr:twoCellAnchor>
  <xdr:twoCellAnchor>
    <xdr:from>
      <xdr:col>1</xdr:col>
      <xdr:colOff>11906</xdr:colOff>
      <xdr:row>17</xdr:row>
      <xdr:rowOff>35718</xdr:rowOff>
    </xdr:from>
    <xdr:to>
      <xdr:col>2</xdr:col>
      <xdr:colOff>4560094</xdr:colOff>
      <xdr:row>17</xdr:row>
      <xdr:rowOff>404813</xdr:rowOff>
    </xdr:to>
    <xdr:sp macro="" textlink="">
      <xdr:nvSpPr>
        <xdr:cNvPr id="3" name="Rectángulo redondeado 2">
          <a:hlinkClick xmlns:r="http://schemas.openxmlformats.org/officeDocument/2006/relationships" r:id="rId3"/>
          <a:extLst>
            <a:ext uri="{FF2B5EF4-FFF2-40B4-BE49-F238E27FC236}">
              <a16:creationId xmlns:a16="http://schemas.microsoft.com/office/drawing/2014/main" xmlns="" id="{00000000-0008-0000-0400-000003000000}"/>
            </a:ext>
          </a:extLst>
        </xdr:cNvPr>
        <xdr:cNvSpPr/>
      </xdr:nvSpPr>
      <xdr:spPr>
        <a:xfrm>
          <a:off x="702469" y="4762499"/>
          <a:ext cx="5810250" cy="369095"/>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600" b="1" i="0" u="none" strike="noStrike">
              <a:solidFill>
                <a:schemeClr val="lt1"/>
              </a:solidFill>
              <a:effectLst/>
              <a:latin typeface="+mn-lt"/>
              <a:ea typeface="+mn-ea"/>
              <a:cs typeface="+mn-cs"/>
            </a:rPr>
            <a:t>PRESUPUESTO DETALLADO DEL PROYECTO VIGENCIA INICIAL</a:t>
          </a:r>
        </a:p>
      </xdr:txBody>
    </xdr:sp>
    <xdr:clientData/>
  </xdr:twoCellAnchor>
  <xdr:twoCellAnchor>
    <xdr:from>
      <xdr:col>1</xdr:col>
      <xdr:colOff>23814</xdr:colOff>
      <xdr:row>18</xdr:row>
      <xdr:rowOff>47626</xdr:rowOff>
    </xdr:from>
    <xdr:to>
      <xdr:col>2</xdr:col>
      <xdr:colOff>4548187</xdr:colOff>
      <xdr:row>19</xdr:row>
      <xdr:rowOff>154781</xdr:rowOff>
    </xdr:to>
    <xdr:sp macro="" textlink="">
      <xdr:nvSpPr>
        <xdr:cNvPr id="9" name="Rectángulo redondeado 8">
          <a:hlinkClick xmlns:r="http://schemas.openxmlformats.org/officeDocument/2006/relationships" r:id="rId4"/>
          <a:extLst>
            <a:ext uri="{FF2B5EF4-FFF2-40B4-BE49-F238E27FC236}">
              <a16:creationId xmlns:a16="http://schemas.microsoft.com/office/drawing/2014/main" xmlns="" id="{00000000-0008-0000-0400-000009000000}"/>
            </a:ext>
          </a:extLst>
        </xdr:cNvPr>
        <xdr:cNvSpPr/>
      </xdr:nvSpPr>
      <xdr:spPr>
        <a:xfrm>
          <a:off x="714377" y="5214939"/>
          <a:ext cx="5786435" cy="369092"/>
        </a:xfrm>
        <a:prstGeom prst="roundRect">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u="none" strike="noStrike">
              <a:solidFill>
                <a:schemeClr val="lt1"/>
              </a:solidFill>
              <a:effectLst/>
              <a:latin typeface="+mn-lt"/>
              <a:ea typeface="+mn-ea"/>
              <a:cs typeface="+mn-cs"/>
            </a:rPr>
            <a:t>PRESUPUESTO CON FUENTES  DE  FINANCIACIÓN POR  VIGENCIA  </a:t>
          </a:r>
          <a:r>
            <a:rPr lang="es-CO" sz="1600"/>
            <a:t> </a:t>
          </a:r>
        </a:p>
      </xdr:txBody>
    </xdr:sp>
    <xdr:clientData/>
  </xdr:twoCellAnchor>
  <xdr:twoCellAnchor>
    <xdr:from>
      <xdr:col>16</xdr:col>
      <xdr:colOff>35719</xdr:colOff>
      <xdr:row>320</xdr:row>
      <xdr:rowOff>202406</xdr:rowOff>
    </xdr:from>
    <xdr:to>
      <xdr:col>18</xdr:col>
      <xdr:colOff>535781</xdr:colOff>
      <xdr:row>325</xdr:row>
      <xdr:rowOff>47625</xdr:rowOff>
    </xdr:to>
    <xdr:sp macro="" textlink="">
      <xdr:nvSpPr>
        <xdr:cNvPr id="4" name="Flecha arriba 3">
          <a:hlinkClick xmlns:r="http://schemas.openxmlformats.org/officeDocument/2006/relationships" r:id="rId5"/>
          <a:extLst>
            <a:ext uri="{FF2B5EF4-FFF2-40B4-BE49-F238E27FC236}">
              <a16:creationId xmlns:a16="http://schemas.microsoft.com/office/drawing/2014/main" xmlns="" id="{00000000-0008-0000-0400-000004000000}"/>
            </a:ext>
          </a:extLst>
        </xdr:cNvPr>
        <xdr:cNvSpPr/>
      </xdr:nvSpPr>
      <xdr:spPr>
        <a:xfrm>
          <a:off x="17847469" y="53197125"/>
          <a:ext cx="2166937" cy="1559719"/>
        </a:xfrm>
        <a:prstGeom prst="upArrow">
          <a:avLst/>
        </a:prstGeom>
        <a:solidFill>
          <a:srgbClr val="167C0E"/>
        </a:solidFill>
        <a:ln>
          <a:solidFill>
            <a:srgbClr val="0D480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 ARRIBA</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184439</xdr:colOff>
      <xdr:row>1</xdr:row>
      <xdr:rowOff>28575</xdr:rowOff>
    </xdr:from>
    <xdr:ext cx="5286640" cy="808683"/>
    <xdr:sp macro="" textlink="">
      <xdr:nvSpPr>
        <xdr:cNvPr id="7" name="6 Rectángulo">
          <a:extLst>
            <a:ext uri="{FF2B5EF4-FFF2-40B4-BE49-F238E27FC236}">
              <a16:creationId xmlns:a16="http://schemas.microsoft.com/office/drawing/2014/main" xmlns="" id="{00000000-0008-0000-0500-000007000000}"/>
            </a:ext>
          </a:extLst>
        </xdr:cNvPr>
        <xdr:cNvSpPr/>
      </xdr:nvSpPr>
      <xdr:spPr>
        <a:xfrm>
          <a:off x="1450704" y="219075"/>
          <a:ext cx="5286640" cy="808683"/>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400" b="1" cap="none" spc="0">
              <a:ln>
                <a:noFill/>
              </a:ln>
              <a:solidFill>
                <a:schemeClr val="bg1"/>
              </a:solidFill>
              <a:effectLst/>
              <a:latin typeface="Segoe UI Symbol" panose="020B0502040204020203" pitchFamily="34" charset="0"/>
              <a:ea typeface="Segoe UI Symbol" panose="020B0502040204020203" pitchFamily="34" charset="0"/>
            </a:rPr>
            <a:t>FICHA DE FORMULACIÓN DE PROYECTOS</a:t>
          </a:r>
          <a:r>
            <a:rPr lang="es-ES" sz="1400" b="1" cap="none" spc="0" baseline="0">
              <a:ln>
                <a:noFill/>
              </a:ln>
              <a:solidFill>
                <a:schemeClr val="bg1"/>
              </a:solidFill>
              <a:effectLst/>
              <a:latin typeface="Segoe UI Symbol" panose="020B0502040204020203" pitchFamily="34" charset="0"/>
              <a:ea typeface="Segoe UI Symbol" panose="020B0502040204020203" pitchFamily="34" charset="0"/>
            </a:rPr>
            <a:t> DEL PDI 2020 - 2022</a:t>
          </a:r>
          <a:endParaRPr lang="es-ES" sz="14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2</xdr:col>
      <xdr:colOff>1065002</xdr:colOff>
      <xdr:row>5</xdr:row>
      <xdr:rowOff>95250</xdr:rowOff>
    </xdr:from>
    <xdr:ext cx="3727495" cy="399405"/>
    <xdr:sp macro="" textlink="">
      <xdr:nvSpPr>
        <xdr:cNvPr id="8" name="7 Rectángulo">
          <a:extLst>
            <a:ext uri="{FF2B5EF4-FFF2-40B4-BE49-F238E27FC236}">
              <a16:creationId xmlns:a16="http://schemas.microsoft.com/office/drawing/2014/main" xmlns="" id="{00000000-0008-0000-0500-000008000000}"/>
            </a:ext>
          </a:extLst>
        </xdr:cNvPr>
        <xdr:cNvSpPr/>
      </xdr:nvSpPr>
      <xdr:spPr>
        <a:xfrm>
          <a:off x="2331267" y="10477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xmlns="" id="{00000000-0008-0000-0500-000009000000}"/>
            </a:ext>
          </a:extLst>
        </xdr:cNvPr>
        <xdr:cNvSpPr/>
      </xdr:nvSpPr>
      <xdr:spPr>
        <a:xfrm>
          <a:off x="7720852" y="1131794"/>
          <a:ext cx="2241177" cy="302559"/>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1</xdr:col>
      <xdr:colOff>11206</xdr:colOff>
      <xdr:row>1</xdr:row>
      <xdr:rowOff>123265</xdr:rowOff>
    </xdr:from>
    <xdr:to>
      <xdr:col>1</xdr:col>
      <xdr:colOff>974912</xdr:colOff>
      <xdr:row>5</xdr:row>
      <xdr:rowOff>78441</xdr:rowOff>
    </xdr:to>
    <xdr:pic>
      <xdr:nvPicPr>
        <xdr:cNvPr id="11" name="10 Imagen">
          <a:extLst>
            <a:ext uri="{FF2B5EF4-FFF2-40B4-BE49-F238E27FC236}">
              <a16:creationId xmlns:a16="http://schemas.microsoft.com/office/drawing/2014/main" xmlns="" id="{00000000-0008-0000-05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13765"/>
          <a:ext cx="963706" cy="71717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31748</xdr:rowOff>
    </xdr:from>
    <xdr:ext cx="4823565" cy="749821"/>
    <xdr:sp macro="" textlink="">
      <xdr:nvSpPr>
        <xdr:cNvPr id="12" name="11 Rectángulo">
          <a:extLst>
            <a:ext uri="{FF2B5EF4-FFF2-40B4-BE49-F238E27FC236}">
              <a16:creationId xmlns:a16="http://schemas.microsoft.com/office/drawing/2014/main" xmlns="" id="{00000000-0008-0000-0600-00000C000000}"/>
            </a:ext>
          </a:extLst>
        </xdr:cNvPr>
        <xdr:cNvSpPr/>
      </xdr:nvSpPr>
      <xdr:spPr>
        <a:xfrm>
          <a:off x="1802157" y="222248"/>
          <a:ext cx="4823565" cy="749821"/>
        </a:xfrm>
        <a:prstGeom prst="rect">
          <a:avLst/>
        </a:prstGeom>
        <a:noFill/>
      </xdr:spPr>
      <xdr:txBody>
        <a:bodyPr wrap="none" lIns="91440" tIns="45720" rIns="91440" bIns="45720">
          <a:spAutoFit/>
        </a:bodyPr>
        <a:lstStyle/>
        <a:p>
          <a:pPr algn="ctr"/>
          <a:r>
            <a:rPr lang="es-ES" sz="1400" b="1" cap="none" spc="0">
              <a:ln>
                <a:noFill/>
              </a:ln>
              <a:solidFill>
                <a:schemeClr val="bg1"/>
              </a:solidFill>
              <a:effectLst/>
            </a:rPr>
            <a:t>PLANEACIÓN</a:t>
          </a:r>
        </a:p>
        <a:p>
          <a:pPr algn="ctr"/>
          <a:r>
            <a:rPr lang="es-ES" sz="1400" b="1" cap="none" spc="0">
              <a:ln>
                <a:noFill/>
              </a:ln>
              <a:solidFill>
                <a:schemeClr val="bg1"/>
              </a:solidFill>
              <a:effectLst/>
            </a:rPr>
            <a:t>PLAN DE DESARROLLO INSTITUCIONAL</a:t>
          </a:r>
        </a:p>
        <a:p>
          <a:pPr algn="ctr"/>
          <a:r>
            <a:rPr lang="es-ES" sz="1400" b="1" cap="none" spc="0">
              <a:ln>
                <a:noFill/>
              </a:ln>
              <a:solidFill>
                <a:schemeClr val="bg1"/>
              </a:solidFill>
              <a:effectLst/>
            </a:rPr>
            <a:t>FICHA DE FORMULACIÓN DE PROYECTOS DEL PDI 2020 - 2022</a:t>
          </a:r>
        </a:p>
      </xdr:txBody>
    </xdr:sp>
    <xdr:clientData/>
  </xdr:oneCellAnchor>
  <xdr:oneCellAnchor>
    <xdr:from>
      <xdr:col>1</xdr:col>
      <xdr:colOff>445996</xdr:colOff>
      <xdr:row>5</xdr:row>
      <xdr:rowOff>52916</xdr:rowOff>
    </xdr:from>
    <xdr:ext cx="3775777" cy="374141"/>
    <xdr:sp macro="" textlink="">
      <xdr:nvSpPr>
        <xdr:cNvPr id="13" name="12 Rectángulo">
          <a:extLst>
            <a:ext uri="{FF2B5EF4-FFF2-40B4-BE49-F238E27FC236}">
              <a16:creationId xmlns:a16="http://schemas.microsoft.com/office/drawing/2014/main" xmlns="" id="{00000000-0008-0000-0600-00000D000000}"/>
            </a:ext>
          </a:extLst>
        </xdr:cNvPr>
        <xdr:cNvSpPr/>
      </xdr:nvSpPr>
      <xdr:spPr>
        <a:xfrm>
          <a:off x="2082055" y="1005416"/>
          <a:ext cx="3775777" cy="374141"/>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xmlns="" id="{00000000-0008-0000-0600-00000E000000}"/>
            </a:ext>
          </a:extLst>
        </xdr:cNvPr>
        <xdr:cNvSpPr/>
      </xdr:nvSpPr>
      <xdr:spPr>
        <a:xfrm>
          <a:off x="8180294" y="1098176"/>
          <a:ext cx="2162735" cy="336177"/>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1131795</xdr:colOff>
      <xdr:row>5</xdr:row>
      <xdr:rowOff>123264</xdr:rowOff>
    </xdr:to>
    <xdr:pic>
      <xdr:nvPicPr>
        <xdr:cNvPr id="7" name="6 Imagen">
          <a:extLst>
            <a:ext uri="{FF2B5EF4-FFF2-40B4-BE49-F238E27FC236}">
              <a16:creationId xmlns:a16="http://schemas.microsoft.com/office/drawing/2014/main" xmlns=""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963706" cy="7171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365125</xdr:colOff>
      <xdr:row>0</xdr:row>
      <xdr:rowOff>171826</xdr:rowOff>
    </xdr:from>
    <xdr:ext cx="8768225" cy="1013547"/>
    <xdr:sp macro="" textlink="">
      <xdr:nvSpPr>
        <xdr:cNvPr id="8" name="7 Rectángulo">
          <a:extLst>
            <a:ext uri="{FF2B5EF4-FFF2-40B4-BE49-F238E27FC236}">
              <a16:creationId xmlns:a16="http://schemas.microsoft.com/office/drawing/2014/main" xmlns="" id="{00000000-0008-0000-0700-000008000000}"/>
            </a:ext>
          </a:extLst>
        </xdr:cNvPr>
        <xdr:cNvSpPr/>
      </xdr:nvSpPr>
      <xdr:spPr>
        <a:xfrm>
          <a:off x="6826250" y="171826"/>
          <a:ext cx="8768225" cy="1013547"/>
        </a:xfrm>
        <a:prstGeom prst="rect">
          <a:avLst/>
        </a:prstGeom>
        <a:noFill/>
      </xdr:spPr>
      <xdr:txBody>
        <a:bodyPr wrap="square" lIns="91440" tIns="45720" rIns="91440" bIns="45720">
          <a:spAutoFit/>
        </a:bodyPr>
        <a:lstStyle/>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PLANEACIÓN</a:t>
          </a:r>
        </a:p>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PLAN DE DESARROLLO INSTITUCIONAL</a:t>
          </a:r>
        </a:p>
        <a:p>
          <a:pPr algn="ctr"/>
          <a:r>
            <a:rPr lang="es-ES" sz="1800" b="1" cap="none" spc="0">
              <a:ln>
                <a:noFill/>
              </a:ln>
              <a:solidFill>
                <a:schemeClr val="bg1"/>
              </a:solidFill>
              <a:effectLst/>
              <a:latin typeface="Segoe UI Symbol" panose="020B0502040204020203" pitchFamily="34" charset="0"/>
              <a:ea typeface="Segoe UI Symbol" panose="020B0502040204020203" pitchFamily="34" charset="0"/>
            </a:rPr>
            <a:t>FICHA DE ACTUALIZACIÓN DE PROYECTOS</a:t>
          </a:r>
          <a:r>
            <a:rPr lang="es-ES" sz="1800" b="1" cap="none" spc="0" baseline="0">
              <a:ln>
                <a:noFill/>
              </a:ln>
              <a:solidFill>
                <a:schemeClr val="bg1"/>
              </a:solidFill>
              <a:effectLst/>
              <a:latin typeface="Segoe UI Symbol" panose="020B0502040204020203" pitchFamily="34" charset="0"/>
              <a:ea typeface="Segoe UI Symbol" panose="020B0502040204020203" pitchFamily="34" charset="0"/>
            </a:rPr>
            <a:t> DEL PDI 2018 - 2019</a:t>
          </a:r>
          <a:endParaRPr lang="es-ES" sz="1800" b="1" cap="none" spc="0">
            <a:ln>
              <a:noFill/>
            </a:ln>
            <a:solidFill>
              <a:schemeClr val="bg1"/>
            </a:solidFill>
            <a:effectLst/>
            <a:latin typeface="Segoe UI Symbol" panose="020B0502040204020203" pitchFamily="34" charset="0"/>
            <a:ea typeface="Segoe UI Symbol" panose="020B0502040204020203" pitchFamily="34" charset="0"/>
          </a:endParaRPr>
        </a:p>
      </xdr:txBody>
    </xdr:sp>
    <xdr:clientData/>
  </xdr:oneCellAnchor>
  <xdr:oneCellAnchor>
    <xdr:from>
      <xdr:col>6</xdr:col>
      <xdr:colOff>745982</xdr:colOff>
      <xdr:row>5</xdr:row>
      <xdr:rowOff>249018</xdr:rowOff>
    </xdr:from>
    <xdr:ext cx="4118180" cy="399405"/>
    <xdr:sp macro="" textlink="">
      <xdr:nvSpPr>
        <xdr:cNvPr id="9" name="8 Rectángulo">
          <a:extLst>
            <a:ext uri="{FF2B5EF4-FFF2-40B4-BE49-F238E27FC236}">
              <a16:creationId xmlns:a16="http://schemas.microsoft.com/office/drawing/2014/main" xmlns="" id="{00000000-0008-0000-0700-000009000000}"/>
            </a:ext>
          </a:extLst>
        </xdr:cNvPr>
        <xdr:cNvSpPr/>
      </xdr:nvSpPr>
      <xdr:spPr>
        <a:xfrm>
          <a:off x="9239107" y="1201518"/>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Symbol" panose="020B0502040204020203" pitchFamily="34" charset="0"/>
              <a:ea typeface="Segoe UI Symbol" panose="020B0502040204020203" pitchFamily="34" charset="0"/>
            </a:rPr>
            <a:t>CONTROL DE CAMBIOS AL PROYECTO</a:t>
          </a:r>
        </a:p>
      </xdr:txBody>
    </xdr:sp>
    <xdr:clientData/>
  </xdr:oneCellAnchor>
  <xdr:twoCellAnchor>
    <xdr:from>
      <xdr:col>11</xdr:col>
      <xdr:colOff>6350</xdr:colOff>
      <xdr:row>5</xdr:row>
      <xdr:rowOff>349251</xdr:rowOff>
    </xdr:from>
    <xdr:to>
      <xdr:col>13</xdr:col>
      <xdr:colOff>158750</xdr:colOff>
      <xdr:row>6</xdr:row>
      <xdr:rowOff>254002</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xmlns="" id="{00000000-0008-0000-0700-00000A000000}"/>
            </a:ext>
          </a:extLst>
        </xdr:cNvPr>
        <xdr:cNvSpPr/>
      </xdr:nvSpPr>
      <xdr:spPr>
        <a:xfrm>
          <a:off x="17135475" y="1301751"/>
          <a:ext cx="3549650" cy="365126"/>
        </a:xfrm>
        <a:prstGeom prst="roundRect">
          <a:avLst/>
        </a:prstGeom>
        <a:solidFill>
          <a:srgbClr val="0D4808"/>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Symbol" panose="020B0502040204020203" pitchFamily="34" charset="0"/>
              <a:ea typeface="Segoe UI Symbol" panose="020B0502040204020203" pitchFamily="34" charset="0"/>
            </a:rPr>
            <a:t>Regresar al índice</a:t>
          </a:r>
        </a:p>
      </xdr:txBody>
    </xdr:sp>
    <xdr:clientData/>
  </xdr:twoCellAnchor>
  <xdr:twoCellAnchor editAs="oneCell">
    <xdr:from>
      <xdr:col>0</xdr:col>
      <xdr:colOff>414618</xdr:colOff>
      <xdr:row>1</xdr:row>
      <xdr:rowOff>134471</xdr:rowOff>
    </xdr:from>
    <xdr:to>
      <xdr:col>1</xdr:col>
      <xdr:colOff>818030</xdr:colOff>
      <xdr:row>5</xdr:row>
      <xdr:rowOff>89647</xdr:rowOff>
    </xdr:to>
    <xdr:pic>
      <xdr:nvPicPr>
        <xdr:cNvPr id="12" name="11 Imagen">
          <a:extLst>
            <a:ext uri="{FF2B5EF4-FFF2-40B4-BE49-F238E27FC236}">
              <a16:creationId xmlns:a16="http://schemas.microsoft.com/office/drawing/2014/main" xmlns="" id="{00000000-0008-0000-0700-00000C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618" y="324971"/>
          <a:ext cx="963706" cy="71717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xmlns=""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xmlns=""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xmlns=""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a16="http://schemas.microsoft.com/office/drawing/2014/main" xmlns=""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xmlns=""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a16="http://schemas.microsoft.com/office/drawing/2014/main" xmlns=""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Ppto%20PDI%202020/Plantilla%20Presupuesto%20PDI%202020-20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Plantilla"/>
      <sheetName val="BD"/>
      <sheetName val="Listas"/>
      <sheetName val="Act (2)"/>
      <sheetName val="Obj"/>
      <sheetName val="Personas PDI"/>
      <sheetName val="BD_Ref"/>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9.xml"/><Relationship Id="rId6" Type="http://schemas.openxmlformats.org/officeDocument/2006/relationships/image" Target="../media/image5.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4.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45"/>
  <sheetViews>
    <sheetView tabSelected="1" topLeftCell="A19" zoomScale="80" zoomScaleNormal="80" workbookViewId="0">
      <selection activeCell="L9" sqref="L9"/>
    </sheetView>
  </sheetViews>
  <sheetFormatPr baseColWidth="10" defaultColWidth="0" defaultRowHeight="15" customHeight="1" zeroHeight="1" x14ac:dyDescent="0.25"/>
  <cols>
    <col min="1" max="1" width="22.140625" style="3" customWidth="1"/>
    <col min="2" max="13" width="11.42578125" style="3" customWidth="1"/>
    <col min="14" max="16384" width="11.42578125" style="3" hidden="1"/>
  </cols>
  <sheetData>
    <row r="1" spans="1:13" x14ac:dyDescent="0.25">
      <c r="A1" s="360"/>
      <c r="B1" s="360"/>
      <c r="C1" s="360"/>
      <c r="D1" s="360"/>
      <c r="E1" s="360"/>
      <c r="F1" s="360"/>
      <c r="G1" s="360"/>
      <c r="H1" s="360"/>
      <c r="I1" s="360"/>
      <c r="J1" s="360"/>
      <c r="K1" s="360"/>
      <c r="L1" s="360"/>
      <c r="M1" s="360"/>
    </row>
    <row r="2" spans="1:13" x14ac:dyDescent="0.25">
      <c r="A2" s="360"/>
      <c r="B2" s="578"/>
      <c r="C2" s="578"/>
      <c r="D2" s="578"/>
      <c r="E2" s="578"/>
      <c r="F2" s="578"/>
      <c r="G2" s="578"/>
      <c r="H2" s="578"/>
      <c r="I2" s="578"/>
      <c r="J2" s="361"/>
      <c r="K2" s="362" t="s">
        <v>4</v>
      </c>
      <c r="L2" s="363" t="s">
        <v>9</v>
      </c>
      <c r="M2" s="360"/>
    </row>
    <row r="3" spans="1:13" x14ac:dyDescent="0.25">
      <c r="A3" s="360"/>
      <c r="B3" s="578"/>
      <c r="C3" s="578"/>
      <c r="D3" s="578"/>
      <c r="E3" s="578"/>
      <c r="F3" s="578"/>
      <c r="G3" s="578"/>
      <c r="H3" s="578"/>
      <c r="I3" s="578"/>
      <c r="J3" s="361"/>
      <c r="K3" s="364" t="s">
        <v>6</v>
      </c>
      <c r="L3" s="365">
        <v>6</v>
      </c>
      <c r="M3" s="360"/>
    </row>
    <row r="4" spans="1:13" x14ac:dyDescent="0.25">
      <c r="A4" s="360"/>
      <c r="B4" s="578"/>
      <c r="C4" s="578"/>
      <c r="D4" s="578"/>
      <c r="E4" s="578"/>
      <c r="F4" s="578"/>
      <c r="G4" s="578"/>
      <c r="H4" s="578"/>
      <c r="I4" s="578"/>
      <c r="J4" s="361"/>
      <c r="K4" s="362" t="s">
        <v>7</v>
      </c>
      <c r="L4" s="366">
        <v>43685</v>
      </c>
      <c r="M4" s="360"/>
    </row>
    <row r="5" spans="1:13" x14ac:dyDescent="0.25">
      <c r="A5" s="360"/>
      <c r="B5" s="360"/>
      <c r="C5" s="360"/>
      <c r="D5" s="360"/>
      <c r="E5" s="360"/>
      <c r="F5" s="360"/>
      <c r="G5" s="360"/>
      <c r="H5" s="360"/>
      <c r="I5" s="360"/>
      <c r="J5" s="360"/>
      <c r="K5" s="362" t="s">
        <v>8</v>
      </c>
      <c r="L5" s="363" t="s">
        <v>102</v>
      </c>
      <c r="M5" s="360"/>
    </row>
    <row r="6" spans="1:13" x14ac:dyDescent="0.25">
      <c r="A6" s="360"/>
      <c r="B6" s="360"/>
      <c r="C6" s="360"/>
      <c r="D6" s="360"/>
      <c r="E6" s="360"/>
      <c r="F6" s="360"/>
      <c r="G6" s="360"/>
      <c r="H6" s="360"/>
      <c r="I6" s="360"/>
      <c r="J6" s="360"/>
      <c r="K6" s="360"/>
      <c r="L6" s="360"/>
      <c r="M6" s="360"/>
    </row>
    <row r="7" spans="1:13" x14ac:dyDescent="0.25">
      <c r="A7" s="360"/>
      <c r="B7" s="360"/>
      <c r="C7" s="360"/>
      <c r="D7" s="360"/>
      <c r="E7" s="360"/>
      <c r="F7" s="360"/>
      <c r="G7" s="360"/>
      <c r="H7" s="360"/>
      <c r="I7" s="360"/>
      <c r="J7" s="360"/>
      <c r="K7" s="360"/>
      <c r="L7" s="360"/>
      <c r="M7" s="360"/>
    </row>
    <row r="8" spans="1:13" x14ac:dyDescent="0.25">
      <c r="A8" s="360"/>
      <c r="B8" s="360"/>
      <c r="C8" s="360"/>
      <c r="D8" s="360"/>
      <c r="E8" s="360"/>
      <c r="F8" s="360"/>
      <c r="G8" s="360"/>
      <c r="H8" s="360"/>
      <c r="I8" s="360"/>
      <c r="J8" s="360"/>
      <c r="K8" s="360"/>
      <c r="L8" s="360"/>
      <c r="M8" s="360"/>
    </row>
    <row r="9" spans="1:13" x14ac:dyDescent="0.25">
      <c r="A9" s="360"/>
      <c r="B9" s="360"/>
      <c r="C9" s="360"/>
      <c r="D9" s="360"/>
      <c r="E9" s="360"/>
      <c r="F9" s="360"/>
      <c r="G9" s="360"/>
      <c r="H9" s="360"/>
      <c r="I9" s="360"/>
      <c r="J9" s="360"/>
      <c r="K9" s="360"/>
      <c r="L9" s="360"/>
      <c r="M9" s="360"/>
    </row>
    <row r="10" spans="1:13" x14ac:dyDescent="0.25">
      <c r="A10" s="360"/>
      <c r="B10" s="360"/>
      <c r="C10" s="360"/>
      <c r="D10" s="360"/>
      <c r="E10" s="360"/>
      <c r="F10" s="360"/>
      <c r="G10" s="360"/>
      <c r="H10" s="360"/>
      <c r="I10" s="360"/>
      <c r="J10" s="360"/>
      <c r="K10" s="360"/>
      <c r="L10" s="360"/>
      <c r="M10" s="360"/>
    </row>
    <row r="11" spans="1:13" x14ac:dyDescent="0.25">
      <c r="A11" s="360"/>
      <c r="B11" s="360"/>
      <c r="C11" s="360"/>
      <c r="D11" s="360"/>
      <c r="E11" s="360"/>
      <c r="F11" s="360"/>
      <c r="G11" s="360"/>
      <c r="H11" s="360"/>
      <c r="I11" s="360"/>
      <c r="J11" s="360"/>
      <c r="K11" s="360"/>
      <c r="L11" s="367"/>
      <c r="M11" s="360"/>
    </row>
    <row r="12" spans="1:13" x14ac:dyDescent="0.25">
      <c r="A12" s="360"/>
      <c r="B12" s="360"/>
      <c r="C12" s="360"/>
      <c r="D12" s="360"/>
      <c r="E12" s="360"/>
      <c r="F12" s="360"/>
      <c r="G12" s="360"/>
      <c r="H12" s="360"/>
      <c r="I12" s="360"/>
      <c r="J12" s="360"/>
      <c r="K12" s="360"/>
      <c r="L12" s="360"/>
      <c r="M12" s="360"/>
    </row>
    <row r="13" spans="1:13" x14ac:dyDescent="0.25">
      <c r="A13" s="360"/>
      <c r="B13" s="360"/>
      <c r="C13" s="360"/>
      <c r="D13" s="360"/>
      <c r="E13" s="360"/>
      <c r="F13" s="360"/>
      <c r="G13" s="360"/>
      <c r="H13" s="360"/>
      <c r="I13" s="360"/>
      <c r="J13" s="360"/>
      <c r="K13" s="360"/>
      <c r="L13" s="360"/>
      <c r="M13" s="360"/>
    </row>
    <row r="14" spans="1:13" x14ac:dyDescent="0.25">
      <c r="A14" s="360"/>
      <c r="B14" s="360"/>
      <c r="C14" s="360"/>
      <c r="D14" s="360"/>
      <c r="E14" s="360"/>
      <c r="F14" s="360"/>
      <c r="G14" s="360"/>
      <c r="H14" s="360"/>
      <c r="I14" s="360"/>
      <c r="J14" s="360"/>
      <c r="K14" s="360"/>
      <c r="L14" s="360"/>
      <c r="M14" s="360"/>
    </row>
    <row r="15" spans="1:13" x14ac:dyDescent="0.25">
      <c r="A15" s="360"/>
      <c r="B15" s="360"/>
      <c r="C15" s="360"/>
      <c r="D15" s="360"/>
      <c r="E15" s="360"/>
      <c r="F15" s="360"/>
      <c r="G15" s="360"/>
      <c r="H15" s="360"/>
      <c r="I15" s="360"/>
      <c r="J15" s="360"/>
      <c r="K15" s="360"/>
      <c r="L15" s="360"/>
      <c r="M15" s="360"/>
    </row>
    <row r="16" spans="1:13" x14ac:dyDescent="0.25">
      <c r="A16" s="360"/>
      <c r="B16" s="360"/>
      <c r="C16" s="360"/>
      <c r="D16" s="360"/>
      <c r="E16" s="360"/>
      <c r="F16" s="360"/>
      <c r="G16" s="360"/>
      <c r="H16" s="360"/>
      <c r="I16" s="360"/>
      <c r="J16" s="360"/>
      <c r="K16" s="360"/>
      <c r="L16" s="360"/>
      <c r="M16" s="360"/>
    </row>
    <row r="17" spans="1:13" x14ac:dyDescent="0.25">
      <c r="A17" s="360"/>
      <c r="B17" s="360"/>
      <c r="C17" s="360"/>
      <c r="D17" s="360"/>
      <c r="E17" s="360"/>
      <c r="F17" s="360"/>
      <c r="G17" s="360"/>
      <c r="H17" s="360"/>
      <c r="I17" s="360"/>
      <c r="J17" s="360"/>
      <c r="K17" s="360"/>
      <c r="L17" s="360"/>
      <c r="M17" s="360"/>
    </row>
    <row r="18" spans="1:13" x14ac:dyDescent="0.25">
      <c r="A18" s="360"/>
      <c r="B18" s="360"/>
      <c r="C18" s="360"/>
      <c r="D18" s="360"/>
      <c r="E18" s="360"/>
      <c r="F18" s="360"/>
      <c r="G18" s="360"/>
      <c r="H18" s="360"/>
      <c r="I18" s="360"/>
      <c r="J18" s="360"/>
      <c r="K18" s="360"/>
      <c r="L18" s="360"/>
      <c r="M18" s="360"/>
    </row>
    <row r="19" spans="1:13" x14ac:dyDescent="0.25">
      <c r="A19" s="360"/>
      <c r="B19" s="360"/>
      <c r="C19" s="360"/>
      <c r="D19" s="360"/>
      <c r="E19" s="360"/>
      <c r="F19" s="360"/>
      <c r="G19" s="360"/>
      <c r="H19" s="360"/>
      <c r="I19" s="360"/>
      <c r="J19" s="360"/>
      <c r="K19" s="360"/>
      <c r="L19" s="360"/>
      <c r="M19" s="360"/>
    </row>
    <row r="20" spans="1:13" x14ac:dyDescent="0.25">
      <c r="A20" s="360"/>
      <c r="B20" s="360"/>
      <c r="C20" s="360"/>
      <c r="D20" s="360"/>
      <c r="E20" s="360"/>
      <c r="F20" s="360"/>
      <c r="G20" s="360"/>
      <c r="H20" s="360"/>
      <c r="I20" s="360"/>
      <c r="J20" s="360"/>
      <c r="K20" s="360"/>
      <c r="L20" s="360"/>
      <c r="M20" s="360"/>
    </row>
    <row r="21" spans="1:13" x14ac:dyDescent="0.25">
      <c r="A21" s="360"/>
      <c r="B21" s="360"/>
      <c r="C21" s="360"/>
      <c r="D21" s="360"/>
      <c r="E21" s="360"/>
      <c r="F21" s="360"/>
      <c r="G21" s="360"/>
      <c r="H21" s="360"/>
      <c r="I21" s="360"/>
      <c r="J21" s="360"/>
      <c r="K21" s="360"/>
      <c r="L21" s="360"/>
      <c r="M21" s="360"/>
    </row>
    <row r="22" spans="1:13" x14ac:dyDescent="0.25">
      <c r="A22" s="360"/>
      <c r="B22" s="360"/>
      <c r="C22" s="360"/>
      <c r="D22" s="360"/>
      <c r="E22" s="360"/>
      <c r="F22" s="360"/>
      <c r="G22" s="360"/>
      <c r="H22" s="360"/>
      <c r="I22" s="360"/>
      <c r="J22" s="360"/>
      <c r="K22" s="360"/>
      <c r="L22" s="360"/>
      <c r="M22" s="360"/>
    </row>
    <row r="23" spans="1:13" x14ac:dyDescent="0.25">
      <c r="A23" s="360"/>
      <c r="B23" s="368"/>
      <c r="C23" s="360"/>
      <c r="D23" s="360"/>
      <c r="E23" s="360"/>
      <c r="F23" s="360"/>
      <c r="G23" s="360"/>
      <c r="H23" s="360"/>
      <c r="I23" s="360"/>
      <c r="J23" s="360"/>
      <c r="K23" s="360"/>
      <c r="L23" s="360"/>
      <c r="M23" s="360"/>
    </row>
    <row r="24" spans="1:13" x14ac:dyDescent="0.25">
      <c r="A24" s="360"/>
      <c r="B24" s="360"/>
      <c r="C24" s="360"/>
      <c r="D24" s="360"/>
      <c r="E24" s="360"/>
      <c r="F24" s="360"/>
      <c r="G24" s="360"/>
      <c r="H24" s="360"/>
      <c r="I24" s="360"/>
      <c r="J24" s="360"/>
      <c r="K24" s="360"/>
      <c r="L24" s="360"/>
      <c r="M24" s="360"/>
    </row>
    <row r="25" spans="1:13" x14ac:dyDescent="0.25">
      <c r="A25" s="360"/>
      <c r="B25" s="360"/>
      <c r="C25" s="360"/>
      <c r="D25" s="360"/>
      <c r="E25" s="360"/>
      <c r="F25" s="360"/>
      <c r="G25" s="360"/>
      <c r="H25" s="360"/>
      <c r="I25" s="360"/>
      <c r="J25" s="360"/>
      <c r="K25" s="360"/>
      <c r="L25" s="360"/>
      <c r="M25" s="360"/>
    </row>
    <row r="26" spans="1:13" x14ac:dyDescent="0.25">
      <c r="A26" s="360"/>
      <c r="B26" s="360"/>
      <c r="C26" s="360"/>
      <c r="D26" s="360"/>
      <c r="E26" s="360"/>
      <c r="F26" s="360"/>
      <c r="G26" s="360"/>
      <c r="H26" s="360"/>
      <c r="I26" s="360"/>
      <c r="J26" s="360"/>
      <c r="K26" s="360"/>
      <c r="L26" s="360"/>
      <c r="M26" s="360"/>
    </row>
    <row r="27" spans="1:13" x14ac:dyDescent="0.25">
      <c r="A27" s="360"/>
      <c r="B27" s="360"/>
      <c r="C27" s="360"/>
      <c r="D27" s="360"/>
      <c r="E27" s="360"/>
      <c r="F27" s="360"/>
      <c r="G27" s="360"/>
      <c r="H27" s="360"/>
      <c r="I27" s="360"/>
      <c r="J27" s="360"/>
      <c r="K27" s="360"/>
      <c r="L27" s="360"/>
      <c r="M27" s="360"/>
    </row>
    <row r="28" spans="1:13" x14ac:dyDescent="0.25">
      <c r="A28" s="360"/>
      <c r="B28" s="360"/>
      <c r="C28" s="360"/>
      <c r="D28" s="360"/>
      <c r="E28" s="360"/>
      <c r="F28" s="360"/>
      <c r="G28" s="360"/>
      <c r="H28" s="360"/>
      <c r="I28" s="360"/>
      <c r="J28" s="360"/>
      <c r="K28" s="360"/>
      <c r="L28" s="360"/>
      <c r="M28" s="360"/>
    </row>
    <row r="29" spans="1:13" x14ac:dyDescent="0.25">
      <c r="A29" s="360"/>
      <c r="B29" s="360"/>
      <c r="C29" s="360"/>
      <c r="D29" s="360"/>
      <c r="E29" s="360"/>
      <c r="F29" s="360"/>
      <c r="G29" s="360"/>
      <c r="H29" s="360"/>
      <c r="I29" s="360"/>
      <c r="J29" s="360"/>
      <c r="K29" s="360"/>
      <c r="L29" s="360"/>
      <c r="M29" s="360"/>
    </row>
    <row r="30" spans="1:13" x14ac:dyDescent="0.25">
      <c r="A30" s="360"/>
      <c r="B30" s="360"/>
      <c r="C30" s="360"/>
      <c r="D30" s="360"/>
      <c r="E30" s="360"/>
      <c r="F30" s="360"/>
      <c r="G30" s="360"/>
      <c r="H30" s="360"/>
      <c r="I30" s="360"/>
      <c r="J30" s="360"/>
      <c r="K30" s="360"/>
      <c r="L30" s="360"/>
      <c r="M30" s="360"/>
    </row>
    <row r="31" spans="1:13" x14ac:dyDescent="0.25">
      <c r="A31" s="360"/>
      <c r="B31" s="360"/>
      <c r="C31" s="360"/>
      <c r="D31" s="360"/>
      <c r="E31" s="360"/>
      <c r="F31" s="360"/>
      <c r="G31" s="360"/>
      <c r="H31" s="360"/>
      <c r="I31" s="360"/>
      <c r="J31" s="360"/>
      <c r="K31" s="360"/>
      <c r="L31" s="360"/>
      <c r="M31" s="360"/>
    </row>
    <row r="32" spans="1:13" x14ac:dyDescent="0.25">
      <c r="A32" s="360"/>
      <c r="B32" s="360"/>
      <c r="C32" s="360"/>
      <c r="D32" s="360"/>
      <c r="E32" s="360"/>
      <c r="F32" s="360"/>
      <c r="G32" s="360"/>
      <c r="H32" s="360"/>
      <c r="I32" s="360"/>
      <c r="J32" s="360"/>
      <c r="K32" s="360"/>
      <c r="L32" s="360"/>
      <c r="M32" s="360"/>
    </row>
    <row r="33" spans="1:13" x14ac:dyDescent="0.25">
      <c r="A33" s="360"/>
      <c r="B33" s="360"/>
      <c r="C33" s="360"/>
      <c r="D33" s="360"/>
      <c r="E33" s="360"/>
      <c r="F33" s="360"/>
      <c r="G33" s="360"/>
      <c r="H33" s="360"/>
      <c r="I33" s="360"/>
      <c r="J33" s="360"/>
      <c r="K33" s="360"/>
      <c r="L33" s="360"/>
      <c r="M33" s="360"/>
    </row>
    <row r="34" spans="1:13" x14ac:dyDescent="0.25">
      <c r="A34" s="360"/>
      <c r="B34" s="360"/>
      <c r="C34" s="360"/>
      <c r="D34" s="360"/>
      <c r="E34" s="360"/>
      <c r="F34" s="360"/>
      <c r="G34" s="360"/>
      <c r="H34" s="360"/>
      <c r="I34" s="360"/>
      <c r="J34" s="360"/>
      <c r="K34" s="360"/>
      <c r="L34" s="360"/>
      <c r="M34" s="360"/>
    </row>
    <row r="35" spans="1:13" x14ac:dyDescent="0.25">
      <c r="A35" s="360"/>
      <c r="B35" s="360"/>
      <c r="C35" s="360"/>
      <c r="D35" s="360"/>
      <c r="E35" s="360"/>
      <c r="F35" s="360"/>
      <c r="G35" s="360"/>
      <c r="H35" s="360"/>
      <c r="I35" s="360"/>
      <c r="J35" s="360"/>
      <c r="K35" s="360"/>
      <c r="L35" s="360"/>
      <c r="M35" s="360"/>
    </row>
    <row r="36" spans="1:13" x14ac:dyDescent="0.25">
      <c r="A36" s="360"/>
      <c r="B36" s="360"/>
      <c r="C36" s="360"/>
      <c r="D36" s="360"/>
      <c r="E36" s="360"/>
      <c r="F36" s="360"/>
      <c r="G36" s="360"/>
      <c r="H36" s="360"/>
      <c r="I36" s="360"/>
      <c r="J36" s="360"/>
      <c r="K36" s="360"/>
      <c r="L36" s="360"/>
      <c r="M36" s="360"/>
    </row>
    <row r="37" spans="1:13" x14ac:dyDescent="0.25">
      <c r="A37" s="360"/>
      <c r="B37" s="360"/>
      <c r="C37" s="360"/>
      <c r="D37" s="360"/>
      <c r="E37" s="360"/>
      <c r="F37" s="360"/>
      <c r="G37" s="360"/>
      <c r="H37" s="360"/>
      <c r="I37" s="360"/>
      <c r="J37" s="360"/>
      <c r="K37" s="360"/>
      <c r="L37" s="360"/>
      <c r="M37" s="360"/>
    </row>
    <row r="38" spans="1:13" x14ac:dyDescent="0.25">
      <c r="A38" s="360"/>
      <c r="B38" s="360"/>
      <c r="C38" s="360"/>
      <c r="D38" s="360"/>
      <c r="E38" s="360"/>
      <c r="F38" s="360"/>
      <c r="G38" s="360"/>
      <c r="H38" s="360"/>
      <c r="I38" s="360"/>
      <c r="J38" s="360"/>
      <c r="K38" s="360"/>
      <c r="L38" s="360"/>
      <c r="M38" s="360"/>
    </row>
    <row r="39" spans="1:13" x14ac:dyDescent="0.25">
      <c r="A39" s="360"/>
      <c r="B39" s="360"/>
      <c r="C39" s="360"/>
      <c r="D39" s="360"/>
      <c r="E39" s="360"/>
      <c r="F39" s="360"/>
      <c r="G39" s="360"/>
      <c r="H39" s="360"/>
      <c r="I39" s="360"/>
      <c r="J39" s="360"/>
      <c r="K39" s="360"/>
      <c r="L39" s="360"/>
      <c r="M39" s="360"/>
    </row>
    <row r="40" spans="1:13" x14ac:dyDescent="0.25">
      <c r="A40" s="360"/>
      <c r="B40" s="360"/>
      <c r="C40" s="360"/>
      <c r="D40" s="360"/>
      <c r="E40" s="360"/>
      <c r="F40" s="360"/>
      <c r="G40" s="360"/>
      <c r="H40" s="360"/>
      <c r="I40" s="360"/>
      <c r="J40" s="360"/>
      <c r="K40" s="360"/>
      <c r="L40" s="360"/>
      <c r="M40" s="360"/>
    </row>
    <row r="41" spans="1:13" x14ac:dyDescent="0.25">
      <c r="A41" s="360"/>
      <c r="B41" s="360"/>
      <c r="C41" s="360"/>
      <c r="D41" s="360"/>
      <c r="E41" s="360"/>
      <c r="F41" s="360"/>
      <c r="G41" s="360"/>
      <c r="H41" s="360"/>
      <c r="I41" s="360"/>
      <c r="J41" s="360"/>
      <c r="K41" s="360"/>
      <c r="L41" s="360"/>
      <c r="M41" s="360"/>
    </row>
    <row r="42" spans="1:13" x14ac:dyDescent="0.25">
      <c r="A42" s="360"/>
      <c r="B42" s="360"/>
      <c r="C42" s="360"/>
      <c r="D42" s="360"/>
      <c r="E42" s="360"/>
      <c r="F42" s="360"/>
      <c r="G42" s="360"/>
      <c r="H42" s="360"/>
      <c r="I42" s="360"/>
      <c r="J42" s="360"/>
      <c r="K42" s="360"/>
      <c r="L42" s="360"/>
      <c r="M42" s="360"/>
    </row>
    <row r="43" spans="1:13" x14ac:dyDescent="0.25">
      <c r="A43" s="360"/>
      <c r="B43" s="360"/>
      <c r="C43" s="360"/>
      <c r="D43" s="360"/>
      <c r="E43" s="360"/>
      <c r="F43" s="360"/>
      <c r="G43" s="360"/>
      <c r="H43" s="360"/>
      <c r="I43" s="360"/>
      <c r="J43" s="360"/>
      <c r="K43" s="360"/>
      <c r="L43" s="360"/>
      <c r="M43" s="360"/>
    </row>
    <row r="44" spans="1:13" x14ac:dyDescent="0.25">
      <c r="A44" s="360"/>
      <c r="B44" s="360"/>
      <c r="C44" s="360"/>
      <c r="D44" s="360"/>
      <c r="E44" s="360"/>
      <c r="F44" s="360"/>
      <c r="G44" s="360"/>
      <c r="H44" s="360"/>
      <c r="I44" s="360"/>
      <c r="J44" s="360"/>
      <c r="K44" s="360"/>
      <c r="L44" s="360"/>
      <c r="M44" s="360"/>
    </row>
    <row r="45" spans="1:13" x14ac:dyDescent="0.25">
      <c r="A45" s="360"/>
      <c r="B45" s="360"/>
      <c r="C45" s="360"/>
      <c r="D45" s="360"/>
      <c r="E45" s="360"/>
      <c r="F45" s="360"/>
      <c r="G45" s="360"/>
      <c r="H45" s="360"/>
      <c r="I45" s="360"/>
      <c r="J45" s="360"/>
      <c r="K45" s="360"/>
      <c r="L45" s="360"/>
      <c r="M45" s="360"/>
    </row>
  </sheetData>
  <sheetProtection algorithmName="SHA-512" hashValue="19BapF3KDQsDQjynURhQziKt1AgKDbYrPvEj0sla7RiBaUVLXj1RWMxa2pHm79GTxf2pBa9lk5MjdXZy8l42gQ==" saltValue="b9FfKvth8ti8V7LKd78ggw==" spinCount="100000" sheet="1" objects="1" scenarios="1"/>
  <mergeCells count="3">
    <mergeCell ref="B2:I2"/>
    <mergeCell ref="B3:I3"/>
    <mergeCell ref="B4:I4"/>
  </mergeCells>
  <phoneticPr fontId="0"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topLeftCell="A13" zoomScale="70" zoomScaleNormal="70" workbookViewId="0">
      <selection activeCell="G16" sqref="G16"/>
    </sheetView>
  </sheetViews>
  <sheetFormatPr baseColWidth="10" defaultColWidth="11.42578125" defaultRowHeight="12" x14ac:dyDescent="0.2"/>
  <cols>
    <col min="1" max="1" width="30.42578125" style="82" bestFit="1" customWidth="1"/>
    <col min="2" max="2" width="22.140625" style="82" customWidth="1"/>
    <col min="3" max="3" width="51.28515625" style="82" customWidth="1"/>
    <col min="4" max="4" width="11.42578125" style="82"/>
    <col min="5" max="5" width="42" style="82" customWidth="1"/>
    <col min="6" max="9" width="11.42578125" style="82"/>
    <col min="10" max="10" width="20.42578125" style="82" customWidth="1"/>
    <col min="11" max="11" width="24" style="82" customWidth="1"/>
    <col min="12" max="12" width="38.85546875" style="82" customWidth="1"/>
    <col min="13" max="16384" width="11.42578125" style="82"/>
  </cols>
  <sheetData>
    <row r="2" spans="1:13" ht="53.25" customHeight="1" x14ac:dyDescent="0.2">
      <c r="A2" s="82" t="s">
        <v>31</v>
      </c>
      <c r="B2" s="83" t="s">
        <v>28</v>
      </c>
      <c r="C2" s="83" t="s">
        <v>35</v>
      </c>
      <c r="D2" s="83" t="s">
        <v>36</v>
      </c>
      <c r="E2" s="83" t="s">
        <v>37</v>
      </c>
      <c r="F2" s="83" t="s">
        <v>401</v>
      </c>
      <c r="G2" s="83" t="s">
        <v>110</v>
      </c>
      <c r="H2" s="83" t="s">
        <v>402</v>
      </c>
      <c r="I2" s="83" t="s">
        <v>403</v>
      </c>
      <c r="J2" s="83" t="s">
        <v>1038</v>
      </c>
      <c r="K2" s="84" t="s">
        <v>39</v>
      </c>
      <c r="L2" s="84" t="s">
        <v>394</v>
      </c>
      <c r="M2" s="84" t="s">
        <v>114</v>
      </c>
    </row>
    <row r="3" spans="1:13" ht="126.75" customHeight="1" x14ac:dyDescent="0.2">
      <c r="A3" s="85" t="s">
        <v>387</v>
      </c>
      <c r="B3" s="86" t="s">
        <v>400</v>
      </c>
      <c r="C3" s="87" t="s">
        <v>395</v>
      </c>
      <c r="D3" s="88" t="s">
        <v>5</v>
      </c>
      <c r="E3" s="89" t="s">
        <v>396</v>
      </c>
      <c r="F3" s="90">
        <v>0.67810000000000004</v>
      </c>
      <c r="G3" s="90">
        <v>0.72919999999999996</v>
      </c>
      <c r="H3" s="90"/>
      <c r="I3" s="90">
        <v>0.8972</v>
      </c>
      <c r="J3" s="317"/>
      <c r="K3" s="91" t="s">
        <v>397</v>
      </c>
      <c r="L3" s="92" t="s">
        <v>398</v>
      </c>
      <c r="M3" s="92" t="s">
        <v>399</v>
      </c>
    </row>
    <row r="4" spans="1:13" ht="84" x14ac:dyDescent="0.2">
      <c r="A4" s="85" t="s">
        <v>388</v>
      </c>
      <c r="B4" s="93" t="s">
        <v>404</v>
      </c>
      <c r="C4" s="94" t="s">
        <v>405</v>
      </c>
      <c r="D4" s="93" t="s">
        <v>406</v>
      </c>
      <c r="E4" s="93" t="s">
        <v>407</v>
      </c>
      <c r="F4" s="95">
        <v>19</v>
      </c>
      <c r="G4" s="95">
        <v>23</v>
      </c>
      <c r="H4" s="95"/>
      <c r="I4" s="95">
        <v>17</v>
      </c>
      <c r="J4" s="95"/>
      <c r="K4" s="93" t="s">
        <v>408</v>
      </c>
      <c r="L4" s="96" t="s">
        <v>409</v>
      </c>
      <c r="M4" s="864" t="s">
        <v>410</v>
      </c>
    </row>
    <row r="5" spans="1:13" ht="72" x14ac:dyDescent="0.2">
      <c r="A5" s="85" t="s">
        <v>388</v>
      </c>
      <c r="B5" s="93" t="s">
        <v>411</v>
      </c>
      <c r="C5" s="97" t="s">
        <v>412</v>
      </c>
      <c r="D5" s="93" t="s">
        <v>406</v>
      </c>
      <c r="E5" s="93" t="s">
        <v>413</v>
      </c>
      <c r="F5" s="95">
        <v>3</v>
      </c>
      <c r="G5" s="95">
        <v>7</v>
      </c>
      <c r="H5" s="95"/>
      <c r="I5" s="95">
        <v>5</v>
      </c>
      <c r="J5" s="95"/>
      <c r="K5" s="93" t="s">
        <v>414</v>
      </c>
      <c r="L5" s="96" t="s">
        <v>415</v>
      </c>
      <c r="M5" s="864"/>
    </row>
    <row r="6" spans="1:13" ht="132" x14ac:dyDescent="0.2">
      <c r="A6" s="85" t="s">
        <v>388</v>
      </c>
      <c r="B6" s="98" t="s">
        <v>416</v>
      </c>
      <c r="C6" s="98" t="s">
        <v>417</v>
      </c>
      <c r="D6" s="98" t="s">
        <v>418</v>
      </c>
      <c r="E6" s="98" t="s">
        <v>419</v>
      </c>
      <c r="F6" s="99">
        <v>0.2848</v>
      </c>
      <c r="G6" s="99">
        <v>0.29799999999999999</v>
      </c>
      <c r="H6" s="99"/>
      <c r="I6" s="99">
        <v>0.2334</v>
      </c>
      <c r="J6" s="99"/>
      <c r="K6" s="98" t="s">
        <v>420</v>
      </c>
      <c r="L6" s="98" t="s">
        <v>421</v>
      </c>
      <c r="M6" s="100" t="s">
        <v>410</v>
      </c>
    </row>
    <row r="7" spans="1:13" ht="120" x14ac:dyDescent="0.2">
      <c r="A7" s="85" t="s">
        <v>388</v>
      </c>
      <c r="B7" s="101" t="s">
        <v>422</v>
      </c>
      <c r="C7" s="98" t="s">
        <v>423</v>
      </c>
      <c r="D7" s="96" t="s">
        <v>418</v>
      </c>
      <c r="E7" s="98" t="s">
        <v>424</v>
      </c>
      <c r="F7" s="102">
        <v>0.39600000000000002</v>
      </c>
      <c r="G7" s="102">
        <v>0.36149999999999999</v>
      </c>
      <c r="H7" s="102"/>
      <c r="I7" s="102">
        <v>0.36149999999999999</v>
      </c>
      <c r="J7" s="102"/>
      <c r="K7" s="96" t="s">
        <v>425</v>
      </c>
      <c r="L7" s="96" t="s">
        <v>426</v>
      </c>
      <c r="M7" s="100" t="s">
        <v>410</v>
      </c>
    </row>
    <row r="8" spans="1:13" ht="120" x14ac:dyDescent="0.2">
      <c r="A8" s="85" t="s">
        <v>388</v>
      </c>
      <c r="B8" s="101" t="s">
        <v>427</v>
      </c>
      <c r="C8" s="98" t="s">
        <v>428</v>
      </c>
      <c r="D8" s="96" t="s">
        <v>418</v>
      </c>
      <c r="E8" s="98" t="s">
        <v>429</v>
      </c>
      <c r="F8" s="102">
        <v>0.20080000000000001</v>
      </c>
      <c r="G8" s="102">
        <v>0.193</v>
      </c>
      <c r="H8" s="102"/>
      <c r="I8" s="102">
        <v>0.2</v>
      </c>
      <c r="J8" s="102"/>
      <c r="K8" s="96" t="s">
        <v>430</v>
      </c>
      <c r="L8" s="96" t="s">
        <v>426</v>
      </c>
      <c r="M8" s="100" t="s">
        <v>410</v>
      </c>
    </row>
    <row r="9" spans="1:13" ht="73.5" x14ac:dyDescent="0.2">
      <c r="A9" s="85" t="s">
        <v>388</v>
      </c>
      <c r="B9" s="98" t="s">
        <v>431</v>
      </c>
      <c r="C9" s="98" t="s">
        <v>432</v>
      </c>
      <c r="D9" s="96" t="s">
        <v>418</v>
      </c>
      <c r="E9" s="98" t="s">
        <v>484</v>
      </c>
      <c r="F9" s="102">
        <v>0.26300000000000001</v>
      </c>
      <c r="G9" s="102">
        <v>0.3</v>
      </c>
      <c r="H9" s="102"/>
      <c r="I9" s="102">
        <v>0.5</v>
      </c>
      <c r="J9" s="102"/>
      <c r="K9" s="96" t="s">
        <v>433</v>
      </c>
      <c r="L9" s="96" t="s">
        <v>434</v>
      </c>
      <c r="M9" s="100" t="s">
        <v>410</v>
      </c>
    </row>
    <row r="10" spans="1:13" ht="72" x14ac:dyDescent="0.2">
      <c r="A10" s="85" t="s">
        <v>389</v>
      </c>
      <c r="B10" s="94" t="s">
        <v>435</v>
      </c>
      <c r="C10" s="97" t="s">
        <v>436</v>
      </c>
      <c r="D10" s="103" t="s">
        <v>5</v>
      </c>
      <c r="E10" s="94" t="s">
        <v>437</v>
      </c>
      <c r="F10" s="121">
        <v>0.89249999999999996</v>
      </c>
      <c r="G10" s="104">
        <v>0.9</v>
      </c>
      <c r="H10" s="105"/>
      <c r="I10" s="105">
        <v>0.83</v>
      </c>
      <c r="J10" s="105"/>
      <c r="K10" s="105" t="s">
        <v>438</v>
      </c>
      <c r="L10" s="94" t="s">
        <v>439</v>
      </c>
      <c r="M10" s="94" t="s">
        <v>440</v>
      </c>
    </row>
    <row r="11" spans="1:13" ht="120.75" thickBot="1" x14ac:dyDescent="0.25">
      <c r="A11" s="85" t="s">
        <v>389</v>
      </c>
      <c r="B11" s="94" t="s">
        <v>441</v>
      </c>
      <c r="C11" s="97" t="s">
        <v>442</v>
      </c>
      <c r="D11" s="103" t="s">
        <v>5</v>
      </c>
      <c r="E11" s="94" t="s">
        <v>443</v>
      </c>
      <c r="F11" s="313">
        <v>0.74619999999999997</v>
      </c>
      <c r="G11" s="106">
        <v>0.75</v>
      </c>
      <c r="H11" s="105"/>
      <c r="I11" s="105">
        <v>0.93</v>
      </c>
      <c r="J11" s="318"/>
      <c r="K11" s="107" t="s">
        <v>444</v>
      </c>
      <c r="L11" s="94" t="s">
        <v>439</v>
      </c>
      <c r="M11" s="94" t="s">
        <v>440</v>
      </c>
    </row>
    <row r="12" spans="1:13" ht="84" x14ac:dyDescent="0.2">
      <c r="A12" s="85" t="s">
        <v>390</v>
      </c>
      <c r="B12" s="108" t="s">
        <v>445</v>
      </c>
      <c r="C12" s="108" t="s">
        <v>446</v>
      </c>
      <c r="D12" s="109" t="s">
        <v>447</v>
      </c>
      <c r="E12" s="108" t="s">
        <v>448</v>
      </c>
      <c r="F12" s="110">
        <v>165</v>
      </c>
      <c r="G12" s="110">
        <v>160</v>
      </c>
      <c r="H12" s="110"/>
      <c r="I12" s="110">
        <v>130</v>
      </c>
      <c r="J12" s="110"/>
      <c r="K12" s="111" t="s">
        <v>449</v>
      </c>
      <c r="L12" s="108" t="s">
        <v>450</v>
      </c>
      <c r="M12" s="108" t="s">
        <v>451</v>
      </c>
    </row>
    <row r="13" spans="1:13" ht="84" x14ac:dyDescent="0.2">
      <c r="A13" s="85" t="s">
        <v>390</v>
      </c>
      <c r="B13" s="112" t="s">
        <v>452</v>
      </c>
      <c r="C13" s="108" t="s">
        <v>453</v>
      </c>
      <c r="D13" s="109" t="s">
        <v>5</v>
      </c>
      <c r="E13" s="108" t="s">
        <v>454</v>
      </c>
      <c r="F13" s="113">
        <v>0.27750000000000002</v>
      </c>
      <c r="G13" s="113">
        <v>0.2</v>
      </c>
      <c r="H13" s="111"/>
      <c r="I13" s="111">
        <v>0.5</v>
      </c>
      <c r="J13" s="319"/>
      <c r="K13" s="114" t="s">
        <v>455</v>
      </c>
      <c r="L13" s="115" t="s">
        <v>450</v>
      </c>
      <c r="M13" s="115" t="s">
        <v>451</v>
      </c>
    </row>
    <row r="14" spans="1:13" ht="108" x14ac:dyDescent="0.2">
      <c r="A14" s="85" t="s">
        <v>390</v>
      </c>
      <c r="B14" s="108" t="s">
        <v>456</v>
      </c>
      <c r="C14" s="115" t="s">
        <v>457</v>
      </c>
      <c r="D14" s="115" t="s">
        <v>458</v>
      </c>
      <c r="E14" s="115" t="s">
        <v>459</v>
      </c>
      <c r="F14" s="115">
        <v>2</v>
      </c>
      <c r="G14" s="115">
        <v>4</v>
      </c>
      <c r="H14" s="116"/>
      <c r="I14" s="116">
        <v>4</v>
      </c>
      <c r="J14" s="320"/>
      <c r="K14" s="117" t="s">
        <v>460</v>
      </c>
      <c r="L14" s="118" t="s">
        <v>461</v>
      </c>
      <c r="M14" s="108" t="s">
        <v>451</v>
      </c>
    </row>
    <row r="15" spans="1:13" ht="84" x14ac:dyDescent="0.2">
      <c r="A15" s="85" t="s">
        <v>390</v>
      </c>
      <c r="B15" s="108" t="s">
        <v>1034</v>
      </c>
      <c r="C15" s="117" t="s">
        <v>1035</v>
      </c>
      <c r="D15" s="112" t="s">
        <v>5</v>
      </c>
      <c r="E15" s="108" t="s">
        <v>1036</v>
      </c>
      <c r="F15" s="314">
        <v>0.23899999999999999</v>
      </c>
      <c r="G15" s="111">
        <v>0.3</v>
      </c>
      <c r="H15" s="111"/>
      <c r="I15" s="111">
        <v>0.3</v>
      </c>
      <c r="J15" s="111"/>
      <c r="K15" s="111" t="s">
        <v>1037</v>
      </c>
      <c r="L15" s="115"/>
      <c r="M15" s="108" t="s">
        <v>451</v>
      </c>
    </row>
    <row r="16" spans="1:13" ht="120" x14ac:dyDescent="0.2">
      <c r="A16" s="85" t="s">
        <v>391</v>
      </c>
      <c r="B16" s="103" t="s">
        <v>462</v>
      </c>
      <c r="C16" s="119" t="s">
        <v>463</v>
      </c>
      <c r="D16" s="103" t="s">
        <v>5</v>
      </c>
      <c r="E16" s="103" t="s">
        <v>464</v>
      </c>
      <c r="F16" s="120">
        <v>0.96</v>
      </c>
      <c r="G16" s="120">
        <v>0.9</v>
      </c>
      <c r="H16" s="120"/>
      <c r="I16" s="120">
        <v>1</v>
      </c>
      <c r="J16" s="120"/>
      <c r="K16" s="120" t="s">
        <v>465</v>
      </c>
      <c r="L16" s="103" t="s">
        <v>466</v>
      </c>
      <c r="M16" s="103" t="s">
        <v>467</v>
      </c>
    </row>
    <row r="17" spans="1:13" ht="84" x14ac:dyDescent="0.2">
      <c r="A17" s="85" t="s">
        <v>392</v>
      </c>
      <c r="B17" s="94" t="s">
        <v>468</v>
      </c>
      <c r="C17" s="97" t="s">
        <v>469</v>
      </c>
      <c r="D17" s="93" t="s">
        <v>5</v>
      </c>
      <c r="E17" s="94" t="s">
        <v>470</v>
      </c>
      <c r="F17" s="121">
        <v>1</v>
      </c>
      <c r="G17" s="121">
        <v>1</v>
      </c>
      <c r="H17" s="105"/>
      <c r="I17" s="105">
        <v>1</v>
      </c>
      <c r="J17" s="105"/>
      <c r="K17" s="105" t="s">
        <v>471</v>
      </c>
      <c r="L17" s="94" t="s">
        <v>472</v>
      </c>
      <c r="M17" s="94" t="s">
        <v>473</v>
      </c>
    </row>
    <row r="18" spans="1:13" ht="72" x14ac:dyDescent="0.2">
      <c r="A18" s="85" t="s">
        <v>393</v>
      </c>
      <c r="B18" s="93" t="s">
        <v>474</v>
      </c>
      <c r="C18" s="122" t="s">
        <v>475</v>
      </c>
      <c r="D18" s="123" t="s">
        <v>447</v>
      </c>
      <c r="E18" s="93" t="s">
        <v>476</v>
      </c>
      <c r="F18" s="93">
        <v>19</v>
      </c>
      <c r="G18" s="93">
        <v>24</v>
      </c>
      <c r="H18" s="123"/>
      <c r="I18" s="124">
        <v>24</v>
      </c>
      <c r="J18" s="124"/>
      <c r="K18" s="93" t="s">
        <v>477</v>
      </c>
      <c r="L18" s="865" t="s">
        <v>478</v>
      </c>
      <c r="M18" s="93" t="s">
        <v>479</v>
      </c>
    </row>
    <row r="19" spans="1:13" ht="36" x14ac:dyDescent="0.2">
      <c r="A19" s="85" t="s">
        <v>393</v>
      </c>
      <c r="B19" s="93" t="s">
        <v>480</v>
      </c>
      <c r="C19" s="122" t="s">
        <v>481</v>
      </c>
      <c r="D19" s="123" t="s">
        <v>5</v>
      </c>
      <c r="E19" s="93" t="s">
        <v>482</v>
      </c>
      <c r="F19" s="125">
        <v>1</v>
      </c>
      <c r="G19" s="125">
        <v>1</v>
      </c>
      <c r="H19" s="126"/>
      <c r="I19" s="127">
        <v>1</v>
      </c>
      <c r="J19" s="127"/>
      <c r="K19" s="93" t="s">
        <v>483</v>
      </c>
      <c r="L19" s="866"/>
      <c r="M19" s="93" t="s">
        <v>479</v>
      </c>
    </row>
  </sheetData>
  <mergeCells count="2">
    <mergeCell ref="M4:M5"/>
    <mergeCell ref="L18:L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25" zoomScale="60" zoomScaleNormal="60" workbookViewId="0">
      <selection activeCell="F27" sqref="F27"/>
    </sheetView>
  </sheetViews>
  <sheetFormatPr baseColWidth="10"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5703125" customWidth="1"/>
    <col min="11" max="11" width="20.42578125" customWidth="1"/>
    <col min="13" max="13" width="40.42578125" customWidth="1"/>
    <col min="14" max="14" width="25" customWidth="1"/>
  </cols>
  <sheetData>
    <row r="1" spans="1:15" x14ac:dyDescent="0.25">
      <c r="A1" s="867" t="s">
        <v>485</v>
      </c>
      <c r="B1" s="867" t="s">
        <v>487</v>
      </c>
      <c r="C1" s="872" t="s">
        <v>38</v>
      </c>
      <c r="D1" s="873"/>
      <c r="E1" s="873"/>
      <c r="F1" s="873"/>
      <c r="G1" s="873"/>
      <c r="H1" s="873"/>
      <c r="I1" s="873"/>
      <c r="J1" s="873"/>
      <c r="K1" s="874"/>
      <c r="L1" s="867" t="s">
        <v>39</v>
      </c>
      <c r="M1" s="867" t="s">
        <v>394</v>
      </c>
      <c r="N1" s="867" t="s">
        <v>113</v>
      </c>
    </row>
    <row r="2" spans="1:15" ht="30" x14ac:dyDescent="0.25">
      <c r="A2" s="867"/>
      <c r="B2" s="867"/>
      <c r="C2" s="128" t="s">
        <v>486</v>
      </c>
      <c r="D2" s="128" t="s">
        <v>35</v>
      </c>
      <c r="E2" s="128" t="s">
        <v>36</v>
      </c>
      <c r="F2" s="128" t="s">
        <v>37</v>
      </c>
      <c r="G2" s="128" t="s">
        <v>401</v>
      </c>
      <c r="H2" s="128" t="s">
        <v>110</v>
      </c>
      <c r="I2" s="315" t="s">
        <v>402</v>
      </c>
      <c r="J2" s="315" t="s">
        <v>403</v>
      </c>
      <c r="K2" s="315" t="s">
        <v>1038</v>
      </c>
      <c r="L2" s="867"/>
      <c r="M2" s="871"/>
      <c r="N2" s="868"/>
      <c r="O2" t="s">
        <v>487</v>
      </c>
    </row>
    <row r="3" spans="1:15" ht="120" x14ac:dyDescent="0.25">
      <c r="A3" s="285" t="s">
        <v>488</v>
      </c>
      <c r="B3" s="271" t="s">
        <v>489</v>
      </c>
      <c r="C3" s="129" t="s">
        <v>490</v>
      </c>
      <c r="D3" s="130" t="s">
        <v>491</v>
      </c>
      <c r="E3" s="129" t="s">
        <v>492</v>
      </c>
      <c r="F3" s="131" t="s">
        <v>493</v>
      </c>
      <c r="G3" s="129">
        <v>2.31</v>
      </c>
      <c r="H3" s="129">
        <v>2.38</v>
      </c>
      <c r="I3" s="129"/>
      <c r="J3" s="129">
        <v>2.42</v>
      </c>
      <c r="K3" s="129"/>
      <c r="L3" s="130" t="s">
        <v>494</v>
      </c>
      <c r="M3" s="130" t="s">
        <v>495</v>
      </c>
      <c r="N3" s="130" t="s">
        <v>496</v>
      </c>
      <c r="O3" t="str">
        <f>B3</f>
        <v>DESARROLLO FISICO Y SOSTENIBILIDAD 
DFS</v>
      </c>
    </row>
    <row r="4" spans="1:15" ht="105" x14ac:dyDescent="0.25">
      <c r="A4" s="285" t="s">
        <v>488</v>
      </c>
      <c r="B4" s="271" t="s">
        <v>489</v>
      </c>
      <c r="C4" s="129" t="s">
        <v>497</v>
      </c>
      <c r="D4" s="130" t="s">
        <v>498</v>
      </c>
      <c r="E4" s="129" t="s">
        <v>5</v>
      </c>
      <c r="F4" s="130" t="s">
        <v>499</v>
      </c>
      <c r="G4" s="132">
        <v>0.85</v>
      </c>
      <c r="H4" s="132">
        <v>0.9</v>
      </c>
      <c r="I4" s="132"/>
      <c r="J4" s="132">
        <v>0.9</v>
      </c>
      <c r="K4" s="132"/>
      <c r="L4" s="130" t="s">
        <v>500</v>
      </c>
      <c r="M4" s="130" t="s">
        <v>501</v>
      </c>
      <c r="N4" s="130" t="s">
        <v>496</v>
      </c>
      <c r="O4" t="str">
        <f t="shared" ref="O4:O67" si="0">B4</f>
        <v>DESARROLLO FISICO Y SOSTENIBILIDAD 
DFS</v>
      </c>
    </row>
    <row r="5" spans="1:15" ht="90" x14ac:dyDescent="0.25">
      <c r="A5" s="285" t="s">
        <v>488</v>
      </c>
      <c r="B5" s="271" t="s">
        <v>489</v>
      </c>
      <c r="C5" s="129" t="s">
        <v>502</v>
      </c>
      <c r="D5" s="130" t="s">
        <v>503</v>
      </c>
      <c r="E5" s="129" t="s">
        <v>458</v>
      </c>
      <c r="F5" s="133" t="s">
        <v>504</v>
      </c>
      <c r="G5" s="134">
        <v>0.80869999999999997</v>
      </c>
      <c r="H5" s="134">
        <v>0.82</v>
      </c>
      <c r="I5" s="134"/>
      <c r="J5" s="134">
        <v>0.84</v>
      </c>
      <c r="K5" s="134"/>
      <c r="L5" s="130" t="s">
        <v>505</v>
      </c>
      <c r="M5" s="130" t="s">
        <v>506</v>
      </c>
      <c r="N5" s="130" t="s">
        <v>496</v>
      </c>
      <c r="O5" t="str">
        <f t="shared" si="0"/>
        <v>DESARROLLO FISICO Y SOSTENIBILIDAD 
DFS</v>
      </c>
    </row>
    <row r="6" spans="1:15" ht="409.5" x14ac:dyDescent="0.25">
      <c r="A6" s="285" t="s">
        <v>488</v>
      </c>
      <c r="B6" s="271" t="s">
        <v>489</v>
      </c>
      <c r="C6" s="135" t="s">
        <v>507</v>
      </c>
      <c r="D6" s="136" t="s">
        <v>508</v>
      </c>
      <c r="E6" s="135" t="s">
        <v>509</v>
      </c>
      <c r="F6" s="136" t="s">
        <v>510</v>
      </c>
      <c r="G6" s="137">
        <v>0.86799999999999999</v>
      </c>
      <c r="H6" s="137">
        <v>0.97130000000000005</v>
      </c>
      <c r="I6" s="137"/>
      <c r="J6" s="137" t="s">
        <v>1040</v>
      </c>
      <c r="K6" s="137"/>
      <c r="L6" s="136" t="s">
        <v>511</v>
      </c>
      <c r="M6" s="136" t="s">
        <v>512</v>
      </c>
      <c r="N6" s="135" t="s">
        <v>513</v>
      </c>
      <c r="O6" t="str">
        <f t="shared" si="0"/>
        <v>DESARROLLO FISICO Y SOSTENIBILIDAD 
DFS</v>
      </c>
    </row>
    <row r="7" spans="1:15" ht="165" x14ac:dyDescent="0.25">
      <c r="A7" s="285" t="s">
        <v>488</v>
      </c>
      <c r="B7" s="272" t="s">
        <v>514</v>
      </c>
      <c r="C7" s="138" t="s">
        <v>515</v>
      </c>
      <c r="D7" s="139" t="s">
        <v>516</v>
      </c>
      <c r="E7" s="140" t="s">
        <v>5</v>
      </c>
      <c r="F7" s="138" t="s">
        <v>517</v>
      </c>
      <c r="G7" s="141">
        <v>0.50729999999999997</v>
      </c>
      <c r="H7" s="142">
        <v>0.65110000000000001</v>
      </c>
      <c r="I7" s="142"/>
      <c r="J7" s="142">
        <v>0.7</v>
      </c>
      <c r="K7" s="142"/>
      <c r="L7" s="138" t="s">
        <v>518</v>
      </c>
      <c r="M7" s="138" t="s">
        <v>519</v>
      </c>
      <c r="N7" s="143" t="s">
        <v>520</v>
      </c>
      <c r="O7" t="str">
        <f t="shared" si="0"/>
        <v>DESARROLLO INFORMATICO Y COMIUNICACIONES
DIC</v>
      </c>
    </row>
    <row r="8" spans="1:15" ht="165" x14ac:dyDescent="0.25">
      <c r="A8" s="285" t="s">
        <v>488</v>
      </c>
      <c r="B8" s="272" t="s">
        <v>514</v>
      </c>
      <c r="C8" s="138" t="s">
        <v>521</v>
      </c>
      <c r="D8" s="139" t="s">
        <v>522</v>
      </c>
      <c r="E8" s="140" t="s">
        <v>5</v>
      </c>
      <c r="F8" s="144" t="s">
        <v>523</v>
      </c>
      <c r="G8" s="142">
        <v>0.36070000000000002</v>
      </c>
      <c r="H8" s="142">
        <v>0.4496</v>
      </c>
      <c r="I8" s="142"/>
      <c r="J8" s="142">
        <v>0.5</v>
      </c>
      <c r="K8" s="142"/>
      <c r="L8" s="138" t="s">
        <v>524</v>
      </c>
      <c r="M8" s="138" t="s">
        <v>519</v>
      </c>
      <c r="N8" s="143" t="s">
        <v>520</v>
      </c>
      <c r="O8" t="str">
        <f t="shared" si="0"/>
        <v>DESARROLLO INFORMATICO Y COMIUNICACIONES
DIC</v>
      </c>
    </row>
    <row r="9" spans="1:15" ht="231" x14ac:dyDescent="0.25">
      <c r="A9" s="285" t="s">
        <v>488</v>
      </c>
      <c r="B9" s="272" t="s">
        <v>514</v>
      </c>
      <c r="C9" s="138" t="s">
        <v>525</v>
      </c>
      <c r="D9" s="139" t="s">
        <v>526</v>
      </c>
      <c r="E9" s="140" t="s">
        <v>5</v>
      </c>
      <c r="F9" s="144" t="s">
        <v>527</v>
      </c>
      <c r="G9" s="142">
        <v>0.71</v>
      </c>
      <c r="H9" s="142">
        <v>0.80759999999999998</v>
      </c>
      <c r="I9" s="142"/>
      <c r="J9" s="142">
        <v>0.9</v>
      </c>
      <c r="K9" s="142"/>
      <c r="L9" s="138" t="s">
        <v>528</v>
      </c>
      <c r="M9" s="138" t="s">
        <v>519</v>
      </c>
      <c r="N9" s="143" t="s">
        <v>520</v>
      </c>
      <c r="O9" t="str">
        <f t="shared" si="0"/>
        <v>DESARROLLO INFORMATICO Y COMIUNICACIONES
DIC</v>
      </c>
    </row>
    <row r="10" spans="1:15" ht="165" x14ac:dyDescent="0.25">
      <c r="A10" s="285" t="s">
        <v>488</v>
      </c>
      <c r="B10" s="272" t="s">
        <v>514</v>
      </c>
      <c r="C10" s="138" t="s">
        <v>529</v>
      </c>
      <c r="D10" s="139" t="s">
        <v>530</v>
      </c>
      <c r="E10" s="140" t="s">
        <v>5</v>
      </c>
      <c r="F10" s="144" t="s">
        <v>531</v>
      </c>
      <c r="G10" s="142">
        <v>0.75380000000000003</v>
      </c>
      <c r="H10" s="142">
        <v>0.80759999999999998</v>
      </c>
      <c r="I10" s="142"/>
      <c r="J10" s="142">
        <v>0.9</v>
      </c>
      <c r="K10" s="142"/>
      <c r="L10" s="138" t="s">
        <v>532</v>
      </c>
      <c r="M10" s="138" t="s">
        <v>519</v>
      </c>
      <c r="N10" s="143" t="s">
        <v>533</v>
      </c>
      <c r="O10" t="str">
        <f t="shared" si="0"/>
        <v>DESARROLLO INFORMATICO Y COMIUNICACIONES
DIC</v>
      </c>
    </row>
    <row r="11" spans="1:15" ht="165" x14ac:dyDescent="0.3">
      <c r="A11" s="285" t="s">
        <v>488</v>
      </c>
      <c r="B11" s="272" t="s">
        <v>534</v>
      </c>
      <c r="C11" s="145" t="s">
        <v>535</v>
      </c>
      <c r="D11" s="139" t="s">
        <v>536</v>
      </c>
      <c r="E11" s="140" t="s">
        <v>5</v>
      </c>
      <c r="F11" s="146" t="s">
        <v>537</v>
      </c>
      <c r="G11" s="147">
        <v>1</v>
      </c>
      <c r="H11" s="147">
        <v>1</v>
      </c>
      <c r="I11" s="147"/>
      <c r="J11" s="147">
        <v>1</v>
      </c>
      <c r="K11" s="147"/>
      <c r="L11" s="147" t="s">
        <v>538</v>
      </c>
      <c r="M11" s="138" t="s">
        <v>539</v>
      </c>
      <c r="N11" s="138" t="s">
        <v>540</v>
      </c>
      <c r="O11" t="str">
        <f t="shared" si="0"/>
        <v>DESARROLLO FINANCIERO 
DF</v>
      </c>
    </row>
    <row r="12" spans="1:15" ht="132" x14ac:dyDescent="0.3">
      <c r="A12" s="285" t="s">
        <v>488</v>
      </c>
      <c r="B12" s="272" t="s">
        <v>534</v>
      </c>
      <c r="C12" s="145" t="s">
        <v>541</v>
      </c>
      <c r="D12" s="139" t="s">
        <v>542</v>
      </c>
      <c r="E12" s="140" t="s">
        <v>5</v>
      </c>
      <c r="F12" s="146" t="s">
        <v>543</v>
      </c>
      <c r="G12" s="142">
        <v>0.99080000000000001</v>
      </c>
      <c r="H12" s="147">
        <v>1</v>
      </c>
      <c r="I12" s="147"/>
      <c r="J12" s="147">
        <v>1</v>
      </c>
      <c r="K12" s="147"/>
      <c r="L12" s="147" t="s">
        <v>544</v>
      </c>
      <c r="M12" s="138" t="s">
        <v>545</v>
      </c>
      <c r="N12" s="138" t="s">
        <v>540</v>
      </c>
      <c r="O12" t="str">
        <f t="shared" si="0"/>
        <v>DESARROLLO FINANCIERO 
DF</v>
      </c>
    </row>
    <row r="13" spans="1:15" ht="115.5" x14ac:dyDescent="0.3">
      <c r="A13" s="285" t="s">
        <v>488</v>
      </c>
      <c r="B13" s="272" t="s">
        <v>534</v>
      </c>
      <c r="C13" s="145" t="s">
        <v>546</v>
      </c>
      <c r="D13" s="139" t="s">
        <v>547</v>
      </c>
      <c r="E13" s="140" t="s">
        <v>5</v>
      </c>
      <c r="F13" s="146" t="s">
        <v>548</v>
      </c>
      <c r="G13" s="142">
        <v>0.57089999999999996</v>
      </c>
      <c r="H13" s="147">
        <v>0.65</v>
      </c>
      <c r="I13" s="147"/>
      <c r="J13" s="147">
        <v>0.65</v>
      </c>
      <c r="K13" s="147"/>
      <c r="L13" s="147" t="s">
        <v>549</v>
      </c>
      <c r="M13" s="138" t="s">
        <v>550</v>
      </c>
      <c r="N13" s="138" t="s">
        <v>540</v>
      </c>
      <c r="O13" t="str">
        <f t="shared" si="0"/>
        <v>DESARROLLO FINANCIERO 
DF</v>
      </c>
    </row>
    <row r="14" spans="1:15" ht="231" x14ac:dyDescent="0.25">
      <c r="A14" s="285" t="s">
        <v>488</v>
      </c>
      <c r="B14" s="272" t="s">
        <v>534</v>
      </c>
      <c r="C14" s="145" t="s">
        <v>551</v>
      </c>
      <c r="D14" s="139" t="s">
        <v>552</v>
      </c>
      <c r="E14" s="140" t="s">
        <v>5</v>
      </c>
      <c r="F14" s="148" t="s">
        <v>553</v>
      </c>
      <c r="G14" s="142">
        <v>0.2928</v>
      </c>
      <c r="H14" s="142">
        <v>0.48830000000000001</v>
      </c>
      <c r="I14" s="142"/>
      <c r="J14" s="142">
        <v>1</v>
      </c>
      <c r="K14" s="142"/>
      <c r="L14" s="147" t="s">
        <v>554</v>
      </c>
      <c r="M14" s="138" t="s">
        <v>555</v>
      </c>
      <c r="N14" s="138" t="s">
        <v>540</v>
      </c>
      <c r="O14" t="str">
        <f t="shared" si="0"/>
        <v>DESARROLLO FINANCIERO 
DF</v>
      </c>
    </row>
    <row r="15" spans="1:15" ht="115.5" x14ac:dyDescent="0.25">
      <c r="A15" s="285" t="s">
        <v>488</v>
      </c>
      <c r="B15" s="272" t="s">
        <v>534</v>
      </c>
      <c r="C15" s="145" t="s">
        <v>556</v>
      </c>
      <c r="D15" s="139" t="s">
        <v>557</v>
      </c>
      <c r="E15" s="140" t="s">
        <v>5</v>
      </c>
      <c r="F15" s="148" t="s">
        <v>558</v>
      </c>
      <c r="G15" s="142">
        <v>0.2</v>
      </c>
      <c r="H15" s="147">
        <v>0.4</v>
      </c>
      <c r="I15" s="147"/>
      <c r="J15" s="147">
        <v>1</v>
      </c>
      <c r="K15" s="147"/>
      <c r="L15" s="147" t="s">
        <v>559</v>
      </c>
      <c r="M15" s="138" t="s">
        <v>560</v>
      </c>
      <c r="N15" s="138" t="s">
        <v>540</v>
      </c>
      <c r="O15" t="str">
        <f t="shared" si="0"/>
        <v>DESARROLLO FINANCIERO 
DF</v>
      </c>
    </row>
    <row r="16" spans="1:15" ht="181.5" x14ac:dyDescent="0.25">
      <c r="A16" s="285" t="s">
        <v>488</v>
      </c>
      <c r="B16" s="273" t="s">
        <v>561</v>
      </c>
      <c r="C16" s="138" t="s">
        <v>562</v>
      </c>
      <c r="D16" s="139" t="s">
        <v>563</v>
      </c>
      <c r="E16" s="140" t="s">
        <v>5</v>
      </c>
      <c r="F16" s="138" t="s">
        <v>564</v>
      </c>
      <c r="G16" s="142">
        <v>0.58120000000000005</v>
      </c>
      <c r="H16" s="149">
        <v>0.77549999999999997</v>
      </c>
      <c r="I16" s="149"/>
      <c r="J16" s="149">
        <v>1</v>
      </c>
      <c r="K16" s="149"/>
      <c r="L16" s="138" t="s">
        <v>565</v>
      </c>
      <c r="M16" s="138" t="s">
        <v>566</v>
      </c>
      <c r="N16" s="150" t="s">
        <v>567</v>
      </c>
      <c r="O16" t="str">
        <f t="shared" si="0"/>
        <v>DESARROLLO HUMANO Y ORGANIZACIONAL 
DHO</v>
      </c>
    </row>
    <row r="17" spans="1:15" ht="148.5" x14ac:dyDescent="0.3">
      <c r="A17" s="285" t="s">
        <v>488</v>
      </c>
      <c r="B17" s="273" t="s">
        <v>561</v>
      </c>
      <c r="C17" s="138" t="s">
        <v>568</v>
      </c>
      <c r="D17" s="139" t="s">
        <v>569</v>
      </c>
      <c r="E17" s="140" t="s">
        <v>5</v>
      </c>
      <c r="F17" s="151" t="s">
        <v>570</v>
      </c>
      <c r="G17" s="142">
        <v>0.79600000000000004</v>
      </c>
      <c r="H17" s="149" t="s">
        <v>571</v>
      </c>
      <c r="I17" s="149"/>
      <c r="J17" s="149" t="s">
        <v>571</v>
      </c>
      <c r="K17" s="149"/>
      <c r="L17" s="138" t="s">
        <v>572</v>
      </c>
      <c r="M17" s="869" t="s">
        <v>573</v>
      </c>
      <c r="N17" s="150" t="s">
        <v>567</v>
      </c>
      <c r="O17" t="str">
        <f t="shared" si="0"/>
        <v>DESARROLLO HUMANO Y ORGANIZACIONAL 
DHO</v>
      </c>
    </row>
    <row r="18" spans="1:15" ht="115.5" x14ac:dyDescent="0.3">
      <c r="A18" s="285" t="s">
        <v>488</v>
      </c>
      <c r="B18" s="273" t="s">
        <v>561</v>
      </c>
      <c r="C18" s="138" t="s">
        <v>574</v>
      </c>
      <c r="D18" s="139" t="s">
        <v>575</v>
      </c>
      <c r="E18" s="140" t="s">
        <v>5</v>
      </c>
      <c r="F18" s="151" t="s">
        <v>576</v>
      </c>
      <c r="G18" s="142">
        <v>0.79700000000000004</v>
      </c>
      <c r="H18" s="149">
        <v>0.77</v>
      </c>
      <c r="I18" s="149"/>
      <c r="J18" s="149">
        <v>0.79</v>
      </c>
      <c r="K18" s="149"/>
      <c r="L18" s="138" t="s">
        <v>577</v>
      </c>
      <c r="M18" s="870"/>
      <c r="N18" s="150" t="s">
        <v>567</v>
      </c>
      <c r="O18" t="str">
        <f t="shared" si="0"/>
        <v>DESARROLLO HUMANO Y ORGANIZACIONAL 
DHO</v>
      </c>
    </row>
    <row r="19" spans="1:15" ht="165" x14ac:dyDescent="0.3">
      <c r="A19" s="285" t="s">
        <v>488</v>
      </c>
      <c r="B19" s="273" t="s">
        <v>561</v>
      </c>
      <c r="C19" s="138" t="s">
        <v>578</v>
      </c>
      <c r="D19" s="139" t="s">
        <v>579</v>
      </c>
      <c r="E19" s="140" t="s">
        <v>5</v>
      </c>
      <c r="F19" s="151" t="s">
        <v>580</v>
      </c>
      <c r="G19" s="152">
        <v>0.42420000000000002</v>
      </c>
      <c r="H19" s="149">
        <v>0.7504424778761063</v>
      </c>
      <c r="I19" s="149"/>
      <c r="J19" s="149">
        <v>1</v>
      </c>
      <c r="K19" s="149"/>
      <c r="L19" s="138" t="s">
        <v>581</v>
      </c>
      <c r="M19" s="153" t="s">
        <v>582</v>
      </c>
      <c r="N19" s="150" t="s">
        <v>583</v>
      </c>
      <c r="O19" t="str">
        <f t="shared" si="0"/>
        <v>DESARROLLO HUMANO Y ORGANIZACIONAL 
DHO</v>
      </c>
    </row>
    <row r="20" spans="1:15" ht="148.5" x14ac:dyDescent="0.25">
      <c r="A20" s="285" t="s">
        <v>488</v>
      </c>
      <c r="B20" s="273" t="s">
        <v>561</v>
      </c>
      <c r="C20" s="138" t="s">
        <v>584</v>
      </c>
      <c r="D20" s="139" t="s">
        <v>585</v>
      </c>
      <c r="E20" s="140" t="s">
        <v>5</v>
      </c>
      <c r="F20" s="138" t="s">
        <v>586</v>
      </c>
      <c r="G20" s="142">
        <v>0.84</v>
      </c>
      <c r="H20" s="149">
        <v>0.95</v>
      </c>
      <c r="I20" s="149"/>
      <c r="J20" s="149">
        <v>0.95</v>
      </c>
      <c r="K20" s="149"/>
      <c r="L20" s="138" t="s">
        <v>587</v>
      </c>
      <c r="M20" s="153" t="s">
        <v>588</v>
      </c>
      <c r="N20" s="150" t="s">
        <v>583</v>
      </c>
      <c r="O20" t="str">
        <f t="shared" si="0"/>
        <v>DESARROLLO HUMANO Y ORGANIZACIONAL 
DHO</v>
      </c>
    </row>
    <row r="21" spans="1:15" ht="379.5" x14ac:dyDescent="0.25">
      <c r="A21" s="285" t="s">
        <v>488</v>
      </c>
      <c r="B21" s="273" t="s">
        <v>561</v>
      </c>
      <c r="C21" s="138" t="s">
        <v>589</v>
      </c>
      <c r="D21" s="139" t="s">
        <v>590</v>
      </c>
      <c r="E21" s="140" t="s">
        <v>5</v>
      </c>
      <c r="F21" s="138" t="s">
        <v>591</v>
      </c>
      <c r="G21" s="142">
        <v>0.77800000000000002</v>
      </c>
      <c r="H21" s="149">
        <v>0.91666666666666674</v>
      </c>
      <c r="I21" s="149"/>
      <c r="J21" s="149">
        <v>1</v>
      </c>
      <c r="K21" s="149"/>
      <c r="L21" s="138" t="s">
        <v>592</v>
      </c>
      <c r="M21" s="153" t="s">
        <v>593</v>
      </c>
      <c r="N21" s="150" t="s">
        <v>583</v>
      </c>
      <c r="O21" t="str">
        <f t="shared" si="0"/>
        <v>DESARROLLO HUMANO Y ORGANIZACIONAL 
DHO</v>
      </c>
    </row>
    <row r="22" spans="1:15" ht="280.5" x14ac:dyDescent="0.25">
      <c r="A22" s="286" t="s">
        <v>594</v>
      </c>
      <c r="B22" s="274" t="s">
        <v>595</v>
      </c>
      <c r="C22" s="154" t="s">
        <v>596</v>
      </c>
      <c r="D22" s="155" t="s">
        <v>597</v>
      </c>
      <c r="E22" s="156" t="s">
        <v>5</v>
      </c>
      <c r="F22" s="157" t="s">
        <v>598</v>
      </c>
      <c r="G22" s="158">
        <v>44.7</v>
      </c>
      <c r="H22" s="158">
        <v>45</v>
      </c>
      <c r="I22" s="158"/>
      <c r="J22" s="158">
        <v>45</v>
      </c>
      <c r="K22" s="158"/>
      <c r="L22" s="159" t="s">
        <v>599</v>
      </c>
      <c r="M22" s="160" t="s">
        <v>600</v>
      </c>
      <c r="N22" s="881" t="s">
        <v>601</v>
      </c>
      <c r="O22" t="str">
        <f t="shared" si="0"/>
        <v>Gestión de Programas Académicos</v>
      </c>
    </row>
    <row r="23" spans="1:15" ht="346.5" x14ac:dyDescent="0.25">
      <c r="A23" s="286" t="s">
        <v>594</v>
      </c>
      <c r="B23" s="274" t="s">
        <v>595</v>
      </c>
      <c r="C23" s="161" t="s">
        <v>602</v>
      </c>
      <c r="D23" s="161" t="s">
        <v>603</v>
      </c>
      <c r="E23" s="162" t="s">
        <v>5</v>
      </c>
      <c r="F23" s="157" t="s">
        <v>604</v>
      </c>
      <c r="G23" s="321">
        <v>0.73929999999999996</v>
      </c>
      <c r="H23" s="163">
        <v>0.8</v>
      </c>
      <c r="I23" s="163"/>
      <c r="J23" s="163">
        <v>0.75</v>
      </c>
      <c r="K23" s="163"/>
      <c r="L23" s="159" t="s">
        <v>605</v>
      </c>
      <c r="M23" s="160" t="s">
        <v>600</v>
      </c>
      <c r="N23" s="881"/>
      <c r="O23" t="str">
        <f t="shared" si="0"/>
        <v>Gestión de Programas Académicos</v>
      </c>
    </row>
    <row r="24" spans="1:15" ht="313.5" x14ac:dyDescent="0.25">
      <c r="A24" s="286" t="s">
        <v>594</v>
      </c>
      <c r="B24" s="274" t="s">
        <v>595</v>
      </c>
      <c r="C24" s="161" t="s">
        <v>606</v>
      </c>
      <c r="D24" s="161" t="s">
        <v>607</v>
      </c>
      <c r="E24" s="162" t="s">
        <v>5</v>
      </c>
      <c r="F24" s="157" t="s">
        <v>608</v>
      </c>
      <c r="G24" s="164">
        <v>0.89</v>
      </c>
      <c r="H24" s="163">
        <v>0.9</v>
      </c>
      <c r="I24" s="163"/>
      <c r="J24" s="163" t="s">
        <v>672</v>
      </c>
      <c r="K24" s="163"/>
      <c r="L24" s="159" t="s">
        <v>609</v>
      </c>
      <c r="M24" s="160" t="s">
        <v>600</v>
      </c>
      <c r="N24" s="881"/>
      <c r="O24" t="str">
        <f t="shared" si="0"/>
        <v>Gestión de Programas Académicos</v>
      </c>
    </row>
    <row r="25" spans="1:15" ht="313.5" x14ac:dyDescent="0.25">
      <c r="A25" s="286" t="s">
        <v>594</v>
      </c>
      <c r="B25" s="274" t="s">
        <v>595</v>
      </c>
      <c r="C25" s="161" t="s">
        <v>610</v>
      </c>
      <c r="D25" s="161" t="s">
        <v>611</v>
      </c>
      <c r="E25" s="162" t="s">
        <v>5</v>
      </c>
      <c r="F25" s="157" t="s">
        <v>612</v>
      </c>
      <c r="G25" s="165">
        <v>0.53</v>
      </c>
      <c r="H25" s="166">
        <v>0.85399999999999998</v>
      </c>
      <c r="I25" s="166"/>
      <c r="J25" s="166">
        <v>0.85399999999999998</v>
      </c>
      <c r="K25" s="166"/>
      <c r="L25" s="159" t="s">
        <v>613</v>
      </c>
      <c r="M25" s="160" t="s">
        <v>600</v>
      </c>
      <c r="N25" s="881"/>
      <c r="O25" t="str">
        <f t="shared" si="0"/>
        <v>Gestión de Programas Académicos</v>
      </c>
    </row>
    <row r="26" spans="1:15" ht="49.5" x14ac:dyDescent="0.3">
      <c r="A26" s="286" t="s">
        <v>594</v>
      </c>
      <c r="B26" s="274" t="s">
        <v>595</v>
      </c>
      <c r="C26" s="167" t="s">
        <v>614</v>
      </c>
      <c r="D26" s="167" t="s">
        <v>615</v>
      </c>
      <c r="E26" s="167" t="s">
        <v>5</v>
      </c>
      <c r="F26" s="167" t="s">
        <v>616</v>
      </c>
      <c r="G26" s="322">
        <v>3.4000000000000002E-2</v>
      </c>
      <c r="H26" s="168">
        <v>0.15</v>
      </c>
      <c r="I26" s="168"/>
      <c r="J26" s="168">
        <v>0.5</v>
      </c>
      <c r="K26" s="168"/>
      <c r="L26" s="167" t="s">
        <v>617</v>
      </c>
      <c r="M26" s="169"/>
      <c r="N26" s="881"/>
      <c r="O26" t="str">
        <f t="shared" si="0"/>
        <v>Gestión de Programas Académicos</v>
      </c>
    </row>
    <row r="27" spans="1:15" ht="82.5" x14ac:dyDescent="0.25">
      <c r="A27" s="286" t="s">
        <v>594</v>
      </c>
      <c r="B27" s="275" t="s">
        <v>618</v>
      </c>
      <c r="C27" s="161" t="s">
        <v>619</v>
      </c>
      <c r="D27" s="170" t="s">
        <v>620</v>
      </c>
      <c r="E27" s="171" t="s">
        <v>406</v>
      </c>
      <c r="F27" s="154" t="s">
        <v>621</v>
      </c>
      <c r="G27" s="172">
        <v>16005</v>
      </c>
      <c r="H27" s="172">
        <v>16902</v>
      </c>
      <c r="I27" s="172"/>
      <c r="J27" s="172">
        <v>16902</v>
      </c>
      <c r="K27" s="172"/>
      <c r="L27" s="157" t="s">
        <v>622</v>
      </c>
      <c r="M27" s="882" t="s">
        <v>623</v>
      </c>
      <c r="N27" s="882" t="s">
        <v>624</v>
      </c>
      <c r="O27" t="str">
        <f t="shared" si="0"/>
        <v>Gestión de capacidad academica</v>
      </c>
    </row>
    <row r="28" spans="1:15" ht="82.5" x14ac:dyDescent="0.25">
      <c r="A28" s="286" t="s">
        <v>594</v>
      </c>
      <c r="B28" s="275" t="s">
        <v>618</v>
      </c>
      <c r="C28" s="161" t="s">
        <v>625</v>
      </c>
      <c r="D28" s="170" t="s">
        <v>626</v>
      </c>
      <c r="E28" s="171" t="s">
        <v>406</v>
      </c>
      <c r="F28" s="154" t="s">
        <v>627</v>
      </c>
      <c r="G28" s="172">
        <v>2213</v>
      </c>
      <c r="H28" s="173">
        <v>1530</v>
      </c>
      <c r="I28" s="173"/>
      <c r="J28" s="173">
        <v>1530</v>
      </c>
      <c r="K28" s="173"/>
      <c r="L28" s="157" t="s">
        <v>628</v>
      </c>
      <c r="M28" s="882"/>
      <c r="N28" s="882"/>
      <c r="O28" t="str">
        <f t="shared" si="0"/>
        <v>Gestión de capacidad academica</v>
      </c>
    </row>
    <row r="29" spans="1:15" ht="82.5" x14ac:dyDescent="0.25">
      <c r="A29" s="286" t="s">
        <v>594</v>
      </c>
      <c r="B29" s="275" t="s">
        <v>618</v>
      </c>
      <c r="C29" s="161" t="s">
        <v>629</v>
      </c>
      <c r="D29" s="170" t="s">
        <v>630</v>
      </c>
      <c r="E29" s="171" t="s">
        <v>406</v>
      </c>
      <c r="F29" s="154" t="s">
        <v>631</v>
      </c>
      <c r="G29" s="172">
        <v>35</v>
      </c>
      <c r="H29" s="173">
        <v>32</v>
      </c>
      <c r="I29" s="173"/>
      <c r="J29" s="173">
        <v>31</v>
      </c>
      <c r="K29" s="173"/>
      <c r="L29" s="157" t="s">
        <v>632</v>
      </c>
      <c r="M29" s="882"/>
      <c r="N29" s="882"/>
      <c r="O29" t="str">
        <f t="shared" si="0"/>
        <v>Gestión de capacidad academica</v>
      </c>
    </row>
    <row r="30" spans="1:15" ht="82.5" x14ac:dyDescent="0.25">
      <c r="A30" s="286" t="s">
        <v>594</v>
      </c>
      <c r="B30" s="275" t="s">
        <v>618</v>
      </c>
      <c r="C30" s="161" t="s">
        <v>633</v>
      </c>
      <c r="D30" s="170" t="s">
        <v>630</v>
      </c>
      <c r="E30" s="171" t="s">
        <v>406</v>
      </c>
      <c r="F30" s="154" t="s">
        <v>634</v>
      </c>
      <c r="G30" s="172">
        <v>63</v>
      </c>
      <c r="H30" s="173">
        <v>49</v>
      </c>
      <c r="I30" s="173"/>
      <c r="J30" s="173">
        <v>49</v>
      </c>
      <c r="K30" s="173"/>
      <c r="L30" s="157" t="s">
        <v>635</v>
      </c>
      <c r="M30" s="882"/>
      <c r="N30" s="882"/>
      <c r="O30" t="str">
        <f t="shared" si="0"/>
        <v>Gestión de capacidad academica</v>
      </c>
    </row>
    <row r="31" spans="1:15" ht="115.5" x14ac:dyDescent="0.25">
      <c r="A31" s="286" t="s">
        <v>594</v>
      </c>
      <c r="B31" s="275" t="s">
        <v>618</v>
      </c>
      <c r="C31" s="157" t="s">
        <v>636</v>
      </c>
      <c r="D31" s="170" t="s">
        <v>637</v>
      </c>
      <c r="E31" s="171" t="s">
        <v>5</v>
      </c>
      <c r="F31" s="154" t="s">
        <v>638</v>
      </c>
      <c r="G31" s="165">
        <v>0.92</v>
      </c>
      <c r="H31" s="174">
        <v>0.93</v>
      </c>
      <c r="I31" s="174"/>
      <c r="J31" s="174">
        <v>0.9</v>
      </c>
      <c r="K31" s="174"/>
      <c r="L31" s="157" t="s">
        <v>639</v>
      </c>
      <c r="M31" s="882"/>
      <c r="N31" s="882"/>
      <c r="O31" t="str">
        <f t="shared" si="0"/>
        <v>Gestión de capacidad academica</v>
      </c>
    </row>
    <row r="32" spans="1:15" ht="82.5" x14ac:dyDescent="0.25">
      <c r="A32" s="286" t="s">
        <v>594</v>
      </c>
      <c r="B32" s="275" t="s">
        <v>618</v>
      </c>
      <c r="C32" s="157" t="s">
        <v>640</v>
      </c>
      <c r="D32" s="170" t="s">
        <v>641</v>
      </c>
      <c r="E32" s="171" t="s">
        <v>406</v>
      </c>
      <c r="F32" s="154" t="s">
        <v>642</v>
      </c>
      <c r="G32" s="323">
        <v>293.5</v>
      </c>
      <c r="H32" s="172">
        <v>304</v>
      </c>
      <c r="I32" s="172"/>
      <c r="J32" s="172">
        <v>301</v>
      </c>
      <c r="K32" s="172"/>
      <c r="L32" s="157" t="s">
        <v>643</v>
      </c>
      <c r="M32" s="882"/>
      <c r="N32" s="882"/>
      <c r="O32" t="str">
        <f t="shared" si="0"/>
        <v>Gestión de capacidad academica</v>
      </c>
    </row>
    <row r="33" spans="1:15" ht="82.5" x14ac:dyDescent="0.25">
      <c r="A33" s="286" t="s">
        <v>594</v>
      </c>
      <c r="B33" s="275" t="s">
        <v>618</v>
      </c>
      <c r="C33" s="157" t="s">
        <v>644</v>
      </c>
      <c r="D33" s="170" t="s">
        <v>645</v>
      </c>
      <c r="E33" s="171" t="s">
        <v>406</v>
      </c>
      <c r="F33" s="154" t="s">
        <v>646</v>
      </c>
      <c r="G33" s="323">
        <v>166.5</v>
      </c>
      <c r="H33" s="173">
        <v>152</v>
      </c>
      <c r="I33" s="173"/>
      <c r="J33" s="173">
        <v>152</v>
      </c>
      <c r="K33" s="173"/>
      <c r="L33" s="157" t="s">
        <v>647</v>
      </c>
      <c r="M33" s="882"/>
      <c r="N33" s="882"/>
      <c r="O33" t="str">
        <f t="shared" si="0"/>
        <v>Gestión de capacidad academica</v>
      </c>
    </row>
    <row r="34" spans="1:15" ht="82.5" x14ac:dyDescent="0.25">
      <c r="A34" s="286" t="s">
        <v>594</v>
      </c>
      <c r="B34" s="275" t="s">
        <v>618</v>
      </c>
      <c r="C34" s="157" t="s">
        <v>648</v>
      </c>
      <c r="D34" s="170" t="s">
        <v>649</v>
      </c>
      <c r="E34" s="171" t="s">
        <v>406</v>
      </c>
      <c r="F34" s="154" t="s">
        <v>650</v>
      </c>
      <c r="G34" s="158">
        <v>304.26</v>
      </c>
      <c r="H34" s="158">
        <v>341.53</v>
      </c>
      <c r="I34" s="158"/>
      <c r="J34" s="158">
        <v>341.53</v>
      </c>
      <c r="K34" s="158"/>
      <c r="L34" s="157" t="s">
        <v>651</v>
      </c>
      <c r="M34" s="882"/>
      <c r="N34" s="882"/>
      <c r="O34" t="str">
        <f t="shared" si="0"/>
        <v>Gestión de capacidad academica</v>
      </c>
    </row>
    <row r="35" spans="1:15" ht="99" x14ac:dyDescent="0.3">
      <c r="A35" s="286" t="s">
        <v>594</v>
      </c>
      <c r="B35" s="275" t="s">
        <v>618</v>
      </c>
      <c r="C35" s="161" t="s">
        <v>652</v>
      </c>
      <c r="D35" s="175" t="s">
        <v>653</v>
      </c>
      <c r="E35" s="171" t="s">
        <v>654</v>
      </c>
      <c r="F35" s="154" t="s">
        <v>655</v>
      </c>
      <c r="G35" s="158">
        <v>1.55</v>
      </c>
      <c r="H35" s="176">
        <v>1.43</v>
      </c>
      <c r="I35" s="176"/>
      <c r="J35" s="176">
        <v>1.28</v>
      </c>
      <c r="K35" s="176"/>
      <c r="L35" s="157" t="s">
        <v>656</v>
      </c>
      <c r="M35" s="882"/>
      <c r="N35" s="882"/>
      <c r="O35" t="str">
        <f t="shared" si="0"/>
        <v>Gestión de capacidad academica</v>
      </c>
    </row>
    <row r="36" spans="1:15" ht="115.5" x14ac:dyDescent="0.25">
      <c r="A36" s="286" t="s">
        <v>594</v>
      </c>
      <c r="B36" s="275" t="s">
        <v>618</v>
      </c>
      <c r="C36" s="157" t="s">
        <v>657</v>
      </c>
      <c r="D36" s="170" t="s">
        <v>658</v>
      </c>
      <c r="E36" s="171" t="s">
        <v>458</v>
      </c>
      <c r="F36" s="154" t="s">
        <v>659</v>
      </c>
      <c r="G36" s="172">
        <v>16</v>
      </c>
      <c r="H36" s="173">
        <v>32</v>
      </c>
      <c r="I36" s="173"/>
      <c r="J36" s="173">
        <v>13</v>
      </c>
      <c r="K36" s="173"/>
      <c r="L36" s="157" t="s">
        <v>660</v>
      </c>
      <c r="M36" s="882"/>
      <c r="N36" s="882"/>
      <c r="O36" t="str">
        <f t="shared" si="0"/>
        <v>Gestión de capacidad academica</v>
      </c>
    </row>
    <row r="37" spans="1:15" ht="115.5" x14ac:dyDescent="0.25">
      <c r="A37" s="286" t="s">
        <v>594</v>
      </c>
      <c r="B37" s="275" t="s">
        <v>618</v>
      </c>
      <c r="C37" s="157" t="s">
        <v>661</v>
      </c>
      <c r="D37" s="157" t="s">
        <v>662</v>
      </c>
      <c r="E37" s="171" t="s">
        <v>458</v>
      </c>
      <c r="F37" s="157" t="s">
        <v>663</v>
      </c>
      <c r="G37" s="172">
        <v>182406</v>
      </c>
      <c r="H37" s="172">
        <v>275000</v>
      </c>
      <c r="I37" s="172"/>
      <c r="J37" s="172">
        <v>123370</v>
      </c>
      <c r="K37" s="172"/>
      <c r="L37" s="157" t="s">
        <v>664</v>
      </c>
      <c r="M37" s="882"/>
      <c r="N37" s="882"/>
      <c r="O37" t="str">
        <f t="shared" si="0"/>
        <v>Gestión de capacidad academica</v>
      </c>
    </row>
    <row r="38" spans="1:15" ht="148.5" x14ac:dyDescent="0.25">
      <c r="A38" s="286" t="s">
        <v>594</v>
      </c>
      <c r="B38" s="275" t="s">
        <v>618</v>
      </c>
      <c r="C38" s="154" t="s">
        <v>665</v>
      </c>
      <c r="D38" s="170" t="s">
        <v>666</v>
      </c>
      <c r="E38" s="171" t="s">
        <v>5</v>
      </c>
      <c r="F38" s="154" t="s">
        <v>667</v>
      </c>
      <c r="G38" s="324">
        <v>0.1338</v>
      </c>
      <c r="H38" s="163">
        <v>0.5</v>
      </c>
      <c r="I38" s="163"/>
      <c r="J38" s="163">
        <v>0.55000000000000004</v>
      </c>
      <c r="K38" s="163"/>
      <c r="L38" s="157" t="s">
        <v>668</v>
      </c>
      <c r="M38" s="882"/>
      <c r="N38" s="882"/>
      <c r="O38" t="str">
        <f t="shared" si="0"/>
        <v>Gestión de capacidad academica</v>
      </c>
    </row>
    <row r="39" spans="1:15" ht="148.5" x14ac:dyDescent="0.25">
      <c r="A39" s="286" t="s">
        <v>594</v>
      </c>
      <c r="B39" s="275" t="s">
        <v>618</v>
      </c>
      <c r="C39" s="170" t="s">
        <v>669</v>
      </c>
      <c r="D39" s="170" t="s">
        <v>670</v>
      </c>
      <c r="E39" s="171" t="s">
        <v>458</v>
      </c>
      <c r="F39" s="154" t="s">
        <v>671</v>
      </c>
      <c r="G39" s="325">
        <v>6448</v>
      </c>
      <c r="H39" s="178">
        <v>6448</v>
      </c>
      <c r="I39" s="178"/>
      <c r="J39" s="178">
        <v>2000</v>
      </c>
      <c r="K39" s="178"/>
      <c r="L39" s="157" t="s">
        <v>673</v>
      </c>
      <c r="M39" s="882"/>
      <c r="N39" s="882"/>
      <c r="O39" t="str">
        <f t="shared" si="0"/>
        <v>Gestión de capacidad academica</v>
      </c>
    </row>
    <row r="40" spans="1:15" ht="165" x14ac:dyDescent="0.25">
      <c r="A40" s="286" t="s">
        <v>594</v>
      </c>
      <c r="B40" s="275" t="s">
        <v>618</v>
      </c>
      <c r="C40" s="154" t="s">
        <v>674</v>
      </c>
      <c r="D40" s="170" t="s">
        <v>675</v>
      </c>
      <c r="E40" s="171" t="s">
        <v>5</v>
      </c>
      <c r="F40" s="154" t="s">
        <v>676</v>
      </c>
      <c r="G40" s="177">
        <v>49.16</v>
      </c>
      <c r="H40" s="158">
        <v>34.47</v>
      </c>
      <c r="I40" s="158"/>
      <c r="J40" s="158">
        <v>33.47</v>
      </c>
      <c r="K40" s="158"/>
      <c r="L40" s="157" t="s">
        <v>677</v>
      </c>
      <c r="M40" s="882"/>
      <c r="N40" s="882"/>
      <c r="O40" t="str">
        <f t="shared" si="0"/>
        <v>Gestión de capacidad academica</v>
      </c>
    </row>
    <row r="41" spans="1:15" ht="115.5" x14ac:dyDescent="0.25">
      <c r="A41" s="286" t="s">
        <v>594</v>
      </c>
      <c r="B41" s="276" t="s">
        <v>678</v>
      </c>
      <c r="C41" s="170" t="s">
        <v>679</v>
      </c>
      <c r="D41" s="179" t="s">
        <v>680</v>
      </c>
      <c r="E41" s="171" t="s">
        <v>5</v>
      </c>
      <c r="F41" s="171" t="s">
        <v>681</v>
      </c>
      <c r="G41" s="180">
        <v>0.56699999999999995</v>
      </c>
      <c r="H41" s="181">
        <v>0.2772</v>
      </c>
      <c r="I41" s="181"/>
      <c r="J41" s="181">
        <v>0.28000000000000003</v>
      </c>
      <c r="K41" s="181"/>
      <c r="L41" s="171" t="s">
        <v>682</v>
      </c>
      <c r="M41" s="171" t="s">
        <v>683</v>
      </c>
      <c r="N41" s="171" t="s">
        <v>684</v>
      </c>
      <c r="O41" t="str">
        <f t="shared" si="0"/>
        <v>Gestión Docente</v>
      </c>
    </row>
    <row r="42" spans="1:15" ht="115.5" x14ac:dyDescent="0.25">
      <c r="A42" s="286" t="s">
        <v>594</v>
      </c>
      <c r="B42" s="276" t="s">
        <v>678</v>
      </c>
      <c r="C42" s="170" t="s">
        <v>685</v>
      </c>
      <c r="D42" s="170" t="s">
        <v>686</v>
      </c>
      <c r="E42" s="171" t="s">
        <v>5</v>
      </c>
      <c r="F42" s="171" t="s">
        <v>687</v>
      </c>
      <c r="G42" s="180">
        <v>0.2261</v>
      </c>
      <c r="H42" s="181">
        <v>0.57199999999999995</v>
      </c>
      <c r="I42" s="181"/>
      <c r="J42" s="181">
        <v>0.62180000000000002</v>
      </c>
      <c r="K42" s="181"/>
      <c r="L42" s="171" t="s">
        <v>688</v>
      </c>
      <c r="M42" s="171" t="s">
        <v>683</v>
      </c>
      <c r="N42" s="171" t="s">
        <v>684</v>
      </c>
      <c r="O42" t="str">
        <f t="shared" si="0"/>
        <v>Gestión Docente</v>
      </c>
    </row>
    <row r="43" spans="1:15" ht="181.5" x14ac:dyDescent="0.25">
      <c r="A43" s="286" t="s">
        <v>594</v>
      </c>
      <c r="B43" s="276" t="s">
        <v>678</v>
      </c>
      <c r="C43" s="170" t="s">
        <v>689</v>
      </c>
      <c r="D43" s="170" t="s">
        <v>690</v>
      </c>
      <c r="E43" s="171" t="s">
        <v>5</v>
      </c>
      <c r="F43" s="171" t="s">
        <v>691</v>
      </c>
      <c r="G43" s="180">
        <v>0.5998</v>
      </c>
      <c r="H43" s="182">
        <v>0.64</v>
      </c>
      <c r="I43" s="182"/>
      <c r="J43" s="182">
        <v>0.64</v>
      </c>
      <c r="K43" s="182"/>
      <c r="L43" s="171" t="s">
        <v>692</v>
      </c>
      <c r="M43" s="171" t="s">
        <v>683</v>
      </c>
      <c r="N43" s="171" t="s">
        <v>693</v>
      </c>
      <c r="O43" t="str">
        <f t="shared" si="0"/>
        <v>Gestión Docente</v>
      </c>
    </row>
    <row r="44" spans="1:15" ht="330" x14ac:dyDescent="0.25">
      <c r="A44" s="286" t="s">
        <v>594</v>
      </c>
      <c r="B44" s="276" t="s">
        <v>678</v>
      </c>
      <c r="C44" s="170" t="s">
        <v>694</v>
      </c>
      <c r="D44" s="170" t="s">
        <v>695</v>
      </c>
      <c r="E44" s="171" t="s">
        <v>5</v>
      </c>
      <c r="F44" s="171" t="s">
        <v>696</v>
      </c>
      <c r="G44" s="180">
        <v>0.4461</v>
      </c>
      <c r="H44" s="182">
        <v>0.45900000000000002</v>
      </c>
      <c r="I44" s="182"/>
      <c r="J44" s="182">
        <v>0.72299999999999998</v>
      </c>
      <c r="K44" s="182"/>
      <c r="L44" s="171" t="s">
        <v>697</v>
      </c>
      <c r="M44" s="171" t="s">
        <v>683</v>
      </c>
      <c r="N44" s="171" t="s">
        <v>693</v>
      </c>
      <c r="O44" t="str">
        <f t="shared" si="0"/>
        <v>Gestión Docente</v>
      </c>
    </row>
    <row r="45" spans="1:15" ht="165" x14ac:dyDescent="0.25">
      <c r="A45" s="286" t="s">
        <v>594</v>
      </c>
      <c r="B45" s="276" t="s">
        <v>678</v>
      </c>
      <c r="C45" s="170" t="s">
        <v>698</v>
      </c>
      <c r="D45" s="170" t="s">
        <v>699</v>
      </c>
      <c r="E45" s="171" t="s">
        <v>5</v>
      </c>
      <c r="F45" s="171" t="s">
        <v>700</v>
      </c>
      <c r="G45" s="180">
        <v>0.79110000000000003</v>
      </c>
      <c r="H45" s="182">
        <v>0.55000000000000004</v>
      </c>
      <c r="I45" s="182"/>
      <c r="J45" s="182">
        <v>0.85</v>
      </c>
      <c r="K45" s="182"/>
      <c r="L45" s="171" t="s">
        <v>701</v>
      </c>
      <c r="M45" s="171" t="s">
        <v>683</v>
      </c>
      <c r="N45" s="171" t="s">
        <v>693</v>
      </c>
      <c r="O45" t="str">
        <f t="shared" si="0"/>
        <v>Gestión Docente</v>
      </c>
    </row>
    <row r="46" spans="1:15" ht="165" x14ac:dyDescent="0.25">
      <c r="A46" s="286" t="s">
        <v>594</v>
      </c>
      <c r="B46" s="276" t="s">
        <v>678</v>
      </c>
      <c r="C46" s="170" t="s">
        <v>702</v>
      </c>
      <c r="D46" s="170" t="s">
        <v>703</v>
      </c>
      <c r="E46" s="171" t="s">
        <v>5</v>
      </c>
      <c r="F46" s="171" t="s">
        <v>704</v>
      </c>
      <c r="G46" s="180">
        <v>0.35599999999999998</v>
      </c>
      <c r="H46" s="181">
        <v>0.43559999999999999</v>
      </c>
      <c r="I46" s="181"/>
      <c r="J46" s="181">
        <v>0.76</v>
      </c>
      <c r="K46" s="181"/>
      <c r="L46" s="171" t="s">
        <v>705</v>
      </c>
      <c r="M46" s="171" t="s">
        <v>683</v>
      </c>
      <c r="N46" s="171" t="s">
        <v>693</v>
      </c>
      <c r="O46" t="str">
        <f t="shared" si="0"/>
        <v>Gestión Docente</v>
      </c>
    </row>
    <row r="47" spans="1:15" ht="165" x14ac:dyDescent="0.25">
      <c r="A47" s="286" t="s">
        <v>594</v>
      </c>
      <c r="B47" s="276" t="s">
        <v>678</v>
      </c>
      <c r="C47" s="170" t="s">
        <v>706</v>
      </c>
      <c r="D47" s="170" t="s">
        <v>707</v>
      </c>
      <c r="E47" s="171" t="s">
        <v>5</v>
      </c>
      <c r="F47" s="171" t="s">
        <v>708</v>
      </c>
      <c r="G47" s="180">
        <v>0.2</v>
      </c>
      <c r="H47" s="182">
        <v>0.66</v>
      </c>
      <c r="I47" s="182"/>
      <c r="J47" s="182">
        <v>1</v>
      </c>
      <c r="K47" s="182"/>
      <c r="L47" s="171" t="s">
        <v>709</v>
      </c>
      <c r="M47" s="171" t="s">
        <v>683</v>
      </c>
      <c r="N47" s="171" t="s">
        <v>693</v>
      </c>
      <c r="O47" t="str">
        <f t="shared" si="0"/>
        <v>Gestión Docente</v>
      </c>
    </row>
    <row r="48" spans="1:15" ht="132" x14ac:dyDescent="0.25">
      <c r="A48" s="286" t="s">
        <v>594</v>
      </c>
      <c r="B48" s="276" t="s">
        <v>710</v>
      </c>
      <c r="C48" s="161" t="s">
        <v>711</v>
      </c>
      <c r="D48" s="170" t="s">
        <v>712</v>
      </c>
      <c r="E48" s="159" t="s">
        <v>5</v>
      </c>
      <c r="F48" s="154" t="s">
        <v>713</v>
      </c>
      <c r="G48" s="326">
        <v>0.93899999999999995</v>
      </c>
      <c r="H48" s="183">
        <v>0.96</v>
      </c>
      <c r="I48" s="183"/>
      <c r="J48" s="183">
        <v>1</v>
      </c>
      <c r="K48" s="183"/>
      <c r="L48" s="157" t="s">
        <v>714</v>
      </c>
      <c r="M48" s="184" t="s">
        <v>715</v>
      </c>
      <c r="N48" s="879" t="s">
        <v>693</v>
      </c>
      <c r="O48" t="str">
        <f t="shared" si="0"/>
        <v>Gestión de la Educación virtual</v>
      </c>
    </row>
    <row r="49" spans="1:15" ht="82.5" x14ac:dyDescent="0.25">
      <c r="A49" s="286" t="s">
        <v>594</v>
      </c>
      <c r="B49" s="276" t="s">
        <v>710</v>
      </c>
      <c r="C49" s="161" t="s">
        <v>716</v>
      </c>
      <c r="D49" s="161" t="s">
        <v>717</v>
      </c>
      <c r="E49" s="159" t="s">
        <v>406</v>
      </c>
      <c r="F49" s="154" t="s">
        <v>718</v>
      </c>
      <c r="G49" s="178">
        <v>0</v>
      </c>
      <c r="H49" s="178">
        <v>1</v>
      </c>
      <c r="I49" s="178"/>
      <c r="J49" s="178">
        <v>3</v>
      </c>
      <c r="K49" s="178"/>
      <c r="L49" s="157" t="s">
        <v>719</v>
      </c>
      <c r="M49" s="184" t="s">
        <v>720</v>
      </c>
      <c r="N49" s="879"/>
      <c r="O49" t="str">
        <f t="shared" si="0"/>
        <v>Gestión de la Educación virtual</v>
      </c>
    </row>
    <row r="50" spans="1:15" ht="115.5" x14ac:dyDescent="0.25">
      <c r="A50" s="286" t="s">
        <v>594</v>
      </c>
      <c r="B50" s="276" t="s">
        <v>710</v>
      </c>
      <c r="C50" s="161" t="s">
        <v>721</v>
      </c>
      <c r="D50" s="161" t="s">
        <v>722</v>
      </c>
      <c r="E50" s="159" t="s">
        <v>406</v>
      </c>
      <c r="F50" s="154" t="s">
        <v>723</v>
      </c>
      <c r="G50" s="178">
        <v>0</v>
      </c>
      <c r="H50" s="178">
        <v>1</v>
      </c>
      <c r="I50" s="178"/>
      <c r="J50" s="178">
        <v>3</v>
      </c>
      <c r="K50" s="178"/>
      <c r="L50" s="157" t="s">
        <v>724</v>
      </c>
      <c r="M50" s="184" t="s">
        <v>725</v>
      </c>
      <c r="N50" s="879"/>
      <c r="O50" t="str">
        <f t="shared" si="0"/>
        <v>Gestión de la Educación virtual</v>
      </c>
    </row>
    <row r="51" spans="1:15" ht="280.5" x14ac:dyDescent="0.25">
      <c r="A51" s="286" t="s">
        <v>594</v>
      </c>
      <c r="B51" s="276" t="s">
        <v>726</v>
      </c>
      <c r="C51" s="161" t="s">
        <v>727</v>
      </c>
      <c r="D51" s="161" t="s">
        <v>728</v>
      </c>
      <c r="E51" s="159" t="s">
        <v>5</v>
      </c>
      <c r="F51" s="159" t="s">
        <v>729</v>
      </c>
      <c r="G51" s="165">
        <v>0.50239999999999996</v>
      </c>
      <c r="H51" s="166">
        <v>0.5</v>
      </c>
      <c r="I51" s="166"/>
      <c r="J51" s="166">
        <v>0.5</v>
      </c>
      <c r="K51" s="166"/>
      <c r="L51" s="159" t="s">
        <v>730</v>
      </c>
      <c r="M51" s="159" t="s">
        <v>731</v>
      </c>
      <c r="N51" s="879" t="s">
        <v>732</v>
      </c>
      <c r="O51" t="str">
        <f t="shared" si="0"/>
        <v>Gestión Académica Estudiantil</v>
      </c>
    </row>
    <row r="52" spans="1:15" ht="313.5" x14ac:dyDescent="0.25">
      <c r="A52" s="286" t="s">
        <v>594</v>
      </c>
      <c r="B52" s="276" t="s">
        <v>726</v>
      </c>
      <c r="C52" s="161" t="s">
        <v>733</v>
      </c>
      <c r="D52" s="161" t="s">
        <v>734</v>
      </c>
      <c r="E52" s="159" t="s">
        <v>5</v>
      </c>
      <c r="F52" s="157" t="s">
        <v>735</v>
      </c>
      <c r="G52" s="165">
        <v>0.83</v>
      </c>
      <c r="H52" s="166">
        <v>0.8</v>
      </c>
      <c r="I52" s="166"/>
      <c r="J52" s="166">
        <v>0.8</v>
      </c>
      <c r="K52" s="166"/>
      <c r="L52" s="159" t="s">
        <v>736</v>
      </c>
      <c r="M52" s="159" t="s">
        <v>600</v>
      </c>
      <c r="N52" s="879"/>
      <c r="O52" t="str">
        <f t="shared" si="0"/>
        <v>Gestión Académica Estudiantil</v>
      </c>
    </row>
    <row r="53" spans="1:15" ht="132" x14ac:dyDescent="0.25">
      <c r="A53" s="286" t="s">
        <v>594</v>
      </c>
      <c r="B53" s="276" t="s">
        <v>726</v>
      </c>
      <c r="C53" s="161" t="s">
        <v>737</v>
      </c>
      <c r="D53" s="179" t="s">
        <v>738</v>
      </c>
      <c r="E53" s="159" t="s">
        <v>5</v>
      </c>
      <c r="F53" s="159" t="s">
        <v>739</v>
      </c>
      <c r="G53" s="165">
        <v>0.87829999999999997</v>
      </c>
      <c r="H53" s="166">
        <f>100%-11%</f>
        <v>0.89</v>
      </c>
      <c r="I53" s="166"/>
      <c r="J53" s="166">
        <v>0.90100000000000002</v>
      </c>
      <c r="K53" s="166"/>
      <c r="L53" s="159" t="s">
        <v>740</v>
      </c>
      <c r="M53" s="159" t="s">
        <v>741</v>
      </c>
      <c r="N53" s="879"/>
      <c r="O53" t="str">
        <f t="shared" si="0"/>
        <v>Gestión Académica Estudiantil</v>
      </c>
    </row>
    <row r="54" spans="1:15" ht="82.5" x14ac:dyDescent="0.25">
      <c r="A54" s="286" t="s">
        <v>594</v>
      </c>
      <c r="B54" s="276" t="s">
        <v>726</v>
      </c>
      <c r="C54" s="161" t="s">
        <v>742</v>
      </c>
      <c r="D54" s="161" t="s">
        <v>743</v>
      </c>
      <c r="E54" s="159" t="s">
        <v>5</v>
      </c>
      <c r="F54" s="159" t="s">
        <v>744</v>
      </c>
      <c r="G54" s="185">
        <v>0.49120000000000003</v>
      </c>
      <c r="H54" s="166">
        <v>0.50360000000000005</v>
      </c>
      <c r="I54" s="166"/>
      <c r="J54" s="166">
        <v>0.50360000000000005</v>
      </c>
      <c r="K54" s="166"/>
      <c r="L54" s="159" t="s">
        <v>745</v>
      </c>
      <c r="M54" s="159" t="s">
        <v>746</v>
      </c>
      <c r="N54" s="879"/>
      <c r="O54" t="str">
        <f t="shared" si="0"/>
        <v>Gestión Académica Estudiantil</v>
      </c>
    </row>
    <row r="55" spans="1:15" ht="132" x14ac:dyDescent="0.25">
      <c r="A55" s="286" t="s">
        <v>594</v>
      </c>
      <c r="B55" s="276" t="s">
        <v>726</v>
      </c>
      <c r="C55" s="161" t="s">
        <v>747</v>
      </c>
      <c r="D55" s="179" t="s">
        <v>748</v>
      </c>
      <c r="E55" s="159" t="s">
        <v>5</v>
      </c>
      <c r="F55" s="159" t="s">
        <v>749</v>
      </c>
      <c r="G55" s="165">
        <v>0.69350000000000001</v>
      </c>
      <c r="H55" s="165">
        <v>0.65</v>
      </c>
      <c r="I55" s="165"/>
      <c r="J55" s="165" t="s">
        <v>1040</v>
      </c>
      <c r="K55" s="165"/>
      <c r="L55" s="159" t="s">
        <v>750</v>
      </c>
      <c r="M55" s="159" t="s">
        <v>746</v>
      </c>
      <c r="N55" s="879"/>
      <c r="O55" t="str">
        <f t="shared" si="0"/>
        <v>Gestión Académica Estudiantil</v>
      </c>
    </row>
    <row r="56" spans="1:15" ht="49.5" x14ac:dyDescent="0.25">
      <c r="A56" s="286" t="s">
        <v>594</v>
      </c>
      <c r="B56" s="276" t="s">
        <v>726</v>
      </c>
      <c r="C56" s="186" t="s">
        <v>751</v>
      </c>
      <c r="D56" s="186" t="s">
        <v>752</v>
      </c>
      <c r="E56" s="187" t="s">
        <v>5</v>
      </c>
      <c r="F56" s="186" t="s">
        <v>753</v>
      </c>
      <c r="G56" s="188">
        <v>0.86</v>
      </c>
      <c r="H56" s="330">
        <v>0.9</v>
      </c>
      <c r="I56" s="189"/>
      <c r="J56" s="330">
        <v>0.90100000000000002</v>
      </c>
      <c r="K56" s="189"/>
      <c r="L56" s="316" t="s">
        <v>754</v>
      </c>
      <c r="M56" s="187" t="s">
        <v>746</v>
      </c>
      <c r="N56" s="880"/>
      <c r="O56" t="str">
        <f t="shared" si="0"/>
        <v>Gestión Académica Estudiantil</v>
      </c>
    </row>
    <row r="57" spans="1:15" ht="297" x14ac:dyDescent="0.25">
      <c r="A57" s="287" t="s">
        <v>755</v>
      </c>
      <c r="B57" s="195" t="s">
        <v>756</v>
      </c>
      <c r="C57" s="190" t="s">
        <v>757</v>
      </c>
      <c r="D57" s="191" t="s">
        <v>758</v>
      </c>
      <c r="E57" s="191" t="s">
        <v>5</v>
      </c>
      <c r="F57" s="192" t="s">
        <v>759</v>
      </c>
      <c r="G57" s="192">
        <v>0</v>
      </c>
      <c r="H57" s="192">
        <v>0.01</v>
      </c>
      <c r="I57" s="192"/>
      <c r="J57" s="192">
        <v>0.4</v>
      </c>
      <c r="K57" s="192"/>
      <c r="L57" s="191" t="s">
        <v>760</v>
      </c>
      <c r="M57" s="193" t="s">
        <v>439</v>
      </c>
      <c r="N57" s="193" t="s">
        <v>761</v>
      </c>
      <c r="O57" t="str">
        <f t="shared" si="0"/>
        <v>FORMACIÓN PARA LA VIDA</v>
      </c>
    </row>
    <row r="58" spans="1:15" ht="198" x14ac:dyDescent="0.25">
      <c r="A58" s="287" t="s">
        <v>755</v>
      </c>
      <c r="B58" s="195" t="s">
        <v>756</v>
      </c>
      <c r="C58" s="190" t="s">
        <v>762</v>
      </c>
      <c r="D58" s="191" t="s">
        <v>763</v>
      </c>
      <c r="E58" s="191" t="s">
        <v>5</v>
      </c>
      <c r="F58" s="192" t="s">
        <v>764</v>
      </c>
      <c r="G58" s="327">
        <v>0.56200000000000006</v>
      </c>
      <c r="H58" s="194">
        <v>0.7</v>
      </c>
      <c r="I58" s="194"/>
      <c r="J58" s="194">
        <v>1</v>
      </c>
      <c r="K58" s="194"/>
      <c r="L58" s="191" t="s">
        <v>765</v>
      </c>
      <c r="M58" s="193" t="s">
        <v>439</v>
      </c>
      <c r="N58" s="193" t="s">
        <v>766</v>
      </c>
      <c r="O58" t="str">
        <f t="shared" si="0"/>
        <v>FORMACIÓN PARA LA VIDA</v>
      </c>
    </row>
    <row r="59" spans="1:15" ht="181.5" x14ac:dyDescent="0.25">
      <c r="A59" s="287" t="s">
        <v>755</v>
      </c>
      <c r="B59" s="195" t="s">
        <v>756</v>
      </c>
      <c r="C59" s="190" t="s">
        <v>767</v>
      </c>
      <c r="D59" s="191" t="s">
        <v>768</v>
      </c>
      <c r="E59" s="191" t="s">
        <v>5</v>
      </c>
      <c r="F59" s="192" t="s">
        <v>769</v>
      </c>
      <c r="G59" s="192">
        <v>0.81</v>
      </c>
      <c r="H59" s="192">
        <v>0.85</v>
      </c>
      <c r="I59" s="192"/>
      <c r="J59" s="192">
        <v>1</v>
      </c>
      <c r="K59" s="192"/>
      <c r="L59" s="191" t="s">
        <v>770</v>
      </c>
      <c r="M59" s="193" t="s">
        <v>439</v>
      </c>
      <c r="N59" s="193" t="s">
        <v>766</v>
      </c>
      <c r="O59" t="str">
        <f t="shared" si="0"/>
        <v>FORMACIÓN PARA LA VIDA</v>
      </c>
    </row>
    <row r="60" spans="1:15" ht="148.5" x14ac:dyDescent="0.25">
      <c r="A60" s="287" t="s">
        <v>755</v>
      </c>
      <c r="B60" s="195" t="s">
        <v>756</v>
      </c>
      <c r="C60" s="190" t="s">
        <v>771</v>
      </c>
      <c r="D60" s="191" t="s">
        <v>772</v>
      </c>
      <c r="E60" s="191" t="s">
        <v>5</v>
      </c>
      <c r="F60" s="192" t="s">
        <v>773</v>
      </c>
      <c r="G60" s="197">
        <v>0.63690000000000002</v>
      </c>
      <c r="H60" s="192">
        <v>0.64</v>
      </c>
      <c r="I60" s="192"/>
      <c r="J60" s="192">
        <v>0.7</v>
      </c>
      <c r="K60" s="192"/>
      <c r="L60" s="191" t="s">
        <v>774</v>
      </c>
      <c r="M60" s="193" t="s">
        <v>439</v>
      </c>
      <c r="N60" s="193" t="s">
        <v>775</v>
      </c>
      <c r="O60" t="str">
        <f t="shared" si="0"/>
        <v>FORMACIÓN PARA LA VIDA</v>
      </c>
    </row>
    <row r="61" spans="1:15" ht="280.5" x14ac:dyDescent="0.25">
      <c r="A61" s="287" t="s">
        <v>755</v>
      </c>
      <c r="B61" s="195" t="s">
        <v>776</v>
      </c>
      <c r="C61" s="196" t="s">
        <v>777</v>
      </c>
      <c r="D61" s="196" t="s">
        <v>778</v>
      </c>
      <c r="E61" s="196" t="s">
        <v>779</v>
      </c>
      <c r="F61" s="196" t="s">
        <v>780</v>
      </c>
      <c r="G61" s="197" t="s">
        <v>1039</v>
      </c>
      <c r="H61" s="198" t="s">
        <v>781</v>
      </c>
      <c r="I61" s="198"/>
      <c r="J61" s="198" t="s">
        <v>1041</v>
      </c>
      <c r="K61" s="198"/>
      <c r="L61" s="191" t="s">
        <v>782</v>
      </c>
      <c r="M61" s="199" t="s">
        <v>439</v>
      </c>
      <c r="N61" s="200" t="s">
        <v>783</v>
      </c>
      <c r="O61" t="str">
        <f t="shared" si="0"/>
        <v>Gestión Estratégica</v>
      </c>
    </row>
    <row r="62" spans="1:15" ht="214.5" x14ac:dyDescent="0.25">
      <c r="A62" s="287" t="s">
        <v>755</v>
      </c>
      <c r="B62" s="195" t="s">
        <v>784</v>
      </c>
      <c r="C62" s="201" t="s">
        <v>785</v>
      </c>
      <c r="D62" s="202" t="s">
        <v>786</v>
      </c>
      <c r="E62" s="191" t="s">
        <v>458</v>
      </c>
      <c r="F62" s="202" t="s">
        <v>787</v>
      </c>
      <c r="G62" s="204">
        <v>2</v>
      </c>
      <c r="H62" s="204">
        <v>2</v>
      </c>
      <c r="I62" s="204"/>
      <c r="J62" s="204">
        <v>3</v>
      </c>
      <c r="K62" s="204"/>
      <c r="L62" s="191" t="s">
        <v>788</v>
      </c>
      <c r="M62" s="199" t="s">
        <v>439</v>
      </c>
      <c r="N62" s="200" t="s">
        <v>789</v>
      </c>
      <c r="O62" t="str">
        <f t="shared" si="0"/>
        <v>GESTIÓN SOCIAL</v>
      </c>
    </row>
    <row r="63" spans="1:15" ht="280.5" x14ac:dyDescent="0.25">
      <c r="A63" s="287" t="s">
        <v>755</v>
      </c>
      <c r="B63" s="195" t="s">
        <v>784</v>
      </c>
      <c r="C63" s="205" t="s">
        <v>790</v>
      </c>
      <c r="D63" s="202" t="s">
        <v>442</v>
      </c>
      <c r="E63" s="191" t="s">
        <v>5</v>
      </c>
      <c r="F63" s="202" t="s">
        <v>791</v>
      </c>
      <c r="G63" s="197">
        <v>0.77410000000000001</v>
      </c>
      <c r="H63" s="206">
        <v>0.75</v>
      </c>
      <c r="I63" s="206"/>
      <c r="J63" s="206">
        <v>0.94</v>
      </c>
      <c r="K63" s="206"/>
      <c r="L63" s="191" t="s">
        <v>792</v>
      </c>
      <c r="M63" s="199" t="s">
        <v>439</v>
      </c>
      <c r="N63" s="200" t="s">
        <v>793</v>
      </c>
      <c r="O63" t="str">
        <f t="shared" si="0"/>
        <v>GESTIÓN SOCIAL</v>
      </c>
    </row>
    <row r="64" spans="1:15" ht="214.5" x14ac:dyDescent="0.25">
      <c r="A64" s="287" t="s">
        <v>755</v>
      </c>
      <c r="B64" s="195" t="s">
        <v>784</v>
      </c>
      <c r="C64" s="190" t="s">
        <v>794</v>
      </c>
      <c r="D64" s="202" t="s">
        <v>795</v>
      </c>
      <c r="E64" s="191" t="s">
        <v>5</v>
      </c>
      <c r="F64" s="202" t="s">
        <v>796</v>
      </c>
      <c r="G64" s="197">
        <v>1</v>
      </c>
      <c r="H64" s="206">
        <v>0.9</v>
      </c>
      <c r="I64" s="206"/>
      <c r="J64" s="206">
        <v>0.9</v>
      </c>
      <c r="K64" s="206"/>
      <c r="L64" s="191" t="s">
        <v>797</v>
      </c>
      <c r="M64" s="199" t="s">
        <v>439</v>
      </c>
      <c r="N64" s="200" t="s">
        <v>793</v>
      </c>
      <c r="O64" t="str">
        <f t="shared" si="0"/>
        <v>GESTIÓN SOCIAL</v>
      </c>
    </row>
    <row r="65" spans="1:15" ht="313.5" x14ac:dyDescent="0.25">
      <c r="A65" s="287" t="s">
        <v>755</v>
      </c>
      <c r="B65" s="195" t="s">
        <v>784</v>
      </c>
      <c r="C65" s="203" t="s">
        <v>798</v>
      </c>
      <c r="D65" s="207" t="s">
        <v>799</v>
      </c>
      <c r="E65" s="191" t="s">
        <v>5</v>
      </c>
      <c r="F65" s="202" t="s">
        <v>800</v>
      </c>
      <c r="G65" s="204">
        <v>4.2</v>
      </c>
      <c r="H65" s="204">
        <v>3</v>
      </c>
      <c r="I65" s="204"/>
      <c r="J65" s="204">
        <v>5</v>
      </c>
      <c r="K65" s="204"/>
      <c r="L65" s="191" t="s">
        <v>801</v>
      </c>
      <c r="M65" s="199" t="s">
        <v>439</v>
      </c>
      <c r="N65" s="200" t="s">
        <v>793</v>
      </c>
      <c r="O65" t="str">
        <f t="shared" si="0"/>
        <v>GESTIÓN SOCIAL</v>
      </c>
    </row>
    <row r="66" spans="1:15" ht="280.5" x14ac:dyDescent="0.25">
      <c r="A66" s="287" t="s">
        <v>755</v>
      </c>
      <c r="B66" s="277" t="s">
        <v>802</v>
      </c>
      <c r="C66" s="190" t="s">
        <v>803</v>
      </c>
      <c r="D66" s="202" t="s">
        <v>804</v>
      </c>
      <c r="E66" s="191" t="s">
        <v>5</v>
      </c>
      <c r="F66" s="202" t="s">
        <v>805</v>
      </c>
      <c r="G66" s="327">
        <v>0.997</v>
      </c>
      <c r="H66" s="208">
        <v>1</v>
      </c>
      <c r="I66" s="208"/>
      <c r="J66" s="208">
        <v>1</v>
      </c>
      <c r="K66" s="208"/>
      <c r="L66" s="191" t="s">
        <v>806</v>
      </c>
      <c r="M66" s="199" t="s">
        <v>439</v>
      </c>
      <c r="N66" s="200" t="s">
        <v>807</v>
      </c>
      <c r="O66" t="str">
        <f t="shared" si="0"/>
        <v>PAI</v>
      </c>
    </row>
    <row r="67" spans="1:15" ht="297" x14ac:dyDescent="0.25">
      <c r="A67" s="287" t="s">
        <v>755</v>
      </c>
      <c r="B67" s="277" t="s">
        <v>802</v>
      </c>
      <c r="C67" s="190" t="s">
        <v>808</v>
      </c>
      <c r="D67" s="196" t="s">
        <v>809</v>
      </c>
      <c r="E67" s="71" t="s">
        <v>5</v>
      </c>
      <c r="F67" s="196" t="s">
        <v>810</v>
      </c>
      <c r="G67" s="197">
        <v>0.70340000000000003</v>
      </c>
      <c r="H67" s="206">
        <v>0.75</v>
      </c>
      <c r="I67" s="206"/>
      <c r="J67" s="206">
        <v>0.94</v>
      </c>
      <c r="K67" s="206"/>
      <c r="L67" s="191" t="s">
        <v>811</v>
      </c>
      <c r="M67" s="199" t="s">
        <v>439</v>
      </c>
      <c r="N67" s="200" t="s">
        <v>807</v>
      </c>
      <c r="O67" t="str">
        <f t="shared" si="0"/>
        <v>PAI</v>
      </c>
    </row>
    <row r="68" spans="1:15" ht="165" x14ac:dyDescent="0.25">
      <c r="A68" s="287" t="s">
        <v>755</v>
      </c>
      <c r="B68" s="209" t="s">
        <v>812</v>
      </c>
      <c r="C68" s="210" t="s">
        <v>813</v>
      </c>
      <c r="D68" s="211" t="s">
        <v>814</v>
      </c>
      <c r="E68" s="212" t="s">
        <v>5</v>
      </c>
      <c r="F68" s="211" t="s">
        <v>815</v>
      </c>
      <c r="G68" s="197">
        <v>0.34789999999999999</v>
      </c>
      <c r="H68" s="206">
        <v>0.3</v>
      </c>
      <c r="I68" s="206"/>
      <c r="J68" s="206">
        <v>0.2</v>
      </c>
      <c r="K68" s="206"/>
      <c r="L68" s="191" t="s">
        <v>816</v>
      </c>
      <c r="M68" s="199" t="s">
        <v>439</v>
      </c>
      <c r="N68" s="191" t="s">
        <v>817</v>
      </c>
      <c r="O68" t="str">
        <f t="shared" ref="O68:O107" si="1">B68</f>
        <v>PROMOCIÓN DE LA SALUD INTEGRAL</v>
      </c>
    </row>
    <row r="69" spans="1:15" ht="231" x14ac:dyDescent="0.25">
      <c r="A69" s="288" t="s">
        <v>818</v>
      </c>
      <c r="B69" s="278" t="s">
        <v>819</v>
      </c>
      <c r="C69" s="213" t="s">
        <v>820</v>
      </c>
      <c r="D69" s="214" t="s">
        <v>821</v>
      </c>
      <c r="E69" s="215" t="s">
        <v>447</v>
      </c>
      <c r="F69" s="213" t="s">
        <v>822</v>
      </c>
      <c r="G69" s="213">
        <v>193</v>
      </c>
      <c r="H69" s="213">
        <v>198</v>
      </c>
      <c r="I69" s="213"/>
      <c r="J69" s="213">
        <v>218</v>
      </c>
      <c r="K69" s="213"/>
      <c r="L69" s="213" t="s">
        <v>823</v>
      </c>
      <c r="M69" s="213" t="s">
        <v>450</v>
      </c>
      <c r="N69" s="213" t="s">
        <v>824</v>
      </c>
      <c r="O69" t="str">
        <f t="shared" si="1"/>
        <v>CREACIÓN Y TRANSFORMACIÓN  DEL CONOCIMIENTO</v>
      </c>
    </row>
    <row r="70" spans="1:15" ht="231" x14ac:dyDescent="0.25">
      <c r="A70" s="288" t="s">
        <v>818</v>
      </c>
      <c r="B70" s="329" t="s">
        <v>819</v>
      </c>
      <c r="C70" s="328" t="s">
        <v>825</v>
      </c>
      <c r="D70" s="217" t="s">
        <v>826</v>
      </c>
      <c r="E70" s="218" t="s">
        <v>447</v>
      </c>
      <c r="F70" s="217" t="s">
        <v>827</v>
      </c>
      <c r="G70" s="216">
        <v>12</v>
      </c>
      <c r="H70" s="216">
        <v>10</v>
      </c>
      <c r="I70" s="217"/>
      <c r="J70" s="217">
        <v>17</v>
      </c>
      <c r="K70" s="217"/>
      <c r="L70" s="217" t="s">
        <v>828</v>
      </c>
      <c r="M70" s="216" t="s">
        <v>450</v>
      </c>
      <c r="N70" s="216" t="s">
        <v>824</v>
      </c>
      <c r="O70" t="str">
        <f t="shared" si="1"/>
        <v>CREACIÓN Y TRANSFORMACIÓN  DEL CONOCIMIENTO</v>
      </c>
    </row>
    <row r="71" spans="1:15" ht="198" x14ac:dyDescent="0.25">
      <c r="A71" s="288" t="s">
        <v>818</v>
      </c>
      <c r="B71" s="278" t="s">
        <v>819</v>
      </c>
      <c r="C71" s="216" t="s">
        <v>829</v>
      </c>
      <c r="D71" s="217" t="s">
        <v>830</v>
      </c>
      <c r="E71" s="218" t="s">
        <v>447</v>
      </c>
      <c r="F71" s="217" t="s">
        <v>831</v>
      </c>
      <c r="G71" s="216">
        <v>6</v>
      </c>
      <c r="H71" s="216">
        <v>9</v>
      </c>
      <c r="I71" s="217"/>
      <c r="J71" s="217">
        <v>12</v>
      </c>
      <c r="K71" s="217"/>
      <c r="L71" s="217" t="s">
        <v>832</v>
      </c>
      <c r="M71" s="216" t="s">
        <v>450</v>
      </c>
      <c r="N71" s="216" t="s">
        <v>824</v>
      </c>
      <c r="O71" t="str">
        <f t="shared" si="1"/>
        <v>CREACIÓN Y TRANSFORMACIÓN  DEL CONOCIMIENTO</v>
      </c>
    </row>
    <row r="72" spans="1:15" ht="198" x14ac:dyDescent="0.25">
      <c r="A72" s="288" t="s">
        <v>818</v>
      </c>
      <c r="B72" s="279" t="s">
        <v>488</v>
      </c>
      <c r="C72" s="216" t="s">
        <v>833</v>
      </c>
      <c r="D72" s="217" t="s">
        <v>834</v>
      </c>
      <c r="E72" s="218" t="s">
        <v>447</v>
      </c>
      <c r="F72" s="216" t="s">
        <v>835</v>
      </c>
      <c r="G72" s="216">
        <v>82</v>
      </c>
      <c r="H72" s="216">
        <v>82</v>
      </c>
      <c r="I72" s="216"/>
      <c r="J72" s="216">
        <v>85</v>
      </c>
      <c r="K72" s="216"/>
      <c r="L72" s="216" t="s">
        <v>836</v>
      </c>
      <c r="M72" s="216" t="s">
        <v>837</v>
      </c>
      <c r="N72" s="216" t="s">
        <v>824</v>
      </c>
      <c r="O72" t="str">
        <f t="shared" si="1"/>
        <v>DESARROLLO INSTITUCIONAL</v>
      </c>
    </row>
    <row r="73" spans="1:15" ht="280.5" x14ac:dyDescent="0.25">
      <c r="A73" s="288" t="s">
        <v>818</v>
      </c>
      <c r="B73" s="279" t="s">
        <v>488</v>
      </c>
      <c r="C73" s="216" t="s">
        <v>838</v>
      </c>
      <c r="D73" s="216" t="s">
        <v>839</v>
      </c>
      <c r="E73" s="218" t="s">
        <v>5</v>
      </c>
      <c r="F73" s="216" t="s">
        <v>840</v>
      </c>
      <c r="G73" s="219">
        <v>0.77</v>
      </c>
      <c r="H73" s="220">
        <v>0.8</v>
      </c>
      <c r="I73" s="220"/>
      <c r="J73" s="220">
        <v>0.8</v>
      </c>
      <c r="K73" s="220"/>
      <c r="L73" s="216" t="s">
        <v>841</v>
      </c>
      <c r="M73" s="216" t="s">
        <v>842</v>
      </c>
      <c r="N73" s="216" t="s">
        <v>824</v>
      </c>
      <c r="O73" t="str">
        <f t="shared" si="1"/>
        <v>DESARROLLO INSTITUCIONAL</v>
      </c>
    </row>
    <row r="74" spans="1:15" ht="231" x14ac:dyDescent="0.25">
      <c r="A74" s="288" t="s">
        <v>818</v>
      </c>
      <c r="B74" s="279" t="s">
        <v>488</v>
      </c>
      <c r="C74" s="221" t="s">
        <v>843</v>
      </c>
      <c r="D74" s="221" t="s">
        <v>844</v>
      </c>
      <c r="E74" s="218" t="s">
        <v>447</v>
      </c>
      <c r="F74" s="221" t="s">
        <v>845</v>
      </c>
      <c r="G74" s="221">
        <v>34</v>
      </c>
      <c r="H74" s="221">
        <v>40</v>
      </c>
      <c r="I74" s="221"/>
      <c r="J74" s="221">
        <v>24</v>
      </c>
      <c r="K74" s="221"/>
      <c r="L74" s="221" t="s">
        <v>846</v>
      </c>
      <c r="M74" s="221" t="s">
        <v>847</v>
      </c>
      <c r="N74" s="221" t="s">
        <v>824</v>
      </c>
      <c r="O74" t="str">
        <f t="shared" si="1"/>
        <v>DESARROLLO INSTITUCIONAL</v>
      </c>
    </row>
    <row r="75" spans="1:15" ht="148.5" x14ac:dyDescent="0.25">
      <c r="A75" s="288" t="s">
        <v>818</v>
      </c>
      <c r="B75" s="279" t="s">
        <v>488</v>
      </c>
      <c r="C75" s="222" t="s">
        <v>848</v>
      </c>
      <c r="D75" s="223" t="s">
        <v>849</v>
      </c>
      <c r="E75" s="224" t="s">
        <v>654</v>
      </c>
      <c r="F75" s="222" t="s">
        <v>850</v>
      </c>
      <c r="G75" s="222">
        <v>0</v>
      </c>
      <c r="H75" s="224">
        <v>1.2</v>
      </c>
      <c r="I75" s="224"/>
      <c r="J75" s="224" t="s">
        <v>1040</v>
      </c>
      <c r="K75" s="224"/>
      <c r="L75" s="222" t="s">
        <v>851</v>
      </c>
      <c r="M75" s="225" t="s">
        <v>852</v>
      </c>
      <c r="N75" s="222" t="s">
        <v>824</v>
      </c>
      <c r="O75" t="str">
        <f t="shared" si="1"/>
        <v>DESARROLLO INSTITUCIONAL</v>
      </c>
    </row>
    <row r="76" spans="1:15" ht="264" x14ac:dyDescent="0.25">
      <c r="A76" s="288" t="s">
        <v>818</v>
      </c>
      <c r="B76" s="279" t="s">
        <v>853</v>
      </c>
      <c r="C76" s="213" t="s">
        <v>854</v>
      </c>
      <c r="D76" s="213" t="s">
        <v>855</v>
      </c>
      <c r="E76" s="218" t="s">
        <v>447</v>
      </c>
      <c r="F76" s="213" t="s">
        <v>856</v>
      </c>
      <c r="G76" s="213">
        <v>67</v>
      </c>
      <c r="H76" s="213">
        <v>12</v>
      </c>
      <c r="I76" s="213"/>
      <c r="J76" s="213">
        <v>125</v>
      </c>
      <c r="K76" s="213"/>
      <c r="L76" s="213" t="s">
        <v>857</v>
      </c>
      <c r="M76" s="214" t="s">
        <v>858</v>
      </c>
      <c r="N76" s="222" t="s">
        <v>859</v>
      </c>
      <c r="O76" t="str">
        <f t="shared" si="1"/>
        <v>GESTIÓN, TRANSFERENCIA O APLICACIÓN DEL CONOCIMIENTO</v>
      </c>
    </row>
    <row r="77" spans="1:15" ht="214.5" x14ac:dyDescent="0.25">
      <c r="A77" s="288" t="s">
        <v>818</v>
      </c>
      <c r="B77" s="279" t="s">
        <v>853</v>
      </c>
      <c r="C77" s="216" t="s">
        <v>860</v>
      </c>
      <c r="D77" s="217" t="s">
        <v>861</v>
      </c>
      <c r="E77" s="218" t="s">
        <v>447</v>
      </c>
      <c r="F77" s="216" t="s">
        <v>862</v>
      </c>
      <c r="G77" s="216">
        <v>4243</v>
      </c>
      <c r="H77" s="216">
        <v>1000</v>
      </c>
      <c r="I77" s="216"/>
      <c r="J77" s="216">
        <v>200</v>
      </c>
      <c r="K77" s="216"/>
      <c r="L77" s="216" t="s">
        <v>863</v>
      </c>
      <c r="M77" s="216"/>
      <c r="N77" s="213" t="s">
        <v>859</v>
      </c>
      <c r="O77" t="str">
        <f t="shared" si="1"/>
        <v>GESTIÓN, TRANSFERENCIA O APLICACIÓN DEL CONOCIMIENTO</v>
      </c>
    </row>
    <row r="78" spans="1:15" ht="132" x14ac:dyDescent="0.25">
      <c r="A78" s="288" t="s">
        <v>818</v>
      </c>
      <c r="B78" s="280" t="s">
        <v>864</v>
      </c>
      <c r="C78" s="222" t="s">
        <v>865</v>
      </c>
      <c r="D78" s="222" t="s">
        <v>866</v>
      </c>
      <c r="E78" s="226" t="s">
        <v>458</v>
      </c>
      <c r="F78" s="222" t="s">
        <v>867</v>
      </c>
      <c r="G78" s="222">
        <v>68</v>
      </c>
      <c r="H78" s="222">
        <v>68</v>
      </c>
      <c r="I78" s="222"/>
      <c r="J78" s="222">
        <v>70</v>
      </c>
      <c r="K78" s="222"/>
      <c r="L78" s="222" t="s">
        <v>868</v>
      </c>
      <c r="M78" s="222" t="s">
        <v>869</v>
      </c>
      <c r="N78" s="227" t="s">
        <v>870</v>
      </c>
      <c r="O78" t="str">
        <f t="shared" si="1"/>
        <v>Generación de desarrollo social y cultural a través de la extensión</v>
      </c>
    </row>
    <row r="79" spans="1:15" ht="132" x14ac:dyDescent="0.25">
      <c r="A79" s="288" t="s">
        <v>818</v>
      </c>
      <c r="B79" s="280" t="s">
        <v>864</v>
      </c>
      <c r="C79" s="222" t="s">
        <v>871</v>
      </c>
      <c r="D79" s="222" t="s">
        <v>872</v>
      </c>
      <c r="E79" s="226" t="s">
        <v>458</v>
      </c>
      <c r="F79" s="222" t="s">
        <v>873</v>
      </c>
      <c r="G79" s="222" t="s">
        <v>1040</v>
      </c>
      <c r="H79" s="222">
        <v>610</v>
      </c>
      <c r="I79" s="222"/>
      <c r="J79" s="222" t="s">
        <v>1040</v>
      </c>
      <c r="K79" s="222"/>
      <c r="L79" s="226" t="s">
        <v>874</v>
      </c>
      <c r="M79" s="226" t="s">
        <v>875</v>
      </c>
      <c r="N79" s="227" t="s">
        <v>870</v>
      </c>
      <c r="O79" t="str">
        <f t="shared" si="1"/>
        <v>Generación de desarrollo social y cultural a través de la extensión</v>
      </c>
    </row>
    <row r="80" spans="1:15" ht="132" x14ac:dyDescent="0.25">
      <c r="A80" s="288" t="s">
        <v>818</v>
      </c>
      <c r="B80" s="280" t="s">
        <v>864</v>
      </c>
      <c r="C80" s="222" t="s">
        <v>876</v>
      </c>
      <c r="D80" s="222" t="s">
        <v>877</v>
      </c>
      <c r="E80" s="226" t="s">
        <v>458</v>
      </c>
      <c r="F80" s="228" t="s">
        <v>878</v>
      </c>
      <c r="G80" s="222" t="s">
        <v>1040</v>
      </c>
      <c r="H80" s="222">
        <v>155</v>
      </c>
      <c r="I80" s="222"/>
      <c r="J80" s="222" t="s">
        <v>1040</v>
      </c>
      <c r="K80" s="222"/>
      <c r="L80" s="226" t="s">
        <v>879</v>
      </c>
      <c r="M80" s="226" t="s">
        <v>880</v>
      </c>
      <c r="N80" s="227" t="s">
        <v>870</v>
      </c>
      <c r="O80" t="str">
        <f t="shared" si="1"/>
        <v>Generación de desarrollo social y cultural a través de la extensión</v>
      </c>
    </row>
    <row r="81" spans="1:15" ht="66" x14ac:dyDescent="0.25">
      <c r="A81" s="288" t="s">
        <v>818</v>
      </c>
      <c r="B81" s="280" t="s">
        <v>864</v>
      </c>
      <c r="C81" s="222" t="s">
        <v>328</v>
      </c>
      <c r="D81" s="222" t="s">
        <v>881</v>
      </c>
      <c r="E81" s="226" t="s">
        <v>458</v>
      </c>
      <c r="F81" s="222" t="s">
        <v>882</v>
      </c>
      <c r="G81" s="222" t="s">
        <v>1040</v>
      </c>
      <c r="H81" s="222">
        <v>1800</v>
      </c>
      <c r="I81" s="222"/>
      <c r="J81" s="222" t="s">
        <v>1040</v>
      </c>
      <c r="K81" s="222"/>
      <c r="L81" s="226" t="s">
        <v>883</v>
      </c>
      <c r="M81" s="226" t="s">
        <v>884</v>
      </c>
      <c r="N81" s="226" t="s">
        <v>885</v>
      </c>
      <c r="O81" t="str">
        <f t="shared" si="1"/>
        <v>Generación de desarrollo social y cultural a través de la extensión</v>
      </c>
    </row>
    <row r="82" spans="1:15" ht="66" x14ac:dyDescent="0.25">
      <c r="A82" s="288" t="s">
        <v>818</v>
      </c>
      <c r="B82" s="280" t="s">
        <v>864</v>
      </c>
      <c r="C82" s="222" t="s">
        <v>886</v>
      </c>
      <c r="D82" s="222" t="s">
        <v>887</v>
      </c>
      <c r="E82" s="226" t="s">
        <v>458</v>
      </c>
      <c r="F82" s="222" t="s">
        <v>888</v>
      </c>
      <c r="G82" s="222" t="s">
        <v>1040</v>
      </c>
      <c r="H82" s="222">
        <v>20</v>
      </c>
      <c r="I82" s="222"/>
      <c r="J82" s="222" t="s">
        <v>1040</v>
      </c>
      <c r="K82" s="222"/>
      <c r="L82" s="226" t="s">
        <v>889</v>
      </c>
      <c r="M82" s="222" t="s">
        <v>890</v>
      </c>
      <c r="N82" s="226" t="s">
        <v>885</v>
      </c>
      <c r="O82" t="str">
        <f t="shared" si="1"/>
        <v>Generación de desarrollo social y cultural a través de la extensión</v>
      </c>
    </row>
    <row r="83" spans="1:15" ht="165" x14ac:dyDescent="0.25">
      <c r="A83" s="289" t="s">
        <v>891</v>
      </c>
      <c r="B83" s="281" t="s">
        <v>892</v>
      </c>
      <c r="C83" s="229" t="s">
        <v>893</v>
      </c>
      <c r="D83" s="230" t="s">
        <v>894</v>
      </c>
      <c r="E83" s="229" t="s">
        <v>5</v>
      </c>
      <c r="F83" s="229" t="s">
        <v>895</v>
      </c>
      <c r="G83" s="231">
        <v>0.1</v>
      </c>
      <c r="H83" s="232">
        <v>0.1</v>
      </c>
      <c r="I83" s="232"/>
      <c r="J83" s="232">
        <v>0.2</v>
      </c>
      <c r="K83" s="232"/>
      <c r="L83" s="232" t="s">
        <v>896</v>
      </c>
      <c r="M83" s="229" t="s">
        <v>897</v>
      </c>
      <c r="N83" s="229" t="s">
        <v>898</v>
      </c>
      <c r="O83" t="str">
        <f t="shared" si="1"/>
        <v>Nivel de internacionalización</v>
      </c>
    </row>
    <row r="84" spans="1:15" ht="66" x14ac:dyDescent="0.25">
      <c r="A84" s="289" t="s">
        <v>891</v>
      </c>
      <c r="B84" s="281" t="s">
        <v>892</v>
      </c>
      <c r="C84" s="229" t="s">
        <v>899</v>
      </c>
      <c r="D84" s="230" t="s">
        <v>900</v>
      </c>
      <c r="E84" s="229" t="s">
        <v>5</v>
      </c>
      <c r="F84" s="229" t="s">
        <v>901</v>
      </c>
      <c r="G84" s="231">
        <v>0.372</v>
      </c>
      <c r="H84" s="233">
        <v>0.4</v>
      </c>
      <c r="I84" s="233"/>
      <c r="J84" s="233">
        <v>0.5</v>
      </c>
      <c r="K84" s="233"/>
      <c r="L84" s="232" t="s">
        <v>902</v>
      </c>
      <c r="M84" s="229" t="s">
        <v>897</v>
      </c>
      <c r="N84" s="229" t="s">
        <v>898</v>
      </c>
      <c r="O84" t="str">
        <f t="shared" si="1"/>
        <v>Nivel de internacionalización</v>
      </c>
    </row>
    <row r="85" spans="1:15" ht="49.5" x14ac:dyDescent="0.25">
      <c r="A85" s="289" t="s">
        <v>891</v>
      </c>
      <c r="B85" s="281" t="s">
        <v>892</v>
      </c>
      <c r="C85" s="229" t="s">
        <v>903</v>
      </c>
      <c r="D85" s="230" t="s">
        <v>904</v>
      </c>
      <c r="E85" s="229" t="s">
        <v>5</v>
      </c>
      <c r="F85" s="229" t="s">
        <v>905</v>
      </c>
      <c r="G85" s="232">
        <v>0.18</v>
      </c>
      <c r="H85" s="234">
        <v>0.19</v>
      </c>
      <c r="I85" s="234"/>
      <c r="J85" s="234">
        <v>0.34</v>
      </c>
      <c r="K85" s="234"/>
      <c r="L85" s="232" t="s">
        <v>906</v>
      </c>
      <c r="M85" s="229" t="s">
        <v>897</v>
      </c>
      <c r="N85" s="229" t="s">
        <v>907</v>
      </c>
      <c r="O85" t="str">
        <f t="shared" si="1"/>
        <v>Nivel de internacionalización</v>
      </c>
    </row>
    <row r="86" spans="1:15" ht="49.5" x14ac:dyDescent="0.25">
      <c r="A86" s="289" t="s">
        <v>891</v>
      </c>
      <c r="B86" s="281" t="s">
        <v>892</v>
      </c>
      <c r="C86" s="229" t="s">
        <v>908</v>
      </c>
      <c r="D86" s="230" t="s">
        <v>909</v>
      </c>
      <c r="E86" s="229" t="s">
        <v>458</v>
      </c>
      <c r="F86" s="229" t="s">
        <v>910</v>
      </c>
      <c r="G86" s="235">
        <v>12</v>
      </c>
      <c r="H86" s="235">
        <v>10</v>
      </c>
      <c r="I86" s="235"/>
      <c r="J86" s="235" t="s">
        <v>1040</v>
      </c>
      <c r="K86" s="235"/>
      <c r="L86" s="232" t="s">
        <v>911</v>
      </c>
      <c r="M86" s="229" t="s">
        <v>912</v>
      </c>
      <c r="N86" s="229" t="s">
        <v>913</v>
      </c>
      <c r="O86" t="str">
        <f t="shared" si="1"/>
        <v>Nivel de internacionalización</v>
      </c>
    </row>
    <row r="87" spans="1:15" ht="49.5" x14ac:dyDescent="0.25">
      <c r="A87" s="289" t="s">
        <v>891</v>
      </c>
      <c r="B87" s="281" t="s">
        <v>892</v>
      </c>
      <c r="C87" s="236" t="s">
        <v>914</v>
      </c>
      <c r="D87" s="236" t="s">
        <v>915</v>
      </c>
      <c r="E87" s="229" t="s">
        <v>458</v>
      </c>
      <c r="F87" s="236" t="s">
        <v>916</v>
      </c>
      <c r="G87" s="235">
        <v>36</v>
      </c>
      <c r="H87" s="237">
        <v>43</v>
      </c>
      <c r="I87" s="237"/>
      <c r="J87" s="237" t="s">
        <v>1040</v>
      </c>
      <c r="K87" s="237"/>
      <c r="L87" s="232" t="s">
        <v>917</v>
      </c>
      <c r="M87" s="229" t="s">
        <v>912</v>
      </c>
      <c r="N87" s="236" t="s">
        <v>913</v>
      </c>
      <c r="O87" t="str">
        <f t="shared" si="1"/>
        <v>Nivel de internacionalización</v>
      </c>
    </row>
    <row r="88" spans="1:15" ht="82.5" x14ac:dyDescent="0.25">
      <c r="A88" s="289" t="s">
        <v>891</v>
      </c>
      <c r="B88" s="281" t="s">
        <v>892</v>
      </c>
      <c r="C88" s="229" t="s">
        <v>918</v>
      </c>
      <c r="D88" s="230" t="s">
        <v>919</v>
      </c>
      <c r="E88" s="229" t="s">
        <v>458</v>
      </c>
      <c r="F88" s="229" t="s">
        <v>920</v>
      </c>
      <c r="G88" s="238">
        <v>77</v>
      </c>
      <c r="H88" s="238">
        <v>60</v>
      </c>
      <c r="I88" s="238"/>
      <c r="J88" s="238">
        <v>70</v>
      </c>
      <c r="K88" s="238"/>
      <c r="L88" s="232" t="s">
        <v>921</v>
      </c>
      <c r="M88" s="229" t="s">
        <v>922</v>
      </c>
      <c r="N88" s="229" t="s">
        <v>923</v>
      </c>
      <c r="O88" t="str">
        <f t="shared" si="1"/>
        <v>Nivel de internacionalización</v>
      </c>
    </row>
    <row r="89" spans="1:15" ht="66" x14ac:dyDescent="0.25">
      <c r="A89" s="289" t="s">
        <v>891</v>
      </c>
      <c r="B89" s="281" t="s">
        <v>892</v>
      </c>
      <c r="C89" s="229" t="s">
        <v>924</v>
      </c>
      <c r="D89" s="230" t="s">
        <v>925</v>
      </c>
      <c r="E89" s="229" t="s">
        <v>926</v>
      </c>
      <c r="F89" s="229" t="s">
        <v>927</v>
      </c>
      <c r="G89" s="238">
        <v>70</v>
      </c>
      <c r="H89" s="238">
        <v>40</v>
      </c>
      <c r="I89" s="238"/>
      <c r="J89" s="238">
        <v>40</v>
      </c>
      <c r="K89" s="238"/>
      <c r="L89" s="232" t="s">
        <v>928</v>
      </c>
      <c r="M89" s="229" t="s">
        <v>929</v>
      </c>
      <c r="N89" s="229" t="s">
        <v>923</v>
      </c>
      <c r="O89" t="str">
        <f t="shared" si="1"/>
        <v>Nivel de internacionalización</v>
      </c>
    </row>
    <row r="90" spans="1:15" ht="115.5" x14ac:dyDescent="0.25">
      <c r="A90" s="289" t="s">
        <v>891</v>
      </c>
      <c r="B90" s="281" t="s">
        <v>892</v>
      </c>
      <c r="C90" s="229" t="s">
        <v>930</v>
      </c>
      <c r="D90" s="230" t="s">
        <v>931</v>
      </c>
      <c r="E90" s="229" t="s">
        <v>5</v>
      </c>
      <c r="F90" s="229" t="s">
        <v>932</v>
      </c>
      <c r="G90" s="232">
        <v>0.89</v>
      </c>
      <c r="H90" s="239">
        <v>0.9</v>
      </c>
      <c r="I90" s="239"/>
      <c r="J90" s="239">
        <v>0.95</v>
      </c>
      <c r="K90" s="239"/>
      <c r="L90" s="232" t="s">
        <v>933</v>
      </c>
      <c r="M90" s="229" t="s">
        <v>934</v>
      </c>
      <c r="N90" s="229" t="s">
        <v>923</v>
      </c>
      <c r="O90" t="str">
        <f t="shared" si="1"/>
        <v>Nivel de internacionalización</v>
      </c>
    </row>
    <row r="91" spans="1:15" ht="132" x14ac:dyDescent="0.25">
      <c r="A91" s="289" t="s">
        <v>891</v>
      </c>
      <c r="B91" s="281" t="s">
        <v>892</v>
      </c>
      <c r="C91" s="240" t="s">
        <v>935</v>
      </c>
      <c r="D91" s="240" t="s">
        <v>936</v>
      </c>
      <c r="E91" s="240" t="s">
        <v>458</v>
      </c>
      <c r="F91" s="240" t="s">
        <v>937</v>
      </c>
      <c r="G91" s="241">
        <v>18</v>
      </c>
      <c r="H91" s="241">
        <v>18</v>
      </c>
      <c r="I91" s="241"/>
      <c r="J91" s="241">
        <v>18</v>
      </c>
      <c r="K91" s="241"/>
      <c r="L91" s="240" t="s">
        <v>938</v>
      </c>
      <c r="M91" s="240" t="s">
        <v>939</v>
      </c>
      <c r="N91" s="229" t="s">
        <v>923</v>
      </c>
      <c r="O91" t="str">
        <f t="shared" si="1"/>
        <v>Nivel de internacionalización</v>
      </c>
    </row>
    <row r="92" spans="1:15" ht="132" x14ac:dyDescent="0.25">
      <c r="A92" s="289" t="s">
        <v>891</v>
      </c>
      <c r="B92" s="281" t="s">
        <v>892</v>
      </c>
      <c r="C92" s="240" t="s">
        <v>940</v>
      </c>
      <c r="D92" s="240" t="s">
        <v>941</v>
      </c>
      <c r="E92" s="240" t="s">
        <v>458</v>
      </c>
      <c r="F92" s="240" t="s">
        <v>942</v>
      </c>
      <c r="G92" s="241">
        <v>204</v>
      </c>
      <c r="H92" s="241">
        <v>180</v>
      </c>
      <c r="I92" s="241"/>
      <c r="J92" s="241">
        <v>220</v>
      </c>
      <c r="K92" s="241"/>
      <c r="L92" s="240" t="s">
        <v>943</v>
      </c>
      <c r="M92" s="240" t="s">
        <v>944</v>
      </c>
      <c r="N92" s="229" t="s">
        <v>945</v>
      </c>
      <c r="O92" t="str">
        <f t="shared" si="1"/>
        <v>Nivel de internacionalización</v>
      </c>
    </row>
    <row r="93" spans="1:15" ht="132" x14ac:dyDescent="0.25">
      <c r="A93" s="289" t="s">
        <v>891</v>
      </c>
      <c r="B93" s="281" t="s">
        <v>892</v>
      </c>
      <c r="C93" s="240" t="s">
        <v>946</v>
      </c>
      <c r="D93" s="240" t="s">
        <v>947</v>
      </c>
      <c r="E93" s="240" t="s">
        <v>458</v>
      </c>
      <c r="F93" s="240" t="s">
        <v>948</v>
      </c>
      <c r="G93" s="241">
        <v>69</v>
      </c>
      <c r="H93" s="241">
        <v>40</v>
      </c>
      <c r="I93" s="241"/>
      <c r="J93" s="241">
        <v>50</v>
      </c>
      <c r="K93" s="241"/>
      <c r="L93" s="240" t="s">
        <v>949</v>
      </c>
      <c r="M93" s="240" t="s">
        <v>950</v>
      </c>
      <c r="N93" s="229" t="s">
        <v>945</v>
      </c>
      <c r="O93" t="str">
        <f t="shared" si="1"/>
        <v>Nivel de internacionalización</v>
      </c>
    </row>
    <row r="94" spans="1:15" ht="247.5" x14ac:dyDescent="0.25">
      <c r="A94" s="289" t="s">
        <v>891</v>
      </c>
      <c r="B94" s="281" t="s">
        <v>892</v>
      </c>
      <c r="C94" s="240" t="s">
        <v>951</v>
      </c>
      <c r="D94" s="240" t="s">
        <v>952</v>
      </c>
      <c r="E94" s="240" t="s">
        <v>458</v>
      </c>
      <c r="F94" s="240" t="s">
        <v>953</v>
      </c>
      <c r="G94" s="241">
        <v>3</v>
      </c>
      <c r="H94" s="241">
        <v>2</v>
      </c>
      <c r="I94" s="241"/>
      <c r="J94" s="241">
        <v>2</v>
      </c>
      <c r="K94" s="241"/>
      <c r="L94" s="240" t="s">
        <v>954</v>
      </c>
      <c r="M94" s="240" t="s">
        <v>955</v>
      </c>
      <c r="N94" s="229" t="s">
        <v>923</v>
      </c>
      <c r="O94" t="str">
        <f t="shared" si="1"/>
        <v>Nivel de internacionalización</v>
      </c>
    </row>
    <row r="95" spans="1:15" ht="297" x14ac:dyDescent="0.25">
      <c r="A95" s="289" t="s">
        <v>891</v>
      </c>
      <c r="B95" s="281" t="s">
        <v>892</v>
      </c>
      <c r="C95" s="240" t="s">
        <v>956</v>
      </c>
      <c r="D95" s="240" t="s">
        <v>957</v>
      </c>
      <c r="E95" s="240" t="s">
        <v>458</v>
      </c>
      <c r="F95" s="240" t="s">
        <v>958</v>
      </c>
      <c r="G95" s="241">
        <v>3</v>
      </c>
      <c r="H95" s="241">
        <v>6</v>
      </c>
      <c r="I95" s="241"/>
      <c r="J95" s="241">
        <v>8</v>
      </c>
      <c r="K95" s="241"/>
      <c r="L95" s="240" t="s">
        <v>959</v>
      </c>
      <c r="M95" s="240" t="s">
        <v>960</v>
      </c>
      <c r="N95" s="229" t="s">
        <v>961</v>
      </c>
      <c r="O95" t="str">
        <f t="shared" si="1"/>
        <v>Nivel de internacionalización</v>
      </c>
    </row>
    <row r="96" spans="1:15" ht="132" x14ac:dyDescent="0.25">
      <c r="A96" s="289" t="s">
        <v>891</v>
      </c>
      <c r="B96" s="281" t="s">
        <v>892</v>
      </c>
      <c r="C96" s="240" t="s">
        <v>962</v>
      </c>
      <c r="D96" s="240" t="s">
        <v>963</v>
      </c>
      <c r="E96" s="240" t="s">
        <v>458</v>
      </c>
      <c r="F96" s="240" t="s">
        <v>964</v>
      </c>
      <c r="G96" s="241">
        <v>15</v>
      </c>
      <c r="H96" s="241">
        <v>12</v>
      </c>
      <c r="I96" s="241"/>
      <c r="J96" s="241">
        <v>8</v>
      </c>
      <c r="K96" s="241"/>
      <c r="L96" s="240" t="s">
        <v>965</v>
      </c>
      <c r="M96" s="240" t="s">
        <v>966</v>
      </c>
      <c r="N96" s="229" t="s">
        <v>945</v>
      </c>
      <c r="O96" t="str">
        <f t="shared" si="1"/>
        <v>Nivel de internacionalización</v>
      </c>
    </row>
    <row r="97" spans="1:15" ht="165" x14ac:dyDescent="0.25">
      <c r="A97" s="289" t="s">
        <v>891</v>
      </c>
      <c r="B97" s="281" t="s">
        <v>892</v>
      </c>
      <c r="C97" s="240" t="s">
        <v>967</v>
      </c>
      <c r="D97" s="240" t="s">
        <v>968</v>
      </c>
      <c r="E97" s="240" t="s">
        <v>458</v>
      </c>
      <c r="F97" s="240" t="s">
        <v>969</v>
      </c>
      <c r="G97" s="241">
        <v>20</v>
      </c>
      <c r="H97" s="241">
        <v>20</v>
      </c>
      <c r="I97" s="241"/>
      <c r="J97" s="241">
        <v>18</v>
      </c>
      <c r="K97" s="241"/>
      <c r="L97" s="240" t="s">
        <v>970</v>
      </c>
      <c r="M97" s="240" t="s">
        <v>971</v>
      </c>
      <c r="N97" s="229" t="s">
        <v>972</v>
      </c>
      <c r="O97" t="str">
        <f t="shared" si="1"/>
        <v>Nivel de internacionalización</v>
      </c>
    </row>
    <row r="98" spans="1:15" ht="66" x14ac:dyDescent="0.25">
      <c r="A98" s="289" t="s">
        <v>891</v>
      </c>
      <c r="B98" s="242" t="s">
        <v>973</v>
      </c>
      <c r="C98" s="229" t="s">
        <v>974</v>
      </c>
      <c r="D98" s="230" t="s">
        <v>975</v>
      </c>
      <c r="E98" s="229" t="s">
        <v>5</v>
      </c>
      <c r="F98" s="229" t="s">
        <v>976</v>
      </c>
      <c r="G98" s="232">
        <v>0.28000000000000003</v>
      </c>
      <c r="H98" s="232">
        <v>0.3</v>
      </c>
      <c r="I98" s="232"/>
      <c r="J98" s="232">
        <v>0.4</v>
      </c>
      <c r="K98" s="232"/>
      <c r="L98" s="232" t="s">
        <v>977</v>
      </c>
      <c r="M98" s="229" t="s">
        <v>978</v>
      </c>
      <c r="N98" s="229" t="s">
        <v>913</v>
      </c>
      <c r="O98" t="str">
        <f t="shared" si="1"/>
        <v xml:space="preserve">Gestión de la Información </v>
      </c>
    </row>
    <row r="99" spans="1:15" ht="198" x14ac:dyDescent="0.25">
      <c r="A99" s="290" t="s">
        <v>979</v>
      </c>
      <c r="B99" s="243" t="s">
        <v>980</v>
      </c>
      <c r="C99" s="244" t="s">
        <v>981</v>
      </c>
      <c r="D99" s="155" t="s">
        <v>982</v>
      </c>
      <c r="E99" s="159" t="s">
        <v>458</v>
      </c>
      <c r="F99" s="159" t="s">
        <v>983</v>
      </c>
      <c r="G99" s="245">
        <v>13</v>
      </c>
      <c r="H99" s="245">
        <v>13</v>
      </c>
      <c r="I99" s="245"/>
      <c r="J99" s="245">
        <v>13</v>
      </c>
      <c r="K99" s="245"/>
      <c r="L99" s="246" t="s">
        <v>984</v>
      </c>
      <c r="M99" s="244" t="s">
        <v>985</v>
      </c>
      <c r="N99" s="247" t="s">
        <v>473</v>
      </c>
      <c r="O99" t="str">
        <f t="shared" si="1"/>
        <v>Direccionamiento estratégico de los ámbitos de la Tecnología y la Producción</v>
      </c>
    </row>
    <row r="100" spans="1:15" ht="247.5" x14ac:dyDescent="0.25">
      <c r="A100" s="290" t="s">
        <v>979</v>
      </c>
      <c r="B100" s="282" t="s">
        <v>986</v>
      </c>
      <c r="C100" s="248" t="s">
        <v>987</v>
      </c>
      <c r="D100" s="157" t="s">
        <v>988</v>
      </c>
      <c r="E100" s="249" t="s">
        <v>458</v>
      </c>
      <c r="F100" s="157" t="s">
        <v>989</v>
      </c>
      <c r="G100" s="245">
        <v>21</v>
      </c>
      <c r="H100" s="245">
        <v>19</v>
      </c>
      <c r="I100" s="245"/>
      <c r="J100" s="245">
        <v>20</v>
      </c>
      <c r="K100" s="245"/>
      <c r="L100" s="159" t="s">
        <v>990</v>
      </c>
      <c r="M100" s="159" t="s">
        <v>991</v>
      </c>
      <c r="N100" s="250" t="s">
        <v>473</v>
      </c>
      <c r="O100" t="str">
        <f t="shared" si="1"/>
        <v>Direccionamiento estratégico del ámbito del Conocimiento</v>
      </c>
    </row>
    <row r="101" spans="1:15" ht="247.5" x14ac:dyDescent="0.3">
      <c r="A101" s="290" t="s">
        <v>979</v>
      </c>
      <c r="B101" s="282" t="s">
        <v>986</v>
      </c>
      <c r="C101" s="251" t="s">
        <v>992</v>
      </c>
      <c r="D101" s="159" t="s">
        <v>993</v>
      </c>
      <c r="E101" s="159" t="s">
        <v>458</v>
      </c>
      <c r="F101" s="252" t="s">
        <v>994</v>
      </c>
      <c r="G101" s="245">
        <v>7</v>
      </c>
      <c r="H101" s="245">
        <v>7</v>
      </c>
      <c r="I101" s="245"/>
      <c r="J101" s="245">
        <v>4</v>
      </c>
      <c r="K101" s="245"/>
      <c r="L101" s="253" t="s">
        <v>995</v>
      </c>
      <c r="M101" s="159" t="s">
        <v>996</v>
      </c>
      <c r="N101" s="250" t="s">
        <v>473</v>
      </c>
      <c r="O101" t="str">
        <f t="shared" si="1"/>
        <v>Direccionamiento estratégico del ámbito del Conocimiento</v>
      </c>
    </row>
    <row r="102" spans="1:15" ht="247.5" x14ac:dyDescent="0.25">
      <c r="A102" s="290" t="s">
        <v>979</v>
      </c>
      <c r="B102" s="254" t="s">
        <v>997</v>
      </c>
      <c r="C102" s="155" t="s">
        <v>998</v>
      </c>
      <c r="D102" s="155" t="s">
        <v>999</v>
      </c>
      <c r="E102" s="159" t="s">
        <v>458</v>
      </c>
      <c r="F102" s="155" t="s">
        <v>1000</v>
      </c>
      <c r="G102" s="245">
        <v>35</v>
      </c>
      <c r="H102" s="245">
        <v>36</v>
      </c>
      <c r="I102" s="245"/>
      <c r="J102" s="245">
        <v>35</v>
      </c>
      <c r="K102" s="245"/>
      <c r="L102" s="159" t="s">
        <v>1001</v>
      </c>
      <c r="M102" s="159" t="s">
        <v>1002</v>
      </c>
      <c r="N102" s="250" t="s">
        <v>473</v>
      </c>
      <c r="O102" t="str">
        <f t="shared" si="1"/>
        <v>Direccionamiento estratégico del ámbito de la sociedad, el ambiente, la cultura, la educación y la cultura de la paz</v>
      </c>
    </row>
    <row r="103" spans="1:15" ht="181.5" x14ac:dyDescent="0.25">
      <c r="A103" s="289" t="s">
        <v>1003</v>
      </c>
      <c r="B103" s="255" t="s">
        <v>1004</v>
      </c>
      <c r="C103" s="256" t="s">
        <v>1005</v>
      </c>
      <c r="D103" s="257" t="s">
        <v>1006</v>
      </c>
      <c r="E103" s="258" t="s">
        <v>5</v>
      </c>
      <c r="F103" s="256" t="s">
        <v>1007</v>
      </c>
      <c r="G103" s="259">
        <v>0.75</v>
      </c>
      <c r="H103" s="232">
        <v>0.75</v>
      </c>
      <c r="I103" s="232"/>
      <c r="J103" s="232">
        <v>0.75</v>
      </c>
      <c r="K103" s="232"/>
      <c r="L103" s="260" t="s">
        <v>1008</v>
      </c>
      <c r="M103" s="260" t="s">
        <v>1009</v>
      </c>
      <c r="N103" s="261" t="s">
        <v>1010</v>
      </c>
      <c r="O103" t="str">
        <f t="shared" si="1"/>
        <v>Vigilancia e Inteligencia Competitiva y del entorno</v>
      </c>
    </row>
    <row r="104" spans="1:15" ht="82.5" x14ac:dyDescent="0.25">
      <c r="A104" s="289" t="s">
        <v>1003</v>
      </c>
      <c r="B104" s="283" t="s">
        <v>1011</v>
      </c>
      <c r="C104" s="262" t="s">
        <v>1012</v>
      </c>
      <c r="D104" s="263" t="s">
        <v>1013</v>
      </c>
      <c r="E104" s="264" t="s">
        <v>447</v>
      </c>
      <c r="F104" s="262" t="s">
        <v>1014</v>
      </c>
      <c r="G104" s="265">
        <v>9</v>
      </c>
      <c r="H104" s="265">
        <v>10</v>
      </c>
      <c r="I104" s="265"/>
      <c r="J104" s="265">
        <v>8</v>
      </c>
      <c r="K104" s="265"/>
      <c r="L104" s="259" t="s">
        <v>1015</v>
      </c>
      <c r="M104" s="261" t="s">
        <v>1016</v>
      </c>
      <c r="N104" s="875" t="s">
        <v>1017</v>
      </c>
      <c r="O104" t="str">
        <f t="shared" si="1"/>
        <v>Gestión de las alianzas estrategicas</v>
      </c>
    </row>
    <row r="105" spans="1:15" ht="115.5" x14ac:dyDescent="0.25">
      <c r="A105" s="289" t="s">
        <v>1003</v>
      </c>
      <c r="B105" s="283" t="s">
        <v>1011</v>
      </c>
      <c r="C105" s="262" t="s">
        <v>1018</v>
      </c>
      <c r="D105" s="263" t="s">
        <v>1019</v>
      </c>
      <c r="E105" s="266" t="s">
        <v>5</v>
      </c>
      <c r="F105" s="262" t="s">
        <v>1020</v>
      </c>
      <c r="G105" s="265">
        <v>0.95</v>
      </c>
      <c r="H105" s="267">
        <v>0.82608695652173914</v>
      </c>
      <c r="I105" s="267"/>
      <c r="J105" s="267">
        <v>0.9</v>
      </c>
      <c r="K105" s="267"/>
      <c r="L105" s="259" t="s">
        <v>1021</v>
      </c>
      <c r="M105" s="261" t="s">
        <v>1022</v>
      </c>
      <c r="N105" s="876"/>
      <c r="O105" t="str">
        <f t="shared" si="1"/>
        <v>Gestión de las alianzas estrategicas</v>
      </c>
    </row>
    <row r="106" spans="1:15" ht="49.5" customHeight="1" x14ac:dyDescent="0.25">
      <c r="A106" s="289" t="s">
        <v>1003</v>
      </c>
      <c r="B106" s="284" t="s">
        <v>1023</v>
      </c>
      <c r="C106" s="229" t="s">
        <v>1024</v>
      </c>
      <c r="D106" s="268" t="s">
        <v>1025</v>
      </c>
      <c r="E106" s="269" t="s">
        <v>447</v>
      </c>
      <c r="F106" s="229" t="s">
        <v>1026</v>
      </c>
      <c r="G106" s="240">
        <v>7</v>
      </c>
      <c r="H106" s="270">
        <v>7</v>
      </c>
      <c r="I106" s="270"/>
      <c r="J106" s="270">
        <v>7</v>
      </c>
      <c r="K106" s="270"/>
      <c r="L106" s="260" t="s">
        <v>1027</v>
      </c>
      <c r="M106" s="877" t="s">
        <v>1028</v>
      </c>
      <c r="N106" s="875" t="s">
        <v>1029</v>
      </c>
      <c r="O106" t="str">
        <f t="shared" si="1"/>
        <v xml:space="preserve"> Gestión de la sociedad en movimiento e Institucional </v>
      </c>
    </row>
    <row r="107" spans="1:15" ht="231" x14ac:dyDescent="0.25">
      <c r="A107" s="289" t="s">
        <v>1003</v>
      </c>
      <c r="B107" s="284" t="s">
        <v>1023</v>
      </c>
      <c r="C107" s="229" t="s">
        <v>1030</v>
      </c>
      <c r="D107" s="230" t="s">
        <v>1031</v>
      </c>
      <c r="E107" s="229" t="s">
        <v>447</v>
      </c>
      <c r="F107" s="229" t="s">
        <v>1032</v>
      </c>
      <c r="G107" s="240">
        <v>40</v>
      </c>
      <c r="H107" s="270">
        <v>38</v>
      </c>
      <c r="I107" s="270"/>
      <c r="J107" s="270">
        <v>38</v>
      </c>
      <c r="K107" s="270"/>
      <c r="L107" s="260" t="s">
        <v>1033</v>
      </c>
      <c r="M107" s="878"/>
      <c r="N107" s="876"/>
      <c r="O107" t="str">
        <f t="shared" si="1"/>
        <v xml:space="preserve"> Gestión de la sociedad en movimiento e Institucional </v>
      </c>
    </row>
  </sheetData>
  <mergeCells count="15">
    <mergeCell ref="N104:N105"/>
    <mergeCell ref="M106:M107"/>
    <mergeCell ref="N106:N107"/>
    <mergeCell ref="N51:N56"/>
    <mergeCell ref="N22:N26"/>
    <mergeCell ref="M27:M40"/>
    <mergeCell ref="N27:N40"/>
    <mergeCell ref="N48:N50"/>
    <mergeCell ref="N1:N2"/>
    <mergeCell ref="M17:M18"/>
    <mergeCell ref="A1:A2"/>
    <mergeCell ref="B1:B2"/>
    <mergeCell ref="L1:L2"/>
    <mergeCell ref="M1:M2"/>
    <mergeCell ref="C1:K1"/>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68"/>
  <sheetViews>
    <sheetView showGridLines="0" zoomScale="80" zoomScaleNormal="80" workbookViewId="0">
      <pane ySplit="7" topLeftCell="A23" activePane="bottomLeft" state="frozen"/>
      <selection pane="bottomLeft" activeCell="E14" sqref="E14:K14"/>
    </sheetView>
  </sheetViews>
  <sheetFormatPr baseColWidth="10" defaultColWidth="0" defaultRowHeight="15" zeroHeight="1" x14ac:dyDescent="0.25"/>
  <cols>
    <col min="1" max="1" width="13.140625" style="15" customWidth="1"/>
    <col min="2" max="2" width="18" style="15" customWidth="1"/>
    <col min="3" max="3" width="20.140625" style="15" customWidth="1"/>
    <col min="4" max="4" width="32.85546875" style="15" hidden="1" customWidth="1"/>
    <col min="5" max="5" width="7.85546875" style="15" customWidth="1"/>
    <col min="6" max="6" width="13.7109375" style="15" customWidth="1"/>
    <col min="7" max="10" width="11.42578125" style="15" customWidth="1"/>
    <col min="11" max="11" width="29.28515625" style="15" customWidth="1"/>
    <col min="12" max="13" width="11.42578125" style="15" customWidth="1"/>
    <col min="14" max="16384" width="0" style="15" hidden="1"/>
  </cols>
  <sheetData>
    <row r="1" spans="1:14" s="312" customFormat="1" x14ac:dyDescent="0.25">
      <c r="A1" s="350"/>
      <c r="B1" s="350"/>
      <c r="C1" s="350"/>
      <c r="D1" s="350"/>
      <c r="E1" s="350"/>
      <c r="F1" s="350"/>
      <c r="G1" s="350"/>
      <c r="H1" s="350"/>
      <c r="I1" s="350"/>
      <c r="J1" s="350"/>
      <c r="K1" s="350"/>
      <c r="L1" s="351"/>
      <c r="M1" s="350"/>
    </row>
    <row r="2" spans="1:14" s="312" customFormat="1" x14ac:dyDescent="0.25">
      <c r="A2" s="350"/>
      <c r="B2" s="350"/>
      <c r="C2" s="350"/>
      <c r="D2" s="350"/>
      <c r="E2" s="350"/>
      <c r="F2" s="350"/>
      <c r="G2" s="350"/>
      <c r="H2" s="350"/>
      <c r="I2" s="350"/>
      <c r="J2" s="350"/>
      <c r="K2" s="352" t="s">
        <v>4</v>
      </c>
      <c r="L2" s="353" t="s">
        <v>9</v>
      </c>
      <c r="M2" s="350"/>
    </row>
    <row r="3" spans="1:14" s="312" customFormat="1" x14ac:dyDescent="0.25">
      <c r="A3" s="350"/>
      <c r="B3" s="354"/>
      <c r="C3" s="354"/>
      <c r="D3" s="354"/>
      <c r="E3" s="354"/>
      <c r="F3" s="354"/>
      <c r="G3" s="354"/>
      <c r="H3" s="354"/>
      <c r="I3" s="354"/>
      <c r="J3" s="355"/>
      <c r="K3" s="353" t="s">
        <v>6</v>
      </c>
      <c r="L3" s="356">
        <v>6</v>
      </c>
      <c r="M3" s="350"/>
    </row>
    <row r="4" spans="1:14" s="312" customFormat="1" x14ac:dyDescent="0.25">
      <c r="A4" s="350"/>
      <c r="B4" s="354"/>
      <c r="C4" s="354"/>
      <c r="D4" s="354"/>
      <c r="E4" s="354"/>
      <c r="F4" s="354"/>
      <c r="G4" s="354"/>
      <c r="H4" s="354"/>
      <c r="I4" s="354"/>
      <c r="J4" s="355"/>
      <c r="K4" s="353" t="s">
        <v>7</v>
      </c>
      <c r="L4" s="357">
        <v>43685</v>
      </c>
      <c r="M4" s="350"/>
    </row>
    <row r="5" spans="1:14" s="312" customFormat="1" x14ac:dyDescent="0.25">
      <c r="A5" s="350"/>
      <c r="B5" s="354"/>
      <c r="C5" s="354"/>
      <c r="D5" s="354"/>
      <c r="E5" s="354"/>
      <c r="F5" s="354"/>
      <c r="G5" s="354"/>
      <c r="H5" s="354"/>
      <c r="I5" s="354"/>
      <c r="J5" s="355"/>
      <c r="K5" s="353" t="s">
        <v>8</v>
      </c>
      <c r="L5" s="353" t="s">
        <v>97</v>
      </c>
      <c r="M5" s="350"/>
    </row>
    <row r="6" spans="1:14" s="312" customFormat="1" x14ac:dyDescent="0.25">
      <c r="A6" s="350"/>
      <c r="B6" s="350"/>
      <c r="C6" s="350"/>
      <c r="D6" s="350"/>
      <c r="E6" s="350"/>
      <c r="F6" s="350"/>
      <c r="G6" s="350"/>
      <c r="H6" s="350"/>
      <c r="I6" s="350"/>
      <c r="J6" s="350"/>
      <c r="K6" s="350"/>
      <c r="L6" s="350"/>
      <c r="M6" s="350"/>
    </row>
    <row r="7" spans="1:14" s="312" customFormat="1" ht="30.75" customHeight="1" x14ac:dyDescent="0.25">
      <c r="A7" s="350"/>
      <c r="B7" s="358"/>
      <c r="C7" s="358"/>
      <c r="D7" s="358"/>
      <c r="E7" s="359"/>
      <c r="F7" s="359"/>
      <c r="G7" s="359"/>
      <c r="H7" s="359"/>
      <c r="I7" s="359"/>
      <c r="J7" s="359"/>
      <c r="K7" s="359"/>
      <c r="L7" s="350"/>
      <c r="M7" s="350"/>
    </row>
    <row r="8" spans="1:14" ht="34.5" customHeight="1" x14ac:dyDescent="0.25">
      <c r="B8" s="16"/>
      <c r="C8" s="16"/>
      <c r="D8" s="16"/>
      <c r="E8" s="13"/>
      <c r="F8" s="13"/>
      <c r="G8" s="13"/>
      <c r="H8" s="13"/>
      <c r="I8" s="13"/>
      <c r="J8" s="13"/>
      <c r="K8" s="13"/>
    </row>
    <row r="9" spans="1:14" s="18" customFormat="1" ht="108" customHeight="1" x14ac:dyDescent="0.3">
      <c r="B9" s="592" t="s">
        <v>42</v>
      </c>
      <c r="C9" s="593"/>
      <c r="D9" s="456"/>
      <c r="E9" s="601" t="s">
        <v>1302</v>
      </c>
      <c r="F9" s="602"/>
      <c r="G9" s="602"/>
      <c r="H9" s="602"/>
      <c r="I9" s="602"/>
      <c r="J9" s="602"/>
      <c r="K9" s="603"/>
    </row>
    <row r="10" spans="1:14" s="18" customFormat="1" ht="33.75" customHeight="1" x14ac:dyDescent="0.3">
      <c r="B10" s="615" t="s">
        <v>43</v>
      </c>
      <c r="C10" s="615"/>
      <c r="D10" s="615"/>
      <c r="E10" s="615"/>
      <c r="F10" s="615"/>
      <c r="G10" s="615"/>
      <c r="H10" s="615"/>
      <c r="I10" s="615"/>
      <c r="J10" s="615"/>
      <c r="K10" s="615"/>
    </row>
    <row r="11" spans="1:14" s="18" customFormat="1" ht="34.5" customHeight="1" x14ac:dyDescent="0.3">
      <c r="B11" s="613" t="s">
        <v>32</v>
      </c>
      <c r="C11" s="614"/>
      <c r="D11" s="63"/>
      <c r="E11" s="604" t="s">
        <v>1401</v>
      </c>
      <c r="F11" s="605"/>
      <c r="G11" s="605"/>
      <c r="H11" s="605"/>
      <c r="I11" s="605"/>
      <c r="J11" s="605"/>
      <c r="K11" s="606"/>
      <c r="N11" s="19">
        <v>12</v>
      </c>
    </row>
    <row r="12" spans="1:14" s="18" customFormat="1" ht="27" customHeight="1" x14ac:dyDescent="0.3">
      <c r="B12" s="592" t="s">
        <v>1250</v>
      </c>
      <c r="C12" s="593"/>
      <c r="D12" s="62"/>
      <c r="E12" s="607" t="s">
        <v>1307</v>
      </c>
      <c r="F12" s="608"/>
      <c r="G12" s="608"/>
      <c r="H12" s="608"/>
      <c r="I12" s="608"/>
      <c r="J12" s="608"/>
      <c r="K12" s="609"/>
      <c r="N12" s="19">
        <v>36</v>
      </c>
    </row>
    <row r="13" spans="1:14" s="18" customFormat="1" ht="25.5" customHeight="1" x14ac:dyDescent="0.3">
      <c r="B13" s="613" t="s">
        <v>1219</v>
      </c>
      <c r="C13" s="614"/>
      <c r="D13" s="63"/>
      <c r="E13" s="610" t="s">
        <v>1361</v>
      </c>
      <c r="F13" s="611"/>
      <c r="G13" s="611"/>
      <c r="H13" s="611"/>
      <c r="I13" s="611"/>
      <c r="J13" s="611"/>
      <c r="K13" s="612"/>
      <c r="L13" s="564" t="str">
        <f>VLOOKUP(E13,BD_Ref!$A$58:$B$80,2,0)</f>
        <v>GSI</v>
      </c>
    </row>
    <row r="14" spans="1:14" s="18" customFormat="1" ht="27.75" customHeight="1" x14ac:dyDescent="0.3">
      <c r="B14" s="613" t="s">
        <v>1218</v>
      </c>
      <c r="C14" s="614"/>
      <c r="D14" s="63"/>
      <c r="E14" s="607" t="s">
        <v>1352</v>
      </c>
      <c r="F14" s="608"/>
      <c r="G14" s="608"/>
      <c r="H14" s="608"/>
      <c r="I14" s="608"/>
      <c r="J14" s="608"/>
      <c r="K14" s="609"/>
    </row>
    <row r="15" spans="1:14" s="18" customFormat="1" ht="27.75" customHeight="1" x14ac:dyDescent="0.3">
      <c r="B15" s="592" t="s">
        <v>1251</v>
      </c>
      <c r="C15" s="593"/>
      <c r="D15" s="62"/>
      <c r="E15" s="629" t="s">
        <v>1364</v>
      </c>
      <c r="F15" s="630"/>
      <c r="G15" s="630"/>
      <c r="H15" s="630"/>
      <c r="I15" s="630"/>
      <c r="J15" s="630"/>
      <c r="K15" s="631"/>
    </row>
    <row r="16" spans="1:14" s="18" customFormat="1" ht="25.5" customHeight="1" x14ac:dyDescent="0.3">
      <c r="B16" s="579" t="s">
        <v>1061</v>
      </c>
      <c r="C16" s="620"/>
      <c r="D16" s="76"/>
      <c r="E16" s="626" t="s">
        <v>1043</v>
      </c>
      <c r="F16" s="627"/>
      <c r="G16" s="627"/>
      <c r="H16" s="627"/>
      <c r="I16" s="627"/>
      <c r="J16" s="627"/>
      <c r="K16" s="628"/>
    </row>
    <row r="17" spans="2:11" s="18" customFormat="1" ht="25.5" customHeight="1" x14ac:dyDescent="0.3">
      <c r="B17" s="621"/>
      <c r="C17" s="622"/>
      <c r="D17" s="334"/>
      <c r="E17" s="626" t="s">
        <v>1047</v>
      </c>
      <c r="F17" s="627"/>
      <c r="G17" s="627"/>
      <c r="H17" s="627"/>
      <c r="I17" s="627"/>
      <c r="J17" s="627"/>
      <c r="K17" s="628"/>
    </row>
    <row r="18" spans="2:11" s="18" customFormat="1" ht="18.75" customHeight="1" x14ac:dyDescent="0.3">
      <c r="B18" s="616" t="s">
        <v>1254</v>
      </c>
      <c r="C18" s="624" t="s">
        <v>1182</v>
      </c>
      <c r="D18" s="78" t="str">
        <f>IFERROR(VLOOKUP(C18,BD_Ref!$A$6:$B$17,2,0),"")</f>
        <v>FACTOR10</v>
      </c>
      <c r="E18" s="579" t="s">
        <v>381</v>
      </c>
      <c r="F18" s="580"/>
      <c r="G18" s="618" t="s">
        <v>1210</v>
      </c>
      <c r="H18" s="618"/>
      <c r="I18" s="618"/>
      <c r="J18" s="618"/>
      <c r="K18" s="619"/>
    </row>
    <row r="19" spans="2:11" s="18" customFormat="1" ht="18.75" customHeight="1" x14ac:dyDescent="0.3">
      <c r="B19" s="617"/>
      <c r="C19" s="625"/>
      <c r="D19" s="78"/>
      <c r="E19" s="621"/>
      <c r="F19" s="623"/>
      <c r="G19" s="618" t="s">
        <v>1211</v>
      </c>
      <c r="H19" s="618"/>
      <c r="I19" s="618"/>
      <c r="J19" s="618"/>
      <c r="K19" s="619"/>
    </row>
    <row r="20" spans="2:11" s="18" customFormat="1" ht="35.25" customHeight="1" x14ac:dyDescent="0.3">
      <c r="B20" s="617"/>
      <c r="C20" s="570" t="s">
        <v>1152</v>
      </c>
      <c r="D20" s="78" t="str">
        <f>IFERROR(VLOOKUP(C20,BD_Ref!$A$6:$B$17,2,0),"")</f>
        <v>FACTOR1</v>
      </c>
      <c r="E20" s="579" t="s">
        <v>381</v>
      </c>
      <c r="F20" s="580"/>
      <c r="G20" s="618" t="s">
        <v>1155</v>
      </c>
      <c r="H20" s="618"/>
      <c r="I20" s="618"/>
      <c r="J20" s="618"/>
      <c r="K20" s="619"/>
    </row>
    <row r="21" spans="2:11" s="18" customFormat="1" ht="63.75" customHeight="1" x14ac:dyDescent="0.3">
      <c r="B21" s="617"/>
      <c r="C21" s="571" t="s">
        <v>1182</v>
      </c>
      <c r="D21" s="78" t="str">
        <f>IFERROR(VLOOKUP(C21,BD_Ref!$A$6:$B$17,2,0),"")</f>
        <v>FACTOR10</v>
      </c>
      <c r="E21" s="579" t="s">
        <v>381</v>
      </c>
      <c r="F21" s="580"/>
      <c r="G21" s="632" t="s">
        <v>1212</v>
      </c>
      <c r="H21" s="632"/>
      <c r="I21" s="632"/>
      <c r="J21" s="632"/>
      <c r="K21" s="633"/>
    </row>
    <row r="22" spans="2:11" s="18" customFormat="1" ht="155.25" customHeight="1" x14ac:dyDescent="0.3">
      <c r="B22" s="592" t="s">
        <v>33</v>
      </c>
      <c r="C22" s="593"/>
      <c r="D22" s="62"/>
      <c r="E22" s="596" t="s">
        <v>1332</v>
      </c>
      <c r="F22" s="597"/>
      <c r="G22" s="597"/>
      <c r="H22" s="597"/>
      <c r="I22" s="597"/>
      <c r="J22" s="597"/>
      <c r="K22" s="598"/>
    </row>
    <row r="23" spans="2:11" s="18" customFormat="1" ht="59.25" customHeight="1" x14ac:dyDescent="0.3">
      <c r="B23" s="592" t="s">
        <v>10</v>
      </c>
      <c r="C23" s="593"/>
      <c r="D23" s="61"/>
      <c r="E23" s="599" t="s">
        <v>1333</v>
      </c>
      <c r="F23" s="600"/>
      <c r="G23" s="600"/>
      <c r="H23" s="600"/>
      <c r="I23" s="600"/>
      <c r="J23" s="600"/>
      <c r="K23" s="600"/>
    </row>
    <row r="24" spans="2:11" s="18" customFormat="1" ht="36.75" customHeight="1" x14ac:dyDescent="0.3">
      <c r="B24" s="579" t="s">
        <v>1253</v>
      </c>
      <c r="C24" s="580"/>
      <c r="D24" s="61"/>
      <c r="E24" s="594" t="s">
        <v>1366</v>
      </c>
      <c r="F24" s="595"/>
      <c r="G24" s="595"/>
      <c r="H24" s="595"/>
      <c r="I24" s="595"/>
      <c r="J24" s="595"/>
      <c r="K24" s="595"/>
    </row>
    <row r="25" spans="2:11" s="18" customFormat="1" ht="22.5" customHeight="1" x14ac:dyDescent="0.3">
      <c r="B25" s="579" t="s">
        <v>1255</v>
      </c>
      <c r="C25" s="580"/>
      <c r="D25" s="61"/>
      <c r="E25" s="583" t="s">
        <v>1282</v>
      </c>
      <c r="F25" s="584"/>
      <c r="G25" s="585"/>
      <c r="H25" s="586" t="s">
        <v>1256</v>
      </c>
      <c r="I25" s="587"/>
      <c r="J25" s="587"/>
      <c r="K25" s="588"/>
    </row>
    <row r="26" spans="2:11" ht="103.5" customHeight="1" x14ac:dyDescent="0.25">
      <c r="B26" s="581"/>
      <c r="C26" s="582"/>
      <c r="D26" s="548"/>
      <c r="E26" s="589" t="s">
        <v>1273</v>
      </c>
      <c r="F26" s="589"/>
      <c r="G26" s="589"/>
      <c r="H26" s="590" t="s">
        <v>1308</v>
      </c>
      <c r="I26" s="591"/>
      <c r="J26" s="591"/>
      <c r="K26" s="591"/>
    </row>
    <row r="27" spans="2:11" x14ac:dyDescent="0.25"/>
    <row r="28" spans="2:11" hidden="1" x14ac:dyDescent="0.25"/>
    <row r="29" spans="2:11" hidden="1" x14ac:dyDescent="0.25"/>
    <row r="30" spans="2:11" hidden="1" x14ac:dyDescent="0.25"/>
    <row r="31" spans="2:11" hidden="1" x14ac:dyDescent="0.25"/>
    <row r="32" spans="2:11"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x14ac:dyDescent="0.25"/>
    <row r="67" x14ac:dyDescent="0.25"/>
    <row r="68" x14ac:dyDescent="0.25"/>
  </sheetData>
  <sheetProtection algorithmName="SHA-512" hashValue="ckTbkGyhoTor2Xea6Ry0eZsGnTDZKASm69NA3FRdkQJ5+OlrR+VALWgRF2psR8v0mQfZxGOMCflsSMG1v/4CLw==" saltValue="jPWTU69oCrzuEkF+0hPa/w==" spinCount="100000" sheet="1" objects="1" scenarios="1"/>
  <dataConsolidate>
    <dataRefs count="1">
      <dataRef ref="E33:E34" sheet="BD_Ref"/>
    </dataRefs>
  </dataConsolidate>
  <mergeCells count="36">
    <mergeCell ref="E14:K14"/>
    <mergeCell ref="B14:C14"/>
    <mergeCell ref="B18:B21"/>
    <mergeCell ref="E20:F20"/>
    <mergeCell ref="E21:F21"/>
    <mergeCell ref="G19:K19"/>
    <mergeCell ref="B16:C17"/>
    <mergeCell ref="E18:F19"/>
    <mergeCell ref="C18:C19"/>
    <mergeCell ref="E17:K17"/>
    <mergeCell ref="E16:K16"/>
    <mergeCell ref="B15:C15"/>
    <mergeCell ref="E15:K15"/>
    <mergeCell ref="G18:K18"/>
    <mergeCell ref="G20:K20"/>
    <mergeCell ref="G21:K21"/>
    <mergeCell ref="E9:K9"/>
    <mergeCell ref="E11:K11"/>
    <mergeCell ref="E12:K12"/>
    <mergeCell ref="E13:K13"/>
    <mergeCell ref="B9:C9"/>
    <mergeCell ref="B11:C11"/>
    <mergeCell ref="B12:C12"/>
    <mergeCell ref="B13:C13"/>
    <mergeCell ref="B10:K10"/>
    <mergeCell ref="B22:C22"/>
    <mergeCell ref="B23:C23"/>
    <mergeCell ref="B24:C24"/>
    <mergeCell ref="E24:K24"/>
    <mergeCell ref="E22:K22"/>
    <mergeCell ref="E23:K23"/>
    <mergeCell ref="B25:C26"/>
    <mergeCell ref="E25:G25"/>
    <mergeCell ref="H25:K25"/>
    <mergeCell ref="E26:G26"/>
    <mergeCell ref="H26:K26"/>
  </mergeCells>
  <phoneticPr fontId="0" type="noConversion"/>
  <dataValidations count="7">
    <dataValidation type="list" allowBlank="1" showInputMessage="1" showErrorMessage="1" sqref="G18:K19">
      <formula1>INDIRECT($D$18)</formula1>
    </dataValidation>
    <dataValidation type="list" allowBlank="1" showInputMessage="1" showErrorMessage="1" sqref="G20:K20">
      <formula1>INDIRECT($D$20)</formula1>
    </dataValidation>
    <dataValidation type="list" allowBlank="1" showInputMessage="1" showErrorMessage="1" sqref="E16:K17">
      <formula1>MACROPROCESOS</formula1>
    </dataValidation>
    <dataValidation type="list" allowBlank="1" showInputMessage="1" showErrorMessage="1" sqref="E13:K13">
      <formula1>OBJPDI</formula1>
    </dataValidation>
    <dataValidation type="list" allowBlank="1" showInputMessage="1" showErrorMessage="1" sqref="C18 C20 C21">
      <formula1>FACTORES</formula1>
    </dataValidation>
    <dataValidation type="list" allowBlank="1" showInputMessage="1" showErrorMessage="1" sqref="G21:K21">
      <formula1>INDIRECT($D$21)</formula1>
    </dataValidation>
    <dataValidation type="list" allowBlank="1" showInputMessage="1" showErrorMessage="1" sqref="E15:K15">
      <formula1>INDIRECT($L$13)</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BD_Ref!$D$40:$D$56</xm:f>
          </x14:formula1>
          <xm:sqref>E26:G26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1"/>
  <sheetViews>
    <sheetView showGridLines="0" showZeros="0" topLeftCell="B1" zoomScale="80" zoomScaleNormal="80" workbookViewId="0">
      <pane ySplit="7" topLeftCell="A26" activePane="bottomLeft" state="frozen"/>
      <selection pane="bottomLeft" activeCell="C27" sqref="C27:I27"/>
    </sheetView>
  </sheetViews>
  <sheetFormatPr baseColWidth="10" defaultColWidth="0" defaultRowHeight="16.5" zeroHeight="1" x14ac:dyDescent="0.3"/>
  <cols>
    <col min="1" max="1" width="11.85546875" style="2" customWidth="1"/>
    <col min="2" max="2" width="28.85546875" style="2" customWidth="1"/>
    <col min="3" max="3" width="14.140625" style="2" customWidth="1"/>
    <col min="4" max="4" width="27.28515625" style="2" customWidth="1"/>
    <col min="5" max="8" width="14.140625" style="2" customWidth="1"/>
    <col min="9" max="9" width="37.28515625" style="2" customWidth="1"/>
    <col min="10" max="10" width="11.42578125" style="2" customWidth="1"/>
    <col min="11" max="16384" width="11.42578125" style="2" hidden="1"/>
  </cols>
  <sheetData>
    <row r="1" spans="1:10" s="4" customFormat="1" ht="15" x14ac:dyDescent="0.25">
      <c r="A1" s="351"/>
      <c r="B1" s="351"/>
      <c r="C1" s="351"/>
      <c r="D1" s="351"/>
      <c r="E1" s="351"/>
      <c r="F1" s="351"/>
      <c r="G1" s="351"/>
      <c r="H1" s="351"/>
      <c r="I1" s="351"/>
      <c r="J1" s="351"/>
    </row>
    <row r="2" spans="1:10" s="4" customFormat="1" ht="15" x14ac:dyDescent="0.25">
      <c r="A2" s="351"/>
      <c r="B2" s="369"/>
      <c r="C2" s="369"/>
      <c r="D2" s="369"/>
      <c r="E2" s="369"/>
      <c r="F2" s="369"/>
      <c r="G2" s="369"/>
      <c r="H2" s="352" t="s">
        <v>4</v>
      </c>
      <c r="I2" s="353" t="s">
        <v>9</v>
      </c>
      <c r="J2" s="351"/>
    </row>
    <row r="3" spans="1:10" s="4" customFormat="1" ht="15" x14ac:dyDescent="0.25">
      <c r="A3" s="351"/>
      <c r="B3" s="369"/>
      <c r="C3" s="369"/>
      <c r="D3" s="369"/>
      <c r="E3" s="369"/>
      <c r="F3" s="369"/>
      <c r="G3" s="369"/>
      <c r="H3" s="352" t="s">
        <v>6</v>
      </c>
      <c r="I3" s="356">
        <v>6</v>
      </c>
      <c r="J3" s="351"/>
    </row>
    <row r="4" spans="1:10" s="4" customFormat="1" ht="15" x14ac:dyDescent="0.25">
      <c r="A4" s="351"/>
      <c r="B4" s="369"/>
      <c r="C4" s="369"/>
      <c r="D4" s="369"/>
      <c r="E4" s="369"/>
      <c r="F4" s="369"/>
      <c r="G4" s="369"/>
      <c r="H4" s="352" t="s">
        <v>7</v>
      </c>
      <c r="I4" s="357">
        <v>43685</v>
      </c>
      <c r="J4" s="351"/>
    </row>
    <row r="5" spans="1:10" s="4" customFormat="1" ht="15" x14ac:dyDescent="0.25">
      <c r="A5" s="351"/>
      <c r="B5" s="351"/>
      <c r="C5" s="351"/>
      <c r="D5" s="351"/>
      <c r="E5" s="351"/>
      <c r="F5" s="351"/>
      <c r="G5" s="351"/>
      <c r="H5" s="352" t="s">
        <v>8</v>
      </c>
      <c r="I5" s="353" t="s">
        <v>98</v>
      </c>
      <c r="J5" s="351"/>
    </row>
    <row r="6" spans="1:10" s="4" customFormat="1" ht="15" x14ac:dyDescent="0.25">
      <c r="A6" s="351"/>
      <c r="B6" s="370"/>
      <c r="C6" s="371"/>
      <c r="D6" s="371"/>
      <c r="E6" s="371"/>
      <c r="F6" s="371"/>
      <c r="G6" s="371"/>
      <c r="H6" s="371"/>
      <c r="I6" s="371"/>
      <c r="J6" s="351"/>
    </row>
    <row r="7" spans="1:10" s="4" customFormat="1" ht="29.25" customHeight="1" x14ac:dyDescent="0.25">
      <c r="A7" s="351"/>
      <c r="B7" s="370"/>
      <c r="C7" s="371"/>
      <c r="D7" s="371"/>
      <c r="E7" s="371"/>
      <c r="F7" s="371"/>
      <c r="G7" s="371"/>
      <c r="H7" s="371"/>
      <c r="I7" s="371"/>
      <c r="J7" s="351"/>
    </row>
    <row r="8" spans="1:10" x14ac:dyDescent="0.3"/>
    <row r="9" spans="1:10" ht="30.75" customHeight="1" x14ac:dyDescent="0.3">
      <c r="B9" s="640" t="s">
        <v>1219</v>
      </c>
      <c r="C9" s="641"/>
      <c r="D9" s="649" t="str">
        <f>'PDI-01'!E13</f>
        <v>Gestión y Sostenibilidad Institucional</v>
      </c>
      <c r="E9" s="650"/>
      <c r="F9" s="650"/>
      <c r="G9" s="650"/>
      <c r="H9" s="650"/>
      <c r="I9" s="651"/>
    </row>
    <row r="10" spans="1:10" ht="6.75" customHeight="1" x14ac:dyDescent="0.3">
      <c r="B10" s="20"/>
      <c r="C10" s="21"/>
      <c r="D10" s="21"/>
      <c r="E10" s="21"/>
      <c r="F10" s="21"/>
      <c r="G10" s="21"/>
      <c r="H10" s="21"/>
      <c r="I10" s="21"/>
    </row>
    <row r="11" spans="1:10" ht="31.5" customHeight="1" x14ac:dyDescent="0.3">
      <c r="B11" s="640" t="s">
        <v>1251</v>
      </c>
      <c r="C11" s="641"/>
      <c r="D11" s="649" t="str">
        <f>'PDI-01'!E15</f>
        <v xml:space="preserve">Cultura de la Legalidad, la Transparencia, el Gobierno Corporativo y la Participación Ciudadana </v>
      </c>
      <c r="E11" s="650"/>
      <c r="F11" s="650"/>
      <c r="G11" s="650"/>
      <c r="H11" s="650"/>
      <c r="I11" s="651"/>
    </row>
    <row r="12" spans="1:10" ht="6.75" customHeight="1" x14ac:dyDescent="0.3">
      <c r="B12" s="20"/>
      <c r="C12" s="21"/>
      <c r="D12" s="21"/>
      <c r="E12" s="21"/>
      <c r="F12" s="21"/>
      <c r="G12" s="21"/>
      <c r="H12" s="21"/>
      <c r="I12" s="21"/>
    </row>
    <row r="13" spans="1:10" ht="31.5" customHeight="1" x14ac:dyDescent="0.3">
      <c r="B13" s="640" t="s">
        <v>32</v>
      </c>
      <c r="C13" s="641"/>
      <c r="D13" s="652" t="str">
        <f>'PDI-01'!E11</f>
        <v>Transparencia, gobernanza y legalidad (PDI2028 – GSI - 38)</v>
      </c>
      <c r="E13" s="652"/>
      <c r="F13" s="652"/>
      <c r="G13" s="652"/>
      <c r="H13" s="652"/>
      <c r="I13" s="652"/>
    </row>
    <row r="14" spans="1:10" ht="16.5" customHeight="1" x14ac:dyDescent="0.3">
      <c r="B14" s="1"/>
      <c r="C14" s="1"/>
      <c r="D14" s="1"/>
      <c r="E14" s="1"/>
      <c r="F14" s="1"/>
      <c r="G14" s="1"/>
      <c r="H14" s="1"/>
    </row>
    <row r="15" spans="1:10" ht="12.75" customHeight="1" x14ac:dyDescent="0.3"/>
    <row r="16" spans="1:10" ht="189" customHeight="1" x14ac:dyDescent="0.3">
      <c r="B16" s="460" t="s">
        <v>44</v>
      </c>
      <c r="C16" s="646" t="s">
        <v>1303</v>
      </c>
      <c r="D16" s="647"/>
      <c r="E16" s="647"/>
      <c r="F16" s="647"/>
      <c r="G16" s="647"/>
      <c r="H16" s="647"/>
      <c r="I16" s="648"/>
    </row>
    <row r="17" spans="2:9" ht="36" customHeight="1" x14ac:dyDescent="0.3">
      <c r="B17" s="615" t="s">
        <v>49</v>
      </c>
      <c r="C17" s="615"/>
      <c r="D17" s="615"/>
      <c r="E17" s="615"/>
      <c r="F17" s="615"/>
      <c r="G17" s="615"/>
      <c r="H17" s="615"/>
      <c r="I17" s="615"/>
    </row>
    <row r="18" spans="2:9" ht="16.5" customHeight="1" x14ac:dyDescent="0.3">
      <c r="B18" s="616" t="s">
        <v>1062</v>
      </c>
      <c r="C18" s="634" t="s">
        <v>1063</v>
      </c>
      <c r="D18" s="636"/>
      <c r="E18" s="634" t="s">
        <v>1064</v>
      </c>
      <c r="F18" s="635"/>
      <c r="G18" s="636"/>
      <c r="H18" s="634" t="s">
        <v>1065</v>
      </c>
      <c r="I18" s="636"/>
    </row>
    <row r="19" spans="2:9" ht="59.25" customHeight="1" x14ac:dyDescent="0.3">
      <c r="B19" s="617"/>
      <c r="C19" s="653" t="s">
        <v>1408</v>
      </c>
      <c r="D19" s="654"/>
      <c r="E19" s="660" t="s">
        <v>1359</v>
      </c>
      <c r="F19" s="661"/>
      <c r="G19" s="662"/>
      <c r="H19" s="663" t="s">
        <v>1337</v>
      </c>
      <c r="I19" s="664"/>
    </row>
    <row r="20" spans="2:9" ht="59.25" customHeight="1" x14ac:dyDescent="0.3">
      <c r="B20" s="617"/>
      <c r="C20" s="655"/>
      <c r="D20" s="656"/>
      <c r="E20" s="660" t="s">
        <v>1353</v>
      </c>
      <c r="F20" s="661"/>
      <c r="G20" s="662"/>
      <c r="H20" s="637" t="s">
        <v>1409</v>
      </c>
      <c r="I20" s="645"/>
    </row>
    <row r="21" spans="2:9" ht="77.25" customHeight="1" x14ac:dyDescent="0.3">
      <c r="B21" s="617"/>
      <c r="C21" s="655"/>
      <c r="D21" s="656"/>
      <c r="E21" s="657" t="s">
        <v>1354</v>
      </c>
      <c r="F21" s="658"/>
      <c r="G21" s="659"/>
      <c r="H21" s="637" t="s">
        <v>1334</v>
      </c>
      <c r="I21" s="645"/>
    </row>
    <row r="22" spans="2:9" x14ac:dyDescent="0.3">
      <c r="B22" s="617"/>
      <c r="C22" s="655"/>
      <c r="D22" s="656"/>
      <c r="E22" s="634" t="s">
        <v>1066</v>
      </c>
      <c r="F22" s="635"/>
      <c r="G22" s="636"/>
      <c r="H22" s="634" t="s">
        <v>1067</v>
      </c>
      <c r="I22" s="636"/>
    </row>
    <row r="23" spans="2:9" ht="66" customHeight="1" x14ac:dyDescent="0.3">
      <c r="B23" s="617"/>
      <c r="C23" s="655"/>
      <c r="D23" s="656"/>
      <c r="E23" s="637" t="s">
        <v>1355</v>
      </c>
      <c r="F23" s="638"/>
      <c r="G23" s="639"/>
      <c r="H23" s="637" t="s">
        <v>1339</v>
      </c>
      <c r="I23" s="639"/>
    </row>
    <row r="24" spans="2:9" ht="63.75" customHeight="1" x14ac:dyDescent="0.3">
      <c r="B24" s="617"/>
      <c r="C24" s="655"/>
      <c r="D24" s="656"/>
      <c r="E24" s="637" t="s">
        <v>1356</v>
      </c>
      <c r="F24" s="638"/>
      <c r="G24" s="639"/>
      <c r="H24" s="637" t="s">
        <v>1340</v>
      </c>
      <c r="I24" s="639"/>
    </row>
    <row r="25" spans="2:9" ht="61.5" customHeight="1" x14ac:dyDescent="0.3">
      <c r="B25" s="617"/>
      <c r="C25" s="655"/>
      <c r="D25" s="656"/>
      <c r="E25" s="637" t="s">
        <v>1357</v>
      </c>
      <c r="F25" s="638"/>
      <c r="G25" s="639"/>
      <c r="H25" s="637" t="s">
        <v>1338</v>
      </c>
      <c r="I25" s="639"/>
    </row>
    <row r="26" spans="2:9" ht="88.5" customHeight="1" x14ac:dyDescent="0.3">
      <c r="B26" s="455" t="s">
        <v>1252</v>
      </c>
      <c r="C26" s="642" t="s">
        <v>1410</v>
      </c>
      <c r="D26" s="643"/>
      <c r="E26" s="643"/>
      <c r="F26" s="643"/>
      <c r="G26" s="643"/>
      <c r="H26" s="643"/>
      <c r="I26" s="643"/>
    </row>
    <row r="27" spans="2:9" ht="218.25" customHeight="1" x14ac:dyDescent="0.3">
      <c r="B27" s="455" t="s">
        <v>50</v>
      </c>
      <c r="C27" s="642" t="s">
        <v>1411</v>
      </c>
      <c r="D27" s="643"/>
      <c r="E27" s="643"/>
      <c r="F27" s="643"/>
      <c r="G27" s="643"/>
      <c r="H27" s="643"/>
      <c r="I27" s="643"/>
    </row>
    <row r="28" spans="2:9" ht="79.5" customHeight="1" x14ac:dyDescent="0.3">
      <c r="B28" s="459" t="s">
        <v>46</v>
      </c>
      <c r="C28" s="637" t="s">
        <v>1358</v>
      </c>
      <c r="D28" s="644"/>
      <c r="E28" s="644"/>
      <c r="F28" s="644"/>
      <c r="G28" s="644"/>
      <c r="H28" s="644"/>
      <c r="I28" s="645"/>
    </row>
    <row r="29" spans="2:9" ht="63" customHeight="1" x14ac:dyDescent="0.3">
      <c r="B29" s="455" t="s">
        <v>51</v>
      </c>
      <c r="C29" s="590" t="s">
        <v>1309</v>
      </c>
      <c r="D29" s="591"/>
      <c r="E29" s="591"/>
      <c r="F29" s="591"/>
      <c r="G29" s="591"/>
      <c r="H29" s="591"/>
      <c r="I29" s="591"/>
    </row>
    <row r="30" spans="2:9" ht="33" customHeight="1" x14ac:dyDescent="0.3"/>
    <row r="31" spans="2:9" hidden="1" x14ac:dyDescent="0.3"/>
    <row r="32" spans="2:9"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sheetData>
  <sheetProtection algorithmName="SHA-512" hashValue="zivCnH5wj3KYezv2eSy0UhNISimUSENO0vqOFlSy9O7dvFBR5Dus6otGWCSanqMuVcwAPFs+dR8UHfMu7JKoxw==" saltValue="GWNrCSKUMq0A2dXQMTA/Qw==" spinCount="100000" sheet="1" objects="1" scenarios="1" formatCells="0"/>
  <mergeCells count="31">
    <mergeCell ref="D11:I11"/>
    <mergeCell ref="H20:I20"/>
    <mergeCell ref="E21:G21"/>
    <mergeCell ref="H21:I21"/>
    <mergeCell ref="E19:G19"/>
    <mergeCell ref="H19:I19"/>
    <mergeCell ref="E20:G20"/>
    <mergeCell ref="C29:I29"/>
    <mergeCell ref="B9:C9"/>
    <mergeCell ref="B13:C13"/>
    <mergeCell ref="B17:I17"/>
    <mergeCell ref="C26:I26"/>
    <mergeCell ref="C27:I27"/>
    <mergeCell ref="C28:I28"/>
    <mergeCell ref="C16:I16"/>
    <mergeCell ref="D9:I9"/>
    <mergeCell ref="D13:I13"/>
    <mergeCell ref="C18:D18"/>
    <mergeCell ref="E18:G18"/>
    <mergeCell ref="H18:I18"/>
    <mergeCell ref="B18:B25"/>
    <mergeCell ref="C19:D25"/>
    <mergeCell ref="B11:C11"/>
    <mergeCell ref="E22:G22"/>
    <mergeCell ref="H22:I22"/>
    <mergeCell ref="E23:G23"/>
    <mergeCell ref="E24:G24"/>
    <mergeCell ref="E25:G25"/>
    <mergeCell ref="H23:I23"/>
    <mergeCell ref="H24:I24"/>
    <mergeCell ref="H25:I25"/>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U213"/>
  <sheetViews>
    <sheetView showGridLines="0" topLeftCell="A25" zoomScale="70" zoomScaleNormal="70" workbookViewId="0">
      <selection activeCell="G35" sqref="G35"/>
    </sheetView>
  </sheetViews>
  <sheetFormatPr baseColWidth="10" defaultColWidth="0" defaultRowHeight="15" zeroHeight="1" x14ac:dyDescent="0.25"/>
  <cols>
    <col min="1" max="1" width="6.7109375" style="7" customWidth="1"/>
    <col min="2" max="2" width="8.140625" style="7" customWidth="1"/>
    <col min="3" max="3" width="3.42578125" style="7" customWidth="1"/>
    <col min="4" max="4" width="43.5703125" style="6" customWidth="1"/>
    <col min="5" max="5" width="48.85546875" style="7" customWidth="1"/>
    <col min="6" max="6" width="44.7109375" style="7" customWidth="1"/>
    <col min="7" max="7" width="51.85546875" style="7" customWidth="1"/>
    <col min="8" max="8" width="37.42578125" style="7" customWidth="1"/>
    <col min="9" max="9" width="29.42578125" style="7" customWidth="1"/>
    <col min="10" max="10" width="18.140625" style="7" customWidth="1"/>
    <col min="11" max="11" width="19.42578125" style="7" customWidth="1"/>
    <col min="12" max="13" width="21.85546875" style="7" customWidth="1"/>
    <col min="14" max="14" width="38.5703125" style="7" customWidth="1"/>
    <col min="15" max="15" width="37.42578125" style="7" customWidth="1"/>
    <col min="16" max="16" width="31" style="7" customWidth="1"/>
    <col min="17" max="17" width="12.7109375" style="7" customWidth="1"/>
    <col min="18" max="18" width="11.42578125" style="7" hidden="1" customWidth="1"/>
    <col min="19" max="21" width="0" style="7" hidden="1" customWidth="1"/>
    <col min="22" max="16384" width="11.42578125" style="7" hidden="1"/>
  </cols>
  <sheetData>
    <row r="1" spans="1:17" s="4" customFormat="1" x14ac:dyDescent="0.25">
      <c r="A1" s="351"/>
      <c r="B1" s="351"/>
      <c r="C1" s="351"/>
      <c r="D1" s="372"/>
      <c r="E1" s="351"/>
      <c r="F1" s="351"/>
      <c r="G1" s="351"/>
      <c r="H1" s="351"/>
      <c r="I1" s="351"/>
      <c r="J1" s="351"/>
      <c r="K1" s="351"/>
      <c r="L1" s="351"/>
      <c r="M1" s="351"/>
      <c r="N1" s="351"/>
      <c r="O1" s="351"/>
      <c r="P1" s="351"/>
      <c r="Q1" s="351"/>
    </row>
    <row r="2" spans="1:17" s="4" customFormat="1" x14ac:dyDescent="0.25">
      <c r="A2" s="351"/>
      <c r="B2" s="351"/>
      <c r="C2" s="351"/>
      <c r="D2" s="369"/>
      <c r="E2" s="369"/>
      <c r="F2" s="369"/>
      <c r="G2" s="351"/>
      <c r="H2" s="351"/>
      <c r="I2" s="352" t="s">
        <v>4</v>
      </c>
      <c r="J2" s="352" t="s">
        <v>9</v>
      </c>
      <c r="K2" s="351"/>
      <c r="L2" s="351"/>
      <c r="M2" s="351"/>
      <c r="N2" s="351"/>
      <c r="O2" s="351"/>
      <c r="P2" s="351"/>
      <c r="Q2" s="351"/>
    </row>
    <row r="3" spans="1:17" s="4" customFormat="1" x14ac:dyDescent="0.25">
      <c r="A3" s="351"/>
      <c r="B3" s="351"/>
      <c r="C3" s="351"/>
      <c r="D3" s="369"/>
      <c r="E3" s="369"/>
      <c r="F3" s="369"/>
      <c r="G3" s="351"/>
      <c r="H3" s="351"/>
      <c r="I3" s="352" t="s">
        <v>6</v>
      </c>
      <c r="J3" s="352">
        <v>6</v>
      </c>
      <c r="K3" s="351"/>
      <c r="L3" s="351"/>
      <c r="M3" s="351"/>
      <c r="N3" s="351"/>
      <c r="O3" s="351"/>
      <c r="P3" s="351"/>
      <c r="Q3" s="351"/>
    </row>
    <row r="4" spans="1:17" s="4" customFormat="1" x14ac:dyDescent="0.25">
      <c r="A4" s="351"/>
      <c r="B4" s="351"/>
      <c r="C4" s="351"/>
      <c r="D4" s="369"/>
      <c r="E4" s="369"/>
      <c r="F4" s="369"/>
      <c r="G4" s="351"/>
      <c r="H4" s="351"/>
      <c r="I4" s="352" t="s">
        <v>7</v>
      </c>
      <c r="J4" s="373">
        <v>43685</v>
      </c>
      <c r="K4" s="351"/>
      <c r="L4" s="351"/>
      <c r="M4" s="351"/>
      <c r="N4" s="351"/>
      <c r="O4" s="351"/>
      <c r="P4" s="351"/>
      <c r="Q4" s="351"/>
    </row>
    <row r="5" spans="1:17" s="4" customFormat="1" x14ac:dyDescent="0.25">
      <c r="A5" s="351"/>
      <c r="B5" s="351"/>
      <c r="C5" s="351"/>
      <c r="D5" s="372"/>
      <c r="E5" s="351"/>
      <c r="F5" s="351"/>
      <c r="G5" s="351"/>
      <c r="H5" s="351"/>
      <c r="I5" s="352" t="s">
        <v>8</v>
      </c>
      <c r="J5" s="352" t="s">
        <v>99</v>
      </c>
      <c r="K5" s="351"/>
      <c r="L5" s="351"/>
      <c r="M5" s="351"/>
      <c r="N5" s="351"/>
      <c r="O5" s="351"/>
      <c r="P5" s="351"/>
      <c r="Q5" s="351"/>
    </row>
    <row r="6" spans="1:17" s="4" customFormat="1" x14ac:dyDescent="0.25">
      <c r="A6" s="351"/>
      <c r="B6" s="351"/>
      <c r="C6" s="351"/>
      <c r="D6" s="372"/>
      <c r="E6" s="351"/>
      <c r="F6" s="351"/>
      <c r="G6" s="351"/>
      <c r="H6" s="351"/>
      <c r="I6" s="351"/>
      <c r="J6" s="351"/>
      <c r="K6" s="351"/>
      <c r="L6" s="351"/>
      <c r="M6" s="351"/>
      <c r="N6" s="351"/>
      <c r="O6" s="351"/>
      <c r="P6" s="351"/>
      <c r="Q6" s="351"/>
    </row>
    <row r="7" spans="1:17" s="4" customFormat="1" ht="30" customHeight="1" x14ac:dyDescent="0.25">
      <c r="A7" s="351"/>
      <c r="B7" s="351"/>
      <c r="C7" s="351"/>
      <c r="D7" s="372"/>
      <c r="E7" s="370"/>
      <c r="F7" s="370"/>
      <c r="G7" s="370"/>
      <c r="H7" s="370"/>
      <c r="I7" s="370"/>
      <c r="J7" s="370"/>
      <c r="K7" s="370"/>
      <c r="L7" s="370"/>
      <c r="M7" s="370"/>
      <c r="N7" s="370"/>
      <c r="O7" s="374"/>
      <c r="P7" s="351"/>
      <c r="Q7" s="351"/>
    </row>
    <row r="8" spans="1:17" ht="27.75" customHeight="1" x14ac:dyDescent="0.25"/>
    <row r="9" spans="1:17" s="23" customFormat="1" ht="30.95" customHeight="1" x14ac:dyDescent="0.25">
      <c r="B9" s="640" t="s">
        <v>1220</v>
      </c>
      <c r="C9" s="640"/>
      <c r="D9" s="640"/>
      <c r="E9" s="652" t="str">
        <f>'PDI-01'!E13</f>
        <v>Gestión y Sostenibilidad Institucional</v>
      </c>
      <c r="F9" s="652"/>
      <c r="G9" s="652"/>
      <c r="H9" s="22"/>
      <c r="I9" s="22"/>
      <c r="J9" s="22"/>
      <c r="K9" s="22"/>
      <c r="L9" s="22"/>
      <c r="M9" s="22"/>
      <c r="N9" s="22"/>
      <c r="O9" s="22"/>
      <c r="P9" s="22"/>
    </row>
    <row r="10" spans="1:17" s="23" customFormat="1" ht="6.75" customHeight="1" x14ac:dyDescent="0.25">
      <c r="B10" s="24"/>
      <c r="C10" s="24"/>
      <c r="D10" s="25"/>
      <c r="E10" s="24"/>
      <c r="F10" s="24"/>
      <c r="G10" s="24"/>
      <c r="H10" s="24"/>
      <c r="I10" s="24"/>
      <c r="J10" s="24"/>
      <c r="K10" s="24"/>
      <c r="L10" s="24"/>
      <c r="M10" s="24"/>
      <c r="N10" s="24"/>
      <c r="O10" s="24"/>
      <c r="P10" s="24"/>
    </row>
    <row r="11" spans="1:17" s="23" customFormat="1" ht="30.95" customHeight="1" x14ac:dyDescent="0.25">
      <c r="B11" s="640" t="s">
        <v>1251</v>
      </c>
      <c r="C11" s="640"/>
      <c r="D11" s="640"/>
      <c r="E11" s="652" t="str">
        <f>'PDI-01'!E15</f>
        <v xml:space="preserve">Cultura de la Legalidad, la Transparencia, el Gobierno Corporativo y la Participación Ciudadana </v>
      </c>
      <c r="F11" s="652"/>
      <c r="G11" s="652"/>
      <c r="H11" s="24"/>
      <c r="I11" s="24"/>
      <c r="J11" s="24"/>
      <c r="K11" s="24"/>
      <c r="L11" s="24"/>
      <c r="M11" s="24"/>
      <c r="N11" s="24"/>
      <c r="O11" s="24"/>
      <c r="P11" s="24"/>
    </row>
    <row r="12" spans="1:17" s="23" customFormat="1" ht="6.75" customHeight="1" x14ac:dyDescent="0.25">
      <c r="B12" s="24"/>
      <c r="C12" s="24"/>
      <c r="D12" s="25"/>
      <c r="E12" s="24"/>
      <c r="F12" s="24"/>
      <c r="G12" s="24"/>
      <c r="H12" s="24"/>
      <c r="I12" s="24"/>
      <c r="J12" s="24"/>
      <c r="K12" s="24"/>
      <c r="L12" s="24"/>
      <c r="M12" s="24"/>
      <c r="N12" s="24"/>
      <c r="O12" s="24"/>
      <c r="P12" s="24"/>
    </row>
    <row r="13" spans="1:17" s="23" customFormat="1" ht="30.95" customHeight="1" x14ac:dyDescent="0.25">
      <c r="B13" s="683" t="s">
        <v>54</v>
      </c>
      <c r="C13" s="683"/>
      <c r="D13" s="683"/>
      <c r="E13" s="652" t="str">
        <f>'PDI-01'!E11</f>
        <v>Transparencia, gobernanza y legalidad (PDI2028 – GSI - 38)</v>
      </c>
      <c r="F13" s="652"/>
      <c r="G13" s="652"/>
      <c r="H13" s="22"/>
      <c r="I13" s="22"/>
      <c r="J13" s="22"/>
      <c r="K13" s="22"/>
      <c r="L13" s="22"/>
      <c r="M13" s="22"/>
      <c r="N13" s="22"/>
      <c r="O13" s="22"/>
      <c r="P13" s="22"/>
    </row>
    <row r="14" spans="1:17" s="23" customFormat="1" ht="16.5" x14ac:dyDescent="0.25">
      <c r="B14" s="463"/>
      <c r="C14" s="463"/>
      <c r="D14" s="463"/>
      <c r="E14" s="461"/>
      <c r="F14" s="461"/>
      <c r="G14" s="461"/>
      <c r="H14" s="22"/>
      <c r="I14" s="22"/>
      <c r="J14" s="22"/>
      <c r="K14" s="22"/>
      <c r="L14" s="22"/>
      <c r="M14" s="22"/>
      <c r="N14" s="22"/>
      <c r="O14" s="22"/>
      <c r="P14" s="22"/>
    </row>
    <row r="15" spans="1:17" s="23" customFormat="1" ht="16.5" x14ac:dyDescent="0.25">
      <c r="B15" s="463"/>
      <c r="C15" s="463"/>
      <c r="D15" s="463"/>
      <c r="E15" s="461"/>
      <c r="F15" s="461"/>
      <c r="G15" s="461"/>
      <c r="H15" s="22"/>
      <c r="I15" s="22"/>
      <c r="J15" s="22"/>
      <c r="K15" s="22"/>
      <c r="L15" s="22"/>
      <c r="M15" s="22"/>
      <c r="N15" s="22"/>
      <c r="O15" s="22"/>
      <c r="P15" s="22"/>
    </row>
    <row r="16" spans="1:17" s="23" customFormat="1" ht="53.25" customHeight="1" x14ac:dyDescent="0.25">
      <c r="B16" s="463"/>
      <c r="C16" s="463"/>
      <c r="D16" s="458" t="s">
        <v>1069</v>
      </c>
      <c r="E16" s="685" t="str">
        <f>'PDI-02'!C19</f>
        <v>Desaprovechamiento de los mecanismos que permitan el fortalecimiento de la cultura de la legalidad, la transparencia, el gobierno corporativo y participación ciudadana como ejercicios permanentes de relacionamiento con los grupos de valor.</v>
      </c>
      <c r="F16" s="685"/>
      <c r="G16" s="455" t="s">
        <v>1068</v>
      </c>
      <c r="H16" s="642" t="s">
        <v>1360</v>
      </c>
      <c r="I16" s="642"/>
      <c r="J16" s="642"/>
      <c r="K16" s="642"/>
      <c r="L16" s="642"/>
      <c r="M16" s="559"/>
      <c r="N16" s="22"/>
      <c r="O16" s="22"/>
      <c r="P16" s="22"/>
    </row>
    <row r="17" spans="2:18" s="23" customFormat="1" ht="32.25" customHeight="1" x14ac:dyDescent="0.25">
      <c r="B17" s="463"/>
      <c r="C17" s="463"/>
      <c r="D17" s="448" t="s">
        <v>1070</v>
      </c>
      <c r="E17" s="685" t="str">
        <f>'PDI-02'!E19</f>
        <v>1. Falta de apropiación de los diferentes grupos de valor frente a los ejercicios de transparencia pasiva y activa, rendición de cuentas y control social..</v>
      </c>
      <c r="F17" s="685"/>
      <c r="G17" s="376" t="s">
        <v>1073</v>
      </c>
      <c r="H17" s="642" t="s">
        <v>1336</v>
      </c>
      <c r="I17" s="642"/>
      <c r="J17" s="642"/>
      <c r="K17" s="642"/>
      <c r="L17" s="642"/>
      <c r="M17" s="559"/>
      <c r="N17" s="22"/>
      <c r="O17" s="22"/>
      <c r="P17" s="22"/>
    </row>
    <row r="18" spans="2:18" s="23" customFormat="1" ht="32.25" customHeight="1" x14ac:dyDescent="0.25">
      <c r="B18" s="463"/>
      <c r="C18" s="463"/>
      <c r="D18" s="448" t="s">
        <v>1071</v>
      </c>
      <c r="E18" s="685" t="str">
        <f>'PDI-02'!E20</f>
        <v>2. Necesidad de fortalecer las buenas prácticas corporativas con los diferentes grupos de valor de la universidad.</v>
      </c>
      <c r="F18" s="685"/>
      <c r="G18" s="376" t="s">
        <v>1074</v>
      </c>
      <c r="H18" s="642" t="s">
        <v>1335</v>
      </c>
      <c r="I18" s="642"/>
      <c r="J18" s="642"/>
      <c r="K18" s="642"/>
      <c r="L18" s="642"/>
      <c r="M18" s="559"/>
      <c r="N18" s="22"/>
      <c r="O18" s="22"/>
      <c r="P18" s="22"/>
    </row>
    <row r="19" spans="2:18" s="23" customFormat="1" ht="32.25" customHeight="1" x14ac:dyDescent="0.25">
      <c r="B19" s="463"/>
      <c r="C19" s="463"/>
      <c r="D19" s="448" t="s">
        <v>1072</v>
      </c>
      <c r="E19" s="685" t="str">
        <f>'PDI-02'!E21</f>
        <v>3. Cambios en la normatividad frente a los requerimientos nacionales referente a la Atención al Ciudadano</v>
      </c>
      <c r="F19" s="685"/>
      <c r="G19" s="376" t="s">
        <v>1075</v>
      </c>
      <c r="H19" s="642" t="s">
        <v>1311</v>
      </c>
      <c r="I19" s="642"/>
      <c r="J19" s="642"/>
      <c r="K19" s="642"/>
      <c r="L19" s="642"/>
      <c r="M19" s="559"/>
      <c r="N19" s="22"/>
      <c r="O19" s="22"/>
      <c r="P19" s="22"/>
    </row>
    <row r="20" spans="2:18" s="23" customFormat="1" ht="24.75" customHeight="1" x14ac:dyDescent="0.25">
      <c r="B20" s="463"/>
      <c r="C20" s="463"/>
      <c r="D20" s="463"/>
      <c r="E20" s="461"/>
      <c r="F20" s="461"/>
      <c r="G20" s="461"/>
      <c r="H20" s="22"/>
      <c r="I20" s="22"/>
      <c r="J20" s="22"/>
      <c r="K20" s="22"/>
      <c r="L20" s="22"/>
      <c r="M20" s="22"/>
      <c r="N20" s="22"/>
      <c r="O20" s="22"/>
      <c r="P20" s="22"/>
    </row>
    <row r="21" spans="2:18" s="2" customFormat="1" ht="16.5" x14ac:dyDescent="0.3">
      <c r="D21" s="26"/>
    </row>
    <row r="22" spans="2:18" s="2" customFormat="1" ht="27.75" customHeight="1" x14ac:dyDescent="0.3">
      <c r="D22" s="455" t="s">
        <v>45</v>
      </c>
    </row>
    <row r="23" spans="2:18" s="2" customFormat="1" ht="34.5" customHeight="1" x14ac:dyDescent="0.3">
      <c r="D23" s="592" t="s">
        <v>52</v>
      </c>
      <c r="E23" s="686"/>
      <c r="F23" s="686"/>
      <c r="G23" s="686"/>
      <c r="H23" s="686"/>
      <c r="I23" s="686"/>
      <c r="J23" s="686"/>
      <c r="K23" s="686"/>
      <c r="L23" s="686"/>
      <c r="M23" s="686"/>
      <c r="N23" s="686"/>
      <c r="O23" s="593"/>
      <c r="P23" s="27"/>
      <c r="Q23" s="27"/>
    </row>
    <row r="24" spans="2:18" s="2" customFormat="1" ht="34.5" customHeight="1" x14ac:dyDescent="0.3">
      <c r="D24" s="28"/>
      <c r="E24" s="28"/>
      <c r="F24" s="28"/>
      <c r="G24" s="28"/>
      <c r="H24" s="28"/>
      <c r="I24" s="28"/>
      <c r="J24" s="28"/>
      <c r="K24" s="28"/>
      <c r="L24" s="28"/>
      <c r="M24" s="28"/>
      <c r="N24" s="28"/>
      <c r="O24" s="28"/>
      <c r="P24" s="28"/>
      <c r="Q24" s="27"/>
    </row>
    <row r="25" spans="2:18" s="29" customFormat="1" ht="30" customHeight="1" x14ac:dyDescent="0.3">
      <c r="D25" s="684" t="s">
        <v>1304</v>
      </c>
      <c r="E25" s="684"/>
      <c r="F25" s="684"/>
      <c r="G25" s="684"/>
      <c r="H25" s="684"/>
      <c r="I25" s="684"/>
      <c r="J25" s="684"/>
      <c r="K25" s="684"/>
      <c r="L25" s="684"/>
      <c r="M25" s="684"/>
      <c r="N25" s="684"/>
      <c r="O25" s="684"/>
      <c r="P25" s="684"/>
      <c r="Q25" s="30"/>
    </row>
    <row r="26" spans="2:18" s="2" customFormat="1" ht="18" customHeight="1" x14ac:dyDescent="0.3">
      <c r="B26" s="687" t="s">
        <v>1076</v>
      </c>
      <c r="D26" s="688" t="s">
        <v>1147</v>
      </c>
      <c r="E26" s="592" t="s">
        <v>38</v>
      </c>
      <c r="F26" s="686"/>
      <c r="G26" s="686"/>
      <c r="H26" s="686"/>
      <c r="I26" s="686"/>
      <c r="J26" s="686"/>
      <c r="K26" s="686"/>
      <c r="L26" s="686"/>
      <c r="M26" s="555"/>
      <c r="N26" s="688" t="s">
        <v>39</v>
      </c>
      <c r="O26" s="688" t="s">
        <v>111</v>
      </c>
      <c r="P26" s="688" t="s">
        <v>1148</v>
      </c>
      <c r="Q26" s="31"/>
    </row>
    <row r="27" spans="2:18" s="2" customFormat="1" ht="93" customHeight="1" x14ac:dyDescent="0.3">
      <c r="B27" s="687"/>
      <c r="D27" s="702"/>
      <c r="E27" s="455" t="s">
        <v>1293</v>
      </c>
      <c r="F27" s="457" t="s">
        <v>35</v>
      </c>
      <c r="G27" s="455" t="s">
        <v>36</v>
      </c>
      <c r="H27" s="455" t="s">
        <v>37</v>
      </c>
      <c r="I27" s="455" t="s">
        <v>1223</v>
      </c>
      <c r="J27" s="455" t="s">
        <v>1077</v>
      </c>
      <c r="K27" s="455" t="s">
        <v>1079</v>
      </c>
      <c r="L27" s="457" t="s">
        <v>1291</v>
      </c>
      <c r="M27" s="553" t="s">
        <v>1292</v>
      </c>
      <c r="N27" s="702"/>
      <c r="O27" s="689"/>
      <c r="P27" s="689"/>
      <c r="Q27" s="31"/>
      <c r="R27" s="32">
        <v>3</v>
      </c>
    </row>
    <row r="28" spans="2:18" s="21" customFormat="1" ht="66.75" customHeight="1" x14ac:dyDescent="0.25">
      <c r="B28" s="687"/>
      <c r="D28" s="665" t="s">
        <v>1279</v>
      </c>
      <c r="E28" s="715" t="s">
        <v>1415</v>
      </c>
      <c r="F28" s="668" t="s">
        <v>1403</v>
      </c>
      <c r="G28" s="668" t="s">
        <v>654</v>
      </c>
      <c r="H28" s="668" t="s">
        <v>1404</v>
      </c>
      <c r="I28" s="671" t="s">
        <v>1312</v>
      </c>
      <c r="J28" s="671">
        <v>80</v>
      </c>
      <c r="K28" s="674">
        <v>85</v>
      </c>
      <c r="L28" s="677">
        <v>90</v>
      </c>
      <c r="M28" s="677">
        <v>95</v>
      </c>
      <c r="N28" s="665" t="s">
        <v>1313</v>
      </c>
      <c r="O28" s="680" t="s">
        <v>1412</v>
      </c>
      <c r="P28" s="665" t="s">
        <v>1314</v>
      </c>
      <c r="Q28" s="291"/>
      <c r="R28" s="292" t="s">
        <v>3</v>
      </c>
    </row>
    <row r="29" spans="2:18" s="21" customFormat="1" ht="21.75" customHeight="1" x14ac:dyDescent="0.25">
      <c r="B29" s="687"/>
      <c r="D29" s="666"/>
      <c r="E29" s="716"/>
      <c r="F29" s="669"/>
      <c r="G29" s="669"/>
      <c r="H29" s="669"/>
      <c r="I29" s="672"/>
      <c r="J29" s="672"/>
      <c r="K29" s="675"/>
      <c r="L29" s="678"/>
      <c r="M29" s="678"/>
      <c r="N29" s="666"/>
      <c r="O29" s="681"/>
      <c r="P29" s="666"/>
      <c r="Q29" s="291"/>
      <c r="R29" s="292"/>
    </row>
    <row r="30" spans="2:18" s="21" customFormat="1" ht="21.75" customHeight="1" x14ac:dyDescent="0.25">
      <c r="B30" s="687"/>
      <c r="D30" s="667"/>
      <c r="E30" s="717"/>
      <c r="F30" s="670"/>
      <c r="G30" s="670"/>
      <c r="H30" s="670"/>
      <c r="I30" s="673"/>
      <c r="J30" s="673"/>
      <c r="K30" s="676"/>
      <c r="L30" s="679"/>
      <c r="M30" s="679"/>
      <c r="N30" s="667"/>
      <c r="O30" s="682"/>
      <c r="P30" s="667"/>
      <c r="Q30" s="291"/>
      <c r="R30" s="292"/>
    </row>
    <row r="31" spans="2:18" s="2" customFormat="1" ht="21.75" customHeight="1" x14ac:dyDescent="0.3">
      <c r="B31" s="33"/>
      <c r="C31" s="34"/>
      <c r="D31" s="35"/>
      <c r="E31" s="36"/>
      <c r="F31" s="37"/>
      <c r="G31" s="31"/>
      <c r="H31" s="31"/>
      <c r="I31" s="31"/>
      <c r="J31" s="31"/>
      <c r="K31" s="31"/>
      <c r="L31" s="31"/>
      <c r="M31" s="31"/>
      <c r="N31" s="31"/>
      <c r="O31" s="31"/>
      <c r="P31" s="31"/>
      <c r="Q31" s="31"/>
    </row>
    <row r="32" spans="2:18" s="39" customFormat="1" ht="31.5" customHeight="1" x14ac:dyDescent="0.3">
      <c r="B32" s="38"/>
      <c r="D32" s="728" t="s">
        <v>1305</v>
      </c>
      <c r="E32" s="728"/>
      <c r="F32" s="728"/>
      <c r="G32" s="728"/>
      <c r="H32" s="728"/>
      <c r="I32" s="728"/>
      <c r="J32" s="728"/>
      <c r="K32" s="728"/>
      <c r="L32" s="728"/>
      <c r="M32" s="728"/>
      <c r="N32" s="728"/>
      <c r="O32" s="728"/>
      <c r="P32" s="728"/>
      <c r="Q32" s="40"/>
    </row>
    <row r="33" spans="2:18" s="39" customFormat="1" ht="21.75" customHeight="1" x14ac:dyDescent="0.3">
      <c r="B33" s="687" t="s">
        <v>1080</v>
      </c>
      <c r="C33" s="2"/>
      <c r="D33" s="688" t="s">
        <v>1416</v>
      </c>
      <c r="E33" s="581" t="s">
        <v>38</v>
      </c>
      <c r="F33" s="724"/>
      <c r="G33" s="724"/>
      <c r="H33" s="724"/>
      <c r="I33" s="724"/>
      <c r="J33" s="724"/>
      <c r="K33" s="724"/>
      <c r="L33" s="724"/>
      <c r="M33" s="555"/>
      <c r="N33" s="688" t="s">
        <v>39</v>
      </c>
      <c r="O33" s="688" t="s">
        <v>111</v>
      </c>
      <c r="P33" s="688" t="s">
        <v>1221</v>
      </c>
      <c r="Q33" s="40"/>
    </row>
    <row r="34" spans="2:18" s="39" customFormat="1" ht="109.5" customHeight="1" x14ac:dyDescent="0.3">
      <c r="B34" s="687"/>
      <c r="C34" s="2"/>
      <c r="D34" s="702"/>
      <c r="E34" s="455" t="s">
        <v>1290</v>
      </c>
      <c r="F34" s="457" t="s">
        <v>35</v>
      </c>
      <c r="G34" s="455" t="s">
        <v>36</v>
      </c>
      <c r="H34" s="455" t="s">
        <v>37</v>
      </c>
      <c r="I34" s="455" t="s">
        <v>1223</v>
      </c>
      <c r="J34" s="554" t="s">
        <v>1077</v>
      </c>
      <c r="K34" s="554" t="s">
        <v>1079</v>
      </c>
      <c r="L34" s="553" t="s">
        <v>1291</v>
      </c>
      <c r="M34" s="553" t="s">
        <v>1292</v>
      </c>
      <c r="N34" s="702"/>
      <c r="O34" s="729"/>
      <c r="P34" s="689"/>
      <c r="Q34" s="40"/>
    </row>
    <row r="35" spans="2:18" s="39" customFormat="1" ht="73.5" customHeight="1" x14ac:dyDescent="0.3">
      <c r="B35" s="687"/>
      <c r="C35" s="2"/>
      <c r="D35" s="624" t="s">
        <v>1310</v>
      </c>
      <c r="E35" s="42" t="s">
        <v>1315</v>
      </c>
      <c r="F35" s="42" t="s">
        <v>1417</v>
      </c>
      <c r="G35" s="42" t="s">
        <v>654</v>
      </c>
      <c r="H35" s="577" t="s">
        <v>1405</v>
      </c>
      <c r="I35" s="349" t="s">
        <v>1312</v>
      </c>
      <c r="J35" s="467">
        <v>80</v>
      </c>
      <c r="K35" s="467">
        <v>85</v>
      </c>
      <c r="L35" s="467">
        <v>90</v>
      </c>
      <c r="M35" s="467">
        <v>95</v>
      </c>
      <c r="N35" s="718" t="s">
        <v>1313</v>
      </c>
      <c r="O35" s="665" t="s">
        <v>1412</v>
      </c>
      <c r="P35" s="665" t="s">
        <v>1314</v>
      </c>
      <c r="Q35" s="40"/>
    </row>
    <row r="36" spans="2:18" s="39" customFormat="1" ht="73.5" customHeight="1" x14ac:dyDescent="0.3">
      <c r="B36" s="687"/>
      <c r="C36" s="2"/>
      <c r="D36" s="625"/>
      <c r="E36" s="42" t="s">
        <v>1316</v>
      </c>
      <c r="F36" s="567" t="s">
        <v>1318</v>
      </c>
      <c r="G36" s="567" t="s">
        <v>654</v>
      </c>
      <c r="H36" s="577" t="s">
        <v>1406</v>
      </c>
      <c r="I36" s="349" t="s">
        <v>1312</v>
      </c>
      <c r="J36" s="467">
        <v>80</v>
      </c>
      <c r="K36" s="467">
        <v>85</v>
      </c>
      <c r="L36" s="467">
        <v>90</v>
      </c>
      <c r="M36" s="467">
        <v>95</v>
      </c>
      <c r="N36" s="719"/>
      <c r="O36" s="666"/>
      <c r="P36" s="666"/>
      <c r="Q36" s="40"/>
    </row>
    <row r="37" spans="2:18" s="39" customFormat="1" ht="73.5" customHeight="1" x14ac:dyDescent="0.3">
      <c r="B37" s="687"/>
      <c r="C37" s="2"/>
      <c r="D37" s="692"/>
      <c r="E37" s="42" t="s">
        <v>1317</v>
      </c>
      <c r="F37" s="567" t="s">
        <v>1319</v>
      </c>
      <c r="G37" s="567" t="s">
        <v>654</v>
      </c>
      <c r="H37" s="577" t="s">
        <v>1407</v>
      </c>
      <c r="I37" s="349" t="s">
        <v>1312</v>
      </c>
      <c r="J37" s="467">
        <v>80</v>
      </c>
      <c r="K37" s="467">
        <v>85</v>
      </c>
      <c r="L37" s="467">
        <v>90</v>
      </c>
      <c r="M37" s="467">
        <v>95</v>
      </c>
      <c r="N37" s="720"/>
      <c r="O37" s="667"/>
      <c r="P37" s="667"/>
      <c r="Q37" s="40"/>
    </row>
    <row r="38" spans="2:18" s="2" customFormat="1" ht="21.75" customHeight="1" x14ac:dyDescent="0.3">
      <c r="B38" s="33"/>
      <c r="C38" s="34"/>
      <c r="D38" s="30"/>
      <c r="E38" s="36"/>
      <c r="F38" s="37"/>
      <c r="G38" s="31"/>
      <c r="H38" s="31"/>
      <c r="I38" s="31"/>
      <c r="J38" s="31"/>
      <c r="K38" s="31"/>
      <c r="L38" s="31"/>
      <c r="M38" s="31"/>
      <c r="N38" s="31"/>
      <c r="O38" s="31"/>
      <c r="P38" s="31"/>
      <c r="Q38" s="31"/>
    </row>
    <row r="39" spans="2:18" s="2" customFormat="1" ht="32.25" customHeight="1" x14ac:dyDescent="0.3">
      <c r="D39" s="684" t="s">
        <v>1413</v>
      </c>
      <c r="E39" s="684"/>
      <c r="F39" s="684"/>
      <c r="G39" s="684"/>
      <c r="H39" s="684"/>
      <c r="I39" s="684"/>
      <c r="J39" s="684"/>
      <c r="K39" s="684"/>
      <c r="L39" s="684"/>
      <c r="M39" s="684"/>
      <c r="N39" s="684"/>
      <c r="O39" s="684"/>
      <c r="P39" s="684"/>
      <c r="Q39" s="41"/>
      <c r="R39" s="41"/>
    </row>
    <row r="40" spans="2:18" s="2" customFormat="1" ht="17.25" customHeight="1" x14ac:dyDescent="0.3">
      <c r="B40" s="687" t="s">
        <v>1081</v>
      </c>
      <c r="D40" s="688" t="s">
        <v>1224</v>
      </c>
      <c r="E40" s="688" t="s">
        <v>182</v>
      </c>
      <c r="F40" s="592" t="s">
        <v>38</v>
      </c>
      <c r="G40" s="686"/>
      <c r="H40" s="686"/>
      <c r="I40" s="686"/>
      <c r="J40" s="686"/>
      <c r="K40" s="686"/>
      <c r="L40" s="593"/>
      <c r="M40" s="579" t="s">
        <v>39</v>
      </c>
      <c r="N40" s="580"/>
      <c r="O40" s="617" t="s">
        <v>111</v>
      </c>
      <c r="P40" s="688" t="s">
        <v>112</v>
      </c>
    </row>
    <row r="41" spans="2:18" s="2" customFormat="1" ht="105.75" customHeight="1" x14ac:dyDescent="0.3">
      <c r="B41" s="687"/>
      <c r="D41" s="702"/>
      <c r="E41" s="702"/>
      <c r="F41" s="462" t="s">
        <v>34</v>
      </c>
      <c r="G41" s="462" t="s">
        <v>35</v>
      </c>
      <c r="H41" s="462" t="s">
        <v>36</v>
      </c>
      <c r="I41" s="462" t="s">
        <v>37</v>
      </c>
      <c r="J41" s="455" t="s">
        <v>1077</v>
      </c>
      <c r="K41" s="455" t="s">
        <v>1078</v>
      </c>
      <c r="L41" s="462" t="s">
        <v>1079</v>
      </c>
      <c r="M41" s="581"/>
      <c r="N41" s="582"/>
      <c r="O41" s="730"/>
      <c r="P41" s="689"/>
    </row>
    <row r="42" spans="2:18" s="2" customFormat="1" ht="82.5" customHeight="1" x14ac:dyDescent="0.3">
      <c r="B42" s="687"/>
      <c r="D42" s="695" t="str">
        <f>H17</f>
        <v>Fortalecer los ejercicios de transparencia pasiva y activa, rendición de cuentas y control social con los diferentes grupos de valor de la universidad.</v>
      </c>
      <c r="E42" s="725" t="s">
        <v>1320</v>
      </c>
      <c r="F42" s="703" t="s">
        <v>1321</v>
      </c>
      <c r="G42" s="703" t="s">
        <v>1322</v>
      </c>
      <c r="H42" s="703" t="s">
        <v>5</v>
      </c>
      <c r="I42" s="703" t="s">
        <v>1323</v>
      </c>
      <c r="J42" s="706">
        <v>1</v>
      </c>
      <c r="K42" s="706">
        <v>1</v>
      </c>
      <c r="L42" s="706">
        <v>1</v>
      </c>
      <c r="M42" s="709" t="s">
        <v>1324</v>
      </c>
      <c r="N42" s="710"/>
      <c r="O42" s="703" t="s">
        <v>1325</v>
      </c>
      <c r="P42" s="721" t="s">
        <v>1326</v>
      </c>
      <c r="Q42" s="31"/>
    </row>
    <row r="43" spans="2:18" s="2" customFormat="1" ht="16.5" x14ac:dyDescent="0.3">
      <c r="B43" s="687"/>
      <c r="D43" s="696"/>
      <c r="E43" s="726"/>
      <c r="F43" s="704"/>
      <c r="G43" s="704"/>
      <c r="H43" s="704"/>
      <c r="I43" s="704"/>
      <c r="J43" s="707"/>
      <c r="K43" s="707"/>
      <c r="L43" s="707"/>
      <c r="M43" s="711"/>
      <c r="N43" s="712"/>
      <c r="O43" s="704"/>
      <c r="P43" s="722"/>
      <c r="Q43" s="31"/>
    </row>
    <row r="44" spans="2:18" s="2" customFormat="1" ht="16.5" x14ac:dyDescent="0.3">
      <c r="B44" s="687"/>
      <c r="D44" s="697"/>
      <c r="E44" s="726"/>
      <c r="F44" s="704"/>
      <c r="G44" s="704"/>
      <c r="H44" s="704"/>
      <c r="I44" s="704"/>
      <c r="J44" s="707"/>
      <c r="K44" s="707"/>
      <c r="L44" s="707"/>
      <c r="M44" s="711"/>
      <c r="N44" s="712"/>
      <c r="O44" s="704"/>
      <c r="P44" s="722"/>
      <c r="Q44" s="31"/>
    </row>
    <row r="45" spans="2:18" s="2" customFormat="1" ht="16.5" x14ac:dyDescent="0.3">
      <c r="B45" s="687"/>
      <c r="D45" s="695" t="str">
        <f>H18</f>
        <v>Fortalecer  las buenas prácticas corporativas con los diferentes grupos de valor de la universidad.</v>
      </c>
      <c r="E45" s="726"/>
      <c r="F45" s="704"/>
      <c r="G45" s="704"/>
      <c r="H45" s="704"/>
      <c r="I45" s="704"/>
      <c r="J45" s="707"/>
      <c r="K45" s="707"/>
      <c r="L45" s="707"/>
      <c r="M45" s="711"/>
      <c r="N45" s="712"/>
      <c r="O45" s="704"/>
      <c r="P45" s="722"/>
      <c r="Q45" s="31"/>
    </row>
    <row r="46" spans="2:18" s="2" customFormat="1" ht="16.5" x14ac:dyDescent="0.3">
      <c r="B46" s="687"/>
      <c r="D46" s="696"/>
      <c r="E46" s="726"/>
      <c r="F46" s="704"/>
      <c r="G46" s="704"/>
      <c r="H46" s="704"/>
      <c r="I46" s="704"/>
      <c r="J46" s="707"/>
      <c r="K46" s="707"/>
      <c r="L46" s="707"/>
      <c r="M46" s="711"/>
      <c r="N46" s="712"/>
      <c r="O46" s="704"/>
      <c r="P46" s="722"/>
      <c r="Q46" s="31"/>
    </row>
    <row r="47" spans="2:18" s="2" customFormat="1" ht="26.25" customHeight="1" x14ac:dyDescent="0.3">
      <c r="B47" s="687"/>
      <c r="D47" s="697"/>
      <c r="E47" s="726"/>
      <c r="F47" s="704"/>
      <c r="G47" s="704"/>
      <c r="H47" s="704"/>
      <c r="I47" s="704"/>
      <c r="J47" s="707"/>
      <c r="K47" s="707"/>
      <c r="L47" s="707"/>
      <c r="M47" s="711"/>
      <c r="N47" s="712"/>
      <c r="O47" s="704"/>
      <c r="P47" s="722"/>
      <c r="Q47" s="31"/>
    </row>
    <row r="48" spans="2:18" s="2" customFormat="1" ht="30.75" customHeight="1" x14ac:dyDescent="0.3">
      <c r="B48" s="687"/>
      <c r="D48" s="695" t="str">
        <f>H19</f>
        <v>Dar respuesta oportuna a los cambios en la normatividad frente a los requerimientos nacionales referente a la Atención al Ciudadano</v>
      </c>
      <c r="E48" s="726"/>
      <c r="F48" s="704"/>
      <c r="G48" s="704"/>
      <c r="H48" s="704"/>
      <c r="I48" s="704"/>
      <c r="J48" s="707"/>
      <c r="K48" s="707"/>
      <c r="L48" s="707"/>
      <c r="M48" s="711"/>
      <c r="N48" s="712"/>
      <c r="O48" s="704"/>
      <c r="P48" s="722"/>
      <c r="Q48" s="31"/>
    </row>
    <row r="49" spans="2:17" s="2" customFormat="1" ht="30.75" customHeight="1" x14ac:dyDescent="0.3">
      <c r="B49" s="687"/>
      <c r="D49" s="696"/>
      <c r="E49" s="726"/>
      <c r="F49" s="704"/>
      <c r="G49" s="704"/>
      <c r="H49" s="704"/>
      <c r="I49" s="704"/>
      <c r="J49" s="707"/>
      <c r="K49" s="707"/>
      <c r="L49" s="707"/>
      <c r="M49" s="711"/>
      <c r="N49" s="712"/>
      <c r="O49" s="704"/>
      <c r="P49" s="722"/>
      <c r="Q49" s="31"/>
    </row>
    <row r="50" spans="2:17" s="2" customFormat="1" ht="30.75" customHeight="1" x14ac:dyDescent="0.3">
      <c r="B50" s="687"/>
      <c r="D50" s="697"/>
      <c r="E50" s="727"/>
      <c r="F50" s="705"/>
      <c r="G50" s="705"/>
      <c r="H50" s="705"/>
      <c r="I50" s="705"/>
      <c r="J50" s="708"/>
      <c r="K50" s="708"/>
      <c r="L50" s="708"/>
      <c r="M50" s="713"/>
      <c r="N50" s="714"/>
      <c r="O50" s="705"/>
      <c r="P50" s="723"/>
      <c r="Q50" s="31"/>
    </row>
    <row r="51" spans="2:17" s="34" customFormat="1" ht="16.5" x14ac:dyDescent="0.3">
      <c r="B51" s="33"/>
      <c r="D51" s="28"/>
      <c r="E51" s="43"/>
      <c r="F51" s="43"/>
      <c r="G51" s="29"/>
      <c r="H51" s="29"/>
      <c r="I51" s="29"/>
      <c r="J51" s="29"/>
      <c r="K51" s="29"/>
      <c r="L51" s="29"/>
      <c r="M51" s="29"/>
      <c r="N51" s="29"/>
    </row>
    <row r="52" spans="2:17" s="2" customFormat="1" ht="35.25" customHeight="1" x14ac:dyDescent="0.3">
      <c r="D52" s="698" t="s">
        <v>1306</v>
      </c>
      <c r="E52" s="698"/>
      <c r="F52" s="698"/>
      <c r="G52" s="698"/>
      <c r="H52" s="698"/>
      <c r="I52" s="698"/>
      <c r="J52" s="698"/>
      <c r="K52" s="566"/>
      <c r="L52" s="566"/>
      <c r="M52" s="558"/>
    </row>
    <row r="53" spans="2:17" s="2" customFormat="1" ht="16.5" customHeight="1" x14ac:dyDescent="0.3">
      <c r="B53" s="693" t="s">
        <v>47</v>
      </c>
      <c r="D53" s="688" t="str">
        <f>CONCATENATE("Actividades para Plan Operativo ",E42)</f>
        <v>Actividades para Plan Operativo Plan de atención al ciudadano y transparencia organizacional</v>
      </c>
      <c r="E53" s="688"/>
      <c r="F53" s="688"/>
      <c r="G53" s="462" t="s">
        <v>1149</v>
      </c>
      <c r="H53" s="462" t="s">
        <v>1150</v>
      </c>
      <c r="I53" s="615" t="s">
        <v>1148</v>
      </c>
      <c r="J53" s="615"/>
      <c r="K53" s="31"/>
      <c r="L53" s="31"/>
    </row>
    <row r="54" spans="2:17" s="26" customFormat="1" ht="16.5" x14ac:dyDescent="0.3">
      <c r="B54" s="694"/>
      <c r="D54" s="455">
        <v>1.1000000000000001</v>
      </c>
      <c r="E54" s="690" t="s">
        <v>1327</v>
      </c>
      <c r="F54" s="691"/>
      <c r="G54" s="569">
        <v>43845</v>
      </c>
      <c r="H54" s="569">
        <v>43861</v>
      </c>
      <c r="I54" s="699" t="s">
        <v>1314</v>
      </c>
      <c r="J54" s="699"/>
    </row>
    <row r="55" spans="2:17" s="26" customFormat="1" ht="16.5" x14ac:dyDescent="0.3">
      <c r="B55" s="694"/>
      <c r="D55" s="455">
        <v>1.2</v>
      </c>
      <c r="E55" s="690" t="s">
        <v>1341</v>
      </c>
      <c r="F55" s="691"/>
      <c r="G55" s="569">
        <v>43876</v>
      </c>
      <c r="H55" s="569">
        <v>44179</v>
      </c>
      <c r="I55" s="700" t="s">
        <v>1414</v>
      </c>
      <c r="J55" s="701"/>
    </row>
    <row r="56" spans="2:17" s="26" customFormat="1" ht="16.5" x14ac:dyDescent="0.3">
      <c r="B56" s="694"/>
      <c r="D56" s="547">
        <v>1.3</v>
      </c>
      <c r="E56" s="690" t="s">
        <v>1342</v>
      </c>
      <c r="F56" s="691"/>
      <c r="G56" s="569">
        <v>43876</v>
      </c>
      <c r="H56" s="569">
        <v>44179</v>
      </c>
      <c r="I56" s="700" t="s">
        <v>1414</v>
      </c>
      <c r="J56" s="701"/>
    </row>
    <row r="57" spans="2:17" s="26" customFormat="1" ht="16.5" x14ac:dyDescent="0.3">
      <c r="B57" s="694"/>
      <c r="D57" s="547">
        <v>1.4</v>
      </c>
      <c r="E57" s="690" t="s">
        <v>1343</v>
      </c>
      <c r="F57" s="691"/>
      <c r="G57" s="569">
        <v>43876</v>
      </c>
      <c r="H57" s="569">
        <v>44179</v>
      </c>
      <c r="I57" s="700" t="s">
        <v>1414</v>
      </c>
      <c r="J57" s="701"/>
    </row>
    <row r="58" spans="2:17" s="26" customFormat="1" ht="16.5" x14ac:dyDescent="0.3">
      <c r="B58" s="694"/>
      <c r="D58" s="547">
        <v>1.5</v>
      </c>
      <c r="E58" s="690" t="s">
        <v>1344</v>
      </c>
      <c r="F58" s="691"/>
      <c r="G58" s="569">
        <v>43876</v>
      </c>
      <c r="H58" s="569">
        <v>44179</v>
      </c>
      <c r="I58" s="700" t="s">
        <v>1414</v>
      </c>
      <c r="J58" s="701"/>
      <c r="N58" s="44"/>
      <c r="O58" s="44"/>
    </row>
    <row r="59" spans="2:17" s="26" customFormat="1" ht="16.5" x14ac:dyDescent="0.3">
      <c r="B59" s="694"/>
      <c r="D59" s="568">
        <v>1.6</v>
      </c>
      <c r="E59" s="690" t="s">
        <v>1345</v>
      </c>
      <c r="F59" s="691"/>
      <c r="G59" s="569">
        <v>43876</v>
      </c>
      <c r="H59" s="569">
        <v>44179</v>
      </c>
      <c r="I59" s="700" t="s">
        <v>1414</v>
      </c>
      <c r="J59" s="701"/>
      <c r="N59" s="44"/>
      <c r="O59" s="44"/>
    </row>
    <row r="60" spans="2:17" s="26" customFormat="1" ht="16.5" x14ac:dyDescent="0.3">
      <c r="B60" s="694"/>
      <c r="D60" s="568">
        <v>1.7</v>
      </c>
      <c r="E60" s="690" t="s">
        <v>1346</v>
      </c>
      <c r="F60" s="691"/>
      <c r="G60" s="569">
        <v>43876</v>
      </c>
      <c r="H60" s="569">
        <v>44179</v>
      </c>
      <c r="I60" s="700" t="s">
        <v>1414</v>
      </c>
      <c r="J60" s="701"/>
      <c r="N60" s="44"/>
      <c r="O60" s="44"/>
    </row>
    <row r="61" spans="2:17" s="26" customFormat="1" ht="16.5" x14ac:dyDescent="0.3">
      <c r="B61" s="694"/>
      <c r="D61" s="547">
        <v>1.9</v>
      </c>
      <c r="E61" s="690" t="s">
        <v>1328</v>
      </c>
      <c r="F61" s="691"/>
      <c r="G61" s="569">
        <v>43922</v>
      </c>
      <c r="H61" s="569">
        <v>44179</v>
      </c>
      <c r="I61" s="700" t="s">
        <v>1329</v>
      </c>
      <c r="J61" s="701"/>
      <c r="N61" s="44"/>
      <c r="O61" s="44"/>
    </row>
    <row r="62" spans="2:17" x14ac:dyDescent="0.25">
      <c r="I62" s="9"/>
      <c r="J62" s="9"/>
    </row>
    <row r="63" spans="2:17" hidden="1" x14ac:dyDescent="0.25"/>
    <row r="64" spans="2: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sheetData>
  <sheetProtection algorithmName="SHA-512" hashValue="JWIsVyz0gUf7lJyvawQJeoynF2a5nP6K9Q8MBvMmDK9nKJ4614FbTY2w3KFf+rsTwvwK87+VCkswnjeT4cDI1g==" saltValue="/gTNMN5lkTvnEleDsR5zgg==" spinCount="100000" sheet="1" objects="1" scenarios="1" formatCells="0"/>
  <mergeCells count="88">
    <mergeCell ref="P42:P50"/>
    <mergeCell ref="P26:P27"/>
    <mergeCell ref="D48:D50"/>
    <mergeCell ref="D33:D34"/>
    <mergeCell ref="E33:L33"/>
    <mergeCell ref="E42:E50"/>
    <mergeCell ref="D26:D27"/>
    <mergeCell ref="M40:N41"/>
    <mergeCell ref="D32:P32"/>
    <mergeCell ref="O33:O34"/>
    <mergeCell ref="N33:N34"/>
    <mergeCell ref="P33:P34"/>
    <mergeCell ref="O40:O41"/>
    <mergeCell ref="P40:P41"/>
    <mergeCell ref="D40:D41"/>
    <mergeCell ref="O35:O37"/>
    <mergeCell ref="O42:O50"/>
    <mergeCell ref="N28:N30"/>
    <mergeCell ref="E28:E30"/>
    <mergeCell ref="F28:F30"/>
    <mergeCell ref="G28:G30"/>
    <mergeCell ref="N35:N37"/>
    <mergeCell ref="N26:N27"/>
    <mergeCell ref="E26:L26"/>
    <mergeCell ref="G42:G50"/>
    <mergeCell ref="H42:H50"/>
    <mergeCell ref="I42:I50"/>
    <mergeCell ref="J42:J50"/>
    <mergeCell ref="K42:K50"/>
    <mergeCell ref="L42:L50"/>
    <mergeCell ref="M42:N50"/>
    <mergeCell ref="I58:J58"/>
    <mergeCell ref="I55:J55"/>
    <mergeCell ref="I61:J61"/>
    <mergeCell ref="I56:J56"/>
    <mergeCell ref="E40:E41"/>
    <mergeCell ref="E57:F57"/>
    <mergeCell ref="E58:F58"/>
    <mergeCell ref="E61:F61"/>
    <mergeCell ref="E56:F56"/>
    <mergeCell ref="I53:J53"/>
    <mergeCell ref="F40:L40"/>
    <mergeCell ref="E59:F59"/>
    <mergeCell ref="E60:F60"/>
    <mergeCell ref="I59:J59"/>
    <mergeCell ref="I60:J60"/>
    <mergeCell ref="F42:F50"/>
    <mergeCell ref="B26:B30"/>
    <mergeCell ref="O26:O27"/>
    <mergeCell ref="D53:F53"/>
    <mergeCell ref="E54:F54"/>
    <mergeCell ref="E55:F55"/>
    <mergeCell ref="B33:B37"/>
    <mergeCell ref="D35:D37"/>
    <mergeCell ref="D28:D30"/>
    <mergeCell ref="B53:B61"/>
    <mergeCell ref="B40:B50"/>
    <mergeCell ref="D39:P39"/>
    <mergeCell ref="D42:D44"/>
    <mergeCell ref="D45:D47"/>
    <mergeCell ref="D52:J52"/>
    <mergeCell ref="I54:J54"/>
    <mergeCell ref="I57:J57"/>
    <mergeCell ref="E9:G9"/>
    <mergeCell ref="E13:G13"/>
    <mergeCell ref="B13:D13"/>
    <mergeCell ref="B9:D9"/>
    <mergeCell ref="D25:P25"/>
    <mergeCell ref="E16:F16"/>
    <mergeCell ref="E17:F17"/>
    <mergeCell ref="E18:F18"/>
    <mergeCell ref="E19:F19"/>
    <mergeCell ref="H16:L16"/>
    <mergeCell ref="H17:L17"/>
    <mergeCell ref="H18:L18"/>
    <mergeCell ref="H19:L19"/>
    <mergeCell ref="B11:D11"/>
    <mergeCell ref="E11:G11"/>
    <mergeCell ref="D23:O23"/>
    <mergeCell ref="P35:P37"/>
    <mergeCell ref="P28:P30"/>
    <mergeCell ref="H28:H30"/>
    <mergeCell ref="I28:I30"/>
    <mergeCell ref="J28:J30"/>
    <mergeCell ref="K28:K30"/>
    <mergeCell ref="L28:L30"/>
    <mergeCell ref="M28:M30"/>
    <mergeCell ref="O28:O30"/>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BD_Ref!$A$21:$A$31</xm:f>
          </x14:formula1>
          <xm:sqref>D28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8" tint="-0.499984740745262"/>
  </sheetPr>
  <dimension ref="A1:XFC736"/>
  <sheetViews>
    <sheetView showGridLines="0" showZeros="0" topLeftCell="A23" zoomScale="80" zoomScaleNormal="80" workbookViewId="0">
      <pane xSplit="3" topLeftCell="AB1" activePane="topRight" state="frozen"/>
      <selection activeCell="A19" sqref="A19"/>
      <selection pane="topRight" activeCell="A346" sqref="A346:XFD349"/>
    </sheetView>
  </sheetViews>
  <sheetFormatPr baseColWidth="10" defaultColWidth="0" defaultRowHeight="15" zeroHeight="1" outlineLevelRow="1" x14ac:dyDescent="0.25"/>
  <cols>
    <col min="1" max="1" width="10.42578125" style="427" customWidth="1"/>
    <col min="2" max="2" width="18.85546875" style="15" customWidth="1"/>
    <col min="3" max="3" width="73" style="15" customWidth="1"/>
    <col min="4" max="4" width="17" style="15" customWidth="1"/>
    <col min="5" max="6" width="12.5703125" style="15" customWidth="1"/>
    <col min="7" max="7" width="14.85546875" style="15" customWidth="1"/>
    <col min="8" max="8" width="19.85546875" style="15" customWidth="1"/>
    <col min="9" max="9" width="12.5703125" style="15" customWidth="1"/>
    <col min="10" max="10" width="14.28515625" style="15" customWidth="1"/>
    <col min="11" max="31" width="12.5703125" style="15" customWidth="1"/>
    <col min="32" max="32" width="25.7109375" style="15" customWidth="1"/>
    <col min="33" max="33" width="13.42578125" style="15" bestFit="1" customWidth="1"/>
    <col min="34" max="34" width="11.42578125" style="15" customWidth="1"/>
    <col min="35" max="16383" width="11.42578125" style="15" hidden="1"/>
    <col min="16384" max="16384" width="4.7109375" style="15" hidden="1"/>
  </cols>
  <sheetData>
    <row r="1" spans="1:34" s="469" customFormat="1" x14ac:dyDescent="0.25">
      <c r="A1" s="468"/>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row>
    <row r="2" spans="1:34" s="469" customFormat="1" x14ac:dyDescent="0.25">
      <c r="A2" s="468"/>
      <c r="B2" s="369"/>
      <c r="C2" s="369"/>
      <c r="D2" s="369"/>
      <c r="E2" s="369"/>
      <c r="F2" s="369"/>
      <c r="G2" s="369"/>
      <c r="H2" s="351"/>
      <c r="I2" s="351"/>
      <c r="J2" s="351"/>
      <c r="K2" s="352" t="s">
        <v>4</v>
      </c>
      <c r="L2" s="352" t="s">
        <v>9</v>
      </c>
      <c r="M2" s="351"/>
      <c r="N2" s="351"/>
      <c r="O2" s="351"/>
      <c r="P2" s="351"/>
      <c r="Q2" s="351"/>
      <c r="R2" s="351"/>
      <c r="S2" s="351"/>
      <c r="T2" s="351"/>
      <c r="U2" s="351"/>
      <c r="V2" s="351"/>
      <c r="W2" s="351"/>
      <c r="X2" s="351"/>
      <c r="Y2" s="351"/>
      <c r="Z2" s="351"/>
      <c r="AA2" s="351"/>
      <c r="AB2" s="351"/>
      <c r="AC2" s="351"/>
      <c r="AD2" s="351"/>
      <c r="AE2" s="351"/>
      <c r="AF2" s="351"/>
      <c r="AG2" s="351"/>
      <c r="AH2" s="351"/>
    </row>
    <row r="3" spans="1:34" s="469" customFormat="1" x14ac:dyDescent="0.25">
      <c r="A3" s="468"/>
      <c r="B3" s="369"/>
      <c r="C3" s="369"/>
      <c r="D3" s="369"/>
      <c r="E3" s="369"/>
      <c r="F3" s="369"/>
      <c r="G3" s="369"/>
      <c r="H3" s="351"/>
      <c r="I3" s="351"/>
      <c r="J3" s="351"/>
      <c r="K3" s="352" t="s">
        <v>6</v>
      </c>
      <c r="L3" s="352">
        <v>6</v>
      </c>
      <c r="M3" s="351"/>
      <c r="N3" s="351"/>
      <c r="O3" s="351"/>
      <c r="P3" s="351"/>
      <c r="Q3" s="351"/>
      <c r="R3" s="351"/>
      <c r="S3" s="351"/>
      <c r="T3" s="351"/>
      <c r="U3" s="351"/>
      <c r="V3" s="351"/>
      <c r="W3" s="351"/>
      <c r="X3" s="351"/>
      <c r="Y3" s="351"/>
      <c r="Z3" s="351"/>
      <c r="AA3" s="351"/>
      <c r="AB3" s="351"/>
      <c r="AC3" s="351"/>
      <c r="AD3" s="351"/>
      <c r="AE3" s="351"/>
      <c r="AF3" s="351"/>
      <c r="AG3" s="351"/>
      <c r="AH3" s="351"/>
    </row>
    <row r="4" spans="1:34" s="469" customFormat="1" x14ac:dyDescent="0.25">
      <c r="A4" s="468"/>
      <c r="B4" s="369"/>
      <c r="C4" s="369"/>
      <c r="D4" s="369"/>
      <c r="E4" s="369"/>
      <c r="F4" s="369"/>
      <c r="G4" s="369"/>
      <c r="H4" s="351"/>
      <c r="I4" s="351"/>
      <c r="J4" s="351"/>
      <c r="K4" s="352" t="s">
        <v>7</v>
      </c>
      <c r="L4" s="373">
        <v>43685</v>
      </c>
      <c r="M4" s="470"/>
      <c r="N4" s="351"/>
      <c r="O4" s="351"/>
      <c r="P4" s="351"/>
      <c r="Q4" s="351"/>
      <c r="R4" s="351"/>
      <c r="S4" s="351"/>
      <c r="T4" s="351"/>
      <c r="U4" s="351"/>
      <c r="V4" s="351"/>
      <c r="W4" s="351"/>
      <c r="X4" s="351"/>
      <c r="Y4" s="351"/>
      <c r="Z4" s="351"/>
      <c r="AA4" s="351"/>
      <c r="AB4" s="351"/>
      <c r="AC4" s="351"/>
      <c r="AD4" s="351"/>
      <c r="AE4" s="351"/>
      <c r="AF4" s="351"/>
      <c r="AG4" s="351"/>
      <c r="AH4" s="351"/>
    </row>
    <row r="5" spans="1:34" s="469" customFormat="1" x14ac:dyDescent="0.25">
      <c r="A5" s="468"/>
      <c r="B5" s="351"/>
      <c r="C5" s="351"/>
      <c r="D5" s="351"/>
      <c r="E5" s="351"/>
      <c r="F5" s="351"/>
      <c r="G5" s="351"/>
      <c r="H5" s="351"/>
      <c r="I5" s="351"/>
      <c r="J5" s="351"/>
      <c r="K5" s="352" t="s">
        <v>8</v>
      </c>
      <c r="L5" s="352" t="s">
        <v>100</v>
      </c>
      <c r="M5" s="471"/>
      <c r="N5" s="351"/>
      <c r="O5" s="351"/>
      <c r="P5" s="351"/>
      <c r="Q5" s="351"/>
      <c r="R5" s="351"/>
      <c r="S5" s="351"/>
      <c r="T5" s="351"/>
      <c r="U5" s="351"/>
      <c r="V5" s="351"/>
      <c r="W5" s="351"/>
      <c r="X5" s="351"/>
      <c r="Y5" s="351"/>
      <c r="Z5" s="351"/>
      <c r="AA5" s="351"/>
      <c r="AB5" s="351"/>
      <c r="AC5" s="351"/>
      <c r="AD5" s="351"/>
      <c r="AE5" s="351"/>
      <c r="AF5" s="351"/>
      <c r="AG5" s="351"/>
      <c r="AH5" s="351"/>
    </row>
    <row r="6" spans="1:34" s="469" customFormat="1" x14ac:dyDescent="0.25">
      <c r="A6" s="468"/>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row>
    <row r="7" spans="1:34" s="469" customFormat="1" ht="37.5" customHeight="1" x14ac:dyDescent="0.25">
      <c r="A7" s="468"/>
      <c r="B7" s="370"/>
      <c r="C7" s="370"/>
      <c r="D7" s="370"/>
      <c r="E7" s="370"/>
      <c r="F7" s="370"/>
      <c r="G7" s="370"/>
      <c r="H7" s="370"/>
      <c r="I7" s="370"/>
      <c r="J7" s="370"/>
      <c r="K7" s="370"/>
      <c r="L7" s="370"/>
      <c r="M7" s="370"/>
      <c r="N7" s="351"/>
      <c r="O7" s="351"/>
      <c r="P7" s="351"/>
      <c r="Q7" s="351"/>
      <c r="R7" s="351"/>
      <c r="S7" s="351"/>
      <c r="T7" s="351"/>
      <c r="U7" s="351"/>
      <c r="V7" s="351"/>
      <c r="W7" s="351"/>
      <c r="X7" s="351"/>
      <c r="Y7" s="351"/>
      <c r="Z7" s="351"/>
      <c r="AA7" s="351"/>
      <c r="AB7" s="351"/>
      <c r="AC7" s="351"/>
      <c r="AD7" s="351"/>
      <c r="AE7" s="351"/>
      <c r="AF7" s="351"/>
      <c r="AG7" s="351"/>
      <c r="AH7" s="351"/>
    </row>
    <row r="8" spans="1:34" s="7" customFormat="1" ht="27" customHeight="1" x14ac:dyDescent="0.25">
      <c r="A8" s="427"/>
    </row>
    <row r="9" spans="1:34" s="473" customFormat="1" ht="30.95" customHeight="1" x14ac:dyDescent="0.25">
      <c r="A9" s="472"/>
      <c r="B9" s="13" t="s">
        <v>1219</v>
      </c>
      <c r="C9" s="747" t="str">
        <f>'PDI-01'!E13</f>
        <v>Gestión y Sostenibilidad Institucional</v>
      </c>
      <c r="D9" s="747"/>
      <c r="E9" s="747"/>
      <c r="F9" s="747"/>
      <c r="G9" s="747"/>
      <c r="H9" s="747"/>
      <c r="I9" s="747"/>
      <c r="J9" s="747"/>
      <c r="K9" s="747"/>
      <c r="L9" s="747"/>
      <c r="M9" s="747"/>
      <c r="N9" s="747"/>
      <c r="O9" s="13"/>
    </row>
    <row r="10" spans="1:34" s="473" customFormat="1" ht="6.75" customHeight="1" x14ac:dyDescent="0.25">
      <c r="A10" s="472"/>
      <c r="B10" s="13"/>
      <c r="C10" s="13"/>
      <c r="D10" s="13"/>
      <c r="E10" s="13"/>
      <c r="F10" s="13"/>
      <c r="G10" s="13"/>
      <c r="H10" s="13"/>
      <c r="I10" s="13"/>
      <c r="J10" s="13"/>
      <c r="K10" s="13"/>
      <c r="L10" s="13"/>
      <c r="M10" s="13"/>
      <c r="N10" s="13"/>
      <c r="O10" s="13"/>
    </row>
    <row r="11" spans="1:34" s="473" customFormat="1" ht="30.95" customHeight="1" x14ac:dyDescent="0.25">
      <c r="A11" s="472"/>
      <c r="B11" s="13" t="s">
        <v>1251</v>
      </c>
      <c r="C11" s="747" t="str">
        <f>'PDI-01'!E15</f>
        <v xml:space="preserve">Cultura de la Legalidad, la Transparencia, el Gobierno Corporativo y la Participación Ciudadana </v>
      </c>
      <c r="D11" s="747"/>
      <c r="E11" s="747"/>
      <c r="F11" s="747"/>
      <c r="G11" s="747"/>
      <c r="H11" s="747"/>
      <c r="I11" s="747"/>
      <c r="J11" s="747"/>
      <c r="K11" s="747"/>
      <c r="L11" s="747"/>
      <c r="M11" s="747"/>
      <c r="N11" s="747"/>
      <c r="O11" s="13"/>
    </row>
    <row r="12" spans="1:34" s="473" customFormat="1" ht="6.75" customHeight="1" x14ac:dyDescent="0.25">
      <c r="A12" s="472"/>
      <c r="B12" s="474"/>
      <c r="C12" s="474"/>
      <c r="D12" s="474"/>
      <c r="E12" s="474"/>
      <c r="F12" s="474"/>
      <c r="G12" s="474"/>
      <c r="H12" s="474"/>
      <c r="I12" s="474"/>
    </row>
    <row r="13" spans="1:34" s="473" customFormat="1" ht="30.95" customHeight="1" x14ac:dyDescent="0.25">
      <c r="A13" s="472"/>
      <c r="B13" s="13" t="s">
        <v>32</v>
      </c>
      <c r="C13" s="747" t="str">
        <f>'PDI-01'!E11</f>
        <v>Transparencia, gobernanza y legalidad (PDI2028 – GSI - 38)</v>
      </c>
      <c r="D13" s="747"/>
      <c r="E13" s="747"/>
      <c r="F13" s="747"/>
      <c r="G13" s="747"/>
      <c r="H13" s="747"/>
      <c r="I13" s="747"/>
      <c r="J13" s="747"/>
      <c r="K13" s="747"/>
      <c r="L13" s="747"/>
      <c r="M13" s="747"/>
      <c r="N13" s="747"/>
      <c r="O13" s="13"/>
    </row>
    <row r="14" spans="1:34" ht="30" customHeight="1" x14ac:dyDescent="0.25"/>
    <row r="15" spans="1:34" ht="69" customHeight="1" x14ac:dyDescent="0.25">
      <c r="B15" s="754" t="s">
        <v>55</v>
      </c>
      <c r="C15" s="755"/>
      <c r="D15" s="756"/>
      <c r="E15" s="751" t="s">
        <v>101</v>
      </c>
      <c r="F15" s="752"/>
      <c r="G15" s="752"/>
      <c r="H15" s="752"/>
      <c r="I15" s="752"/>
      <c r="J15" s="752"/>
      <c r="K15" s="752"/>
      <c r="L15" s="752"/>
      <c r="M15" s="752"/>
      <c r="N15" s="753"/>
      <c r="O15" s="475"/>
      <c r="P15" s="476"/>
      <c r="Q15" s="476"/>
      <c r="R15" s="476"/>
      <c r="S15" s="476"/>
      <c r="T15" s="476"/>
      <c r="U15" s="476"/>
      <c r="V15" s="425"/>
    </row>
    <row r="16" spans="1:34" ht="30.75" customHeight="1" x14ac:dyDescent="0.25">
      <c r="B16" s="748" t="s">
        <v>1085</v>
      </c>
      <c r="C16" s="749"/>
      <c r="D16" s="749"/>
      <c r="E16" s="749"/>
      <c r="F16" s="749"/>
      <c r="G16" s="749"/>
      <c r="H16" s="749"/>
      <c r="I16" s="749"/>
      <c r="J16" s="749"/>
      <c r="K16" s="749"/>
      <c r="L16" s="749"/>
      <c r="M16" s="749"/>
      <c r="N16" s="750"/>
      <c r="O16" s="477"/>
      <c r="P16" s="478"/>
      <c r="Q16" s="478"/>
      <c r="R16" s="478"/>
      <c r="S16" s="478"/>
      <c r="T16" s="478"/>
      <c r="U16" s="478"/>
      <c r="V16" s="425"/>
    </row>
    <row r="17" spans="1:37" ht="16.5" customHeight="1" thickBot="1" x14ac:dyDescent="0.3">
      <c r="B17" s="544" t="s">
        <v>1146</v>
      </c>
      <c r="P17" s="425"/>
      <c r="Q17" s="425"/>
      <c r="R17" s="425"/>
      <c r="S17" s="425"/>
      <c r="T17" s="425"/>
      <c r="U17" s="425"/>
      <c r="V17" s="425"/>
    </row>
    <row r="18" spans="1:37" ht="34.5" customHeight="1" x14ac:dyDescent="0.25">
      <c r="B18" s="479"/>
      <c r="J18" s="761" t="s">
        <v>1249</v>
      </c>
      <c r="K18" s="762"/>
      <c r="L18" s="762"/>
      <c r="M18" s="762"/>
      <c r="N18" s="763"/>
      <c r="P18" s="425"/>
      <c r="Q18" s="425"/>
      <c r="R18" s="425"/>
      <c r="S18" s="425"/>
      <c r="T18" s="425"/>
      <c r="U18" s="425"/>
      <c r="V18" s="425"/>
    </row>
    <row r="19" spans="1:37" ht="20.25" customHeight="1" thickBot="1" x14ac:dyDescent="0.3">
      <c r="B19" s="479"/>
      <c r="J19" s="764"/>
      <c r="K19" s="765"/>
      <c r="L19" s="765"/>
      <c r="M19" s="765"/>
      <c r="N19" s="766"/>
      <c r="P19" s="425"/>
      <c r="Q19" s="425"/>
      <c r="R19" s="425"/>
      <c r="S19" s="425"/>
      <c r="T19" s="425"/>
      <c r="U19" s="425"/>
      <c r="V19" s="425"/>
    </row>
    <row r="20" spans="1:37" ht="16.5" customHeight="1" thickBot="1" x14ac:dyDescent="0.3">
      <c r="B20" s="479"/>
      <c r="P20" s="425"/>
      <c r="Q20" s="425"/>
      <c r="R20" s="425"/>
      <c r="S20" s="425"/>
      <c r="T20" s="425"/>
      <c r="U20" s="425"/>
      <c r="V20" s="425"/>
    </row>
    <row r="21" spans="1:37" ht="16.5" customHeight="1" thickTop="1" thickBot="1" x14ac:dyDescent="0.3">
      <c r="B21" s="430"/>
      <c r="C21" s="480"/>
      <c r="D21" s="758" t="s">
        <v>1088</v>
      </c>
      <c r="E21" s="759"/>
      <c r="F21" s="759"/>
      <c r="G21" s="759"/>
      <c r="H21" s="759"/>
      <c r="I21" s="759"/>
      <c r="J21" s="759"/>
      <c r="K21" s="759"/>
      <c r="L21" s="759"/>
      <c r="M21" s="759"/>
      <c r="N21" s="759"/>
      <c r="O21" s="759"/>
      <c r="P21" s="759"/>
      <c r="Q21" s="759"/>
      <c r="R21" s="759"/>
      <c r="S21" s="759"/>
      <c r="T21" s="759"/>
      <c r="U21" s="759"/>
      <c r="V21" s="759"/>
      <c r="W21" s="759"/>
      <c r="X21" s="759"/>
      <c r="Y21" s="759"/>
      <c r="Z21" s="759"/>
      <c r="AA21" s="759"/>
      <c r="AB21" s="759"/>
      <c r="AC21" s="759"/>
      <c r="AD21" s="759"/>
      <c r="AE21" s="760"/>
      <c r="AF21" s="432" t="s">
        <v>1108</v>
      </c>
      <c r="AG21" s="432"/>
    </row>
    <row r="22" spans="1:37" s="483" customFormat="1" ht="87" hidden="1" customHeight="1" thickTop="1" thickBot="1" x14ac:dyDescent="0.3">
      <c r="A22" s="481"/>
      <c r="B22" s="482"/>
      <c r="D22" s="400" t="str">
        <f>+D23&amp;D24</f>
        <v>Contratación de PersonalR.INV</v>
      </c>
      <c r="E22" s="400" t="str">
        <f>+D23&amp;E24</f>
        <v>Contratación de PersonalR.AG</v>
      </c>
      <c r="F22" s="400" t="str">
        <f>+F23&amp;F24</f>
        <v>Compra de equipoR.INV</v>
      </c>
      <c r="G22" s="400" t="str">
        <f>+F23&amp;G24</f>
        <v>Compra de equipoR.AG</v>
      </c>
      <c r="H22" s="400" t="str">
        <f>+H23&amp;H24</f>
        <v>SegurosR.INV</v>
      </c>
      <c r="I22" s="400" t="str">
        <f>+H23&amp;I24</f>
        <v>SegurosR.AG</v>
      </c>
      <c r="J22" s="400" t="str">
        <f>+J23&amp;J24</f>
        <v>Servicios de mantenimientoR.INV</v>
      </c>
      <c r="K22" s="400" t="str">
        <f>+J23&amp;K24</f>
        <v>Servicios de mantenimientoR.AG</v>
      </c>
      <c r="L22" s="400" t="str">
        <f>+L23&amp;L24</f>
        <v>MaterialesR.INV</v>
      </c>
      <c r="M22" s="400" t="str">
        <f>+L23&amp;M24</f>
        <v>MaterialesR.AG</v>
      </c>
      <c r="N22" s="400" t="str">
        <f>+N23&amp;N24</f>
        <v>Impresos y publicacionesR.INV</v>
      </c>
      <c r="O22" s="400" t="str">
        <f>+N23&amp;O24</f>
        <v>Impresos y publicacionesR.AG</v>
      </c>
      <c r="P22" s="400" t="str">
        <f>+P23&amp;P24</f>
        <v>Libros y/o revistasR.INV</v>
      </c>
      <c r="Q22" s="400" t="str">
        <f>+P23&amp;Q24</f>
        <v>Libros y/o revistasR.AG</v>
      </c>
      <c r="R22" s="400" t="str">
        <f>+R23&amp;R24</f>
        <v>Comunicación y transporteR.INV</v>
      </c>
      <c r="S22" s="400" t="str">
        <f>+R23&amp;S24</f>
        <v>Comunicación y transporteR.AG</v>
      </c>
      <c r="T22" s="400" t="str">
        <f>+T23&amp;T24</f>
        <v>ArrendamientoR.INV</v>
      </c>
      <c r="U22" s="400" t="str">
        <f>+T23&amp;U24</f>
        <v>ArrendamientoR.AG</v>
      </c>
      <c r="V22" s="400" t="str">
        <f>+V23&amp;V24</f>
        <v>ImpuestosR.INV</v>
      </c>
      <c r="W22" s="400" t="str">
        <f>+V23&amp;W24</f>
        <v>ImpuestosR.AG</v>
      </c>
      <c r="X22" s="400" t="str">
        <f>+X23&amp;X24</f>
        <v>Servicios públicosR.INV</v>
      </c>
      <c r="Y22" s="400" t="str">
        <f>+X23&amp;Y24</f>
        <v>Servicios públicosR.AG</v>
      </c>
      <c r="Z22" s="400" t="str">
        <f>+Z23&amp;Z24</f>
        <v>ViáticosR.INV</v>
      </c>
      <c r="AA22" s="400" t="str">
        <f>+Z23&amp;AA24</f>
        <v>ViáticosR.AG</v>
      </c>
      <c r="AB22" s="400" t="str">
        <f>+AB23&amp;AB24</f>
        <v>CapacitaciónR.INV</v>
      </c>
      <c r="AC22" s="400" t="str">
        <f>+AB23&amp;AC24</f>
        <v>CapacitaciónR.AG</v>
      </c>
      <c r="AD22" s="400" t="str">
        <f>+AD23&amp;AD24</f>
        <v>Estudiantes (seguros)R.INV</v>
      </c>
      <c r="AE22" s="400" t="str">
        <f>+AD23&amp;AE24</f>
        <v>Estudiantes (seguros)R.AG</v>
      </c>
      <c r="AF22" s="401" t="str">
        <f>+AF23&amp;AF24</f>
        <v>TOTAL 2020R.INV</v>
      </c>
      <c r="AG22" s="401" t="str">
        <f>+AF23&amp;AG24</f>
        <v>TOTAL 2020R.AG</v>
      </c>
      <c r="AH22" s="15"/>
      <c r="AI22" s="15"/>
      <c r="AJ22" s="15"/>
      <c r="AK22" s="15"/>
    </row>
    <row r="23" spans="1:37" s="485" customFormat="1" ht="38.25" customHeight="1" outlineLevel="1" thickTop="1" thickBot="1" x14ac:dyDescent="0.3">
      <c r="A23" s="484"/>
      <c r="B23" s="733" t="s">
        <v>1122</v>
      </c>
      <c r="C23" s="734"/>
      <c r="D23" s="739" t="s">
        <v>1089</v>
      </c>
      <c r="E23" s="740"/>
      <c r="F23" s="739" t="s">
        <v>1090</v>
      </c>
      <c r="G23" s="740"/>
      <c r="H23" s="739" t="s">
        <v>1091</v>
      </c>
      <c r="I23" s="740"/>
      <c r="J23" s="739" t="s">
        <v>1092</v>
      </c>
      <c r="K23" s="740"/>
      <c r="L23" s="739" t="s">
        <v>1093</v>
      </c>
      <c r="M23" s="740"/>
      <c r="N23" s="739" t="s">
        <v>1094</v>
      </c>
      <c r="O23" s="740"/>
      <c r="P23" s="739" t="s">
        <v>178</v>
      </c>
      <c r="Q23" s="740"/>
      <c r="R23" s="739" t="s">
        <v>1095</v>
      </c>
      <c r="S23" s="740"/>
      <c r="T23" s="739" t="s">
        <v>1096</v>
      </c>
      <c r="U23" s="740"/>
      <c r="V23" s="739" t="s">
        <v>1097</v>
      </c>
      <c r="W23" s="740"/>
      <c r="X23" s="739" t="s">
        <v>1098</v>
      </c>
      <c r="Y23" s="740"/>
      <c r="Z23" s="739" t="s">
        <v>1099</v>
      </c>
      <c r="AA23" s="740"/>
      <c r="AB23" s="739" t="s">
        <v>1100</v>
      </c>
      <c r="AC23" s="740"/>
      <c r="AD23" s="739" t="s">
        <v>1101</v>
      </c>
      <c r="AE23" s="757"/>
      <c r="AF23" s="432" t="s">
        <v>1116</v>
      </c>
      <c r="AG23" s="432"/>
      <c r="AH23" s="15"/>
      <c r="AI23" s="15"/>
      <c r="AJ23" s="15"/>
      <c r="AK23" s="15"/>
    </row>
    <row r="24" spans="1:37" s="431" customFormat="1" ht="16.5" outlineLevel="1" thickTop="1" thickBot="1" x14ac:dyDescent="0.3">
      <c r="A24" s="486"/>
      <c r="B24" s="735"/>
      <c r="C24" s="736"/>
      <c r="D24" s="402" t="s">
        <v>1114</v>
      </c>
      <c r="E24" s="403" t="s">
        <v>1115</v>
      </c>
      <c r="F24" s="402" t="s">
        <v>1114</v>
      </c>
      <c r="G24" s="403" t="s">
        <v>1115</v>
      </c>
      <c r="H24" s="402" t="s">
        <v>1114</v>
      </c>
      <c r="I24" s="403" t="s">
        <v>1115</v>
      </c>
      <c r="J24" s="402" t="s">
        <v>1114</v>
      </c>
      <c r="K24" s="403" t="s">
        <v>1115</v>
      </c>
      <c r="L24" s="402" t="s">
        <v>1114</v>
      </c>
      <c r="M24" s="403" t="s">
        <v>1115</v>
      </c>
      <c r="N24" s="402" t="s">
        <v>1114</v>
      </c>
      <c r="O24" s="403" t="s">
        <v>1115</v>
      </c>
      <c r="P24" s="402" t="s">
        <v>1114</v>
      </c>
      <c r="Q24" s="403" t="s">
        <v>1115</v>
      </c>
      <c r="R24" s="402" t="s">
        <v>1114</v>
      </c>
      <c r="S24" s="403" t="s">
        <v>1115</v>
      </c>
      <c r="T24" s="402" t="s">
        <v>1114</v>
      </c>
      <c r="U24" s="403" t="s">
        <v>1115</v>
      </c>
      <c r="V24" s="402" t="s">
        <v>1114</v>
      </c>
      <c r="W24" s="403" t="s">
        <v>1115</v>
      </c>
      <c r="X24" s="402" t="s">
        <v>1114</v>
      </c>
      <c r="Y24" s="403" t="s">
        <v>1115</v>
      </c>
      <c r="Z24" s="402" t="s">
        <v>1114</v>
      </c>
      <c r="AA24" s="403" t="s">
        <v>1115</v>
      </c>
      <c r="AB24" s="402" t="s">
        <v>1114</v>
      </c>
      <c r="AC24" s="403" t="s">
        <v>1115</v>
      </c>
      <c r="AD24" s="402" t="s">
        <v>1114</v>
      </c>
      <c r="AE24" s="404" t="s">
        <v>1115</v>
      </c>
      <c r="AF24" s="433" t="s">
        <v>1114</v>
      </c>
      <c r="AG24" s="434" t="s">
        <v>1115</v>
      </c>
      <c r="AH24" s="15"/>
      <c r="AI24" s="15"/>
      <c r="AJ24" s="15"/>
      <c r="AK24" s="15"/>
    </row>
    <row r="25" spans="1:37" ht="16.5" outlineLevel="1" thickTop="1" thickBot="1" x14ac:dyDescent="0.3">
      <c r="B25" s="428" t="s">
        <v>1102</v>
      </c>
      <c r="C25" s="429" t="str">
        <f>'PDI-03'!E42</f>
        <v>Plan de atención al ciudadano y transparencia organizacional</v>
      </c>
      <c r="D25" s="411">
        <f t="shared" ref="D25:AE25" si="0">SUM(D26:D45)</f>
        <v>54649562</v>
      </c>
      <c r="E25" s="412">
        <f t="shared" si="0"/>
        <v>0</v>
      </c>
      <c r="F25" s="411">
        <f t="shared" si="0"/>
        <v>0</v>
      </c>
      <c r="G25" s="412">
        <f t="shared" si="0"/>
        <v>0</v>
      </c>
      <c r="H25" s="411">
        <f t="shared" si="0"/>
        <v>0</v>
      </c>
      <c r="I25" s="412">
        <f t="shared" si="0"/>
        <v>0</v>
      </c>
      <c r="J25" s="411">
        <f t="shared" si="0"/>
        <v>0</v>
      </c>
      <c r="K25" s="412">
        <f t="shared" si="0"/>
        <v>0</v>
      </c>
      <c r="L25" s="411">
        <f t="shared" si="0"/>
        <v>0</v>
      </c>
      <c r="M25" s="412">
        <f t="shared" si="0"/>
        <v>0</v>
      </c>
      <c r="N25" s="411">
        <f t="shared" si="0"/>
        <v>4000000</v>
      </c>
      <c r="O25" s="412">
        <f t="shared" si="0"/>
        <v>0</v>
      </c>
      <c r="P25" s="411">
        <f t="shared" si="0"/>
        <v>0</v>
      </c>
      <c r="Q25" s="412">
        <f t="shared" si="0"/>
        <v>0</v>
      </c>
      <c r="R25" s="411">
        <f t="shared" si="0"/>
        <v>0</v>
      </c>
      <c r="S25" s="412">
        <f t="shared" si="0"/>
        <v>0</v>
      </c>
      <c r="T25" s="411">
        <f t="shared" si="0"/>
        <v>0</v>
      </c>
      <c r="U25" s="412">
        <f t="shared" si="0"/>
        <v>0</v>
      </c>
      <c r="V25" s="411">
        <f t="shared" si="0"/>
        <v>0</v>
      </c>
      <c r="W25" s="412">
        <f t="shared" si="0"/>
        <v>0</v>
      </c>
      <c r="X25" s="411">
        <f t="shared" si="0"/>
        <v>0</v>
      </c>
      <c r="Y25" s="412">
        <f t="shared" si="0"/>
        <v>0</v>
      </c>
      <c r="Z25" s="411">
        <f t="shared" si="0"/>
        <v>0</v>
      </c>
      <c r="AA25" s="412">
        <f t="shared" si="0"/>
        <v>0</v>
      </c>
      <c r="AB25" s="411">
        <f t="shared" si="0"/>
        <v>0</v>
      </c>
      <c r="AC25" s="412">
        <f t="shared" si="0"/>
        <v>0</v>
      </c>
      <c r="AD25" s="411">
        <f t="shared" si="0"/>
        <v>0</v>
      </c>
      <c r="AE25" s="413">
        <f t="shared" si="0"/>
        <v>0</v>
      </c>
      <c r="AF25" s="435">
        <f>SUMIF($D$24:$AE$24,AF$24,$D25:$AE25)</f>
        <v>58649562</v>
      </c>
      <c r="AG25" s="436">
        <f>SUMIF($D$24:$AE$24,AG$24,$D25:$AE25)</f>
        <v>0</v>
      </c>
    </row>
    <row r="26" spans="1:37" ht="46.5" outlineLevel="1" thickTop="1" thickBot="1" x14ac:dyDescent="0.3">
      <c r="B26" s="541" t="s">
        <v>1347</v>
      </c>
      <c r="C26" s="542" t="s">
        <v>1348</v>
      </c>
      <c r="D26" s="416">
        <v>10800000</v>
      </c>
      <c r="E26" s="417"/>
      <c r="F26" s="416"/>
      <c r="G26" s="417"/>
      <c r="H26" s="416"/>
      <c r="I26" s="417"/>
      <c r="J26" s="416"/>
      <c r="K26" s="417"/>
      <c r="L26" s="416"/>
      <c r="M26" s="417"/>
      <c r="N26" s="416"/>
      <c r="O26" s="417"/>
      <c r="P26" s="416"/>
      <c r="Q26" s="417"/>
      <c r="R26" s="416"/>
      <c r="S26" s="417"/>
      <c r="T26" s="416"/>
      <c r="U26" s="417"/>
      <c r="V26" s="416"/>
      <c r="W26" s="417"/>
      <c r="X26" s="416"/>
      <c r="Y26" s="417"/>
      <c r="Z26" s="416"/>
      <c r="AA26" s="417"/>
      <c r="AB26" s="416"/>
      <c r="AC26" s="417"/>
      <c r="AD26" s="416"/>
      <c r="AE26" s="418"/>
      <c r="AF26" s="545">
        <f t="shared" ref="AF26:AG69" si="1">SUMIF($D$24:$AE$24,AF$24,$D26:$AE26)</f>
        <v>10800000</v>
      </c>
      <c r="AG26" s="546">
        <f t="shared" si="1"/>
        <v>0</v>
      </c>
    </row>
    <row r="27" spans="1:37" ht="91.5" outlineLevel="1" thickTop="1" thickBot="1" x14ac:dyDescent="0.3">
      <c r="B27" s="541" t="s">
        <v>1347</v>
      </c>
      <c r="C27" s="542" t="s">
        <v>1349</v>
      </c>
      <c r="D27" s="416">
        <v>30076515</v>
      </c>
      <c r="E27" s="417"/>
      <c r="F27" s="416"/>
      <c r="G27" s="417"/>
      <c r="H27" s="416"/>
      <c r="I27" s="417"/>
      <c r="J27" s="416"/>
      <c r="K27" s="417"/>
      <c r="L27" s="416"/>
      <c r="M27" s="417"/>
      <c r="N27" s="416"/>
      <c r="O27" s="417"/>
      <c r="P27" s="416"/>
      <c r="Q27" s="417"/>
      <c r="R27" s="416"/>
      <c r="S27" s="417"/>
      <c r="T27" s="416"/>
      <c r="U27" s="417"/>
      <c r="V27" s="416"/>
      <c r="W27" s="417"/>
      <c r="X27" s="416"/>
      <c r="Y27" s="417"/>
      <c r="Z27" s="416"/>
      <c r="AA27" s="417"/>
      <c r="AB27" s="416"/>
      <c r="AC27" s="417"/>
      <c r="AD27" s="416"/>
      <c r="AE27" s="418"/>
      <c r="AF27" s="545">
        <f t="shared" si="1"/>
        <v>30076515</v>
      </c>
      <c r="AG27" s="546">
        <f t="shared" si="1"/>
        <v>0</v>
      </c>
    </row>
    <row r="28" spans="1:37" ht="75" customHeight="1" outlineLevel="1" thickTop="1" thickBot="1" x14ac:dyDescent="0.3">
      <c r="B28" s="541" t="s">
        <v>1347</v>
      </c>
      <c r="C28" s="542" t="s">
        <v>1350</v>
      </c>
      <c r="D28" s="416"/>
      <c r="E28" s="417"/>
      <c r="F28" s="416"/>
      <c r="G28" s="417"/>
      <c r="H28" s="416"/>
      <c r="I28" s="417"/>
      <c r="J28" s="416"/>
      <c r="K28" s="417"/>
      <c r="L28" s="416"/>
      <c r="M28" s="417"/>
      <c r="N28" s="416">
        <v>4000000</v>
      </c>
      <c r="O28" s="417"/>
      <c r="P28" s="416"/>
      <c r="Q28" s="417"/>
      <c r="R28" s="416"/>
      <c r="S28" s="417"/>
      <c r="T28" s="416"/>
      <c r="U28" s="417"/>
      <c r="V28" s="416"/>
      <c r="W28" s="417"/>
      <c r="X28" s="416"/>
      <c r="Y28" s="417"/>
      <c r="Z28" s="416"/>
      <c r="AA28" s="417"/>
      <c r="AB28" s="416"/>
      <c r="AC28" s="417"/>
      <c r="AD28" s="416"/>
      <c r="AE28" s="418"/>
      <c r="AF28" s="545">
        <f t="shared" si="1"/>
        <v>4000000</v>
      </c>
      <c r="AG28" s="546">
        <f t="shared" si="1"/>
        <v>0</v>
      </c>
    </row>
    <row r="29" spans="1:37" ht="81.75" customHeight="1" outlineLevel="1" thickTop="1" thickBot="1" x14ac:dyDescent="0.3">
      <c r="B29" s="541" t="s">
        <v>1347</v>
      </c>
      <c r="C29" s="542" t="s">
        <v>1351</v>
      </c>
      <c r="D29" s="416">
        <v>13773047</v>
      </c>
      <c r="E29" s="417"/>
      <c r="F29" s="416"/>
      <c r="G29" s="417"/>
      <c r="H29" s="416"/>
      <c r="I29" s="417"/>
      <c r="J29" s="416"/>
      <c r="K29" s="417"/>
      <c r="L29" s="416"/>
      <c r="M29" s="417"/>
      <c r="N29" s="416"/>
      <c r="O29" s="417"/>
      <c r="P29" s="416"/>
      <c r="Q29" s="417"/>
      <c r="R29" s="416"/>
      <c r="S29" s="417"/>
      <c r="T29" s="416"/>
      <c r="U29" s="417"/>
      <c r="V29" s="416"/>
      <c r="W29" s="417"/>
      <c r="X29" s="416"/>
      <c r="Y29" s="417"/>
      <c r="Z29" s="416"/>
      <c r="AA29" s="417"/>
      <c r="AB29" s="416"/>
      <c r="AC29" s="417"/>
      <c r="AD29" s="416"/>
      <c r="AE29" s="418"/>
      <c r="AF29" s="545">
        <f t="shared" si="1"/>
        <v>13773047</v>
      </c>
      <c r="AG29" s="546">
        <f t="shared" si="1"/>
        <v>0</v>
      </c>
    </row>
    <row r="30" spans="1:37" ht="27" hidden="1" customHeight="1" outlineLevel="1" thickTop="1" thickBot="1" x14ac:dyDescent="0.3">
      <c r="B30" s="541"/>
      <c r="C30" s="542"/>
      <c r="D30" s="416"/>
      <c r="E30" s="417"/>
      <c r="F30" s="416"/>
      <c r="G30" s="417"/>
      <c r="H30" s="416"/>
      <c r="I30" s="417"/>
      <c r="J30" s="416"/>
      <c r="K30" s="417"/>
      <c r="L30" s="416"/>
      <c r="M30" s="417"/>
      <c r="N30" s="416"/>
      <c r="O30" s="417"/>
      <c r="P30" s="416"/>
      <c r="Q30" s="417"/>
      <c r="R30" s="416"/>
      <c r="S30" s="417"/>
      <c r="T30" s="416"/>
      <c r="U30" s="417"/>
      <c r="V30" s="416"/>
      <c r="W30" s="417"/>
      <c r="X30" s="416"/>
      <c r="Y30" s="417"/>
      <c r="Z30" s="416"/>
      <c r="AA30" s="417"/>
      <c r="AB30" s="416"/>
      <c r="AC30" s="417"/>
      <c r="AD30" s="416"/>
      <c r="AE30" s="418"/>
      <c r="AF30" s="545">
        <f t="shared" si="1"/>
        <v>0</v>
      </c>
      <c r="AG30" s="546">
        <f t="shared" si="1"/>
        <v>0</v>
      </c>
    </row>
    <row r="31" spans="1:37" ht="16.5" hidden="1" outlineLevel="1" thickTop="1" thickBot="1" x14ac:dyDescent="0.3">
      <c r="B31" s="541"/>
      <c r="C31" s="542"/>
      <c r="D31" s="416"/>
      <c r="E31" s="417"/>
      <c r="F31" s="416"/>
      <c r="G31" s="417"/>
      <c r="H31" s="416"/>
      <c r="I31" s="417"/>
      <c r="J31" s="416"/>
      <c r="K31" s="417"/>
      <c r="L31" s="416"/>
      <c r="M31" s="417"/>
      <c r="N31" s="416"/>
      <c r="O31" s="417"/>
      <c r="P31" s="416"/>
      <c r="Q31" s="417"/>
      <c r="R31" s="416"/>
      <c r="S31" s="417"/>
      <c r="T31" s="416"/>
      <c r="U31" s="417"/>
      <c r="V31" s="416"/>
      <c r="W31" s="417"/>
      <c r="X31" s="416"/>
      <c r="Y31" s="417"/>
      <c r="Z31" s="416"/>
      <c r="AA31" s="417"/>
      <c r="AB31" s="416"/>
      <c r="AC31" s="417"/>
      <c r="AD31" s="416"/>
      <c r="AE31" s="418"/>
      <c r="AF31" s="545">
        <f t="shared" si="1"/>
        <v>0</v>
      </c>
      <c r="AG31" s="546">
        <f t="shared" si="1"/>
        <v>0</v>
      </c>
    </row>
    <row r="32" spans="1:37" ht="16.5" hidden="1" customHeight="1" outlineLevel="1" thickTop="1" thickBot="1" x14ac:dyDescent="0.3">
      <c r="B32" s="541"/>
      <c r="C32" s="542"/>
      <c r="D32" s="416"/>
      <c r="E32" s="417"/>
      <c r="F32" s="416"/>
      <c r="G32" s="417"/>
      <c r="H32" s="416"/>
      <c r="I32" s="417"/>
      <c r="J32" s="416"/>
      <c r="K32" s="417"/>
      <c r="L32" s="416"/>
      <c r="M32" s="417"/>
      <c r="N32" s="416"/>
      <c r="O32" s="417"/>
      <c r="P32" s="416"/>
      <c r="Q32" s="417"/>
      <c r="R32" s="416"/>
      <c r="S32" s="417"/>
      <c r="T32" s="416"/>
      <c r="U32" s="417"/>
      <c r="V32" s="416"/>
      <c r="W32" s="417"/>
      <c r="X32" s="416"/>
      <c r="Y32" s="417"/>
      <c r="Z32" s="416"/>
      <c r="AA32" s="417"/>
      <c r="AB32" s="416"/>
      <c r="AC32" s="417"/>
      <c r="AD32" s="416"/>
      <c r="AE32" s="418"/>
      <c r="AF32" s="545">
        <f t="shared" si="1"/>
        <v>0</v>
      </c>
      <c r="AG32" s="546">
        <f t="shared" si="1"/>
        <v>0</v>
      </c>
    </row>
    <row r="33" spans="2:34" ht="16.5" hidden="1" customHeight="1" outlineLevel="1" thickTop="1" thickBot="1" x14ac:dyDescent="0.3">
      <c r="B33" s="541"/>
      <c r="C33" s="542"/>
      <c r="D33" s="416"/>
      <c r="E33" s="417"/>
      <c r="F33" s="416"/>
      <c r="G33" s="417"/>
      <c r="H33" s="416"/>
      <c r="I33" s="417"/>
      <c r="J33" s="416"/>
      <c r="K33" s="417"/>
      <c r="L33" s="416"/>
      <c r="M33" s="417"/>
      <c r="N33" s="416"/>
      <c r="O33" s="417"/>
      <c r="P33" s="416"/>
      <c r="Q33" s="417"/>
      <c r="R33" s="416"/>
      <c r="S33" s="417"/>
      <c r="T33" s="416"/>
      <c r="U33" s="417"/>
      <c r="V33" s="416"/>
      <c r="W33" s="417"/>
      <c r="X33" s="416"/>
      <c r="Y33" s="417"/>
      <c r="Z33" s="416"/>
      <c r="AA33" s="417"/>
      <c r="AB33" s="416"/>
      <c r="AC33" s="417"/>
      <c r="AD33" s="416"/>
      <c r="AE33" s="418"/>
      <c r="AF33" s="545">
        <f t="shared" si="1"/>
        <v>0</v>
      </c>
      <c r="AG33" s="546">
        <f t="shared" si="1"/>
        <v>0</v>
      </c>
    </row>
    <row r="34" spans="2:34" ht="16.5" hidden="1" customHeight="1" outlineLevel="1" thickTop="1" thickBot="1" x14ac:dyDescent="0.3">
      <c r="B34" s="541"/>
      <c r="C34" s="542"/>
      <c r="D34" s="416"/>
      <c r="E34" s="417"/>
      <c r="F34" s="416"/>
      <c r="G34" s="417"/>
      <c r="H34" s="416"/>
      <c r="I34" s="417"/>
      <c r="J34" s="416"/>
      <c r="K34" s="417"/>
      <c r="L34" s="416"/>
      <c r="M34" s="417"/>
      <c r="N34" s="416"/>
      <c r="O34" s="417"/>
      <c r="P34" s="416"/>
      <c r="Q34" s="417"/>
      <c r="R34" s="416"/>
      <c r="S34" s="417"/>
      <c r="T34" s="416"/>
      <c r="U34" s="417"/>
      <c r="V34" s="416"/>
      <c r="W34" s="417"/>
      <c r="X34" s="416"/>
      <c r="Y34" s="417"/>
      <c r="Z34" s="416"/>
      <c r="AA34" s="417"/>
      <c r="AB34" s="416"/>
      <c r="AC34" s="417"/>
      <c r="AD34" s="416"/>
      <c r="AE34" s="418"/>
      <c r="AF34" s="545">
        <f t="shared" si="1"/>
        <v>0</v>
      </c>
      <c r="AG34" s="546">
        <f t="shared" si="1"/>
        <v>0</v>
      </c>
    </row>
    <row r="35" spans="2:34" ht="16.5" hidden="1" customHeight="1" outlineLevel="1" thickTop="1" thickBot="1" x14ac:dyDescent="0.3">
      <c r="B35" s="541"/>
      <c r="C35" s="542"/>
      <c r="D35" s="416"/>
      <c r="E35" s="417"/>
      <c r="F35" s="416"/>
      <c r="G35" s="417"/>
      <c r="H35" s="416"/>
      <c r="I35" s="417"/>
      <c r="J35" s="416"/>
      <c r="K35" s="417"/>
      <c r="L35" s="416"/>
      <c r="M35" s="417"/>
      <c r="N35" s="416"/>
      <c r="O35" s="417"/>
      <c r="P35" s="416"/>
      <c r="Q35" s="417"/>
      <c r="R35" s="416"/>
      <c r="S35" s="417"/>
      <c r="T35" s="416"/>
      <c r="U35" s="417"/>
      <c r="V35" s="416"/>
      <c r="W35" s="417"/>
      <c r="X35" s="416"/>
      <c r="Y35" s="417"/>
      <c r="Z35" s="416"/>
      <c r="AA35" s="417"/>
      <c r="AB35" s="416"/>
      <c r="AC35" s="417"/>
      <c r="AD35" s="416"/>
      <c r="AE35" s="418"/>
      <c r="AF35" s="545">
        <f t="shared" si="1"/>
        <v>0</v>
      </c>
      <c r="AG35" s="546">
        <f t="shared" si="1"/>
        <v>0</v>
      </c>
    </row>
    <row r="36" spans="2:34" ht="16.5" hidden="1" customHeight="1" outlineLevel="1" thickTop="1" thickBot="1" x14ac:dyDescent="0.3">
      <c r="B36" s="541"/>
      <c r="C36" s="542"/>
      <c r="D36" s="416"/>
      <c r="E36" s="417"/>
      <c r="F36" s="416"/>
      <c r="G36" s="417"/>
      <c r="H36" s="416"/>
      <c r="I36" s="417"/>
      <c r="J36" s="416"/>
      <c r="K36" s="417"/>
      <c r="L36" s="416"/>
      <c r="M36" s="417"/>
      <c r="N36" s="416"/>
      <c r="O36" s="417"/>
      <c r="P36" s="416"/>
      <c r="Q36" s="417"/>
      <c r="R36" s="416"/>
      <c r="S36" s="417"/>
      <c r="T36" s="416"/>
      <c r="U36" s="417"/>
      <c r="V36" s="416"/>
      <c r="W36" s="417"/>
      <c r="X36" s="416"/>
      <c r="Y36" s="417"/>
      <c r="Z36" s="416"/>
      <c r="AA36" s="417"/>
      <c r="AB36" s="416"/>
      <c r="AC36" s="417"/>
      <c r="AD36" s="416"/>
      <c r="AE36" s="418"/>
      <c r="AF36" s="545">
        <f t="shared" si="1"/>
        <v>0</v>
      </c>
      <c r="AG36" s="546">
        <f t="shared" si="1"/>
        <v>0</v>
      </c>
    </row>
    <row r="37" spans="2:34" ht="16.5" hidden="1" customHeight="1" outlineLevel="1" thickTop="1" thickBot="1" x14ac:dyDescent="0.3">
      <c r="B37" s="541"/>
      <c r="C37" s="542"/>
      <c r="D37" s="416"/>
      <c r="E37" s="417"/>
      <c r="F37" s="416"/>
      <c r="G37" s="417"/>
      <c r="H37" s="416"/>
      <c r="I37" s="417"/>
      <c r="J37" s="416"/>
      <c r="K37" s="417"/>
      <c r="L37" s="416"/>
      <c r="M37" s="417"/>
      <c r="N37" s="416"/>
      <c r="O37" s="417"/>
      <c r="P37" s="416"/>
      <c r="Q37" s="417"/>
      <c r="R37" s="416"/>
      <c r="S37" s="417"/>
      <c r="T37" s="416"/>
      <c r="U37" s="417"/>
      <c r="V37" s="416"/>
      <c r="W37" s="417"/>
      <c r="X37" s="416"/>
      <c r="Y37" s="417"/>
      <c r="Z37" s="416"/>
      <c r="AA37" s="417"/>
      <c r="AB37" s="416"/>
      <c r="AC37" s="417"/>
      <c r="AD37" s="416"/>
      <c r="AE37" s="418"/>
      <c r="AF37" s="545">
        <f t="shared" si="1"/>
        <v>0</v>
      </c>
      <c r="AG37" s="546">
        <f t="shared" si="1"/>
        <v>0</v>
      </c>
    </row>
    <row r="38" spans="2:34" ht="16.5" hidden="1" customHeight="1" outlineLevel="1" thickTop="1" thickBot="1" x14ac:dyDescent="0.3">
      <c r="B38" s="541"/>
      <c r="C38" s="542"/>
      <c r="D38" s="416"/>
      <c r="E38" s="417"/>
      <c r="F38" s="416"/>
      <c r="G38" s="417"/>
      <c r="H38" s="416"/>
      <c r="I38" s="417"/>
      <c r="J38" s="416"/>
      <c r="K38" s="417"/>
      <c r="L38" s="416"/>
      <c r="M38" s="417"/>
      <c r="N38" s="416"/>
      <c r="O38" s="417"/>
      <c r="P38" s="416"/>
      <c r="Q38" s="417"/>
      <c r="R38" s="416"/>
      <c r="S38" s="417"/>
      <c r="T38" s="416"/>
      <c r="U38" s="417"/>
      <c r="V38" s="416"/>
      <c r="W38" s="417"/>
      <c r="X38" s="416"/>
      <c r="Y38" s="417"/>
      <c r="Z38" s="416"/>
      <c r="AA38" s="417"/>
      <c r="AB38" s="416"/>
      <c r="AC38" s="417"/>
      <c r="AD38" s="416"/>
      <c r="AE38" s="418"/>
      <c r="AF38" s="545">
        <f t="shared" si="1"/>
        <v>0</v>
      </c>
      <c r="AG38" s="546">
        <f t="shared" si="1"/>
        <v>0</v>
      </c>
    </row>
    <row r="39" spans="2:34" ht="16.5" hidden="1" customHeight="1" outlineLevel="1" thickTop="1" thickBot="1" x14ac:dyDescent="0.3">
      <c r="B39" s="541"/>
      <c r="C39" s="542"/>
      <c r="D39" s="416"/>
      <c r="E39" s="417"/>
      <c r="F39" s="416"/>
      <c r="G39" s="417"/>
      <c r="H39" s="416"/>
      <c r="I39" s="417"/>
      <c r="J39" s="416"/>
      <c r="K39" s="417"/>
      <c r="L39" s="416"/>
      <c r="M39" s="417"/>
      <c r="N39" s="416"/>
      <c r="O39" s="417"/>
      <c r="P39" s="416"/>
      <c r="Q39" s="417"/>
      <c r="R39" s="416"/>
      <c r="S39" s="417"/>
      <c r="T39" s="416"/>
      <c r="U39" s="417"/>
      <c r="V39" s="416"/>
      <c r="W39" s="417"/>
      <c r="X39" s="416"/>
      <c r="Y39" s="417"/>
      <c r="Z39" s="416"/>
      <c r="AA39" s="417"/>
      <c r="AB39" s="416"/>
      <c r="AC39" s="417"/>
      <c r="AD39" s="416"/>
      <c r="AE39" s="418"/>
      <c r="AF39" s="545">
        <f t="shared" si="1"/>
        <v>0</v>
      </c>
      <c r="AG39" s="546">
        <f t="shared" si="1"/>
        <v>0</v>
      </c>
    </row>
    <row r="40" spans="2:34" ht="16.5" hidden="1" customHeight="1" outlineLevel="1" thickTop="1" thickBot="1" x14ac:dyDescent="0.3">
      <c r="B40" s="541"/>
      <c r="C40" s="542"/>
      <c r="D40" s="416"/>
      <c r="E40" s="417"/>
      <c r="F40" s="416"/>
      <c r="G40" s="417"/>
      <c r="H40" s="416"/>
      <c r="I40" s="417"/>
      <c r="J40" s="416"/>
      <c r="K40" s="417"/>
      <c r="L40" s="416"/>
      <c r="M40" s="417"/>
      <c r="N40" s="416"/>
      <c r="O40" s="417"/>
      <c r="P40" s="416"/>
      <c r="Q40" s="417"/>
      <c r="R40" s="416"/>
      <c r="S40" s="417"/>
      <c r="T40" s="416"/>
      <c r="U40" s="417"/>
      <c r="V40" s="416"/>
      <c r="W40" s="417"/>
      <c r="X40" s="416"/>
      <c r="Y40" s="417"/>
      <c r="Z40" s="416"/>
      <c r="AA40" s="417"/>
      <c r="AB40" s="416"/>
      <c r="AC40" s="417"/>
      <c r="AD40" s="416"/>
      <c r="AE40" s="418"/>
      <c r="AF40" s="545">
        <f t="shared" si="1"/>
        <v>0</v>
      </c>
      <c r="AG40" s="546">
        <f t="shared" si="1"/>
        <v>0</v>
      </c>
    </row>
    <row r="41" spans="2:34" ht="16.5" hidden="1" customHeight="1" outlineLevel="1" thickTop="1" thickBot="1" x14ac:dyDescent="0.3">
      <c r="B41" s="541"/>
      <c r="C41" s="542"/>
      <c r="D41" s="416"/>
      <c r="E41" s="417"/>
      <c r="F41" s="416"/>
      <c r="G41" s="417"/>
      <c r="H41" s="416"/>
      <c r="I41" s="417"/>
      <c r="J41" s="416"/>
      <c r="K41" s="417"/>
      <c r="L41" s="416"/>
      <c r="M41" s="417"/>
      <c r="N41" s="416"/>
      <c r="O41" s="417"/>
      <c r="P41" s="416"/>
      <c r="Q41" s="417"/>
      <c r="R41" s="416"/>
      <c r="S41" s="417"/>
      <c r="T41" s="416"/>
      <c r="U41" s="417"/>
      <c r="V41" s="416"/>
      <c r="W41" s="417"/>
      <c r="X41" s="416"/>
      <c r="Y41" s="417"/>
      <c r="Z41" s="416"/>
      <c r="AA41" s="417"/>
      <c r="AB41" s="416"/>
      <c r="AC41" s="417"/>
      <c r="AD41" s="416"/>
      <c r="AE41" s="418"/>
      <c r="AF41" s="545">
        <f t="shared" si="1"/>
        <v>0</v>
      </c>
      <c r="AG41" s="546">
        <f t="shared" si="1"/>
        <v>0</v>
      </c>
    </row>
    <row r="42" spans="2:34" ht="16.5" hidden="1" customHeight="1" outlineLevel="1" thickTop="1" thickBot="1" x14ac:dyDescent="0.3">
      <c r="B42" s="541"/>
      <c r="C42" s="542"/>
      <c r="D42" s="416"/>
      <c r="E42" s="417"/>
      <c r="F42" s="416"/>
      <c r="G42" s="417"/>
      <c r="H42" s="416"/>
      <c r="I42" s="417"/>
      <c r="J42" s="416"/>
      <c r="K42" s="417"/>
      <c r="L42" s="416"/>
      <c r="M42" s="417"/>
      <c r="N42" s="416"/>
      <c r="O42" s="417"/>
      <c r="P42" s="416"/>
      <c r="Q42" s="417"/>
      <c r="R42" s="416"/>
      <c r="S42" s="417"/>
      <c r="T42" s="416"/>
      <c r="U42" s="417"/>
      <c r="V42" s="416"/>
      <c r="W42" s="417"/>
      <c r="X42" s="416"/>
      <c r="Y42" s="417"/>
      <c r="Z42" s="416"/>
      <c r="AA42" s="417"/>
      <c r="AB42" s="416"/>
      <c r="AC42" s="417"/>
      <c r="AD42" s="416"/>
      <c r="AE42" s="418"/>
      <c r="AF42" s="545">
        <f t="shared" si="1"/>
        <v>0</v>
      </c>
      <c r="AG42" s="546">
        <f t="shared" si="1"/>
        <v>0</v>
      </c>
    </row>
    <row r="43" spans="2:34" ht="16.5" hidden="1" customHeight="1" outlineLevel="1" thickTop="1" thickBot="1" x14ac:dyDescent="0.3">
      <c r="B43" s="541"/>
      <c r="C43" s="542"/>
      <c r="D43" s="416"/>
      <c r="E43" s="417"/>
      <c r="F43" s="416"/>
      <c r="G43" s="417"/>
      <c r="H43" s="416"/>
      <c r="I43" s="417"/>
      <c r="J43" s="416"/>
      <c r="K43" s="417"/>
      <c r="L43" s="416"/>
      <c r="M43" s="417"/>
      <c r="N43" s="416"/>
      <c r="O43" s="417"/>
      <c r="P43" s="416"/>
      <c r="Q43" s="417"/>
      <c r="R43" s="416"/>
      <c r="S43" s="417"/>
      <c r="T43" s="416"/>
      <c r="U43" s="417"/>
      <c r="V43" s="416"/>
      <c r="W43" s="417"/>
      <c r="X43" s="416"/>
      <c r="Y43" s="417"/>
      <c r="Z43" s="416"/>
      <c r="AA43" s="417"/>
      <c r="AB43" s="416"/>
      <c r="AC43" s="417"/>
      <c r="AD43" s="416"/>
      <c r="AE43" s="418"/>
      <c r="AF43" s="545">
        <f t="shared" si="1"/>
        <v>0</v>
      </c>
      <c r="AG43" s="546">
        <f t="shared" si="1"/>
        <v>0</v>
      </c>
    </row>
    <row r="44" spans="2:34" ht="16.5" hidden="1" customHeight="1" outlineLevel="1" thickTop="1" thickBot="1" x14ac:dyDescent="0.3">
      <c r="B44" s="541"/>
      <c r="C44" s="542"/>
      <c r="D44" s="416"/>
      <c r="E44" s="417"/>
      <c r="F44" s="416"/>
      <c r="G44" s="417"/>
      <c r="H44" s="416"/>
      <c r="I44" s="417"/>
      <c r="J44" s="416"/>
      <c r="K44" s="417"/>
      <c r="L44" s="416"/>
      <c r="M44" s="417"/>
      <c r="N44" s="416"/>
      <c r="O44" s="417"/>
      <c r="P44" s="416"/>
      <c r="Q44" s="417"/>
      <c r="R44" s="416"/>
      <c r="S44" s="417"/>
      <c r="T44" s="416"/>
      <c r="U44" s="417"/>
      <c r="V44" s="416"/>
      <c r="W44" s="417"/>
      <c r="X44" s="416"/>
      <c r="Y44" s="417"/>
      <c r="Z44" s="416"/>
      <c r="AA44" s="417"/>
      <c r="AB44" s="416"/>
      <c r="AC44" s="417"/>
      <c r="AD44" s="416"/>
      <c r="AE44" s="418"/>
      <c r="AF44" s="545">
        <f t="shared" si="1"/>
        <v>0</v>
      </c>
      <c r="AG44" s="546">
        <f t="shared" si="1"/>
        <v>0</v>
      </c>
    </row>
    <row r="45" spans="2:34" ht="16.5" hidden="1" customHeight="1" outlineLevel="1" thickTop="1" thickBot="1" x14ac:dyDescent="0.3">
      <c r="B45" s="541"/>
      <c r="C45" s="542"/>
      <c r="D45" s="416"/>
      <c r="E45" s="417"/>
      <c r="F45" s="416"/>
      <c r="G45" s="417"/>
      <c r="H45" s="416"/>
      <c r="I45" s="417"/>
      <c r="J45" s="416"/>
      <c r="K45" s="417"/>
      <c r="L45" s="416"/>
      <c r="M45" s="417"/>
      <c r="N45" s="416"/>
      <c r="O45" s="417"/>
      <c r="P45" s="416"/>
      <c r="Q45" s="417"/>
      <c r="R45" s="416"/>
      <c r="S45" s="417"/>
      <c r="T45" s="416"/>
      <c r="U45" s="417"/>
      <c r="V45" s="416"/>
      <c r="W45" s="417"/>
      <c r="X45" s="416"/>
      <c r="Y45" s="417"/>
      <c r="Z45" s="416"/>
      <c r="AA45" s="417"/>
      <c r="AB45" s="416"/>
      <c r="AC45" s="417"/>
      <c r="AD45" s="416"/>
      <c r="AE45" s="418"/>
      <c r="AF45" s="545">
        <f t="shared" si="1"/>
        <v>0</v>
      </c>
      <c r="AG45" s="546">
        <f t="shared" si="1"/>
        <v>0</v>
      </c>
    </row>
    <row r="46" spans="2:34" ht="7.5" customHeight="1" outlineLevel="1" thickTop="1" x14ac:dyDescent="0.25">
      <c r="B46" s="430"/>
      <c r="C46" s="431"/>
      <c r="AF46" s="408" t="str">
        <f>IF(SUM(AF26:AF45)=AF25,"","Revisar Fórmula")</f>
        <v/>
      </c>
      <c r="AG46" s="408" t="str">
        <f t="shared" ref="AG46" si="2">IF(SUM(AG26:AG45)=AG25,"","Revisar Fórmula")</f>
        <v/>
      </c>
      <c r="AH46" s="408"/>
    </row>
    <row r="47" spans="2:34" ht="16.5" hidden="1" customHeight="1" outlineLevel="1" thickTop="1" thickBot="1" x14ac:dyDescent="0.3">
      <c r="B47" s="428" t="s">
        <v>1103</v>
      </c>
      <c r="C47" s="429">
        <f>'PDI-03'!E45</f>
        <v>0</v>
      </c>
      <c r="D47" s="411">
        <f t="shared" ref="D47:AE47" si="3">SUM(D48:D67)</f>
        <v>0</v>
      </c>
      <c r="E47" s="412">
        <f t="shared" si="3"/>
        <v>0</v>
      </c>
      <c r="F47" s="411">
        <f t="shared" si="3"/>
        <v>0</v>
      </c>
      <c r="G47" s="412">
        <f t="shared" si="3"/>
        <v>0</v>
      </c>
      <c r="H47" s="411">
        <f t="shared" si="3"/>
        <v>0</v>
      </c>
      <c r="I47" s="412">
        <f t="shared" si="3"/>
        <v>0</v>
      </c>
      <c r="J47" s="411">
        <f t="shared" si="3"/>
        <v>0</v>
      </c>
      <c r="K47" s="412">
        <f t="shared" si="3"/>
        <v>0</v>
      </c>
      <c r="L47" s="411">
        <f t="shared" si="3"/>
        <v>0</v>
      </c>
      <c r="M47" s="412">
        <f t="shared" si="3"/>
        <v>0</v>
      </c>
      <c r="N47" s="411">
        <f t="shared" si="3"/>
        <v>0</v>
      </c>
      <c r="O47" s="412">
        <f t="shared" si="3"/>
        <v>0</v>
      </c>
      <c r="P47" s="411">
        <f t="shared" si="3"/>
        <v>0</v>
      </c>
      <c r="Q47" s="412">
        <f t="shared" si="3"/>
        <v>0</v>
      </c>
      <c r="R47" s="411">
        <f t="shared" si="3"/>
        <v>0</v>
      </c>
      <c r="S47" s="412">
        <f t="shared" si="3"/>
        <v>0</v>
      </c>
      <c r="T47" s="411">
        <f t="shared" si="3"/>
        <v>0</v>
      </c>
      <c r="U47" s="412">
        <f t="shared" si="3"/>
        <v>0</v>
      </c>
      <c r="V47" s="411">
        <f t="shared" si="3"/>
        <v>0</v>
      </c>
      <c r="W47" s="412">
        <f t="shared" si="3"/>
        <v>0</v>
      </c>
      <c r="X47" s="411">
        <f t="shared" si="3"/>
        <v>0</v>
      </c>
      <c r="Y47" s="412">
        <f t="shared" si="3"/>
        <v>0</v>
      </c>
      <c r="Z47" s="411">
        <f t="shared" si="3"/>
        <v>0</v>
      </c>
      <c r="AA47" s="412">
        <f t="shared" si="3"/>
        <v>0</v>
      </c>
      <c r="AB47" s="411">
        <f t="shared" si="3"/>
        <v>0</v>
      </c>
      <c r="AC47" s="412">
        <f t="shared" si="3"/>
        <v>0</v>
      </c>
      <c r="AD47" s="411">
        <f t="shared" si="3"/>
        <v>0</v>
      </c>
      <c r="AE47" s="413">
        <f t="shared" si="3"/>
        <v>0</v>
      </c>
      <c r="AF47" s="435">
        <f t="shared" si="1"/>
        <v>0</v>
      </c>
      <c r="AG47" s="436">
        <f t="shared" si="1"/>
        <v>0</v>
      </c>
    </row>
    <row r="48" spans="2:34" ht="16.5" hidden="1" customHeight="1" outlineLevel="1" thickTop="1" thickBot="1" x14ac:dyDescent="0.3">
      <c r="B48" s="543" t="s">
        <v>1225</v>
      </c>
      <c r="C48" s="542"/>
      <c r="D48" s="416"/>
      <c r="E48" s="417"/>
      <c r="F48" s="416"/>
      <c r="G48" s="417"/>
      <c r="H48" s="416"/>
      <c r="I48" s="417"/>
      <c r="J48" s="416"/>
      <c r="K48" s="417"/>
      <c r="L48" s="416"/>
      <c r="M48" s="417"/>
      <c r="N48" s="416"/>
      <c r="O48" s="417"/>
      <c r="P48" s="416"/>
      <c r="Q48" s="417"/>
      <c r="R48" s="416"/>
      <c r="S48" s="417"/>
      <c r="T48" s="416"/>
      <c r="U48" s="417"/>
      <c r="V48" s="416"/>
      <c r="W48" s="417"/>
      <c r="X48" s="416"/>
      <c r="Y48" s="417"/>
      <c r="Z48" s="416"/>
      <c r="AA48" s="417"/>
      <c r="AB48" s="416"/>
      <c r="AC48" s="417"/>
      <c r="AD48" s="416"/>
      <c r="AE48" s="418"/>
      <c r="AF48" s="545">
        <f t="shared" si="1"/>
        <v>0</v>
      </c>
      <c r="AG48" s="546">
        <f t="shared" si="1"/>
        <v>0</v>
      </c>
    </row>
    <row r="49" spans="2:33" ht="16.5" hidden="1" customHeight="1" outlineLevel="1" thickTop="1" thickBot="1" x14ac:dyDescent="0.3">
      <c r="B49" s="543" t="s">
        <v>1226</v>
      </c>
      <c r="C49" s="542"/>
      <c r="D49" s="416"/>
      <c r="E49" s="417"/>
      <c r="F49" s="416"/>
      <c r="G49" s="417"/>
      <c r="H49" s="416"/>
      <c r="I49" s="417"/>
      <c r="J49" s="416"/>
      <c r="K49" s="417"/>
      <c r="L49" s="416"/>
      <c r="M49" s="417"/>
      <c r="N49" s="416"/>
      <c r="O49" s="417"/>
      <c r="P49" s="416"/>
      <c r="Q49" s="417"/>
      <c r="R49" s="416"/>
      <c r="S49" s="417"/>
      <c r="T49" s="416"/>
      <c r="U49" s="417"/>
      <c r="V49" s="416"/>
      <c r="W49" s="417"/>
      <c r="X49" s="416"/>
      <c r="Y49" s="417"/>
      <c r="Z49" s="416"/>
      <c r="AA49" s="417"/>
      <c r="AB49" s="416"/>
      <c r="AC49" s="417"/>
      <c r="AD49" s="416"/>
      <c r="AE49" s="418"/>
      <c r="AF49" s="545">
        <f t="shared" si="1"/>
        <v>0</v>
      </c>
      <c r="AG49" s="546">
        <f t="shared" si="1"/>
        <v>0</v>
      </c>
    </row>
    <row r="50" spans="2:33" ht="16.5" hidden="1" customHeight="1" outlineLevel="1" thickTop="1" thickBot="1" x14ac:dyDescent="0.3">
      <c r="B50" s="543"/>
      <c r="C50" s="542"/>
      <c r="D50" s="416"/>
      <c r="E50" s="417"/>
      <c r="F50" s="416"/>
      <c r="G50" s="417"/>
      <c r="H50" s="416"/>
      <c r="I50" s="417"/>
      <c r="J50" s="416"/>
      <c r="K50" s="417"/>
      <c r="L50" s="416"/>
      <c r="M50" s="417"/>
      <c r="N50" s="416"/>
      <c r="O50" s="417"/>
      <c r="P50" s="416"/>
      <c r="Q50" s="417"/>
      <c r="R50" s="416"/>
      <c r="S50" s="417"/>
      <c r="T50" s="416"/>
      <c r="U50" s="417"/>
      <c r="V50" s="416"/>
      <c r="W50" s="417"/>
      <c r="X50" s="416"/>
      <c r="Y50" s="417"/>
      <c r="Z50" s="416"/>
      <c r="AA50" s="417"/>
      <c r="AB50" s="416"/>
      <c r="AC50" s="417"/>
      <c r="AD50" s="416"/>
      <c r="AE50" s="418"/>
      <c r="AF50" s="545">
        <f t="shared" si="1"/>
        <v>0</v>
      </c>
      <c r="AG50" s="546">
        <f t="shared" si="1"/>
        <v>0</v>
      </c>
    </row>
    <row r="51" spans="2:33" ht="16.5" hidden="1" customHeight="1" outlineLevel="1" thickTop="1" thickBot="1" x14ac:dyDescent="0.3">
      <c r="B51" s="543"/>
      <c r="C51" s="542"/>
      <c r="D51" s="416"/>
      <c r="E51" s="417"/>
      <c r="F51" s="416"/>
      <c r="G51" s="417"/>
      <c r="H51" s="416"/>
      <c r="I51" s="417"/>
      <c r="J51" s="416"/>
      <c r="K51" s="417"/>
      <c r="L51" s="416"/>
      <c r="M51" s="417"/>
      <c r="N51" s="416"/>
      <c r="O51" s="417"/>
      <c r="P51" s="416"/>
      <c r="Q51" s="417"/>
      <c r="R51" s="416"/>
      <c r="S51" s="417"/>
      <c r="T51" s="416"/>
      <c r="U51" s="417"/>
      <c r="V51" s="416"/>
      <c r="W51" s="417"/>
      <c r="X51" s="416"/>
      <c r="Y51" s="417"/>
      <c r="Z51" s="416"/>
      <c r="AA51" s="417"/>
      <c r="AB51" s="416"/>
      <c r="AC51" s="417"/>
      <c r="AD51" s="416"/>
      <c r="AE51" s="418"/>
      <c r="AF51" s="545">
        <f t="shared" si="1"/>
        <v>0</v>
      </c>
      <c r="AG51" s="546">
        <f t="shared" si="1"/>
        <v>0</v>
      </c>
    </row>
    <row r="52" spans="2:33" ht="16.5" hidden="1" customHeight="1" outlineLevel="1" thickTop="1" thickBot="1" x14ac:dyDescent="0.3">
      <c r="B52" s="543"/>
      <c r="C52" s="542"/>
      <c r="D52" s="416"/>
      <c r="E52" s="417"/>
      <c r="F52" s="416"/>
      <c r="G52" s="417"/>
      <c r="H52" s="416"/>
      <c r="I52" s="417"/>
      <c r="J52" s="416"/>
      <c r="K52" s="417"/>
      <c r="L52" s="416"/>
      <c r="M52" s="417"/>
      <c r="N52" s="416"/>
      <c r="O52" s="417"/>
      <c r="P52" s="416"/>
      <c r="Q52" s="417"/>
      <c r="R52" s="416"/>
      <c r="S52" s="417"/>
      <c r="T52" s="416"/>
      <c r="U52" s="417"/>
      <c r="V52" s="416"/>
      <c r="W52" s="417"/>
      <c r="X52" s="416"/>
      <c r="Y52" s="417"/>
      <c r="Z52" s="416"/>
      <c r="AA52" s="417"/>
      <c r="AB52" s="416"/>
      <c r="AC52" s="417"/>
      <c r="AD52" s="416"/>
      <c r="AE52" s="418"/>
      <c r="AF52" s="545">
        <f t="shared" si="1"/>
        <v>0</v>
      </c>
      <c r="AG52" s="546">
        <f t="shared" si="1"/>
        <v>0</v>
      </c>
    </row>
    <row r="53" spans="2:33" ht="16.5" hidden="1" customHeight="1" outlineLevel="1" thickTop="1" thickBot="1" x14ac:dyDescent="0.3">
      <c r="B53" s="543"/>
      <c r="C53" s="542"/>
      <c r="D53" s="416"/>
      <c r="E53" s="417"/>
      <c r="F53" s="416"/>
      <c r="G53" s="417"/>
      <c r="H53" s="416"/>
      <c r="I53" s="417"/>
      <c r="J53" s="416"/>
      <c r="K53" s="417"/>
      <c r="L53" s="416"/>
      <c r="M53" s="417"/>
      <c r="N53" s="416"/>
      <c r="O53" s="417"/>
      <c r="P53" s="416"/>
      <c r="Q53" s="417"/>
      <c r="R53" s="416"/>
      <c r="S53" s="417"/>
      <c r="T53" s="416"/>
      <c r="U53" s="417"/>
      <c r="V53" s="416"/>
      <c r="W53" s="417"/>
      <c r="X53" s="416"/>
      <c r="Y53" s="417"/>
      <c r="Z53" s="416"/>
      <c r="AA53" s="417"/>
      <c r="AB53" s="416"/>
      <c r="AC53" s="417"/>
      <c r="AD53" s="416"/>
      <c r="AE53" s="418"/>
      <c r="AF53" s="545">
        <f t="shared" si="1"/>
        <v>0</v>
      </c>
      <c r="AG53" s="546">
        <f t="shared" si="1"/>
        <v>0</v>
      </c>
    </row>
    <row r="54" spans="2:33" ht="16.5" hidden="1" customHeight="1" outlineLevel="1" thickTop="1" thickBot="1" x14ac:dyDescent="0.3">
      <c r="B54" s="543"/>
      <c r="C54" s="542"/>
      <c r="D54" s="416"/>
      <c r="E54" s="417"/>
      <c r="F54" s="416"/>
      <c r="G54" s="417"/>
      <c r="H54" s="416"/>
      <c r="I54" s="417"/>
      <c r="J54" s="416"/>
      <c r="K54" s="417"/>
      <c r="L54" s="416"/>
      <c r="M54" s="417"/>
      <c r="N54" s="416"/>
      <c r="O54" s="417"/>
      <c r="P54" s="416"/>
      <c r="Q54" s="417"/>
      <c r="R54" s="416"/>
      <c r="S54" s="417"/>
      <c r="T54" s="416"/>
      <c r="U54" s="417"/>
      <c r="V54" s="416"/>
      <c r="W54" s="417"/>
      <c r="X54" s="416"/>
      <c r="Y54" s="417"/>
      <c r="Z54" s="416"/>
      <c r="AA54" s="417"/>
      <c r="AB54" s="416"/>
      <c r="AC54" s="417"/>
      <c r="AD54" s="416"/>
      <c r="AE54" s="418"/>
      <c r="AF54" s="545">
        <f t="shared" si="1"/>
        <v>0</v>
      </c>
      <c r="AG54" s="546">
        <f t="shared" si="1"/>
        <v>0</v>
      </c>
    </row>
    <row r="55" spans="2:33" ht="16.5" hidden="1" customHeight="1" outlineLevel="1" thickTop="1" thickBot="1" x14ac:dyDescent="0.3">
      <c r="B55" s="543"/>
      <c r="C55" s="542"/>
      <c r="D55" s="416"/>
      <c r="E55" s="417"/>
      <c r="F55" s="416"/>
      <c r="G55" s="417"/>
      <c r="H55" s="416"/>
      <c r="I55" s="417"/>
      <c r="J55" s="416"/>
      <c r="K55" s="417"/>
      <c r="L55" s="416"/>
      <c r="M55" s="417"/>
      <c r="N55" s="416"/>
      <c r="O55" s="417"/>
      <c r="P55" s="416"/>
      <c r="Q55" s="417"/>
      <c r="R55" s="416"/>
      <c r="S55" s="417"/>
      <c r="T55" s="416"/>
      <c r="U55" s="417"/>
      <c r="V55" s="416"/>
      <c r="W55" s="417"/>
      <c r="X55" s="416"/>
      <c r="Y55" s="417"/>
      <c r="Z55" s="416"/>
      <c r="AA55" s="417"/>
      <c r="AB55" s="416"/>
      <c r="AC55" s="417"/>
      <c r="AD55" s="416"/>
      <c r="AE55" s="418"/>
      <c r="AF55" s="545">
        <f t="shared" si="1"/>
        <v>0</v>
      </c>
      <c r="AG55" s="546">
        <f t="shared" si="1"/>
        <v>0</v>
      </c>
    </row>
    <row r="56" spans="2:33" ht="16.5" hidden="1" customHeight="1" outlineLevel="1" thickTop="1" thickBot="1" x14ac:dyDescent="0.3">
      <c r="B56" s="543"/>
      <c r="C56" s="542"/>
      <c r="D56" s="416"/>
      <c r="E56" s="417"/>
      <c r="F56" s="416"/>
      <c r="G56" s="417"/>
      <c r="H56" s="416"/>
      <c r="I56" s="417"/>
      <c r="J56" s="416"/>
      <c r="K56" s="417"/>
      <c r="L56" s="416"/>
      <c r="M56" s="417"/>
      <c r="N56" s="416"/>
      <c r="O56" s="417"/>
      <c r="P56" s="416"/>
      <c r="Q56" s="417"/>
      <c r="R56" s="416"/>
      <c r="S56" s="417"/>
      <c r="T56" s="416"/>
      <c r="U56" s="417"/>
      <c r="V56" s="416"/>
      <c r="W56" s="417"/>
      <c r="X56" s="416"/>
      <c r="Y56" s="417"/>
      <c r="Z56" s="416"/>
      <c r="AA56" s="417"/>
      <c r="AB56" s="416"/>
      <c r="AC56" s="417"/>
      <c r="AD56" s="416"/>
      <c r="AE56" s="418"/>
      <c r="AF56" s="545">
        <f t="shared" si="1"/>
        <v>0</v>
      </c>
      <c r="AG56" s="546">
        <f t="shared" si="1"/>
        <v>0</v>
      </c>
    </row>
    <row r="57" spans="2:33" ht="16.5" hidden="1" customHeight="1" outlineLevel="1" thickTop="1" thickBot="1" x14ac:dyDescent="0.3">
      <c r="B57" s="543"/>
      <c r="C57" s="542"/>
      <c r="D57" s="416"/>
      <c r="E57" s="417"/>
      <c r="F57" s="416"/>
      <c r="G57" s="417"/>
      <c r="H57" s="416"/>
      <c r="I57" s="417"/>
      <c r="J57" s="416"/>
      <c r="K57" s="417"/>
      <c r="L57" s="416"/>
      <c r="M57" s="417"/>
      <c r="N57" s="416"/>
      <c r="O57" s="417"/>
      <c r="P57" s="416"/>
      <c r="Q57" s="417"/>
      <c r="R57" s="416"/>
      <c r="S57" s="417"/>
      <c r="T57" s="416"/>
      <c r="U57" s="417"/>
      <c r="V57" s="416"/>
      <c r="W57" s="417"/>
      <c r="X57" s="416"/>
      <c r="Y57" s="417"/>
      <c r="Z57" s="416"/>
      <c r="AA57" s="417"/>
      <c r="AB57" s="416"/>
      <c r="AC57" s="417"/>
      <c r="AD57" s="416"/>
      <c r="AE57" s="418"/>
      <c r="AF57" s="545">
        <f t="shared" si="1"/>
        <v>0</v>
      </c>
      <c r="AG57" s="546">
        <f t="shared" si="1"/>
        <v>0</v>
      </c>
    </row>
    <row r="58" spans="2:33" ht="16.5" hidden="1" customHeight="1" outlineLevel="1" thickTop="1" thickBot="1" x14ac:dyDescent="0.3">
      <c r="B58" s="543"/>
      <c r="C58" s="542"/>
      <c r="D58" s="416"/>
      <c r="E58" s="417"/>
      <c r="F58" s="416"/>
      <c r="G58" s="417"/>
      <c r="H58" s="416"/>
      <c r="I58" s="417"/>
      <c r="J58" s="416"/>
      <c r="K58" s="417"/>
      <c r="L58" s="416"/>
      <c r="M58" s="417"/>
      <c r="N58" s="416"/>
      <c r="O58" s="417"/>
      <c r="P58" s="416"/>
      <c r="Q58" s="417"/>
      <c r="R58" s="416"/>
      <c r="S58" s="417"/>
      <c r="T58" s="416"/>
      <c r="U58" s="417"/>
      <c r="V58" s="416"/>
      <c r="W58" s="417"/>
      <c r="X58" s="416"/>
      <c r="Y58" s="417"/>
      <c r="Z58" s="416"/>
      <c r="AA58" s="417"/>
      <c r="AB58" s="416"/>
      <c r="AC58" s="417"/>
      <c r="AD58" s="416"/>
      <c r="AE58" s="418"/>
      <c r="AF58" s="545">
        <f t="shared" si="1"/>
        <v>0</v>
      </c>
      <c r="AG58" s="546">
        <f t="shared" si="1"/>
        <v>0</v>
      </c>
    </row>
    <row r="59" spans="2:33" ht="16.5" hidden="1" customHeight="1" outlineLevel="1" thickTop="1" thickBot="1" x14ac:dyDescent="0.3">
      <c r="B59" s="543"/>
      <c r="C59" s="542"/>
      <c r="D59" s="416"/>
      <c r="E59" s="417"/>
      <c r="F59" s="416"/>
      <c r="G59" s="417"/>
      <c r="H59" s="416"/>
      <c r="I59" s="417"/>
      <c r="J59" s="416"/>
      <c r="K59" s="417"/>
      <c r="L59" s="416"/>
      <c r="M59" s="417"/>
      <c r="N59" s="416"/>
      <c r="O59" s="417"/>
      <c r="P59" s="416"/>
      <c r="Q59" s="417"/>
      <c r="R59" s="416"/>
      <c r="S59" s="417"/>
      <c r="T59" s="416"/>
      <c r="U59" s="417"/>
      <c r="V59" s="416"/>
      <c r="W59" s="417"/>
      <c r="X59" s="416"/>
      <c r="Y59" s="417"/>
      <c r="Z59" s="416"/>
      <c r="AA59" s="417"/>
      <c r="AB59" s="416"/>
      <c r="AC59" s="417"/>
      <c r="AD59" s="416"/>
      <c r="AE59" s="418"/>
      <c r="AF59" s="545">
        <f t="shared" si="1"/>
        <v>0</v>
      </c>
      <c r="AG59" s="546">
        <f t="shared" si="1"/>
        <v>0</v>
      </c>
    </row>
    <row r="60" spans="2:33" ht="16.5" hidden="1" customHeight="1" outlineLevel="1" thickTop="1" thickBot="1" x14ac:dyDescent="0.3">
      <c r="B60" s="543"/>
      <c r="C60" s="542"/>
      <c r="D60" s="416"/>
      <c r="E60" s="417"/>
      <c r="F60" s="416"/>
      <c r="G60" s="417"/>
      <c r="H60" s="416"/>
      <c r="I60" s="417"/>
      <c r="J60" s="416"/>
      <c r="K60" s="417"/>
      <c r="L60" s="416"/>
      <c r="M60" s="417"/>
      <c r="N60" s="416"/>
      <c r="O60" s="417"/>
      <c r="P60" s="416"/>
      <c r="Q60" s="417"/>
      <c r="R60" s="416"/>
      <c r="S60" s="417"/>
      <c r="T60" s="416"/>
      <c r="U60" s="417"/>
      <c r="V60" s="416"/>
      <c r="W60" s="417"/>
      <c r="X60" s="416"/>
      <c r="Y60" s="417"/>
      <c r="Z60" s="416"/>
      <c r="AA60" s="417"/>
      <c r="AB60" s="416"/>
      <c r="AC60" s="417"/>
      <c r="AD60" s="416"/>
      <c r="AE60" s="418"/>
      <c r="AF60" s="545">
        <f t="shared" si="1"/>
        <v>0</v>
      </c>
      <c r="AG60" s="546">
        <f t="shared" si="1"/>
        <v>0</v>
      </c>
    </row>
    <row r="61" spans="2:33" ht="16.5" hidden="1" customHeight="1" outlineLevel="1" thickTop="1" thickBot="1" x14ac:dyDescent="0.3">
      <c r="B61" s="543"/>
      <c r="C61" s="542"/>
      <c r="D61" s="416"/>
      <c r="E61" s="417"/>
      <c r="F61" s="416"/>
      <c r="G61" s="417"/>
      <c r="H61" s="416"/>
      <c r="I61" s="417"/>
      <c r="J61" s="416"/>
      <c r="K61" s="417"/>
      <c r="L61" s="416"/>
      <c r="M61" s="417"/>
      <c r="N61" s="416"/>
      <c r="O61" s="417"/>
      <c r="P61" s="416"/>
      <c r="Q61" s="417"/>
      <c r="R61" s="416"/>
      <c r="S61" s="417"/>
      <c r="T61" s="416"/>
      <c r="U61" s="417"/>
      <c r="V61" s="416"/>
      <c r="W61" s="417"/>
      <c r="X61" s="416"/>
      <c r="Y61" s="417"/>
      <c r="Z61" s="416"/>
      <c r="AA61" s="417"/>
      <c r="AB61" s="416"/>
      <c r="AC61" s="417"/>
      <c r="AD61" s="416"/>
      <c r="AE61" s="418"/>
      <c r="AF61" s="545">
        <f t="shared" si="1"/>
        <v>0</v>
      </c>
      <c r="AG61" s="546">
        <f t="shared" si="1"/>
        <v>0</v>
      </c>
    </row>
    <row r="62" spans="2:33" ht="16.5" hidden="1" customHeight="1" outlineLevel="1" thickTop="1" thickBot="1" x14ac:dyDescent="0.3">
      <c r="B62" s="543"/>
      <c r="C62" s="542"/>
      <c r="D62" s="416"/>
      <c r="E62" s="417"/>
      <c r="F62" s="416"/>
      <c r="G62" s="417"/>
      <c r="H62" s="416"/>
      <c r="I62" s="417"/>
      <c r="J62" s="416"/>
      <c r="K62" s="417"/>
      <c r="L62" s="416"/>
      <c r="M62" s="417"/>
      <c r="N62" s="416"/>
      <c r="O62" s="417"/>
      <c r="P62" s="416"/>
      <c r="Q62" s="417"/>
      <c r="R62" s="416"/>
      <c r="S62" s="417"/>
      <c r="T62" s="416"/>
      <c r="U62" s="417"/>
      <c r="V62" s="416"/>
      <c r="W62" s="417"/>
      <c r="X62" s="416"/>
      <c r="Y62" s="417"/>
      <c r="Z62" s="416"/>
      <c r="AA62" s="417"/>
      <c r="AB62" s="416"/>
      <c r="AC62" s="417"/>
      <c r="AD62" s="416"/>
      <c r="AE62" s="418"/>
      <c r="AF62" s="545">
        <f t="shared" si="1"/>
        <v>0</v>
      </c>
      <c r="AG62" s="546">
        <f t="shared" si="1"/>
        <v>0</v>
      </c>
    </row>
    <row r="63" spans="2:33" ht="16.5" hidden="1" customHeight="1" outlineLevel="1" thickTop="1" thickBot="1" x14ac:dyDescent="0.3">
      <c r="B63" s="543"/>
      <c r="C63" s="542"/>
      <c r="D63" s="416"/>
      <c r="E63" s="417"/>
      <c r="F63" s="416"/>
      <c r="G63" s="417"/>
      <c r="H63" s="416"/>
      <c r="I63" s="417"/>
      <c r="J63" s="416"/>
      <c r="K63" s="417"/>
      <c r="L63" s="416"/>
      <c r="M63" s="417"/>
      <c r="N63" s="416"/>
      <c r="O63" s="417"/>
      <c r="P63" s="416"/>
      <c r="Q63" s="417"/>
      <c r="R63" s="416"/>
      <c r="S63" s="417"/>
      <c r="T63" s="416"/>
      <c r="U63" s="417"/>
      <c r="V63" s="416"/>
      <c r="W63" s="417"/>
      <c r="X63" s="416"/>
      <c r="Y63" s="417"/>
      <c r="Z63" s="416"/>
      <c r="AA63" s="417"/>
      <c r="AB63" s="416"/>
      <c r="AC63" s="417"/>
      <c r="AD63" s="416"/>
      <c r="AE63" s="418"/>
      <c r="AF63" s="545">
        <f t="shared" si="1"/>
        <v>0</v>
      </c>
      <c r="AG63" s="546">
        <f t="shared" si="1"/>
        <v>0</v>
      </c>
    </row>
    <row r="64" spans="2:33" ht="16.5" hidden="1" customHeight="1" outlineLevel="1" thickTop="1" thickBot="1" x14ac:dyDescent="0.3">
      <c r="B64" s="543" t="s">
        <v>1227</v>
      </c>
      <c r="C64" s="542"/>
      <c r="D64" s="416"/>
      <c r="E64" s="417"/>
      <c r="F64" s="416"/>
      <c r="G64" s="417"/>
      <c r="H64" s="416"/>
      <c r="I64" s="417"/>
      <c r="J64" s="416"/>
      <c r="K64" s="417"/>
      <c r="L64" s="416"/>
      <c r="M64" s="417"/>
      <c r="N64" s="416"/>
      <c r="O64" s="417"/>
      <c r="P64" s="416"/>
      <c r="Q64" s="417"/>
      <c r="R64" s="416"/>
      <c r="S64" s="417"/>
      <c r="T64" s="416"/>
      <c r="U64" s="417"/>
      <c r="V64" s="416"/>
      <c r="W64" s="417"/>
      <c r="X64" s="416"/>
      <c r="Y64" s="417"/>
      <c r="Z64" s="416"/>
      <c r="AA64" s="417"/>
      <c r="AB64" s="416"/>
      <c r="AC64" s="417"/>
      <c r="AD64" s="416"/>
      <c r="AE64" s="418"/>
      <c r="AF64" s="545">
        <f t="shared" si="1"/>
        <v>0</v>
      </c>
      <c r="AG64" s="546">
        <f t="shared" si="1"/>
        <v>0</v>
      </c>
    </row>
    <row r="65" spans="2:34" ht="16.5" hidden="1" customHeight="1" outlineLevel="1" thickTop="1" thickBot="1" x14ac:dyDescent="0.3">
      <c r="B65" s="543" t="s">
        <v>1228</v>
      </c>
      <c r="C65" s="542"/>
      <c r="D65" s="416"/>
      <c r="E65" s="417"/>
      <c r="F65" s="416"/>
      <c r="G65" s="417"/>
      <c r="H65" s="416"/>
      <c r="I65" s="417"/>
      <c r="J65" s="416"/>
      <c r="K65" s="417"/>
      <c r="L65" s="416"/>
      <c r="M65" s="417"/>
      <c r="N65" s="416"/>
      <c r="O65" s="417"/>
      <c r="P65" s="416"/>
      <c r="Q65" s="417"/>
      <c r="R65" s="416"/>
      <c r="S65" s="417"/>
      <c r="T65" s="416"/>
      <c r="U65" s="417"/>
      <c r="V65" s="416"/>
      <c r="W65" s="417"/>
      <c r="X65" s="416"/>
      <c r="Y65" s="417"/>
      <c r="Z65" s="416"/>
      <c r="AA65" s="417"/>
      <c r="AB65" s="416"/>
      <c r="AC65" s="417"/>
      <c r="AD65" s="416"/>
      <c r="AE65" s="418"/>
      <c r="AF65" s="545">
        <f t="shared" si="1"/>
        <v>0</v>
      </c>
      <c r="AG65" s="546">
        <f t="shared" si="1"/>
        <v>0</v>
      </c>
    </row>
    <row r="66" spans="2:34" ht="16.5" hidden="1" customHeight="1" outlineLevel="1" thickTop="1" thickBot="1" x14ac:dyDescent="0.3">
      <c r="B66" s="543" t="s">
        <v>1229</v>
      </c>
      <c r="C66" s="542"/>
      <c r="D66" s="416"/>
      <c r="E66" s="417"/>
      <c r="F66" s="416"/>
      <c r="G66" s="417"/>
      <c r="H66" s="416"/>
      <c r="I66" s="417"/>
      <c r="J66" s="416"/>
      <c r="K66" s="417"/>
      <c r="L66" s="416"/>
      <c r="M66" s="417"/>
      <c r="N66" s="416"/>
      <c r="O66" s="417"/>
      <c r="P66" s="416"/>
      <c r="Q66" s="417"/>
      <c r="R66" s="416"/>
      <c r="S66" s="417"/>
      <c r="T66" s="416"/>
      <c r="U66" s="417"/>
      <c r="V66" s="416"/>
      <c r="W66" s="417"/>
      <c r="X66" s="416"/>
      <c r="Y66" s="417"/>
      <c r="Z66" s="416"/>
      <c r="AA66" s="417"/>
      <c r="AB66" s="416"/>
      <c r="AC66" s="417"/>
      <c r="AD66" s="416"/>
      <c r="AE66" s="418"/>
      <c r="AF66" s="545">
        <f t="shared" si="1"/>
        <v>0</v>
      </c>
      <c r="AG66" s="546">
        <f t="shared" si="1"/>
        <v>0</v>
      </c>
    </row>
    <row r="67" spans="2:34" ht="16.5" hidden="1" customHeight="1" outlineLevel="1" thickTop="1" thickBot="1" x14ac:dyDescent="0.3">
      <c r="B67" s="543" t="s">
        <v>1230</v>
      </c>
      <c r="C67" s="542"/>
      <c r="D67" s="416"/>
      <c r="E67" s="417"/>
      <c r="F67" s="416"/>
      <c r="G67" s="417"/>
      <c r="H67" s="416"/>
      <c r="I67" s="417"/>
      <c r="J67" s="416"/>
      <c r="K67" s="417"/>
      <c r="L67" s="416"/>
      <c r="M67" s="417"/>
      <c r="N67" s="416"/>
      <c r="O67" s="417"/>
      <c r="P67" s="416"/>
      <c r="Q67" s="417"/>
      <c r="R67" s="416"/>
      <c r="S67" s="417"/>
      <c r="T67" s="416"/>
      <c r="U67" s="417"/>
      <c r="V67" s="416"/>
      <c r="W67" s="417"/>
      <c r="X67" s="416"/>
      <c r="Y67" s="417"/>
      <c r="Z67" s="416"/>
      <c r="AA67" s="417"/>
      <c r="AB67" s="416"/>
      <c r="AC67" s="417"/>
      <c r="AD67" s="416"/>
      <c r="AE67" s="418"/>
      <c r="AF67" s="545">
        <f t="shared" si="1"/>
        <v>0</v>
      </c>
      <c r="AG67" s="546">
        <f t="shared" si="1"/>
        <v>0</v>
      </c>
    </row>
    <row r="68" spans="2:34" ht="6.75" hidden="1" customHeight="1" outlineLevel="1" thickTop="1" thickBot="1" x14ac:dyDescent="0.3">
      <c r="B68" s="430"/>
      <c r="C68" s="431" t="str">
        <f>IFERROR(IF(MID(B68,1,1)="P",VLOOKUP(#REF!,[1]BD!#REF!,9,0),VLOOKUP(#REF!,[1]BD!#REF!,9,0)),"")</f>
        <v/>
      </c>
      <c r="AF68" s="408" t="str">
        <f>IF(SUM(AF48:AF67)=AF47,"","Revisar Fórmula")</f>
        <v/>
      </c>
      <c r="AG68" s="408" t="str">
        <f t="shared" ref="AG68" si="4">IF(SUM(AG48:AG67)=AG47,"","Revisar Fórmula")</f>
        <v/>
      </c>
      <c r="AH68" s="408"/>
    </row>
    <row r="69" spans="2:34" ht="16.5" hidden="1" customHeight="1" outlineLevel="1" thickTop="1" thickBot="1" x14ac:dyDescent="0.3">
      <c r="B69" s="428" t="s">
        <v>1104</v>
      </c>
      <c r="C69" s="429">
        <f>'PDI-03'!E48</f>
        <v>0</v>
      </c>
      <c r="D69" s="411">
        <f t="shared" ref="D69:AE69" si="5">SUM(D70:D89)</f>
        <v>0</v>
      </c>
      <c r="E69" s="412">
        <f t="shared" si="5"/>
        <v>0</v>
      </c>
      <c r="F69" s="411">
        <f t="shared" si="5"/>
        <v>0</v>
      </c>
      <c r="G69" s="412">
        <f t="shared" si="5"/>
        <v>0</v>
      </c>
      <c r="H69" s="411">
        <f t="shared" si="5"/>
        <v>0</v>
      </c>
      <c r="I69" s="412">
        <f t="shared" si="5"/>
        <v>0</v>
      </c>
      <c r="J69" s="411">
        <f t="shared" si="5"/>
        <v>0</v>
      </c>
      <c r="K69" s="412">
        <f t="shared" si="5"/>
        <v>0</v>
      </c>
      <c r="L69" s="411">
        <f t="shared" si="5"/>
        <v>0</v>
      </c>
      <c r="M69" s="412">
        <f t="shared" si="5"/>
        <v>0</v>
      </c>
      <c r="N69" s="411">
        <f t="shared" si="5"/>
        <v>0</v>
      </c>
      <c r="O69" s="412">
        <f t="shared" si="5"/>
        <v>0</v>
      </c>
      <c r="P69" s="411">
        <f t="shared" si="5"/>
        <v>0</v>
      </c>
      <c r="Q69" s="412">
        <f t="shared" si="5"/>
        <v>0</v>
      </c>
      <c r="R69" s="411">
        <f t="shared" si="5"/>
        <v>0</v>
      </c>
      <c r="S69" s="412">
        <f t="shared" si="5"/>
        <v>0</v>
      </c>
      <c r="T69" s="411">
        <f t="shared" si="5"/>
        <v>0</v>
      </c>
      <c r="U69" s="412">
        <f t="shared" si="5"/>
        <v>0</v>
      </c>
      <c r="V69" s="411">
        <f t="shared" si="5"/>
        <v>0</v>
      </c>
      <c r="W69" s="412">
        <f t="shared" si="5"/>
        <v>0</v>
      </c>
      <c r="X69" s="411">
        <f t="shared" si="5"/>
        <v>0</v>
      </c>
      <c r="Y69" s="412">
        <f t="shared" si="5"/>
        <v>0</v>
      </c>
      <c r="Z69" s="411">
        <f t="shared" si="5"/>
        <v>0</v>
      </c>
      <c r="AA69" s="412">
        <f t="shared" si="5"/>
        <v>0</v>
      </c>
      <c r="AB69" s="411">
        <f t="shared" si="5"/>
        <v>0</v>
      </c>
      <c r="AC69" s="412">
        <f t="shared" si="5"/>
        <v>0</v>
      </c>
      <c r="AD69" s="411">
        <f t="shared" si="5"/>
        <v>0</v>
      </c>
      <c r="AE69" s="413">
        <f t="shared" si="5"/>
        <v>0</v>
      </c>
      <c r="AF69" s="435">
        <f t="shared" si="1"/>
        <v>0</v>
      </c>
      <c r="AG69" s="436">
        <f t="shared" si="1"/>
        <v>0</v>
      </c>
    </row>
    <row r="70" spans="2:34" ht="16.5" hidden="1" customHeight="1" outlineLevel="1" thickTop="1" thickBot="1" x14ac:dyDescent="0.3">
      <c r="B70" s="543" t="s">
        <v>1231</v>
      </c>
      <c r="C70" s="542"/>
      <c r="D70" s="416"/>
      <c r="E70" s="417"/>
      <c r="F70" s="416"/>
      <c r="G70" s="417"/>
      <c r="H70" s="416"/>
      <c r="I70" s="417"/>
      <c r="J70" s="416"/>
      <c r="K70" s="417"/>
      <c r="L70" s="416"/>
      <c r="M70" s="417"/>
      <c r="N70" s="416"/>
      <c r="O70" s="417"/>
      <c r="P70" s="416"/>
      <c r="Q70" s="417"/>
      <c r="R70" s="416"/>
      <c r="S70" s="417"/>
      <c r="T70" s="416"/>
      <c r="U70" s="417"/>
      <c r="V70" s="416"/>
      <c r="W70" s="417"/>
      <c r="X70" s="416"/>
      <c r="Y70" s="417"/>
      <c r="Z70" s="416"/>
      <c r="AA70" s="417"/>
      <c r="AB70" s="416"/>
      <c r="AC70" s="417"/>
      <c r="AD70" s="416"/>
      <c r="AE70" s="418"/>
      <c r="AF70" s="545">
        <f t="shared" ref="AF70:AG133" si="6">SUMIF($D$24:$AE$24,AF$24,$D70:$AE70)</f>
        <v>0</v>
      </c>
      <c r="AG70" s="546">
        <f t="shared" si="6"/>
        <v>0</v>
      </c>
    </row>
    <row r="71" spans="2:34" ht="16.5" hidden="1" customHeight="1" outlineLevel="1" thickTop="1" thickBot="1" x14ac:dyDescent="0.3">
      <c r="B71" s="543" t="s">
        <v>1232</v>
      </c>
      <c r="C71" s="542"/>
      <c r="D71" s="416"/>
      <c r="E71" s="417"/>
      <c r="F71" s="416"/>
      <c r="G71" s="417"/>
      <c r="H71" s="416"/>
      <c r="I71" s="417"/>
      <c r="J71" s="416"/>
      <c r="K71" s="417"/>
      <c r="L71" s="416"/>
      <c r="M71" s="417"/>
      <c r="N71" s="416"/>
      <c r="O71" s="417"/>
      <c r="P71" s="416"/>
      <c r="Q71" s="417"/>
      <c r="R71" s="416"/>
      <c r="S71" s="417"/>
      <c r="T71" s="416"/>
      <c r="U71" s="417"/>
      <c r="V71" s="416"/>
      <c r="W71" s="417"/>
      <c r="X71" s="416"/>
      <c r="Y71" s="417"/>
      <c r="Z71" s="416"/>
      <c r="AA71" s="417"/>
      <c r="AB71" s="416"/>
      <c r="AC71" s="417"/>
      <c r="AD71" s="416"/>
      <c r="AE71" s="418"/>
      <c r="AF71" s="545">
        <f t="shared" si="6"/>
        <v>0</v>
      </c>
      <c r="AG71" s="546">
        <f t="shared" si="6"/>
        <v>0</v>
      </c>
    </row>
    <row r="72" spans="2:34" ht="16.5" hidden="1" customHeight="1" outlineLevel="1" thickTop="1" thickBot="1" x14ac:dyDescent="0.3">
      <c r="B72" s="543"/>
      <c r="C72" s="542"/>
      <c r="D72" s="416"/>
      <c r="E72" s="417"/>
      <c r="F72" s="416"/>
      <c r="G72" s="417"/>
      <c r="H72" s="416"/>
      <c r="I72" s="417"/>
      <c r="J72" s="416"/>
      <c r="K72" s="417"/>
      <c r="L72" s="416"/>
      <c r="M72" s="417"/>
      <c r="N72" s="416"/>
      <c r="O72" s="417"/>
      <c r="P72" s="416"/>
      <c r="Q72" s="417"/>
      <c r="R72" s="416"/>
      <c r="S72" s="417"/>
      <c r="T72" s="416"/>
      <c r="U72" s="417"/>
      <c r="V72" s="416"/>
      <c r="W72" s="417"/>
      <c r="X72" s="416"/>
      <c r="Y72" s="417"/>
      <c r="Z72" s="416"/>
      <c r="AA72" s="417"/>
      <c r="AB72" s="416"/>
      <c r="AC72" s="417"/>
      <c r="AD72" s="416"/>
      <c r="AE72" s="418"/>
      <c r="AF72" s="545">
        <f t="shared" si="6"/>
        <v>0</v>
      </c>
      <c r="AG72" s="546">
        <f t="shared" si="6"/>
        <v>0</v>
      </c>
    </row>
    <row r="73" spans="2:34" ht="16.5" hidden="1" customHeight="1" outlineLevel="1" thickTop="1" thickBot="1" x14ac:dyDescent="0.3">
      <c r="B73" s="543"/>
      <c r="C73" s="542"/>
      <c r="D73" s="416"/>
      <c r="E73" s="417"/>
      <c r="F73" s="416"/>
      <c r="G73" s="417"/>
      <c r="H73" s="416"/>
      <c r="I73" s="417"/>
      <c r="J73" s="416"/>
      <c r="K73" s="417"/>
      <c r="L73" s="416"/>
      <c r="M73" s="417"/>
      <c r="N73" s="416"/>
      <c r="O73" s="417"/>
      <c r="P73" s="416"/>
      <c r="Q73" s="417"/>
      <c r="R73" s="416"/>
      <c r="S73" s="417"/>
      <c r="T73" s="416"/>
      <c r="U73" s="417"/>
      <c r="V73" s="416"/>
      <c r="W73" s="417"/>
      <c r="X73" s="416"/>
      <c r="Y73" s="417"/>
      <c r="Z73" s="416"/>
      <c r="AA73" s="417"/>
      <c r="AB73" s="416"/>
      <c r="AC73" s="417"/>
      <c r="AD73" s="416"/>
      <c r="AE73" s="418"/>
      <c r="AF73" s="545">
        <f t="shared" si="6"/>
        <v>0</v>
      </c>
      <c r="AG73" s="546">
        <f t="shared" si="6"/>
        <v>0</v>
      </c>
    </row>
    <row r="74" spans="2:34" ht="16.5" hidden="1" customHeight="1" outlineLevel="1" thickTop="1" thickBot="1" x14ac:dyDescent="0.3">
      <c r="B74" s="543"/>
      <c r="C74" s="542"/>
      <c r="D74" s="416"/>
      <c r="E74" s="417"/>
      <c r="F74" s="416"/>
      <c r="G74" s="417"/>
      <c r="H74" s="416"/>
      <c r="I74" s="417"/>
      <c r="J74" s="416"/>
      <c r="K74" s="417"/>
      <c r="L74" s="416"/>
      <c r="M74" s="417"/>
      <c r="N74" s="416"/>
      <c r="O74" s="417"/>
      <c r="P74" s="416"/>
      <c r="Q74" s="417"/>
      <c r="R74" s="416"/>
      <c r="S74" s="417"/>
      <c r="T74" s="416"/>
      <c r="U74" s="417"/>
      <c r="V74" s="416"/>
      <c r="W74" s="417"/>
      <c r="X74" s="416"/>
      <c r="Y74" s="417"/>
      <c r="Z74" s="416"/>
      <c r="AA74" s="417"/>
      <c r="AB74" s="416"/>
      <c r="AC74" s="417"/>
      <c r="AD74" s="416"/>
      <c r="AE74" s="418"/>
      <c r="AF74" s="545">
        <f t="shared" si="6"/>
        <v>0</v>
      </c>
      <c r="AG74" s="546">
        <f t="shared" si="6"/>
        <v>0</v>
      </c>
    </row>
    <row r="75" spans="2:34" ht="16.5" hidden="1" customHeight="1" outlineLevel="1" thickTop="1" thickBot="1" x14ac:dyDescent="0.3">
      <c r="B75" s="543"/>
      <c r="C75" s="542"/>
      <c r="D75" s="416"/>
      <c r="E75" s="417"/>
      <c r="F75" s="416"/>
      <c r="G75" s="417"/>
      <c r="H75" s="416"/>
      <c r="I75" s="417"/>
      <c r="J75" s="416"/>
      <c r="K75" s="417"/>
      <c r="L75" s="416"/>
      <c r="M75" s="417"/>
      <c r="N75" s="416"/>
      <c r="O75" s="417"/>
      <c r="P75" s="416"/>
      <c r="Q75" s="417"/>
      <c r="R75" s="416"/>
      <c r="S75" s="417"/>
      <c r="T75" s="416"/>
      <c r="U75" s="417"/>
      <c r="V75" s="416"/>
      <c r="W75" s="417"/>
      <c r="X75" s="416"/>
      <c r="Y75" s="417"/>
      <c r="Z75" s="416"/>
      <c r="AA75" s="417"/>
      <c r="AB75" s="416"/>
      <c r="AC75" s="417"/>
      <c r="AD75" s="416"/>
      <c r="AE75" s="418"/>
      <c r="AF75" s="545">
        <f t="shared" si="6"/>
        <v>0</v>
      </c>
      <c r="AG75" s="546">
        <f t="shared" si="6"/>
        <v>0</v>
      </c>
    </row>
    <row r="76" spans="2:34" ht="16.5" hidden="1" customHeight="1" outlineLevel="1" thickTop="1" thickBot="1" x14ac:dyDescent="0.3">
      <c r="B76" s="543"/>
      <c r="C76" s="542"/>
      <c r="D76" s="416"/>
      <c r="E76" s="417"/>
      <c r="F76" s="416"/>
      <c r="G76" s="417"/>
      <c r="H76" s="416"/>
      <c r="I76" s="417"/>
      <c r="J76" s="416"/>
      <c r="K76" s="417"/>
      <c r="L76" s="416"/>
      <c r="M76" s="417"/>
      <c r="N76" s="416"/>
      <c r="O76" s="417"/>
      <c r="P76" s="416"/>
      <c r="Q76" s="417"/>
      <c r="R76" s="416"/>
      <c r="S76" s="417"/>
      <c r="T76" s="416"/>
      <c r="U76" s="417"/>
      <c r="V76" s="416"/>
      <c r="W76" s="417"/>
      <c r="X76" s="416"/>
      <c r="Y76" s="417"/>
      <c r="Z76" s="416"/>
      <c r="AA76" s="417"/>
      <c r="AB76" s="416"/>
      <c r="AC76" s="417"/>
      <c r="AD76" s="416"/>
      <c r="AE76" s="418"/>
      <c r="AF76" s="545">
        <f t="shared" si="6"/>
        <v>0</v>
      </c>
      <c r="AG76" s="546">
        <f t="shared" si="6"/>
        <v>0</v>
      </c>
    </row>
    <row r="77" spans="2:34" ht="16.5" hidden="1" customHeight="1" outlineLevel="1" thickTop="1" thickBot="1" x14ac:dyDescent="0.3">
      <c r="B77" s="543"/>
      <c r="C77" s="542"/>
      <c r="D77" s="416"/>
      <c r="E77" s="417"/>
      <c r="F77" s="416"/>
      <c r="G77" s="417"/>
      <c r="H77" s="416"/>
      <c r="I77" s="417"/>
      <c r="J77" s="416"/>
      <c r="K77" s="417"/>
      <c r="L77" s="416"/>
      <c r="M77" s="417"/>
      <c r="N77" s="416"/>
      <c r="O77" s="417"/>
      <c r="P77" s="416"/>
      <c r="Q77" s="417"/>
      <c r="R77" s="416"/>
      <c r="S77" s="417"/>
      <c r="T77" s="416"/>
      <c r="U77" s="417"/>
      <c r="V77" s="416"/>
      <c r="W77" s="417"/>
      <c r="X77" s="416"/>
      <c r="Y77" s="417"/>
      <c r="Z77" s="416"/>
      <c r="AA77" s="417"/>
      <c r="AB77" s="416"/>
      <c r="AC77" s="417"/>
      <c r="AD77" s="416"/>
      <c r="AE77" s="418"/>
      <c r="AF77" s="545">
        <f t="shared" si="6"/>
        <v>0</v>
      </c>
      <c r="AG77" s="546">
        <f t="shared" si="6"/>
        <v>0</v>
      </c>
    </row>
    <row r="78" spans="2:34" ht="16.5" hidden="1" customHeight="1" outlineLevel="1" thickTop="1" thickBot="1" x14ac:dyDescent="0.3">
      <c r="B78" s="543"/>
      <c r="C78" s="542"/>
      <c r="D78" s="416"/>
      <c r="E78" s="417"/>
      <c r="F78" s="416"/>
      <c r="G78" s="417"/>
      <c r="H78" s="416"/>
      <c r="I78" s="417"/>
      <c r="J78" s="416"/>
      <c r="K78" s="417"/>
      <c r="L78" s="416"/>
      <c r="M78" s="417"/>
      <c r="N78" s="416"/>
      <c r="O78" s="417"/>
      <c r="P78" s="416"/>
      <c r="Q78" s="417"/>
      <c r="R78" s="416"/>
      <c r="S78" s="417"/>
      <c r="T78" s="416"/>
      <c r="U78" s="417"/>
      <c r="V78" s="416"/>
      <c r="W78" s="417"/>
      <c r="X78" s="416"/>
      <c r="Y78" s="417"/>
      <c r="Z78" s="416"/>
      <c r="AA78" s="417"/>
      <c r="AB78" s="416"/>
      <c r="AC78" s="417"/>
      <c r="AD78" s="416"/>
      <c r="AE78" s="418"/>
      <c r="AF78" s="545">
        <f t="shared" si="6"/>
        <v>0</v>
      </c>
      <c r="AG78" s="546">
        <f t="shared" si="6"/>
        <v>0</v>
      </c>
    </row>
    <row r="79" spans="2:34" ht="16.5" hidden="1" customHeight="1" outlineLevel="1" thickTop="1" thickBot="1" x14ac:dyDescent="0.3">
      <c r="B79" s="543"/>
      <c r="C79" s="542"/>
      <c r="D79" s="416"/>
      <c r="E79" s="417"/>
      <c r="F79" s="416"/>
      <c r="G79" s="417"/>
      <c r="H79" s="416"/>
      <c r="I79" s="417"/>
      <c r="J79" s="416"/>
      <c r="K79" s="417"/>
      <c r="L79" s="416"/>
      <c r="M79" s="417"/>
      <c r="N79" s="416"/>
      <c r="O79" s="417"/>
      <c r="P79" s="416"/>
      <c r="Q79" s="417"/>
      <c r="R79" s="416"/>
      <c r="S79" s="417"/>
      <c r="T79" s="416"/>
      <c r="U79" s="417"/>
      <c r="V79" s="416"/>
      <c r="W79" s="417"/>
      <c r="X79" s="416"/>
      <c r="Y79" s="417"/>
      <c r="Z79" s="416"/>
      <c r="AA79" s="417"/>
      <c r="AB79" s="416"/>
      <c r="AC79" s="417"/>
      <c r="AD79" s="416"/>
      <c r="AE79" s="418"/>
      <c r="AF79" s="545">
        <f t="shared" si="6"/>
        <v>0</v>
      </c>
      <c r="AG79" s="546">
        <f t="shared" si="6"/>
        <v>0</v>
      </c>
    </row>
    <row r="80" spans="2:34" ht="16.5" hidden="1" customHeight="1" outlineLevel="1" thickTop="1" thickBot="1" x14ac:dyDescent="0.3">
      <c r="B80" s="543"/>
      <c r="C80" s="542"/>
      <c r="D80" s="416"/>
      <c r="E80" s="417"/>
      <c r="F80" s="416"/>
      <c r="G80" s="417"/>
      <c r="H80" s="416"/>
      <c r="I80" s="417"/>
      <c r="J80" s="416"/>
      <c r="K80" s="417"/>
      <c r="L80" s="416"/>
      <c r="M80" s="417"/>
      <c r="N80" s="416"/>
      <c r="O80" s="417"/>
      <c r="P80" s="416"/>
      <c r="Q80" s="417"/>
      <c r="R80" s="416"/>
      <c r="S80" s="417"/>
      <c r="T80" s="416"/>
      <c r="U80" s="417"/>
      <c r="V80" s="416"/>
      <c r="W80" s="417"/>
      <c r="X80" s="416"/>
      <c r="Y80" s="417"/>
      <c r="Z80" s="416"/>
      <c r="AA80" s="417"/>
      <c r="AB80" s="416"/>
      <c r="AC80" s="417"/>
      <c r="AD80" s="416"/>
      <c r="AE80" s="418"/>
      <c r="AF80" s="545">
        <f t="shared" si="6"/>
        <v>0</v>
      </c>
      <c r="AG80" s="546">
        <f t="shared" si="6"/>
        <v>0</v>
      </c>
    </row>
    <row r="81" spans="2:34" ht="16.5" hidden="1" customHeight="1" outlineLevel="1" thickTop="1" thickBot="1" x14ac:dyDescent="0.3">
      <c r="B81" s="543"/>
      <c r="C81" s="542"/>
      <c r="D81" s="416"/>
      <c r="E81" s="417"/>
      <c r="F81" s="416"/>
      <c r="G81" s="417"/>
      <c r="H81" s="416"/>
      <c r="I81" s="417"/>
      <c r="J81" s="416"/>
      <c r="K81" s="417"/>
      <c r="L81" s="416"/>
      <c r="M81" s="417"/>
      <c r="N81" s="416"/>
      <c r="O81" s="417"/>
      <c r="P81" s="416"/>
      <c r="Q81" s="417"/>
      <c r="R81" s="416"/>
      <c r="S81" s="417"/>
      <c r="T81" s="416"/>
      <c r="U81" s="417"/>
      <c r="V81" s="416"/>
      <c r="W81" s="417"/>
      <c r="X81" s="416"/>
      <c r="Y81" s="417"/>
      <c r="Z81" s="416"/>
      <c r="AA81" s="417"/>
      <c r="AB81" s="416"/>
      <c r="AC81" s="417"/>
      <c r="AD81" s="416"/>
      <c r="AE81" s="418"/>
      <c r="AF81" s="545">
        <f t="shared" si="6"/>
        <v>0</v>
      </c>
      <c r="AG81" s="546">
        <f t="shared" si="6"/>
        <v>0</v>
      </c>
    </row>
    <row r="82" spans="2:34" ht="16.5" hidden="1" customHeight="1" outlineLevel="1" thickTop="1" thickBot="1" x14ac:dyDescent="0.3">
      <c r="B82" s="543"/>
      <c r="C82" s="542"/>
      <c r="D82" s="416"/>
      <c r="E82" s="417"/>
      <c r="F82" s="416"/>
      <c r="G82" s="417"/>
      <c r="H82" s="416"/>
      <c r="I82" s="417"/>
      <c r="J82" s="416"/>
      <c r="K82" s="417"/>
      <c r="L82" s="416"/>
      <c r="M82" s="417"/>
      <c r="N82" s="416"/>
      <c r="O82" s="417"/>
      <c r="P82" s="416"/>
      <c r="Q82" s="417"/>
      <c r="R82" s="416"/>
      <c r="S82" s="417"/>
      <c r="T82" s="416"/>
      <c r="U82" s="417"/>
      <c r="V82" s="416"/>
      <c r="W82" s="417"/>
      <c r="X82" s="416"/>
      <c r="Y82" s="417"/>
      <c r="Z82" s="416"/>
      <c r="AA82" s="417"/>
      <c r="AB82" s="416"/>
      <c r="AC82" s="417"/>
      <c r="AD82" s="416"/>
      <c r="AE82" s="418"/>
      <c r="AF82" s="545">
        <f t="shared" si="6"/>
        <v>0</v>
      </c>
      <c r="AG82" s="546">
        <f t="shared" si="6"/>
        <v>0</v>
      </c>
    </row>
    <row r="83" spans="2:34" ht="16.5" hidden="1" customHeight="1" outlineLevel="1" thickTop="1" thickBot="1" x14ac:dyDescent="0.3">
      <c r="B83" s="543"/>
      <c r="C83" s="542"/>
      <c r="D83" s="416"/>
      <c r="E83" s="417"/>
      <c r="F83" s="416"/>
      <c r="G83" s="417"/>
      <c r="H83" s="416"/>
      <c r="I83" s="417"/>
      <c r="J83" s="416"/>
      <c r="K83" s="417"/>
      <c r="L83" s="416"/>
      <c r="M83" s="417"/>
      <c r="N83" s="416"/>
      <c r="O83" s="417"/>
      <c r="P83" s="416"/>
      <c r="Q83" s="417"/>
      <c r="R83" s="416"/>
      <c r="S83" s="417"/>
      <c r="T83" s="416"/>
      <c r="U83" s="417"/>
      <c r="V83" s="416"/>
      <c r="W83" s="417"/>
      <c r="X83" s="416"/>
      <c r="Y83" s="417"/>
      <c r="Z83" s="416"/>
      <c r="AA83" s="417"/>
      <c r="AB83" s="416"/>
      <c r="AC83" s="417"/>
      <c r="AD83" s="416"/>
      <c r="AE83" s="418"/>
      <c r="AF83" s="545">
        <f t="shared" si="6"/>
        <v>0</v>
      </c>
      <c r="AG83" s="546">
        <f t="shared" si="6"/>
        <v>0</v>
      </c>
    </row>
    <row r="84" spans="2:34" ht="16.5" hidden="1" customHeight="1" outlineLevel="1" thickTop="1" thickBot="1" x14ac:dyDescent="0.3">
      <c r="B84" s="543"/>
      <c r="C84" s="542"/>
      <c r="D84" s="416"/>
      <c r="E84" s="417"/>
      <c r="F84" s="416"/>
      <c r="G84" s="417"/>
      <c r="H84" s="416"/>
      <c r="I84" s="417"/>
      <c r="J84" s="416"/>
      <c r="K84" s="417"/>
      <c r="L84" s="416"/>
      <c r="M84" s="417"/>
      <c r="N84" s="416"/>
      <c r="O84" s="417"/>
      <c r="P84" s="416"/>
      <c r="Q84" s="417"/>
      <c r="R84" s="416"/>
      <c r="S84" s="417"/>
      <c r="T84" s="416"/>
      <c r="U84" s="417"/>
      <c r="V84" s="416"/>
      <c r="W84" s="417"/>
      <c r="X84" s="416"/>
      <c r="Y84" s="417"/>
      <c r="Z84" s="416"/>
      <c r="AA84" s="417"/>
      <c r="AB84" s="416"/>
      <c r="AC84" s="417"/>
      <c r="AD84" s="416"/>
      <c r="AE84" s="418"/>
      <c r="AF84" s="545">
        <f t="shared" si="6"/>
        <v>0</v>
      </c>
      <c r="AG84" s="546">
        <f t="shared" si="6"/>
        <v>0</v>
      </c>
    </row>
    <row r="85" spans="2:34" ht="16.5" hidden="1" customHeight="1" outlineLevel="1" thickTop="1" thickBot="1" x14ac:dyDescent="0.3">
      <c r="B85" s="543"/>
      <c r="C85" s="542"/>
      <c r="D85" s="416"/>
      <c r="E85" s="417"/>
      <c r="F85" s="416"/>
      <c r="G85" s="417"/>
      <c r="H85" s="416"/>
      <c r="I85" s="417"/>
      <c r="J85" s="416"/>
      <c r="K85" s="417"/>
      <c r="L85" s="416"/>
      <c r="M85" s="417"/>
      <c r="N85" s="416"/>
      <c r="O85" s="417"/>
      <c r="P85" s="416"/>
      <c r="Q85" s="417"/>
      <c r="R85" s="416"/>
      <c r="S85" s="417"/>
      <c r="T85" s="416"/>
      <c r="U85" s="417"/>
      <c r="V85" s="416"/>
      <c r="W85" s="417"/>
      <c r="X85" s="416"/>
      <c r="Y85" s="417"/>
      <c r="Z85" s="416"/>
      <c r="AA85" s="417"/>
      <c r="AB85" s="416"/>
      <c r="AC85" s="417"/>
      <c r="AD85" s="416"/>
      <c r="AE85" s="418"/>
      <c r="AF85" s="545">
        <f t="shared" si="6"/>
        <v>0</v>
      </c>
      <c r="AG85" s="546">
        <f t="shared" si="6"/>
        <v>0</v>
      </c>
    </row>
    <row r="86" spans="2:34" ht="16.5" hidden="1" customHeight="1" outlineLevel="1" thickTop="1" thickBot="1" x14ac:dyDescent="0.3">
      <c r="B86" s="543" t="s">
        <v>1233</v>
      </c>
      <c r="C86" s="542"/>
      <c r="D86" s="416"/>
      <c r="E86" s="417"/>
      <c r="F86" s="416"/>
      <c r="G86" s="417"/>
      <c r="H86" s="416"/>
      <c r="I86" s="417"/>
      <c r="J86" s="416"/>
      <c r="K86" s="417"/>
      <c r="L86" s="416"/>
      <c r="M86" s="417"/>
      <c r="N86" s="416"/>
      <c r="O86" s="417"/>
      <c r="P86" s="416"/>
      <c r="Q86" s="417"/>
      <c r="R86" s="416"/>
      <c r="S86" s="417"/>
      <c r="T86" s="416"/>
      <c r="U86" s="417"/>
      <c r="V86" s="416"/>
      <c r="W86" s="417"/>
      <c r="X86" s="416"/>
      <c r="Y86" s="417"/>
      <c r="Z86" s="416"/>
      <c r="AA86" s="417"/>
      <c r="AB86" s="416"/>
      <c r="AC86" s="417"/>
      <c r="AD86" s="416"/>
      <c r="AE86" s="418"/>
      <c r="AF86" s="545">
        <f t="shared" si="6"/>
        <v>0</v>
      </c>
      <c r="AG86" s="546">
        <f t="shared" si="6"/>
        <v>0</v>
      </c>
    </row>
    <row r="87" spans="2:34" ht="16.5" hidden="1" customHeight="1" outlineLevel="1" thickTop="1" thickBot="1" x14ac:dyDescent="0.3">
      <c r="B87" s="543" t="s">
        <v>1234</v>
      </c>
      <c r="C87" s="542"/>
      <c r="D87" s="416"/>
      <c r="E87" s="417"/>
      <c r="F87" s="416"/>
      <c r="G87" s="417"/>
      <c r="H87" s="416"/>
      <c r="I87" s="417"/>
      <c r="J87" s="416"/>
      <c r="K87" s="417"/>
      <c r="L87" s="416"/>
      <c r="M87" s="417"/>
      <c r="N87" s="416"/>
      <c r="O87" s="417"/>
      <c r="P87" s="416"/>
      <c r="Q87" s="417"/>
      <c r="R87" s="416"/>
      <c r="S87" s="417"/>
      <c r="T87" s="416"/>
      <c r="U87" s="417"/>
      <c r="V87" s="416"/>
      <c r="W87" s="417"/>
      <c r="X87" s="416"/>
      <c r="Y87" s="417"/>
      <c r="Z87" s="416"/>
      <c r="AA87" s="417"/>
      <c r="AB87" s="416"/>
      <c r="AC87" s="417"/>
      <c r="AD87" s="416"/>
      <c r="AE87" s="418"/>
      <c r="AF87" s="545">
        <f t="shared" si="6"/>
        <v>0</v>
      </c>
      <c r="AG87" s="546">
        <f t="shared" si="6"/>
        <v>0</v>
      </c>
    </row>
    <row r="88" spans="2:34" ht="16.5" hidden="1" customHeight="1" outlineLevel="1" thickTop="1" thickBot="1" x14ac:dyDescent="0.3">
      <c r="B88" s="543" t="s">
        <v>1235</v>
      </c>
      <c r="C88" s="542"/>
      <c r="D88" s="416"/>
      <c r="E88" s="417"/>
      <c r="F88" s="416"/>
      <c r="G88" s="417"/>
      <c r="H88" s="416"/>
      <c r="I88" s="417"/>
      <c r="J88" s="416"/>
      <c r="K88" s="417"/>
      <c r="L88" s="416"/>
      <c r="M88" s="417"/>
      <c r="N88" s="416"/>
      <c r="O88" s="417"/>
      <c r="P88" s="416"/>
      <c r="Q88" s="417"/>
      <c r="R88" s="416"/>
      <c r="S88" s="417"/>
      <c r="T88" s="416"/>
      <c r="U88" s="417"/>
      <c r="V88" s="416"/>
      <c r="W88" s="417"/>
      <c r="X88" s="416"/>
      <c r="Y88" s="417"/>
      <c r="Z88" s="416"/>
      <c r="AA88" s="417"/>
      <c r="AB88" s="416"/>
      <c r="AC88" s="417"/>
      <c r="AD88" s="416"/>
      <c r="AE88" s="418"/>
      <c r="AF88" s="545">
        <f t="shared" si="6"/>
        <v>0</v>
      </c>
      <c r="AG88" s="546">
        <f t="shared" si="6"/>
        <v>0</v>
      </c>
    </row>
    <row r="89" spans="2:34" ht="16.5" hidden="1" customHeight="1" outlineLevel="1" thickTop="1" thickBot="1" x14ac:dyDescent="0.3">
      <c r="B89" s="543" t="s">
        <v>1236</v>
      </c>
      <c r="C89" s="542"/>
      <c r="D89" s="416"/>
      <c r="E89" s="417"/>
      <c r="F89" s="416"/>
      <c r="G89" s="417"/>
      <c r="H89" s="416"/>
      <c r="I89" s="417"/>
      <c r="J89" s="416"/>
      <c r="K89" s="417"/>
      <c r="L89" s="416"/>
      <c r="M89" s="417"/>
      <c r="N89" s="416"/>
      <c r="O89" s="417"/>
      <c r="P89" s="416"/>
      <c r="Q89" s="417"/>
      <c r="R89" s="416"/>
      <c r="S89" s="417"/>
      <c r="T89" s="416"/>
      <c r="U89" s="417"/>
      <c r="V89" s="416"/>
      <c r="W89" s="417"/>
      <c r="X89" s="416"/>
      <c r="Y89" s="417"/>
      <c r="Z89" s="416"/>
      <c r="AA89" s="417"/>
      <c r="AB89" s="416"/>
      <c r="AC89" s="417"/>
      <c r="AD89" s="416"/>
      <c r="AE89" s="418"/>
      <c r="AF89" s="545">
        <f t="shared" si="6"/>
        <v>0</v>
      </c>
      <c r="AG89" s="546">
        <f t="shared" si="6"/>
        <v>0</v>
      </c>
    </row>
    <row r="90" spans="2:34" ht="6.75" hidden="1" customHeight="1" outlineLevel="1" thickTop="1" thickBot="1" x14ac:dyDescent="0.3">
      <c r="B90" s="430"/>
      <c r="C90" s="431"/>
      <c r="AF90" s="408" t="str">
        <f>IF(SUM(AF70:AF89)=AF69,"","Revisar Fórmula")</f>
        <v/>
      </c>
      <c r="AG90" s="408" t="str">
        <f t="shared" ref="AG90" si="7">IF(SUM(AG70:AG89)=AG69,"","Revisar Fórmula")</f>
        <v/>
      </c>
      <c r="AH90" s="408"/>
    </row>
    <row r="91" spans="2:34" ht="16.5" hidden="1" customHeight="1" outlineLevel="1" thickTop="1" thickBot="1" x14ac:dyDescent="0.3">
      <c r="B91" s="428" t="s">
        <v>1105</v>
      </c>
      <c r="C91" s="429" t="e">
        <f>'PDI-03'!#REF!</f>
        <v>#REF!</v>
      </c>
      <c r="D91" s="411">
        <f t="shared" ref="D91:AE91" si="8">SUM(D92:D111)</f>
        <v>0</v>
      </c>
      <c r="E91" s="412">
        <f t="shared" si="8"/>
        <v>0</v>
      </c>
      <c r="F91" s="411">
        <f t="shared" si="8"/>
        <v>0</v>
      </c>
      <c r="G91" s="412">
        <f t="shared" si="8"/>
        <v>0</v>
      </c>
      <c r="H91" s="411">
        <f t="shared" si="8"/>
        <v>0</v>
      </c>
      <c r="I91" s="412">
        <f t="shared" si="8"/>
        <v>0</v>
      </c>
      <c r="J91" s="411">
        <f t="shared" si="8"/>
        <v>0</v>
      </c>
      <c r="K91" s="412">
        <f t="shared" si="8"/>
        <v>0</v>
      </c>
      <c r="L91" s="411">
        <f t="shared" si="8"/>
        <v>0</v>
      </c>
      <c r="M91" s="412">
        <f t="shared" si="8"/>
        <v>0</v>
      </c>
      <c r="N91" s="411">
        <f t="shared" si="8"/>
        <v>0</v>
      </c>
      <c r="O91" s="412">
        <f t="shared" si="8"/>
        <v>0</v>
      </c>
      <c r="P91" s="411">
        <f t="shared" si="8"/>
        <v>0</v>
      </c>
      <c r="Q91" s="412">
        <f t="shared" si="8"/>
        <v>0</v>
      </c>
      <c r="R91" s="411">
        <f t="shared" si="8"/>
        <v>0</v>
      </c>
      <c r="S91" s="412">
        <f t="shared" si="8"/>
        <v>0</v>
      </c>
      <c r="T91" s="411">
        <f t="shared" si="8"/>
        <v>0</v>
      </c>
      <c r="U91" s="412">
        <f t="shared" si="8"/>
        <v>0</v>
      </c>
      <c r="V91" s="411">
        <f t="shared" si="8"/>
        <v>0</v>
      </c>
      <c r="W91" s="412">
        <f t="shared" si="8"/>
        <v>0</v>
      </c>
      <c r="X91" s="411">
        <f t="shared" si="8"/>
        <v>0</v>
      </c>
      <c r="Y91" s="412">
        <f t="shared" si="8"/>
        <v>0</v>
      </c>
      <c r="Z91" s="411">
        <f t="shared" si="8"/>
        <v>0</v>
      </c>
      <c r="AA91" s="412">
        <f t="shared" si="8"/>
        <v>0</v>
      </c>
      <c r="AB91" s="411">
        <f t="shared" si="8"/>
        <v>0</v>
      </c>
      <c r="AC91" s="412">
        <f t="shared" si="8"/>
        <v>0</v>
      </c>
      <c r="AD91" s="411">
        <f t="shared" si="8"/>
        <v>0</v>
      </c>
      <c r="AE91" s="413">
        <f t="shared" si="8"/>
        <v>0</v>
      </c>
      <c r="AF91" s="435">
        <f t="shared" si="6"/>
        <v>0</v>
      </c>
      <c r="AG91" s="436">
        <f t="shared" si="6"/>
        <v>0</v>
      </c>
    </row>
    <row r="92" spans="2:34" ht="16.5" hidden="1" customHeight="1" outlineLevel="1" thickTop="1" thickBot="1" x14ac:dyDescent="0.3">
      <c r="B92" s="543" t="s">
        <v>1237</v>
      </c>
      <c r="C92" s="542"/>
      <c r="D92" s="416"/>
      <c r="E92" s="417"/>
      <c r="F92" s="416"/>
      <c r="G92" s="417"/>
      <c r="H92" s="416"/>
      <c r="I92" s="417"/>
      <c r="J92" s="416"/>
      <c r="K92" s="417"/>
      <c r="L92" s="416"/>
      <c r="M92" s="417"/>
      <c r="N92" s="416"/>
      <c r="O92" s="417"/>
      <c r="P92" s="416"/>
      <c r="Q92" s="417"/>
      <c r="R92" s="416"/>
      <c r="S92" s="417"/>
      <c r="T92" s="416"/>
      <c r="U92" s="417"/>
      <c r="V92" s="416"/>
      <c r="W92" s="417"/>
      <c r="X92" s="416"/>
      <c r="Y92" s="417"/>
      <c r="Z92" s="416"/>
      <c r="AA92" s="417"/>
      <c r="AB92" s="416"/>
      <c r="AC92" s="417"/>
      <c r="AD92" s="416"/>
      <c r="AE92" s="418"/>
      <c r="AF92" s="545">
        <f t="shared" si="6"/>
        <v>0</v>
      </c>
      <c r="AG92" s="546">
        <f t="shared" si="6"/>
        <v>0</v>
      </c>
    </row>
    <row r="93" spans="2:34" ht="16.5" hidden="1" customHeight="1" outlineLevel="1" thickTop="1" thickBot="1" x14ac:dyDescent="0.3">
      <c r="B93" s="543"/>
      <c r="C93" s="542"/>
      <c r="D93" s="416"/>
      <c r="E93" s="417"/>
      <c r="F93" s="416"/>
      <c r="G93" s="417"/>
      <c r="H93" s="416"/>
      <c r="I93" s="417"/>
      <c r="J93" s="416"/>
      <c r="K93" s="417"/>
      <c r="L93" s="416"/>
      <c r="M93" s="417"/>
      <c r="N93" s="416"/>
      <c r="O93" s="417"/>
      <c r="P93" s="416"/>
      <c r="Q93" s="417"/>
      <c r="R93" s="416"/>
      <c r="S93" s="417"/>
      <c r="T93" s="416"/>
      <c r="U93" s="417"/>
      <c r="V93" s="416"/>
      <c r="W93" s="417"/>
      <c r="X93" s="416"/>
      <c r="Y93" s="417"/>
      <c r="Z93" s="416"/>
      <c r="AA93" s="417"/>
      <c r="AB93" s="416"/>
      <c r="AC93" s="417"/>
      <c r="AD93" s="416"/>
      <c r="AE93" s="418"/>
      <c r="AF93" s="545">
        <f t="shared" si="6"/>
        <v>0</v>
      </c>
      <c r="AG93" s="546">
        <f t="shared" si="6"/>
        <v>0</v>
      </c>
    </row>
    <row r="94" spans="2:34" ht="16.5" hidden="1" customHeight="1" outlineLevel="1" thickTop="1" thickBot="1" x14ac:dyDescent="0.3">
      <c r="B94" s="543"/>
      <c r="C94" s="542"/>
      <c r="D94" s="416"/>
      <c r="E94" s="417"/>
      <c r="F94" s="416"/>
      <c r="G94" s="417"/>
      <c r="H94" s="416"/>
      <c r="I94" s="417"/>
      <c r="J94" s="416"/>
      <c r="K94" s="417"/>
      <c r="L94" s="416"/>
      <c r="M94" s="417"/>
      <c r="N94" s="416"/>
      <c r="O94" s="417"/>
      <c r="P94" s="416"/>
      <c r="Q94" s="417"/>
      <c r="R94" s="416"/>
      <c r="S94" s="417"/>
      <c r="T94" s="416"/>
      <c r="U94" s="417"/>
      <c r="V94" s="416"/>
      <c r="W94" s="417"/>
      <c r="X94" s="416"/>
      <c r="Y94" s="417"/>
      <c r="Z94" s="416"/>
      <c r="AA94" s="417"/>
      <c r="AB94" s="416"/>
      <c r="AC94" s="417"/>
      <c r="AD94" s="416"/>
      <c r="AE94" s="418"/>
      <c r="AF94" s="545">
        <f t="shared" si="6"/>
        <v>0</v>
      </c>
      <c r="AG94" s="546">
        <f t="shared" si="6"/>
        <v>0</v>
      </c>
    </row>
    <row r="95" spans="2:34" ht="16.5" hidden="1" customHeight="1" outlineLevel="1" thickTop="1" thickBot="1" x14ac:dyDescent="0.3">
      <c r="B95" s="543"/>
      <c r="C95" s="542"/>
      <c r="D95" s="416"/>
      <c r="E95" s="417"/>
      <c r="F95" s="416"/>
      <c r="G95" s="417"/>
      <c r="H95" s="416"/>
      <c r="I95" s="417"/>
      <c r="J95" s="416"/>
      <c r="K95" s="417"/>
      <c r="L95" s="416"/>
      <c r="M95" s="417"/>
      <c r="N95" s="416"/>
      <c r="O95" s="417"/>
      <c r="P95" s="416"/>
      <c r="Q95" s="417"/>
      <c r="R95" s="416"/>
      <c r="S95" s="417"/>
      <c r="T95" s="416"/>
      <c r="U95" s="417"/>
      <c r="V95" s="416"/>
      <c r="W95" s="417"/>
      <c r="X95" s="416"/>
      <c r="Y95" s="417"/>
      <c r="Z95" s="416"/>
      <c r="AA95" s="417"/>
      <c r="AB95" s="416"/>
      <c r="AC95" s="417"/>
      <c r="AD95" s="416"/>
      <c r="AE95" s="418"/>
      <c r="AF95" s="545">
        <f t="shared" si="6"/>
        <v>0</v>
      </c>
      <c r="AG95" s="546">
        <f t="shared" si="6"/>
        <v>0</v>
      </c>
    </row>
    <row r="96" spans="2:34" ht="16.5" hidden="1" customHeight="1" outlineLevel="1" thickTop="1" thickBot="1" x14ac:dyDescent="0.3">
      <c r="B96" s="543"/>
      <c r="C96" s="542"/>
      <c r="D96" s="416"/>
      <c r="E96" s="417"/>
      <c r="F96" s="416"/>
      <c r="G96" s="417"/>
      <c r="H96" s="416"/>
      <c r="I96" s="417"/>
      <c r="J96" s="416"/>
      <c r="K96" s="417"/>
      <c r="L96" s="416"/>
      <c r="M96" s="417"/>
      <c r="N96" s="416"/>
      <c r="O96" s="417"/>
      <c r="P96" s="416"/>
      <c r="Q96" s="417"/>
      <c r="R96" s="416"/>
      <c r="S96" s="417"/>
      <c r="T96" s="416"/>
      <c r="U96" s="417"/>
      <c r="V96" s="416"/>
      <c r="W96" s="417"/>
      <c r="X96" s="416"/>
      <c r="Y96" s="417"/>
      <c r="Z96" s="416"/>
      <c r="AA96" s="417"/>
      <c r="AB96" s="416"/>
      <c r="AC96" s="417"/>
      <c r="AD96" s="416"/>
      <c r="AE96" s="418"/>
      <c r="AF96" s="545">
        <f t="shared" si="6"/>
        <v>0</v>
      </c>
      <c r="AG96" s="546">
        <f t="shared" si="6"/>
        <v>0</v>
      </c>
    </row>
    <row r="97" spans="2:34" ht="16.5" hidden="1" customHeight="1" outlineLevel="1" thickTop="1" thickBot="1" x14ac:dyDescent="0.3">
      <c r="B97" s="543"/>
      <c r="C97" s="542"/>
      <c r="D97" s="416"/>
      <c r="E97" s="417"/>
      <c r="F97" s="416"/>
      <c r="G97" s="417"/>
      <c r="H97" s="416"/>
      <c r="I97" s="417"/>
      <c r="J97" s="416"/>
      <c r="K97" s="417"/>
      <c r="L97" s="416"/>
      <c r="M97" s="417"/>
      <c r="N97" s="416"/>
      <c r="O97" s="417"/>
      <c r="P97" s="416"/>
      <c r="Q97" s="417"/>
      <c r="R97" s="416"/>
      <c r="S97" s="417"/>
      <c r="T97" s="416"/>
      <c r="U97" s="417"/>
      <c r="V97" s="416"/>
      <c r="W97" s="417"/>
      <c r="X97" s="416"/>
      <c r="Y97" s="417"/>
      <c r="Z97" s="416"/>
      <c r="AA97" s="417"/>
      <c r="AB97" s="416"/>
      <c r="AC97" s="417"/>
      <c r="AD97" s="416"/>
      <c r="AE97" s="418"/>
      <c r="AF97" s="545">
        <f t="shared" si="6"/>
        <v>0</v>
      </c>
      <c r="AG97" s="546">
        <f t="shared" si="6"/>
        <v>0</v>
      </c>
    </row>
    <row r="98" spans="2:34" ht="16.5" hidden="1" customHeight="1" outlineLevel="1" thickTop="1" thickBot="1" x14ac:dyDescent="0.3">
      <c r="B98" s="543"/>
      <c r="C98" s="542"/>
      <c r="D98" s="416"/>
      <c r="E98" s="417"/>
      <c r="F98" s="416"/>
      <c r="G98" s="417"/>
      <c r="H98" s="416"/>
      <c r="I98" s="417"/>
      <c r="J98" s="416"/>
      <c r="K98" s="417"/>
      <c r="L98" s="416"/>
      <c r="M98" s="417"/>
      <c r="N98" s="416"/>
      <c r="O98" s="417"/>
      <c r="P98" s="416"/>
      <c r="Q98" s="417"/>
      <c r="R98" s="416"/>
      <c r="S98" s="417"/>
      <c r="T98" s="416"/>
      <c r="U98" s="417"/>
      <c r="V98" s="416"/>
      <c r="W98" s="417"/>
      <c r="X98" s="416"/>
      <c r="Y98" s="417"/>
      <c r="Z98" s="416"/>
      <c r="AA98" s="417"/>
      <c r="AB98" s="416"/>
      <c r="AC98" s="417"/>
      <c r="AD98" s="416"/>
      <c r="AE98" s="418"/>
      <c r="AF98" s="545">
        <f t="shared" si="6"/>
        <v>0</v>
      </c>
      <c r="AG98" s="546">
        <f t="shared" si="6"/>
        <v>0</v>
      </c>
    </row>
    <row r="99" spans="2:34" ht="16.5" hidden="1" customHeight="1" outlineLevel="1" thickTop="1" thickBot="1" x14ac:dyDescent="0.3">
      <c r="B99" s="543"/>
      <c r="C99" s="542"/>
      <c r="D99" s="416"/>
      <c r="E99" s="417"/>
      <c r="F99" s="416"/>
      <c r="G99" s="417"/>
      <c r="H99" s="416"/>
      <c r="I99" s="417"/>
      <c r="J99" s="416"/>
      <c r="K99" s="417"/>
      <c r="L99" s="416"/>
      <c r="M99" s="417"/>
      <c r="N99" s="416"/>
      <c r="O99" s="417"/>
      <c r="P99" s="416"/>
      <c r="Q99" s="417"/>
      <c r="R99" s="416"/>
      <c r="S99" s="417"/>
      <c r="T99" s="416"/>
      <c r="U99" s="417"/>
      <c r="V99" s="416"/>
      <c r="W99" s="417"/>
      <c r="X99" s="416"/>
      <c r="Y99" s="417"/>
      <c r="Z99" s="416"/>
      <c r="AA99" s="417"/>
      <c r="AB99" s="416"/>
      <c r="AC99" s="417"/>
      <c r="AD99" s="416"/>
      <c r="AE99" s="418"/>
      <c r="AF99" s="545">
        <f t="shared" si="6"/>
        <v>0</v>
      </c>
      <c r="AG99" s="546">
        <f t="shared" si="6"/>
        <v>0</v>
      </c>
    </row>
    <row r="100" spans="2:34" ht="16.5" hidden="1" customHeight="1" outlineLevel="1" thickTop="1" thickBot="1" x14ac:dyDescent="0.3">
      <c r="B100" s="543"/>
      <c r="C100" s="542"/>
      <c r="D100" s="416"/>
      <c r="E100" s="417"/>
      <c r="F100" s="416"/>
      <c r="G100" s="417"/>
      <c r="H100" s="416"/>
      <c r="I100" s="417"/>
      <c r="J100" s="416"/>
      <c r="K100" s="417"/>
      <c r="L100" s="416"/>
      <c r="M100" s="417"/>
      <c r="N100" s="416"/>
      <c r="O100" s="417"/>
      <c r="P100" s="416"/>
      <c r="Q100" s="417"/>
      <c r="R100" s="416"/>
      <c r="S100" s="417"/>
      <c r="T100" s="416"/>
      <c r="U100" s="417"/>
      <c r="V100" s="416"/>
      <c r="W100" s="417"/>
      <c r="X100" s="416"/>
      <c r="Y100" s="417"/>
      <c r="Z100" s="416"/>
      <c r="AA100" s="417"/>
      <c r="AB100" s="416"/>
      <c r="AC100" s="417"/>
      <c r="AD100" s="416"/>
      <c r="AE100" s="418"/>
      <c r="AF100" s="545">
        <f t="shared" si="6"/>
        <v>0</v>
      </c>
      <c r="AG100" s="546">
        <f t="shared" si="6"/>
        <v>0</v>
      </c>
    </row>
    <row r="101" spans="2:34" ht="16.5" hidden="1" customHeight="1" outlineLevel="1" thickTop="1" thickBot="1" x14ac:dyDescent="0.3">
      <c r="B101" s="543" t="s">
        <v>1238</v>
      </c>
      <c r="C101" s="542"/>
      <c r="D101" s="416"/>
      <c r="E101" s="417"/>
      <c r="F101" s="416"/>
      <c r="G101" s="417"/>
      <c r="H101" s="416"/>
      <c r="I101" s="417"/>
      <c r="J101" s="416"/>
      <c r="K101" s="417"/>
      <c r="L101" s="416"/>
      <c r="M101" s="417"/>
      <c r="N101" s="416"/>
      <c r="O101" s="417"/>
      <c r="P101" s="416"/>
      <c r="Q101" s="417"/>
      <c r="R101" s="416"/>
      <c r="S101" s="417"/>
      <c r="T101" s="416"/>
      <c r="U101" s="417"/>
      <c r="V101" s="416"/>
      <c r="W101" s="417"/>
      <c r="X101" s="416"/>
      <c r="Y101" s="417"/>
      <c r="Z101" s="416"/>
      <c r="AA101" s="417"/>
      <c r="AB101" s="416"/>
      <c r="AC101" s="417"/>
      <c r="AD101" s="416"/>
      <c r="AE101" s="418"/>
      <c r="AF101" s="545">
        <f t="shared" si="6"/>
        <v>0</v>
      </c>
      <c r="AG101" s="546">
        <f t="shared" si="6"/>
        <v>0</v>
      </c>
    </row>
    <row r="102" spans="2:34" ht="16.5" hidden="1" customHeight="1" outlineLevel="1" thickTop="1" thickBot="1" x14ac:dyDescent="0.3">
      <c r="B102" s="543"/>
      <c r="C102" s="542"/>
      <c r="D102" s="416"/>
      <c r="E102" s="417"/>
      <c r="F102" s="416"/>
      <c r="G102" s="417"/>
      <c r="H102" s="416"/>
      <c r="I102" s="417"/>
      <c r="J102" s="416"/>
      <c r="K102" s="417"/>
      <c r="L102" s="416"/>
      <c r="M102" s="417"/>
      <c r="N102" s="416"/>
      <c r="O102" s="417"/>
      <c r="P102" s="416"/>
      <c r="Q102" s="417"/>
      <c r="R102" s="416"/>
      <c r="S102" s="417"/>
      <c r="T102" s="416"/>
      <c r="U102" s="417"/>
      <c r="V102" s="416"/>
      <c r="W102" s="417"/>
      <c r="X102" s="416"/>
      <c r="Y102" s="417"/>
      <c r="Z102" s="416"/>
      <c r="AA102" s="417"/>
      <c r="AB102" s="416"/>
      <c r="AC102" s="417"/>
      <c r="AD102" s="416"/>
      <c r="AE102" s="418"/>
      <c r="AF102" s="545">
        <f t="shared" si="6"/>
        <v>0</v>
      </c>
      <c r="AG102" s="546">
        <f t="shared" si="6"/>
        <v>0</v>
      </c>
    </row>
    <row r="103" spans="2:34" ht="16.5" hidden="1" customHeight="1" outlineLevel="1" thickTop="1" thickBot="1" x14ac:dyDescent="0.3">
      <c r="B103" s="543"/>
      <c r="C103" s="542"/>
      <c r="D103" s="416"/>
      <c r="E103" s="417"/>
      <c r="F103" s="416"/>
      <c r="G103" s="417"/>
      <c r="H103" s="416"/>
      <c r="I103" s="417"/>
      <c r="J103" s="416"/>
      <c r="K103" s="417"/>
      <c r="L103" s="416"/>
      <c r="M103" s="417"/>
      <c r="N103" s="416"/>
      <c r="O103" s="417"/>
      <c r="P103" s="416"/>
      <c r="Q103" s="417"/>
      <c r="R103" s="416"/>
      <c r="S103" s="417"/>
      <c r="T103" s="416"/>
      <c r="U103" s="417"/>
      <c r="V103" s="416"/>
      <c r="W103" s="417"/>
      <c r="X103" s="416"/>
      <c r="Y103" s="417"/>
      <c r="Z103" s="416"/>
      <c r="AA103" s="417"/>
      <c r="AB103" s="416"/>
      <c r="AC103" s="417"/>
      <c r="AD103" s="416"/>
      <c r="AE103" s="418"/>
      <c r="AF103" s="545">
        <f t="shared" si="6"/>
        <v>0</v>
      </c>
      <c r="AG103" s="546">
        <f t="shared" si="6"/>
        <v>0</v>
      </c>
    </row>
    <row r="104" spans="2:34" ht="16.5" hidden="1" customHeight="1" outlineLevel="1" thickTop="1" thickBot="1" x14ac:dyDescent="0.3">
      <c r="B104" s="543"/>
      <c r="C104" s="542"/>
      <c r="D104" s="416"/>
      <c r="E104" s="417"/>
      <c r="F104" s="416"/>
      <c r="G104" s="417"/>
      <c r="H104" s="416"/>
      <c r="I104" s="417"/>
      <c r="J104" s="416"/>
      <c r="K104" s="417"/>
      <c r="L104" s="416"/>
      <c r="M104" s="417"/>
      <c r="N104" s="416"/>
      <c r="O104" s="417"/>
      <c r="P104" s="416"/>
      <c r="Q104" s="417"/>
      <c r="R104" s="416"/>
      <c r="S104" s="417"/>
      <c r="T104" s="416"/>
      <c r="U104" s="417"/>
      <c r="V104" s="416"/>
      <c r="W104" s="417"/>
      <c r="X104" s="416"/>
      <c r="Y104" s="417"/>
      <c r="Z104" s="416"/>
      <c r="AA104" s="417"/>
      <c r="AB104" s="416"/>
      <c r="AC104" s="417"/>
      <c r="AD104" s="416"/>
      <c r="AE104" s="418"/>
      <c r="AF104" s="545">
        <f t="shared" si="6"/>
        <v>0</v>
      </c>
      <c r="AG104" s="546">
        <f t="shared" si="6"/>
        <v>0</v>
      </c>
    </row>
    <row r="105" spans="2:34" ht="16.5" hidden="1" customHeight="1" outlineLevel="1" thickTop="1" thickBot="1" x14ac:dyDescent="0.3">
      <c r="B105" s="543"/>
      <c r="C105" s="542"/>
      <c r="D105" s="416"/>
      <c r="E105" s="417"/>
      <c r="F105" s="416"/>
      <c r="G105" s="417"/>
      <c r="H105" s="416"/>
      <c r="I105" s="417"/>
      <c r="J105" s="416"/>
      <c r="K105" s="417"/>
      <c r="L105" s="416"/>
      <c r="M105" s="417"/>
      <c r="N105" s="416"/>
      <c r="O105" s="417"/>
      <c r="P105" s="416"/>
      <c r="Q105" s="417"/>
      <c r="R105" s="416"/>
      <c r="S105" s="417"/>
      <c r="T105" s="416"/>
      <c r="U105" s="417"/>
      <c r="V105" s="416"/>
      <c r="W105" s="417"/>
      <c r="X105" s="416"/>
      <c r="Y105" s="417"/>
      <c r="Z105" s="416"/>
      <c r="AA105" s="417"/>
      <c r="AB105" s="416"/>
      <c r="AC105" s="417"/>
      <c r="AD105" s="416"/>
      <c r="AE105" s="418"/>
      <c r="AF105" s="545">
        <f t="shared" si="6"/>
        <v>0</v>
      </c>
      <c r="AG105" s="546">
        <f t="shared" si="6"/>
        <v>0</v>
      </c>
    </row>
    <row r="106" spans="2:34" ht="16.5" hidden="1" customHeight="1" outlineLevel="1" thickTop="1" thickBot="1" x14ac:dyDescent="0.3">
      <c r="B106" s="543"/>
      <c r="C106" s="542"/>
      <c r="D106" s="416"/>
      <c r="E106" s="417"/>
      <c r="F106" s="416"/>
      <c r="G106" s="417"/>
      <c r="H106" s="416"/>
      <c r="I106" s="417"/>
      <c r="J106" s="416"/>
      <c r="K106" s="417"/>
      <c r="L106" s="416"/>
      <c r="M106" s="417"/>
      <c r="N106" s="416"/>
      <c r="O106" s="417"/>
      <c r="P106" s="416"/>
      <c r="Q106" s="417"/>
      <c r="R106" s="416"/>
      <c r="S106" s="417"/>
      <c r="T106" s="416"/>
      <c r="U106" s="417"/>
      <c r="V106" s="416"/>
      <c r="W106" s="417"/>
      <c r="X106" s="416"/>
      <c r="Y106" s="417"/>
      <c r="Z106" s="416"/>
      <c r="AA106" s="417"/>
      <c r="AB106" s="416"/>
      <c r="AC106" s="417"/>
      <c r="AD106" s="416"/>
      <c r="AE106" s="418"/>
      <c r="AF106" s="545">
        <f t="shared" si="6"/>
        <v>0</v>
      </c>
      <c r="AG106" s="546">
        <f t="shared" si="6"/>
        <v>0</v>
      </c>
    </row>
    <row r="107" spans="2:34" ht="16.5" hidden="1" customHeight="1" outlineLevel="1" thickTop="1" thickBot="1" x14ac:dyDescent="0.3">
      <c r="B107" s="543"/>
      <c r="C107" s="542"/>
      <c r="D107" s="416"/>
      <c r="E107" s="417"/>
      <c r="F107" s="416"/>
      <c r="G107" s="417"/>
      <c r="H107" s="416"/>
      <c r="I107" s="417"/>
      <c r="J107" s="416"/>
      <c r="K107" s="417"/>
      <c r="L107" s="416"/>
      <c r="M107" s="417"/>
      <c r="N107" s="416"/>
      <c r="O107" s="417"/>
      <c r="P107" s="416"/>
      <c r="Q107" s="417"/>
      <c r="R107" s="416"/>
      <c r="S107" s="417"/>
      <c r="T107" s="416"/>
      <c r="U107" s="417"/>
      <c r="V107" s="416"/>
      <c r="W107" s="417"/>
      <c r="X107" s="416"/>
      <c r="Y107" s="417"/>
      <c r="Z107" s="416"/>
      <c r="AA107" s="417"/>
      <c r="AB107" s="416"/>
      <c r="AC107" s="417"/>
      <c r="AD107" s="416"/>
      <c r="AE107" s="418"/>
      <c r="AF107" s="545">
        <f t="shared" si="6"/>
        <v>0</v>
      </c>
      <c r="AG107" s="546">
        <f t="shared" si="6"/>
        <v>0</v>
      </c>
    </row>
    <row r="108" spans="2:34" ht="16.5" hidden="1" customHeight="1" outlineLevel="1" thickTop="1" thickBot="1" x14ac:dyDescent="0.3">
      <c r="B108" s="543" t="s">
        <v>1239</v>
      </c>
      <c r="C108" s="542"/>
      <c r="D108" s="416"/>
      <c r="E108" s="417"/>
      <c r="F108" s="416"/>
      <c r="G108" s="417"/>
      <c r="H108" s="416"/>
      <c r="I108" s="417"/>
      <c r="J108" s="416"/>
      <c r="K108" s="417"/>
      <c r="L108" s="416"/>
      <c r="M108" s="417"/>
      <c r="N108" s="416"/>
      <c r="O108" s="417"/>
      <c r="P108" s="416"/>
      <c r="Q108" s="417"/>
      <c r="R108" s="416"/>
      <c r="S108" s="417"/>
      <c r="T108" s="416"/>
      <c r="U108" s="417"/>
      <c r="V108" s="416"/>
      <c r="W108" s="417"/>
      <c r="X108" s="416"/>
      <c r="Y108" s="417"/>
      <c r="Z108" s="416"/>
      <c r="AA108" s="417"/>
      <c r="AB108" s="416"/>
      <c r="AC108" s="417"/>
      <c r="AD108" s="416"/>
      <c r="AE108" s="418"/>
      <c r="AF108" s="545">
        <f t="shared" si="6"/>
        <v>0</v>
      </c>
      <c r="AG108" s="546">
        <f t="shared" si="6"/>
        <v>0</v>
      </c>
    </row>
    <row r="109" spans="2:34" ht="16.5" hidden="1" customHeight="1" outlineLevel="1" thickTop="1" thickBot="1" x14ac:dyDescent="0.3">
      <c r="B109" s="543" t="s">
        <v>1240</v>
      </c>
      <c r="C109" s="542"/>
      <c r="D109" s="416"/>
      <c r="E109" s="417"/>
      <c r="F109" s="416"/>
      <c r="G109" s="417"/>
      <c r="H109" s="416"/>
      <c r="I109" s="417"/>
      <c r="J109" s="416"/>
      <c r="K109" s="417"/>
      <c r="L109" s="416"/>
      <c r="M109" s="417"/>
      <c r="N109" s="416"/>
      <c r="O109" s="417"/>
      <c r="P109" s="416"/>
      <c r="Q109" s="417"/>
      <c r="R109" s="416"/>
      <c r="S109" s="417"/>
      <c r="T109" s="416"/>
      <c r="U109" s="417"/>
      <c r="V109" s="416"/>
      <c r="W109" s="417"/>
      <c r="X109" s="416"/>
      <c r="Y109" s="417"/>
      <c r="Z109" s="416"/>
      <c r="AA109" s="417"/>
      <c r="AB109" s="416"/>
      <c r="AC109" s="417"/>
      <c r="AD109" s="416"/>
      <c r="AE109" s="418"/>
      <c r="AF109" s="545">
        <f t="shared" si="6"/>
        <v>0</v>
      </c>
      <c r="AG109" s="546">
        <f t="shared" si="6"/>
        <v>0</v>
      </c>
    </row>
    <row r="110" spans="2:34" ht="16.5" hidden="1" customHeight="1" outlineLevel="1" thickTop="1" thickBot="1" x14ac:dyDescent="0.3">
      <c r="B110" s="543" t="s">
        <v>1241</v>
      </c>
      <c r="C110" s="542"/>
      <c r="D110" s="416"/>
      <c r="E110" s="417"/>
      <c r="F110" s="416"/>
      <c r="G110" s="417"/>
      <c r="H110" s="416"/>
      <c r="I110" s="417"/>
      <c r="J110" s="416"/>
      <c r="K110" s="417"/>
      <c r="L110" s="416"/>
      <c r="M110" s="417"/>
      <c r="N110" s="416"/>
      <c r="O110" s="417"/>
      <c r="P110" s="416"/>
      <c r="Q110" s="417"/>
      <c r="R110" s="416"/>
      <c r="S110" s="417"/>
      <c r="T110" s="416"/>
      <c r="U110" s="417"/>
      <c r="V110" s="416"/>
      <c r="W110" s="417"/>
      <c r="X110" s="416"/>
      <c r="Y110" s="417"/>
      <c r="Z110" s="416"/>
      <c r="AA110" s="417"/>
      <c r="AB110" s="416"/>
      <c r="AC110" s="417"/>
      <c r="AD110" s="416"/>
      <c r="AE110" s="418"/>
      <c r="AF110" s="545">
        <f t="shared" si="6"/>
        <v>0</v>
      </c>
      <c r="AG110" s="546">
        <f t="shared" si="6"/>
        <v>0</v>
      </c>
    </row>
    <row r="111" spans="2:34" ht="16.5" hidden="1" customHeight="1" outlineLevel="1" thickTop="1" thickBot="1" x14ac:dyDescent="0.3">
      <c r="B111" s="543" t="s">
        <v>1242</v>
      </c>
      <c r="C111" s="542"/>
      <c r="D111" s="416"/>
      <c r="E111" s="417"/>
      <c r="F111" s="416"/>
      <c r="G111" s="417"/>
      <c r="H111" s="416"/>
      <c r="I111" s="417"/>
      <c r="J111" s="416"/>
      <c r="K111" s="417"/>
      <c r="L111" s="416"/>
      <c r="M111" s="417"/>
      <c r="N111" s="416"/>
      <c r="O111" s="417"/>
      <c r="P111" s="416"/>
      <c r="Q111" s="417"/>
      <c r="R111" s="416"/>
      <c r="S111" s="417"/>
      <c r="T111" s="416"/>
      <c r="U111" s="417"/>
      <c r="V111" s="416"/>
      <c r="W111" s="417"/>
      <c r="X111" s="416"/>
      <c r="Y111" s="417"/>
      <c r="Z111" s="416"/>
      <c r="AA111" s="417"/>
      <c r="AB111" s="416"/>
      <c r="AC111" s="417"/>
      <c r="AD111" s="416"/>
      <c r="AE111" s="418"/>
      <c r="AF111" s="545">
        <f t="shared" si="6"/>
        <v>0</v>
      </c>
      <c r="AG111" s="546">
        <f t="shared" si="6"/>
        <v>0</v>
      </c>
    </row>
    <row r="112" spans="2:34" ht="6.75" hidden="1" customHeight="1" outlineLevel="1" thickTop="1" thickBot="1" x14ac:dyDescent="0.3">
      <c r="B112" s="430"/>
      <c r="C112" s="431" t="str">
        <f>IFERROR(IF(MID(B112,1,1)="P",VLOOKUP(#REF!,[1]BD!#REF!,9,0),VLOOKUP(#REF!,[1]BD!#REF!,9,0)),"")</f>
        <v/>
      </c>
      <c r="AF112" s="408" t="str">
        <f>IF(SUM(AF92:AF111)=AF91,"","Revisar Fórmula")</f>
        <v/>
      </c>
      <c r="AG112" s="408" t="str">
        <f t="shared" ref="AG112" si="9">IF(SUM(AG92:AG111)=AG91,"","Revisar Fórmula")</f>
        <v/>
      </c>
      <c r="AH112" s="408"/>
    </row>
    <row r="113" spans="2:33" ht="16.5" hidden="1" customHeight="1" outlineLevel="1" thickTop="1" thickBot="1" x14ac:dyDescent="0.3">
      <c r="B113" s="428" t="s">
        <v>1106</v>
      </c>
      <c r="C113" s="429" t="e">
        <f>'PDI-03'!#REF!</f>
        <v>#REF!</v>
      </c>
      <c r="D113" s="411">
        <f t="shared" ref="D113:AE113" si="10">SUM(D114:D133)</f>
        <v>0</v>
      </c>
      <c r="E113" s="412">
        <f t="shared" si="10"/>
        <v>0</v>
      </c>
      <c r="F113" s="411">
        <f t="shared" si="10"/>
        <v>0</v>
      </c>
      <c r="G113" s="412">
        <f t="shared" si="10"/>
        <v>0</v>
      </c>
      <c r="H113" s="411">
        <f t="shared" si="10"/>
        <v>0</v>
      </c>
      <c r="I113" s="412">
        <f t="shared" si="10"/>
        <v>0</v>
      </c>
      <c r="J113" s="411">
        <f t="shared" si="10"/>
        <v>0</v>
      </c>
      <c r="K113" s="412">
        <f t="shared" si="10"/>
        <v>0</v>
      </c>
      <c r="L113" s="411">
        <f t="shared" si="10"/>
        <v>0</v>
      </c>
      <c r="M113" s="412">
        <f t="shared" si="10"/>
        <v>0</v>
      </c>
      <c r="N113" s="411">
        <f t="shared" si="10"/>
        <v>0</v>
      </c>
      <c r="O113" s="412">
        <f t="shared" si="10"/>
        <v>0</v>
      </c>
      <c r="P113" s="411">
        <f t="shared" si="10"/>
        <v>0</v>
      </c>
      <c r="Q113" s="412">
        <f t="shared" si="10"/>
        <v>0</v>
      </c>
      <c r="R113" s="411">
        <f t="shared" si="10"/>
        <v>0</v>
      </c>
      <c r="S113" s="412">
        <f t="shared" si="10"/>
        <v>0</v>
      </c>
      <c r="T113" s="411">
        <f t="shared" si="10"/>
        <v>0</v>
      </c>
      <c r="U113" s="412">
        <f t="shared" si="10"/>
        <v>0</v>
      </c>
      <c r="V113" s="411">
        <f t="shared" si="10"/>
        <v>0</v>
      </c>
      <c r="W113" s="412">
        <f t="shared" si="10"/>
        <v>0</v>
      </c>
      <c r="X113" s="411">
        <f t="shared" si="10"/>
        <v>0</v>
      </c>
      <c r="Y113" s="412">
        <f t="shared" si="10"/>
        <v>0</v>
      </c>
      <c r="Z113" s="411">
        <f t="shared" si="10"/>
        <v>0</v>
      </c>
      <c r="AA113" s="412">
        <f t="shared" si="10"/>
        <v>0</v>
      </c>
      <c r="AB113" s="411">
        <f t="shared" si="10"/>
        <v>0</v>
      </c>
      <c r="AC113" s="412">
        <f t="shared" si="10"/>
        <v>0</v>
      </c>
      <c r="AD113" s="411">
        <f t="shared" si="10"/>
        <v>0</v>
      </c>
      <c r="AE113" s="413">
        <f t="shared" si="10"/>
        <v>0</v>
      </c>
      <c r="AF113" s="435">
        <f t="shared" si="6"/>
        <v>0</v>
      </c>
      <c r="AG113" s="436">
        <f t="shared" si="6"/>
        <v>0</v>
      </c>
    </row>
    <row r="114" spans="2:33" ht="16.5" hidden="1" customHeight="1" outlineLevel="1" thickTop="1" thickBot="1" x14ac:dyDescent="0.3">
      <c r="B114" s="543" t="s">
        <v>1243</v>
      </c>
      <c r="C114" s="542"/>
      <c r="D114" s="416"/>
      <c r="E114" s="417"/>
      <c r="F114" s="416"/>
      <c r="G114" s="417"/>
      <c r="H114" s="416"/>
      <c r="I114" s="417"/>
      <c r="J114" s="416"/>
      <c r="K114" s="417"/>
      <c r="L114" s="416"/>
      <c r="M114" s="417"/>
      <c r="N114" s="416"/>
      <c r="O114" s="417"/>
      <c r="P114" s="416"/>
      <c r="Q114" s="417"/>
      <c r="R114" s="416"/>
      <c r="S114" s="417"/>
      <c r="T114" s="416"/>
      <c r="U114" s="417"/>
      <c r="V114" s="416"/>
      <c r="W114" s="417"/>
      <c r="X114" s="416"/>
      <c r="Y114" s="417"/>
      <c r="Z114" s="416"/>
      <c r="AA114" s="417"/>
      <c r="AB114" s="416"/>
      <c r="AC114" s="417"/>
      <c r="AD114" s="416"/>
      <c r="AE114" s="418"/>
      <c r="AF114" s="545">
        <f t="shared" si="6"/>
        <v>0</v>
      </c>
      <c r="AG114" s="546">
        <f t="shared" si="6"/>
        <v>0</v>
      </c>
    </row>
    <row r="115" spans="2:33" ht="16.5" hidden="1" customHeight="1" outlineLevel="1" thickTop="1" thickBot="1" x14ac:dyDescent="0.3">
      <c r="B115" s="543" t="s">
        <v>1244</v>
      </c>
      <c r="C115" s="542"/>
      <c r="D115" s="416"/>
      <c r="E115" s="417"/>
      <c r="F115" s="416"/>
      <c r="G115" s="417"/>
      <c r="H115" s="416"/>
      <c r="I115" s="417"/>
      <c r="J115" s="416"/>
      <c r="K115" s="417"/>
      <c r="L115" s="416"/>
      <c r="M115" s="417"/>
      <c r="N115" s="416"/>
      <c r="O115" s="417"/>
      <c r="P115" s="416"/>
      <c r="Q115" s="417"/>
      <c r="R115" s="416"/>
      <c r="S115" s="417"/>
      <c r="T115" s="416"/>
      <c r="U115" s="417"/>
      <c r="V115" s="416"/>
      <c r="W115" s="417"/>
      <c r="X115" s="416"/>
      <c r="Y115" s="417"/>
      <c r="Z115" s="416"/>
      <c r="AA115" s="417"/>
      <c r="AB115" s="416"/>
      <c r="AC115" s="417"/>
      <c r="AD115" s="416"/>
      <c r="AE115" s="418"/>
      <c r="AF115" s="545">
        <f t="shared" si="6"/>
        <v>0</v>
      </c>
      <c r="AG115" s="546">
        <f t="shared" si="6"/>
        <v>0</v>
      </c>
    </row>
    <row r="116" spans="2:33" ht="16.5" hidden="1" customHeight="1" outlineLevel="1" thickTop="1" thickBot="1" x14ac:dyDescent="0.3">
      <c r="B116" s="543"/>
      <c r="C116" s="542"/>
      <c r="D116" s="416"/>
      <c r="E116" s="417"/>
      <c r="F116" s="416"/>
      <c r="G116" s="417"/>
      <c r="H116" s="416"/>
      <c r="I116" s="417"/>
      <c r="J116" s="416"/>
      <c r="K116" s="417"/>
      <c r="L116" s="416"/>
      <c r="M116" s="417"/>
      <c r="N116" s="416"/>
      <c r="O116" s="417"/>
      <c r="P116" s="416"/>
      <c r="Q116" s="417"/>
      <c r="R116" s="416"/>
      <c r="S116" s="417"/>
      <c r="T116" s="416"/>
      <c r="U116" s="417"/>
      <c r="V116" s="416"/>
      <c r="W116" s="417"/>
      <c r="X116" s="416"/>
      <c r="Y116" s="417"/>
      <c r="Z116" s="416"/>
      <c r="AA116" s="417"/>
      <c r="AB116" s="416"/>
      <c r="AC116" s="417"/>
      <c r="AD116" s="416"/>
      <c r="AE116" s="418"/>
      <c r="AF116" s="545">
        <f t="shared" si="6"/>
        <v>0</v>
      </c>
      <c r="AG116" s="546">
        <f t="shared" si="6"/>
        <v>0</v>
      </c>
    </row>
    <row r="117" spans="2:33" ht="16.5" hidden="1" customHeight="1" outlineLevel="1" thickTop="1" thickBot="1" x14ac:dyDescent="0.3">
      <c r="B117" s="543"/>
      <c r="C117" s="542"/>
      <c r="D117" s="416"/>
      <c r="E117" s="417"/>
      <c r="F117" s="416"/>
      <c r="G117" s="417"/>
      <c r="H117" s="416"/>
      <c r="I117" s="417"/>
      <c r="J117" s="416"/>
      <c r="K117" s="417"/>
      <c r="L117" s="416"/>
      <c r="M117" s="417"/>
      <c r="N117" s="416"/>
      <c r="O117" s="417"/>
      <c r="P117" s="416"/>
      <c r="Q117" s="417"/>
      <c r="R117" s="416"/>
      <c r="S117" s="417"/>
      <c r="T117" s="416"/>
      <c r="U117" s="417"/>
      <c r="V117" s="416"/>
      <c r="W117" s="417"/>
      <c r="X117" s="416"/>
      <c r="Y117" s="417"/>
      <c r="Z117" s="416"/>
      <c r="AA117" s="417"/>
      <c r="AB117" s="416"/>
      <c r="AC117" s="417"/>
      <c r="AD117" s="416"/>
      <c r="AE117" s="418"/>
      <c r="AF117" s="545">
        <f t="shared" si="6"/>
        <v>0</v>
      </c>
      <c r="AG117" s="546">
        <f t="shared" si="6"/>
        <v>0</v>
      </c>
    </row>
    <row r="118" spans="2:33" ht="16.5" hidden="1" customHeight="1" outlineLevel="1" thickTop="1" thickBot="1" x14ac:dyDescent="0.3">
      <c r="B118" s="543"/>
      <c r="C118" s="542"/>
      <c r="D118" s="416"/>
      <c r="E118" s="417"/>
      <c r="F118" s="416"/>
      <c r="G118" s="417"/>
      <c r="H118" s="416"/>
      <c r="I118" s="417"/>
      <c r="J118" s="416"/>
      <c r="K118" s="417"/>
      <c r="L118" s="416"/>
      <c r="M118" s="417"/>
      <c r="N118" s="416"/>
      <c r="O118" s="417"/>
      <c r="P118" s="416"/>
      <c r="Q118" s="417"/>
      <c r="R118" s="416"/>
      <c r="S118" s="417"/>
      <c r="T118" s="416"/>
      <c r="U118" s="417"/>
      <c r="V118" s="416"/>
      <c r="W118" s="417"/>
      <c r="X118" s="416"/>
      <c r="Y118" s="417"/>
      <c r="Z118" s="416"/>
      <c r="AA118" s="417"/>
      <c r="AB118" s="416"/>
      <c r="AC118" s="417"/>
      <c r="AD118" s="416"/>
      <c r="AE118" s="418"/>
      <c r="AF118" s="545">
        <f t="shared" si="6"/>
        <v>0</v>
      </c>
      <c r="AG118" s="546">
        <f t="shared" si="6"/>
        <v>0</v>
      </c>
    </row>
    <row r="119" spans="2:33" ht="16.5" hidden="1" customHeight="1" outlineLevel="1" thickTop="1" thickBot="1" x14ac:dyDescent="0.3">
      <c r="B119" s="543"/>
      <c r="C119" s="542"/>
      <c r="D119" s="416"/>
      <c r="E119" s="417"/>
      <c r="F119" s="416"/>
      <c r="G119" s="417"/>
      <c r="H119" s="416"/>
      <c r="I119" s="417"/>
      <c r="J119" s="416"/>
      <c r="K119" s="417"/>
      <c r="L119" s="416"/>
      <c r="M119" s="417"/>
      <c r="N119" s="416"/>
      <c r="O119" s="417"/>
      <c r="P119" s="416"/>
      <c r="Q119" s="417"/>
      <c r="R119" s="416"/>
      <c r="S119" s="417"/>
      <c r="T119" s="416"/>
      <c r="U119" s="417"/>
      <c r="V119" s="416"/>
      <c r="W119" s="417"/>
      <c r="X119" s="416"/>
      <c r="Y119" s="417"/>
      <c r="Z119" s="416"/>
      <c r="AA119" s="417"/>
      <c r="AB119" s="416"/>
      <c r="AC119" s="417"/>
      <c r="AD119" s="416"/>
      <c r="AE119" s="418"/>
      <c r="AF119" s="545">
        <f t="shared" si="6"/>
        <v>0</v>
      </c>
      <c r="AG119" s="546">
        <f t="shared" si="6"/>
        <v>0</v>
      </c>
    </row>
    <row r="120" spans="2:33" ht="16.5" hidden="1" customHeight="1" outlineLevel="1" thickTop="1" thickBot="1" x14ac:dyDescent="0.3">
      <c r="B120" s="543"/>
      <c r="C120" s="542"/>
      <c r="D120" s="416"/>
      <c r="E120" s="417"/>
      <c r="F120" s="416"/>
      <c r="G120" s="417"/>
      <c r="H120" s="416"/>
      <c r="I120" s="417"/>
      <c r="J120" s="416"/>
      <c r="K120" s="417"/>
      <c r="L120" s="416"/>
      <c r="M120" s="417"/>
      <c r="N120" s="416"/>
      <c r="O120" s="417"/>
      <c r="P120" s="416"/>
      <c r="Q120" s="417"/>
      <c r="R120" s="416"/>
      <c r="S120" s="417"/>
      <c r="T120" s="416"/>
      <c r="U120" s="417"/>
      <c r="V120" s="416"/>
      <c r="W120" s="417"/>
      <c r="X120" s="416"/>
      <c r="Y120" s="417"/>
      <c r="Z120" s="416"/>
      <c r="AA120" s="417"/>
      <c r="AB120" s="416"/>
      <c r="AC120" s="417"/>
      <c r="AD120" s="416"/>
      <c r="AE120" s="418"/>
      <c r="AF120" s="545">
        <f t="shared" si="6"/>
        <v>0</v>
      </c>
      <c r="AG120" s="546">
        <f t="shared" si="6"/>
        <v>0</v>
      </c>
    </row>
    <row r="121" spans="2:33" ht="16.5" hidden="1" customHeight="1" outlineLevel="1" thickTop="1" thickBot="1" x14ac:dyDescent="0.3">
      <c r="B121" s="543"/>
      <c r="C121" s="542"/>
      <c r="D121" s="416"/>
      <c r="E121" s="417"/>
      <c r="F121" s="416"/>
      <c r="G121" s="417"/>
      <c r="H121" s="416"/>
      <c r="I121" s="417"/>
      <c r="J121" s="416"/>
      <c r="K121" s="417"/>
      <c r="L121" s="416"/>
      <c r="M121" s="417"/>
      <c r="N121" s="416"/>
      <c r="O121" s="417"/>
      <c r="P121" s="416"/>
      <c r="Q121" s="417"/>
      <c r="R121" s="416"/>
      <c r="S121" s="417"/>
      <c r="T121" s="416"/>
      <c r="U121" s="417"/>
      <c r="V121" s="416"/>
      <c r="W121" s="417"/>
      <c r="X121" s="416"/>
      <c r="Y121" s="417"/>
      <c r="Z121" s="416"/>
      <c r="AA121" s="417"/>
      <c r="AB121" s="416"/>
      <c r="AC121" s="417"/>
      <c r="AD121" s="416"/>
      <c r="AE121" s="418"/>
      <c r="AF121" s="545">
        <f t="shared" si="6"/>
        <v>0</v>
      </c>
      <c r="AG121" s="546">
        <f t="shared" si="6"/>
        <v>0</v>
      </c>
    </row>
    <row r="122" spans="2:33" ht="16.5" hidden="1" customHeight="1" outlineLevel="1" thickTop="1" thickBot="1" x14ac:dyDescent="0.3">
      <c r="B122" s="543"/>
      <c r="C122" s="542"/>
      <c r="D122" s="416"/>
      <c r="E122" s="417"/>
      <c r="F122" s="416"/>
      <c r="G122" s="417"/>
      <c r="H122" s="416"/>
      <c r="I122" s="417"/>
      <c r="J122" s="416"/>
      <c r="K122" s="417"/>
      <c r="L122" s="416"/>
      <c r="M122" s="417"/>
      <c r="N122" s="416"/>
      <c r="O122" s="417"/>
      <c r="P122" s="416"/>
      <c r="Q122" s="417"/>
      <c r="R122" s="416"/>
      <c r="S122" s="417"/>
      <c r="T122" s="416"/>
      <c r="U122" s="417"/>
      <c r="V122" s="416"/>
      <c r="W122" s="417"/>
      <c r="X122" s="416"/>
      <c r="Y122" s="417"/>
      <c r="Z122" s="416"/>
      <c r="AA122" s="417"/>
      <c r="AB122" s="416"/>
      <c r="AC122" s="417"/>
      <c r="AD122" s="416"/>
      <c r="AE122" s="418"/>
      <c r="AF122" s="545">
        <f t="shared" si="6"/>
        <v>0</v>
      </c>
      <c r="AG122" s="546">
        <f t="shared" si="6"/>
        <v>0</v>
      </c>
    </row>
    <row r="123" spans="2:33" ht="16.5" hidden="1" customHeight="1" outlineLevel="1" thickTop="1" thickBot="1" x14ac:dyDescent="0.3">
      <c r="B123" s="543"/>
      <c r="C123" s="542"/>
      <c r="D123" s="416"/>
      <c r="E123" s="417"/>
      <c r="F123" s="416"/>
      <c r="G123" s="417"/>
      <c r="H123" s="416"/>
      <c r="I123" s="417"/>
      <c r="J123" s="416"/>
      <c r="K123" s="417"/>
      <c r="L123" s="416"/>
      <c r="M123" s="417"/>
      <c r="N123" s="416"/>
      <c r="O123" s="417"/>
      <c r="P123" s="416"/>
      <c r="Q123" s="417"/>
      <c r="R123" s="416"/>
      <c r="S123" s="417"/>
      <c r="T123" s="416"/>
      <c r="U123" s="417"/>
      <c r="V123" s="416"/>
      <c r="W123" s="417"/>
      <c r="X123" s="416"/>
      <c r="Y123" s="417"/>
      <c r="Z123" s="416"/>
      <c r="AA123" s="417"/>
      <c r="AB123" s="416"/>
      <c r="AC123" s="417"/>
      <c r="AD123" s="416"/>
      <c r="AE123" s="418"/>
      <c r="AF123" s="545">
        <f t="shared" si="6"/>
        <v>0</v>
      </c>
      <c r="AG123" s="546">
        <f t="shared" si="6"/>
        <v>0</v>
      </c>
    </row>
    <row r="124" spans="2:33" ht="16.5" hidden="1" customHeight="1" outlineLevel="1" thickTop="1" thickBot="1" x14ac:dyDescent="0.3">
      <c r="B124" s="543"/>
      <c r="C124" s="542"/>
      <c r="D124" s="416"/>
      <c r="E124" s="417"/>
      <c r="F124" s="416"/>
      <c r="G124" s="417"/>
      <c r="H124" s="416"/>
      <c r="I124" s="417"/>
      <c r="J124" s="416"/>
      <c r="K124" s="417"/>
      <c r="L124" s="416"/>
      <c r="M124" s="417"/>
      <c r="N124" s="416"/>
      <c r="O124" s="417"/>
      <c r="P124" s="416"/>
      <c r="Q124" s="417"/>
      <c r="R124" s="416"/>
      <c r="S124" s="417"/>
      <c r="T124" s="416"/>
      <c r="U124" s="417"/>
      <c r="V124" s="416"/>
      <c r="W124" s="417"/>
      <c r="X124" s="416"/>
      <c r="Y124" s="417"/>
      <c r="Z124" s="416"/>
      <c r="AA124" s="417"/>
      <c r="AB124" s="416"/>
      <c r="AC124" s="417"/>
      <c r="AD124" s="416"/>
      <c r="AE124" s="418"/>
      <c r="AF124" s="545">
        <f t="shared" si="6"/>
        <v>0</v>
      </c>
      <c r="AG124" s="546">
        <f t="shared" si="6"/>
        <v>0</v>
      </c>
    </row>
    <row r="125" spans="2:33" ht="16.5" hidden="1" customHeight="1" outlineLevel="1" thickTop="1" thickBot="1" x14ac:dyDescent="0.3">
      <c r="B125" s="543"/>
      <c r="C125" s="542"/>
      <c r="D125" s="416"/>
      <c r="E125" s="417"/>
      <c r="F125" s="416"/>
      <c r="G125" s="417"/>
      <c r="H125" s="416"/>
      <c r="I125" s="417"/>
      <c r="J125" s="416"/>
      <c r="K125" s="417"/>
      <c r="L125" s="416"/>
      <c r="M125" s="417"/>
      <c r="N125" s="416"/>
      <c r="O125" s="417"/>
      <c r="P125" s="416"/>
      <c r="Q125" s="417"/>
      <c r="R125" s="416"/>
      <c r="S125" s="417"/>
      <c r="T125" s="416"/>
      <c r="U125" s="417"/>
      <c r="V125" s="416"/>
      <c r="W125" s="417"/>
      <c r="X125" s="416"/>
      <c r="Y125" s="417"/>
      <c r="Z125" s="416"/>
      <c r="AA125" s="417"/>
      <c r="AB125" s="416"/>
      <c r="AC125" s="417"/>
      <c r="AD125" s="416"/>
      <c r="AE125" s="418"/>
      <c r="AF125" s="545">
        <f t="shared" si="6"/>
        <v>0</v>
      </c>
      <c r="AG125" s="546">
        <f t="shared" si="6"/>
        <v>0</v>
      </c>
    </row>
    <row r="126" spans="2:33" ht="16.5" hidden="1" customHeight="1" outlineLevel="1" thickTop="1" thickBot="1" x14ac:dyDescent="0.3">
      <c r="B126" s="543"/>
      <c r="C126" s="542"/>
      <c r="D126" s="416"/>
      <c r="E126" s="417"/>
      <c r="F126" s="416"/>
      <c r="G126" s="417"/>
      <c r="H126" s="416"/>
      <c r="I126" s="417"/>
      <c r="J126" s="416"/>
      <c r="K126" s="417"/>
      <c r="L126" s="416"/>
      <c r="M126" s="417"/>
      <c r="N126" s="416"/>
      <c r="O126" s="417"/>
      <c r="P126" s="416"/>
      <c r="Q126" s="417"/>
      <c r="R126" s="416"/>
      <c r="S126" s="417"/>
      <c r="T126" s="416"/>
      <c r="U126" s="417"/>
      <c r="V126" s="416"/>
      <c r="W126" s="417"/>
      <c r="X126" s="416"/>
      <c r="Y126" s="417"/>
      <c r="Z126" s="416"/>
      <c r="AA126" s="417"/>
      <c r="AB126" s="416"/>
      <c r="AC126" s="417"/>
      <c r="AD126" s="416"/>
      <c r="AE126" s="418"/>
      <c r="AF126" s="545">
        <f t="shared" si="6"/>
        <v>0</v>
      </c>
      <c r="AG126" s="546">
        <f t="shared" si="6"/>
        <v>0</v>
      </c>
    </row>
    <row r="127" spans="2:33" ht="16.5" hidden="1" customHeight="1" outlineLevel="1" thickTop="1" thickBot="1" x14ac:dyDescent="0.3">
      <c r="B127" s="543"/>
      <c r="C127" s="542"/>
      <c r="D127" s="416"/>
      <c r="E127" s="417"/>
      <c r="F127" s="416"/>
      <c r="G127" s="417"/>
      <c r="H127" s="416"/>
      <c r="I127" s="417"/>
      <c r="J127" s="416"/>
      <c r="K127" s="417"/>
      <c r="L127" s="416"/>
      <c r="M127" s="417"/>
      <c r="N127" s="416"/>
      <c r="O127" s="417"/>
      <c r="P127" s="416"/>
      <c r="Q127" s="417"/>
      <c r="R127" s="416"/>
      <c r="S127" s="417"/>
      <c r="T127" s="416"/>
      <c r="U127" s="417"/>
      <c r="V127" s="416"/>
      <c r="W127" s="417"/>
      <c r="X127" s="416"/>
      <c r="Y127" s="417"/>
      <c r="Z127" s="416"/>
      <c r="AA127" s="417"/>
      <c r="AB127" s="416"/>
      <c r="AC127" s="417"/>
      <c r="AD127" s="416"/>
      <c r="AE127" s="418"/>
      <c r="AF127" s="545">
        <f t="shared" si="6"/>
        <v>0</v>
      </c>
      <c r="AG127" s="546">
        <f t="shared" si="6"/>
        <v>0</v>
      </c>
    </row>
    <row r="128" spans="2:33" ht="16.5" hidden="1" customHeight="1" outlineLevel="1" thickTop="1" thickBot="1" x14ac:dyDescent="0.3">
      <c r="B128" s="543"/>
      <c r="C128" s="542"/>
      <c r="D128" s="416"/>
      <c r="E128" s="417"/>
      <c r="F128" s="416"/>
      <c r="G128" s="417"/>
      <c r="H128" s="416"/>
      <c r="I128" s="417"/>
      <c r="J128" s="416"/>
      <c r="K128" s="417"/>
      <c r="L128" s="416"/>
      <c r="M128" s="417"/>
      <c r="N128" s="416"/>
      <c r="O128" s="417"/>
      <c r="P128" s="416"/>
      <c r="Q128" s="417"/>
      <c r="R128" s="416"/>
      <c r="S128" s="417"/>
      <c r="T128" s="416"/>
      <c r="U128" s="417"/>
      <c r="V128" s="416"/>
      <c r="W128" s="417"/>
      <c r="X128" s="416"/>
      <c r="Y128" s="417"/>
      <c r="Z128" s="416"/>
      <c r="AA128" s="417"/>
      <c r="AB128" s="416"/>
      <c r="AC128" s="417"/>
      <c r="AD128" s="416"/>
      <c r="AE128" s="418"/>
      <c r="AF128" s="545">
        <f t="shared" si="6"/>
        <v>0</v>
      </c>
      <c r="AG128" s="546">
        <f t="shared" si="6"/>
        <v>0</v>
      </c>
    </row>
    <row r="129" spans="2:37" ht="16.5" hidden="1" customHeight="1" outlineLevel="1" thickTop="1" thickBot="1" x14ac:dyDescent="0.3">
      <c r="B129" s="543"/>
      <c r="C129" s="542"/>
      <c r="D129" s="416"/>
      <c r="E129" s="417"/>
      <c r="F129" s="416"/>
      <c r="G129" s="417"/>
      <c r="H129" s="416"/>
      <c r="I129" s="417"/>
      <c r="J129" s="416"/>
      <c r="K129" s="417"/>
      <c r="L129" s="416"/>
      <c r="M129" s="417"/>
      <c r="N129" s="416"/>
      <c r="O129" s="417"/>
      <c r="P129" s="416"/>
      <c r="Q129" s="417"/>
      <c r="R129" s="416"/>
      <c r="S129" s="417"/>
      <c r="T129" s="416"/>
      <c r="U129" s="417"/>
      <c r="V129" s="416"/>
      <c r="W129" s="417"/>
      <c r="X129" s="416"/>
      <c r="Y129" s="417"/>
      <c r="Z129" s="416"/>
      <c r="AA129" s="417"/>
      <c r="AB129" s="416"/>
      <c r="AC129" s="417"/>
      <c r="AD129" s="416"/>
      <c r="AE129" s="418"/>
      <c r="AF129" s="545">
        <f t="shared" si="6"/>
        <v>0</v>
      </c>
      <c r="AG129" s="546">
        <f t="shared" si="6"/>
        <v>0</v>
      </c>
    </row>
    <row r="130" spans="2:37" ht="16.5" hidden="1" customHeight="1" outlineLevel="1" thickTop="1" thickBot="1" x14ac:dyDescent="0.3">
      <c r="B130" s="543" t="s">
        <v>1245</v>
      </c>
      <c r="C130" s="542"/>
      <c r="D130" s="416"/>
      <c r="E130" s="417"/>
      <c r="F130" s="416"/>
      <c r="G130" s="417"/>
      <c r="H130" s="416"/>
      <c r="I130" s="417"/>
      <c r="J130" s="416"/>
      <c r="K130" s="417"/>
      <c r="L130" s="416"/>
      <c r="M130" s="417"/>
      <c r="N130" s="416"/>
      <c r="O130" s="417"/>
      <c r="P130" s="416"/>
      <c r="Q130" s="417"/>
      <c r="R130" s="416"/>
      <c r="S130" s="417"/>
      <c r="T130" s="416"/>
      <c r="U130" s="417"/>
      <c r="V130" s="416"/>
      <c r="W130" s="417"/>
      <c r="X130" s="416"/>
      <c r="Y130" s="417"/>
      <c r="Z130" s="416"/>
      <c r="AA130" s="417"/>
      <c r="AB130" s="416"/>
      <c r="AC130" s="417"/>
      <c r="AD130" s="416"/>
      <c r="AE130" s="418"/>
      <c r="AF130" s="545">
        <f t="shared" si="6"/>
        <v>0</v>
      </c>
      <c r="AG130" s="546">
        <f t="shared" si="6"/>
        <v>0</v>
      </c>
    </row>
    <row r="131" spans="2:37" ht="17.25" hidden="1" customHeight="1" outlineLevel="1" thickTop="1" thickBot="1" x14ac:dyDescent="0.3">
      <c r="B131" s="543" t="s">
        <v>1246</v>
      </c>
      <c r="C131" s="542"/>
      <c r="D131" s="416"/>
      <c r="E131" s="417"/>
      <c r="F131" s="416"/>
      <c r="G131" s="417"/>
      <c r="H131" s="416"/>
      <c r="I131" s="417"/>
      <c r="J131" s="416"/>
      <c r="K131" s="417"/>
      <c r="L131" s="416"/>
      <c r="M131" s="417"/>
      <c r="N131" s="416"/>
      <c r="O131" s="417"/>
      <c r="P131" s="416"/>
      <c r="Q131" s="417"/>
      <c r="R131" s="416"/>
      <c r="S131" s="417"/>
      <c r="T131" s="416"/>
      <c r="U131" s="417"/>
      <c r="V131" s="416"/>
      <c r="W131" s="417"/>
      <c r="X131" s="416"/>
      <c r="Y131" s="417"/>
      <c r="Z131" s="416"/>
      <c r="AA131" s="417"/>
      <c r="AB131" s="416"/>
      <c r="AC131" s="417"/>
      <c r="AD131" s="416"/>
      <c r="AE131" s="418"/>
      <c r="AF131" s="545">
        <f t="shared" si="6"/>
        <v>0</v>
      </c>
      <c r="AG131" s="546">
        <f t="shared" si="6"/>
        <v>0</v>
      </c>
    </row>
    <row r="132" spans="2:37" ht="16.5" hidden="1" customHeight="1" outlineLevel="1" thickTop="1" thickBot="1" x14ac:dyDescent="0.3">
      <c r="B132" s="543" t="s">
        <v>1247</v>
      </c>
      <c r="C132" s="542"/>
      <c r="D132" s="416"/>
      <c r="E132" s="417"/>
      <c r="F132" s="416"/>
      <c r="G132" s="417"/>
      <c r="H132" s="416"/>
      <c r="I132" s="417"/>
      <c r="J132" s="416"/>
      <c r="K132" s="417"/>
      <c r="L132" s="416"/>
      <c r="M132" s="417"/>
      <c r="N132" s="416"/>
      <c r="O132" s="417"/>
      <c r="P132" s="416"/>
      <c r="Q132" s="417"/>
      <c r="R132" s="416"/>
      <c r="S132" s="417"/>
      <c r="T132" s="416"/>
      <c r="U132" s="417"/>
      <c r="V132" s="416"/>
      <c r="W132" s="417"/>
      <c r="X132" s="416"/>
      <c r="Y132" s="417"/>
      <c r="Z132" s="416"/>
      <c r="AA132" s="417"/>
      <c r="AB132" s="416"/>
      <c r="AC132" s="417"/>
      <c r="AD132" s="416"/>
      <c r="AE132" s="418"/>
      <c r="AF132" s="545">
        <f t="shared" si="6"/>
        <v>0</v>
      </c>
      <c r="AG132" s="546">
        <f t="shared" si="6"/>
        <v>0</v>
      </c>
    </row>
    <row r="133" spans="2:37" ht="16.5" hidden="1" customHeight="1" outlineLevel="1" thickTop="1" thickBot="1" x14ac:dyDescent="0.3">
      <c r="B133" s="543" t="s">
        <v>1248</v>
      </c>
      <c r="C133" s="542"/>
      <c r="D133" s="416"/>
      <c r="E133" s="417"/>
      <c r="F133" s="416"/>
      <c r="G133" s="417"/>
      <c r="H133" s="416"/>
      <c r="I133" s="417"/>
      <c r="J133" s="416"/>
      <c r="K133" s="417"/>
      <c r="L133" s="416"/>
      <c r="M133" s="417"/>
      <c r="N133" s="416"/>
      <c r="O133" s="417"/>
      <c r="P133" s="416"/>
      <c r="Q133" s="417"/>
      <c r="R133" s="416"/>
      <c r="S133" s="417"/>
      <c r="T133" s="416"/>
      <c r="U133" s="417"/>
      <c r="V133" s="416"/>
      <c r="W133" s="417"/>
      <c r="X133" s="416"/>
      <c r="Y133" s="417"/>
      <c r="Z133" s="416"/>
      <c r="AA133" s="417"/>
      <c r="AB133" s="416"/>
      <c r="AC133" s="417"/>
      <c r="AD133" s="416"/>
      <c r="AE133" s="418"/>
      <c r="AF133" s="545">
        <f t="shared" si="6"/>
        <v>0</v>
      </c>
      <c r="AG133" s="546">
        <f t="shared" si="6"/>
        <v>0</v>
      </c>
    </row>
    <row r="134" spans="2:37" ht="16.5" customHeight="1" collapsed="1" thickBot="1" x14ac:dyDescent="0.3">
      <c r="C134" s="480"/>
      <c r="R134" s="425"/>
      <c r="S134" s="425"/>
      <c r="T134" s="425"/>
      <c r="U134" s="425"/>
      <c r="V134" s="425"/>
      <c r="AF134" s="408" t="str">
        <f>IF(SUM(AF114:AF133)=AF113,"","Revisar Fórmula")</f>
        <v/>
      </c>
      <c r="AG134" s="408" t="str">
        <f t="shared" ref="AG134" si="11">IF(SUM(AG114:AG133)=AG113,"","Revisar Fórmula")</f>
        <v/>
      </c>
      <c r="AH134" s="408"/>
    </row>
    <row r="135" spans="2:37" ht="91.5" hidden="1" thickBot="1" x14ac:dyDescent="0.3">
      <c r="B135" s="430"/>
      <c r="C135" s="480"/>
      <c r="D135" s="400" t="str">
        <f>+D136&amp;D137</f>
        <v>Contratación de PersonalR.INV</v>
      </c>
      <c r="E135" s="400" t="str">
        <f>+D136&amp;E137</f>
        <v>Contratación de PersonalR.AG</v>
      </c>
      <c r="F135" s="400" t="str">
        <f>+F136&amp;F137</f>
        <v>Compra de equipoR.INV</v>
      </c>
      <c r="G135" s="400" t="str">
        <f>+F136&amp;G137</f>
        <v>Compra de equipoR.AG</v>
      </c>
      <c r="H135" s="400" t="str">
        <f>+H136&amp;H137</f>
        <v>SegurosR.INV</v>
      </c>
      <c r="I135" s="400" t="str">
        <f>+H136&amp;I137</f>
        <v>SegurosR.AG</v>
      </c>
      <c r="J135" s="400" t="str">
        <f>+J136&amp;J137</f>
        <v>Servicios de mantenimientoR.INV</v>
      </c>
      <c r="K135" s="400" t="str">
        <f>+J136&amp;K137</f>
        <v>Servicios de mantenimientoR.AG</v>
      </c>
      <c r="L135" s="400" t="str">
        <f>+L136&amp;L137</f>
        <v>MaterialesR.INV</v>
      </c>
      <c r="M135" s="400" t="str">
        <f>+L136&amp;M137</f>
        <v>MaterialesR.AG</v>
      </c>
      <c r="N135" s="400" t="str">
        <f>+N136&amp;N137</f>
        <v>Impresos y publicacionesR.INV</v>
      </c>
      <c r="O135" s="400" t="str">
        <f>+N136&amp;O137</f>
        <v>Impresos y publicacionesR.AG</v>
      </c>
      <c r="P135" s="400" t="str">
        <f>+P136&amp;P137</f>
        <v>Libros y/o revistasR.INV</v>
      </c>
      <c r="Q135" s="400" t="str">
        <f>+P136&amp;Q137</f>
        <v>Libros y/o revistasR.AG</v>
      </c>
      <c r="R135" s="400" t="str">
        <f>+R136&amp;R137</f>
        <v>Comunicación y transporteR.INV</v>
      </c>
      <c r="S135" s="400" t="str">
        <f>+R136&amp;S137</f>
        <v>Comunicación y transporteR.AG</v>
      </c>
      <c r="T135" s="400" t="str">
        <f>+T136&amp;T137</f>
        <v>ArrendamientoR.INV</v>
      </c>
      <c r="U135" s="400" t="str">
        <f>+T136&amp;U137</f>
        <v>ArrendamientoR.AG</v>
      </c>
      <c r="V135" s="400" t="str">
        <f>+V136&amp;V137</f>
        <v>ImpuestosR.INV</v>
      </c>
      <c r="W135" s="400" t="str">
        <f>+V136&amp;W137</f>
        <v>ImpuestosR.AG</v>
      </c>
      <c r="X135" s="400" t="str">
        <f>+X136&amp;X137</f>
        <v>Servicios públicosR.INV</v>
      </c>
      <c r="Y135" s="400" t="str">
        <f>+X136&amp;Y137</f>
        <v>Servicios públicosR.AG</v>
      </c>
      <c r="Z135" s="400" t="str">
        <f>+Z136&amp;Z137</f>
        <v>ViáticosR.INV</v>
      </c>
      <c r="AA135" s="400" t="str">
        <f>+Z136&amp;AA137</f>
        <v>ViáticosR.AG</v>
      </c>
      <c r="AB135" s="400" t="str">
        <f>+AB136&amp;AB137</f>
        <v>CapacitaciónR.INV</v>
      </c>
      <c r="AC135" s="400" t="str">
        <f>+AB136&amp;AC137</f>
        <v>CapacitaciónR.AG</v>
      </c>
      <c r="AD135" s="400" t="str">
        <f>+AD136&amp;AD137</f>
        <v>Estudiantes (seguros)R.INV</v>
      </c>
      <c r="AE135" s="400" t="str">
        <f>+AD136&amp;AE137</f>
        <v>Estudiantes (seguros)R.AG</v>
      </c>
      <c r="AF135" s="400" t="str">
        <f>+AF136&amp;AF137</f>
        <v>TOTAL 2020R.INV</v>
      </c>
      <c r="AG135" s="400" t="str">
        <f>+AF136&amp;AG137</f>
        <v>TOTAL 2020R.AG</v>
      </c>
      <c r="AH135" s="400" t="str">
        <f>+AH136&amp;AH137</f>
        <v>TOTAL</v>
      </c>
      <c r="AI135" s="400" t="str">
        <f>+AH136&amp;AI137</f>
        <v/>
      </c>
      <c r="AJ135" s="400" t="str">
        <f>+AJ136&amp;AJ137</f>
        <v/>
      </c>
      <c r="AK135" s="400" t="str">
        <f>+AJ136&amp;AK137</f>
        <v/>
      </c>
    </row>
    <row r="136" spans="2:37" ht="33" customHeight="1" outlineLevel="1" thickTop="1" thickBot="1" x14ac:dyDescent="0.3">
      <c r="B136" s="437"/>
      <c r="C136" s="437" t="s">
        <v>1121</v>
      </c>
      <c r="D136" s="739" t="s">
        <v>1089</v>
      </c>
      <c r="E136" s="740"/>
      <c r="F136" s="739" t="s">
        <v>1090</v>
      </c>
      <c r="G136" s="740"/>
      <c r="H136" s="739" t="s">
        <v>1091</v>
      </c>
      <c r="I136" s="740"/>
      <c r="J136" s="739" t="s">
        <v>1092</v>
      </c>
      <c r="K136" s="740"/>
      <c r="L136" s="739" t="s">
        <v>1093</v>
      </c>
      <c r="M136" s="740"/>
      <c r="N136" s="739" t="s">
        <v>1094</v>
      </c>
      <c r="O136" s="740"/>
      <c r="P136" s="739" t="s">
        <v>178</v>
      </c>
      <c r="Q136" s="740"/>
      <c r="R136" s="739" t="s">
        <v>1095</v>
      </c>
      <c r="S136" s="740"/>
      <c r="T136" s="739" t="s">
        <v>1096</v>
      </c>
      <c r="U136" s="740"/>
      <c r="V136" s="739" t="s">
        <v>1097</v>
      </c>
      <c r="W136" s="740"/>
      <c r="X136" s="739" t="s">
        <v>1098</v>
      </c>
      <c r="Y136" s="740"/>
      <c r="Z136" s="739" t="s">
        <v>1099</v>
      </c>
      <c r="AA136" s="740"/>
      <c r="AB136" s="739" t="s">
        <v>1100</v>
      </c>
      <c r="AC136" s="740"/>
      <c r="AD136" s="739" t="s">
        <v>1101</v>
      </c>
      <c r="AE136" s="740"/>
      <c r="AF136" s="744" t="s">
        <v>1116</v>
      </c>
      <c r="AG136" s="745"/>
      <c r="AH136" s="746"/>
    </row>
    <row r="137" spans="2:37" ht="16.5" customHeight="1" outlineLevel="1" thickTop="1" thickBot="1" x14ac:dyDescent="0.3">
      <c r="B137" s="735" t="s">
        <v>1108</v>
      </c>
      <c r="C137" s="736" t="s">
        <v>1108</v>
      </c>
      <c r="D137" s="402" t="s">
        <v>1114</v>
      </c>
      <c r="E137" s="403" t="s">
        <v>1115</v>
      </c>
      <c r="F137" s="402" t="s">
        <v>1114</v>
      </c>
      <c r="G137" s="403" t="s">
        <v>1115</v>
      </c>
      <c r="H137" s="402" t="s">
        <v>1114</v>
      </c>
      <c r="I137" s="403" t="s">
        <v>1115</v>
      </c>
      <c r="J137" s="402" t="s">
        <v>1114</v>
      </c>
      <c r="K137" s="403" t="s">
        <v>1115</v>
      </c>
      <c r="L137" s="402" t="s">
        <v>1114</v>
      </c>
      <c r="M137" s="403" t="s">
        <v>1115</v>
      </c>
      <c r="N137" s="402" t="s">
        <v>1114</v>
      </c>
      <c r="O137" s="403" t="s">
        <v>1115</v>
      </c>
      <c r="P137" s="402" t="s">
        <v>1114</v>
      </c>
      <c r="Q137" s="403" t="s">
        <v>1115</v>
      </c>
      <c r="R137" s="402" t="s">
        <v>1114</v>
      </c>
      <c r="S137" s="403" t="s">
        <v>1115</v>
      </c>
      <c r="T137" s="402" t="s">
        <v>1114</v>
      </c>
      <c r="U137" s="403" t="s">
        <v>1115</v>
      </c>
      <c r="V137" s="402" t="s">
        <v>1114</v>
      </c>
      <c r="W137" s="403" t="s">
        <v>1115</v>
      </c>
      <c r="X137" s="402" t="s">
        <v>1114</v>
      </c>
      <c r="Y137" s="403" t="s">
        <v>1115</v>
      </c>
      <c r="Z137" s="402" t="s">
        <v>1114</v>
      </c>
      <c r="AA137" s="403" t="s">
        <v>1115</v>
      </c>
      <c r="AB137" s="402" t="s">
        <v>1114</v>
      </c>
      <c r="AC137" s="403" t="s">
        <v>1115</v>
      </c>
      <c r="AD137" s="402" t="s">
        <v>1114</v>
      </c>
      <c r="AE137" s="404" t="s">
        <v>1115</v>
      </c>
      <c r="AF137" s="387" t="s">
        <v>1114</v>
      </c>
      <c r="AG137" s="388" t="s">
        <v>1115</v>
      </c>
      <c r="AH137" s="392" t="s">
        <v>1107</v>
      </c>
    </row>
    <row r="138" spans="2:37" ht="16.5" customHeight="1" outlineLevel="1" thickTop="1" thickBot="1" x14ac:dyDescent="0.3">
      <c r="B138" s="428" t="s">
        <v>1102</v>
      </c>
      <c r="C138" s="487" t="str">
        <f>+$C$25</f>
        <v>Plan de atención al ciudadano y transparencia organizacional</v>
      </c>
      <c r="D138" s="405">
        <f t="shared" ref="D138:M142" si="12">+INDEX($D$23:$AK$133,MATCH($C138,$C$23:$C$133,0),MATCH(D$135,$D$22:$AK$22,0))</f>
        <v>54649562</v>
      </c>
      <c r="E138" s="406">
        <f t="shared" si="12"/>
        <v>0</v>
      </c>
      <c r="F138" s="405">
        <f t="shared" si="12"/>
        <v>0</v>
      </c>
      <c r="G138" s="406">
        <f t="shared" si="12"/>
        <v>0</v>
      </c>
      <c r="H138" s="405">
        <f t="shared" si="12"/>
        <v>0</v>
      </c>
      <c r="I138" s="406">
        <f t="shared" si="12"/>
        <v>0</v>
      </c>
      <c r="J138" s="405">
        <f t="shared" si="12"/>
        <v>0</v>
      </c>
      <c r="K138" s="406">
        <f t="shared" si="12"/>
        <v>0</v>
      </c>
      <c r="L138" s="405">
        <f t="shared" si="12"/>
        <v>0</v>
      </c>
      <c r="M138" s="406">
        <f t="shared" si="12"/>
        <v>0</v>
      </c>
      <c r="N138" s="405">
        <f t="shared" ref="N138:W142" si="13">+INDEX($D$23:$AK$133,MATCH($C138,$C$23:$C$133,0),MATCH(N$135,$D$22:$AK$22,0))</f>
        <v>4000000</v>
      </c>
      <c r="O138" s="406">
        <f t="shared" si="13"/>
        <v>0</v>
      </c>
      <c r="P138" s="405">
        <f t="shared" si="13"/>
        <v>0</v>
      </c>
      <c r="Q138" s="406">
        <f t="shared" si="13"/>
        <v>0</v>
      </c>
      <c r="R138" s="405">
        <f t="shared" si="13"/>
        <v>0</v>
      </c>
      <c r="S138" s="406">
        <f t="shared" si="13"/>
        <v>0</v>
      </c>
      <c r="T138" s="405">
        <f t="shared" si="13"/>
        <v>0</v>
      </c>
      <c r="U138" s="406">
        <f t="shared" si="13"/>
        <v>0</v>
      </c>
      <c r="V138" s="405">
        <f t="shared" si="13"/>
        <v>0</v>
      </c>
      <c r="W138" s="406">
        <f t="shared" si="13"/>
        <v>0</v>
      </c>
      <c r="X138" s="405">
        <f t="shared" ref="X138:AG142" si="14">+INDEX($D$23:$AK$133,MATCH($C138,$C$23:$C$133,0),MATCH(X$135,$D$22:$AK$22,0))</f>
        <v>0</v>
      </c>
      <c r="Y138" s="406">
        <f t="shared" si="14"/>
        <v>0</v>
      </c>
      <c r="Z138" s="405">
        <f t="shared" si="14"/>
        <v>0</v>
      </c>
      <c r="AA138" s="406">
        <f t="shared" si="14"/>
        <v>0</v>
      </c>
      <c r="AB138" s="405">
        <f t="shared" si="14"/>
        <v>0</v>
      </c>
      <c r="AC138" s="406">
        <f t="shared" si="14"/>
        <v>0</v>
      </c>
      <c r="AD138" s="405">
        <f t="shared" si="14"/>
        <v>0</v>
      </c>
      <c r="AE138" s="407">
        <f t="shared" si="14"/>
        <v>0</v>
      </c>
      <c r="AF138" s="383">
        <f t="shared" si="14"/>
        <v>58649562</v>
      </c>
      <c r="AG138" s="384">
        <f t="shared" si="14"/>
        <v>0</v>
      </c>
      <c r="AH138" s="389">
        <f>+AF138+AG138</f>
        <v>58649562</v>
      </c>
    </row>
    <row r="139" spans="2:37" ht="16.5" hidden="1" customHeight="1" outlineLevel="1" thickTop="1" thickBot="1" x14ac:dyDescent="0.3">
      <c r="B139" s="428" t="s">
        <v>1103</v>
      </c>
      <c r="C139" s="487">
        <f>+$C$47</f>
        <v>0</v>
      </c>
      <c r="D139" s="405">
        <f t="shared" si="12"/>
        <v>0</v>
      </c>
      <c r="E139" s="406">
        <f t="shared" si="12"/>
        <v>0</v>
      </c>
      <c r="F139" s="405">
        <f t="shared" si="12"/>
        <v>0</v>
      </c>
      <c r="G139" s="406">
        <f t="shared" si="12"/>
        <v>0</v>
      </c>
      <c r="H139" s="405">
        <f t="shared" si="12"/>
        <v>0</v>
      </c>
      <c r="I139" s="406">
        <f t="shared" si="12"/>
        <v>0</v>
      </c>
      <c r="J139" s="405">
        <f t="shared" si="12"/>
        <v>0</v>
      </c>
      <c r="K139" s="406">
        <f t="shared" si="12"/>
        <v>0</v>
      </c>
      <c r="L139" s="405">
        <f t="shared" si="12"/>
        <v>0</v>
      </c>
      <c r="M139" s="406">
        <f t="shared" si="12"/>
        <v>0</v>
      </c>
      <c r="N139" s="405">
        <f t="shared" si="13"/>
        <v>0</v>
      </c>
      <c r="O139" s="406">
        <f t="shared" si="13"/>
        <v>0</v>
      </c>
      <c r="P139" s="405">
        <f t="shared" si="13"/>
        <v>0</v>
      </c>
      <c r="Q139" s="406">
        <f t="shared" si="13"/>
        <v>0</v>
      </c>
      <c r="R139" s="405">
        <f t="shared" si="13"/>
        <v>0</v>
      </c>
      <c r="S139" s="406">
        <f t="shared" si="13"/>
        <v>0</v>
      </c>
      <c r="T139" s="405">
        <f t="shared" si="13"/>
        <v>0</v>
      </c>
      <c r="U139" s="406">
        <f t="shared" si="13"/>
        <v>0</v>
      </c>
      <c r="V139" s="405">
        <f t="shared" si="13"/>
        <v>0</v>
      </c>
      <c r="W139" s="406">
        <f t="shared" si="13"/>
        <v>0</v>
      </c>
      <c r="X139" s="405">
        <f t="shared" si="14"/>
        <v>0</v>
      </c>
      <c r="Y139" s="406">
        <f t="shared" si="14"/>
        <v>0</v>
      </c>
      <c r="Z139" s="405">
        <f t="shared" si="14"/>
        <v>0</v>
      </c>
      <c r="AA139" s="406">
        <f t="shared" si="14"/>
        <v>0</v>
      </c>
      <c r="AB139" s="405">
        <f t="shared" si="14"/>
        <v>0</v>
      </c>
      <c r="AC139" s="406">
        <f t="shared" si="14"/>
        <v>0</v>
      </c>
      <c r="AD139" s="405">
        <f t="shared" si="14"/>
        <v>0</v>
      </c>
      <c r="AE139" s="407">
        <f t="shared" si="14"/>
        <v>0</v>
      </c>
      <c r="AF139" s="383">
        <f t="shared" si="14"/>
        <v>0</v>
      </c>
      <c r="AG139" s="384">
        <f t="shared" si="14"/>
        <v>0</v>
      </c>
      <c r="AH139" s="389">
        <f t="shared" ref="AH139:AH144" si="15">+AF139+AG139</f>
        <v>0</v>
      </c>
    </row>
    <row r="140" spans="2:37" ht="16.5" hidden="1" customHeight="1" outlineLevel="1" thickTop="1" thickBot="1" x14ac:dyDescent="0.3">
      <c r="B140" s="428" t="s">
        <v>1104</v>
      </c>
      <c r="C140" s="487">
        <f>+$C$69</f>
        <v>0</v>
      </c>
      <c r="D140" s="405">
        <f t="shared" si="12"/>
        <v>0</v>
      </c>
      <c r="E140" s="406">
        <f t="shared" si="12"/>
        <v>0</v>
      </c>
      <c r="F140" s="405">
        <f t="shared" si="12"/>
        <v>0</v>
      </c>
      <c r="G140" s="406">
        <f t="shared" si="12"/>
        <v>0</v>
      </c>
      <c r="H140" s="405">
        <f t="shared" si="12"/>
        <v>0</v>
      </c>
      <c r="I140" s="406">
        <f t="shared" si="12"/>
        <v>0</v>
      </c>
      <c r="J140" s="405">
        <f t="shared" si="12"/>
        <v>0</v>
      </c>
      <c r="K140" s="406">
        <f t="shared" si="12"/>
        <v>0</v>
      </c>
      <c r="L140" s="405">
        <f t="shared" si="12"/>
        <v>0</v>
      </c>
      <c r="M140" s="406">
        <f t="shared" si="12"/>
        <v>0</v>
      </c>
      <c r="N140" s="405">
        <f t="shared" si="13"/>
        <v>0</v>
      </c>
      <c r="O140" s="406">
        <f t="shared" si="13"/>
        <v>0</v>
      </c>
      <c r="P140" s="405">
        <f t="shared" si="13"/>
        <v>0</v>
      </c>
      <c r="Q140" s="406">
        <f t="shared" si="13"/>
        <v>0</v>
      </c>
      <c r="R140" s="405">
        <f t="shared" si="13"/>
        <v>0</v>
      </c>
      <c r="S140" s="406">
        <f t="shared" si="13"/>
        <v>0</v>
      </c>
      <c r="T140" s="405">
        <f t="shared" si="13"/>
        <v>0</v>
      </c>
      <c r="U140" s="406">
        <f t="shared" si="13"/>
        <v>0</v>
      </c>
      <c r="V140" s="405">
        <f t="shared" si="13"/>
        <v>0</v>
      </c>
      <c r="W140" s="406">
        <f t="shared" si="13"/>
        <v>0</v>
      </c>
      <c r="X140" s="405">
        <f t="shared" si="14"/>
        <v>0</v>
      </c>
      <c r="Y140" s="406">
        <f t="shared" si="14"/>
        <v>0</v>
      </c>
      <c r="Z140" s="405">
        <f t="shared" si="14"/>
        <v>0</v>
      </c>
      <c r="AA140" s="406">
        <f t="shared" si="14"/>
        <v>0</v>
      </c>
      <c r="AB140" s="405">
        <f t="shared" si="14"/>
        <v>0</v>
      </c>
      <c r="AC140" s="406">
        <f t="shared" si="14"/>
        <v>0</v>
      </c>
      <c r="AD140" s="405">
        <f t="shared" si="14"/>
        <v>0</v>
      </c>
      <c r="AE140" s="407">
        <f t="shared" si="14"/>
        <v>0</v>
      </c>
      <c r="AF140" s="383">
        <f t="shared" si="14"/>
        <v>0</v>
      </c>
      <c r="AG140" s="384">
        <f t="shared" si="14"/>
        <v>0</v>
      </c>
      <c r="AH140" s="389">
        <f t="shared" si="15"/>
        <v>0</v>
      </c>
    </row>
    <row r="141" spans="2:37" ht="16.5" hidden="1" customHeight="1" outlineLevel="1" thickTop="1" thickBot="1" x14ac:dyDescent="0.3">
      <c r="B141" s="428" t="s">
        <v>1105</v>
      </c>
      <c r="C141" s="487" t="e">
        <f>+$C$91</f>
        <v>#REF!</v>
      </c>
      <c r="D141" s="405" t="e">
        <f t="shared" si="12"/>
        <v>#REF!</v>
      </c>
      <c r="E141" s="406" t="e">
        <f t="shared" si="12"/>
        <v>#REF!</v>
      </c>
      <c r="F141" s="405" t="e">
        <f t="shared" si="12"/>
        <v>#REF!</v>
      </c>
      <c r="G141" s="406" t="e">
        <f t="shared" si="12"/>
        <v>#REF!</v>
      </c>
      <c r="H141" s="405" t="e">
        <f t="shared" si="12"/>
        <v>#REF!</v>
      </c>
      <c r="I141" s="406" t="e">
        <f t="shared" si="12"/>
        <v>#REF!</v>
      </c>
      <c r="J141" s="405" t="e">
        <f t="shared" si="12"/>
        <v>#REF!</v>
      </c>
      <c r="K141" s="406" t="e">
        <f t="shared" si="12"/>
        <v>#REF!</v>
      </c>
      <c r="L141" s="405" t="e">
        <f t="shared" si="12"/>
        <v>#REF!</v>
      </c>
      <c r="M141" s="406" t="e">
        <f t="shared" si="12"/>
        <v>#REF!</v>
      </c>
      <c r="N141" s="405" t="e">
        <f t="shared" si="13"/>
        <v>#REF!</v>
      </c>
      <c r="O141" s="406" t="e">
        <f t="shared" si="13"/>
        <v>#REF!</v>
      </c>
      <c r="P141" s="405" t="e">
        <f t="shared" si="13"/>
        <v>#REF!</v>
      </c>
      <c r="Q141" s="406" t="e">
        <f t="shared" si="13"/>
        <v>#REF!</v>
      </c>
      <c r="R141" s="405" t="e">
        <f t="shared" si="13"/>
        <v>#REF!</v>
      </c>
      <c r="S141" s="406" t="e">
        <f t="shared" si="13"/>
        <v>#REF!</v>
      </c>
      <c r="T141" s="405" t="e">
        <f t="shared" si="13"/>
        <v>#REF!</v>
      </c>
      <c r="U141" s="406" t="e">
        <f t="shared" si="13"/>
        <v>#REF!</v>
      </c>
      <c r="V141" s="405" t="e">
        <f t="shared" si="13"/>
        <v>#REF!</v>
      </c>
      <c r="W141" s="406" t="e">
        <f t="shared" si="13"/>
        <v>#REF!</v>
      </c>
      <c r="X141" s="405" t="e">
        <f t="shared" si="14"/>
        <v>#REF!</v>
      </c>
      <c r="Y141" s="406" t="e">
        <f t="shared" si="14"/>
        <v>#REF!</v>
      </c>
      <c r="Z141" s="405" t="e">
        <f t="shared" si="14"/>
        <v>#REF!</v>
      </c>
      <c r="AA141" s="406" t="e">
        <f t="shared" si="14"/>
        <v>#REF!</v>
      </c>
      <c r="AB141" s="405" t="e">
        <f t="shared" si="14"/>
        <v>#REF!</v>
      </c>
      <c r="AC141" s="406" t="e">
        <f t="shared" si="14"/>
        <v>#REF!</v>
      </c>
      <c r="AD141" s="405" t="e">
        <f t="shared" si="14"/>
        <v>#REF!</v>
      </c>
      <c r="AE141" s="407" t="e">
        <f t="shared" si="14"/>
        <v>#REF!</v>
      </c>
      <c r="AF141" s="383" t="e">
        <f t="shared" si="14"/>
        <v>#REF!</v>
      </c>
      <c r="AG141" s="384" t="e">
        <f t="shared" si="14"/>
        <v>#REF!</v>
      </c>
      <c r="AH141" s="389" t="e">
        <f t="shared" si="15"/>
        <v>#REF!</v>
      </c>
    </row>
    <row r="142" spans="2:37" ht="16.5" hidden="1" customHeight="1" outlineLevel="1" thickTop="1" thickBot="1" x14ac:dyDescent="0.3">
      <c r="B142" s="428" t="s">
        <v>1106</v>
      </c>
      <c r="C142" s="487" t="e">
        <f>+$C$113</f>
        <v>#REF!</v>
      </c>
      <c r="D142" s="405" t="e">
        <f t="shared" si="12"/>
        <v>#REF!</v>
      </c>
      <c r="E142" s="406" t="e">
        <f t="shared" si="12"/>
        <v>#REF!</v>
      </c>
      <c r="F142" s="405" t="e">
        <f t="shared" si="12"/>
        <v>#REF!</v>
      </c>
      <c r="G142" s="406" t="e">
        <f t="shared" si="12"/>
        <v>#REF!</v>
      </c>
      <c r="H142" s="405" t="e">
        <f t="shared" si="12"/>
        <v>#REF!</v>
      </c>
      <c r="I142" s="406" t="e">
        <f t="shared" si="12"/>
        <v>#REF!</v>
      </c>
      <c r="J142" s="405" t="e">
        <f t="shared" si="12"/>
        <v>#REF!</v>
      </c>
      <c r="K142" s="406" t="e">
        <f t="shared" si="12"/>
        <v>#REF!</v>
      </c>
      <c r="L142" s="405" t="e">
        <f t="shared" si="12"/>
        <v>#REF!</v>
      </c>
      <c r="M142" s="406" t="e">
        <f t="shared" si="12"/>
        <v>#REF!</v>
      </c>
      <c r="N142" s="405" t="e">
        <f t="shared" si="13"/>
        <v>#REF!</v>
      </c>
      <c r="O142" s="406" t="e">
        <f t="shared" si="13"/>
        <v>#REF!</v>
      </c>
      <c r="P142" s="405" t="e">
        <f t="shared" si="13"/>
        <v>#REF!</v>
      </c>
      <c r="Q142" s="406" t="e">
        <f t="shared" si="13"/>
        <v>#REF!</v>
      </c>
      <c r="R142" s="405" t="e">
        <f t="shared" si="13"/>
        <v>#REF!</v>
      </c>
      <c r="S142" s="406" t="e">
        <f t="shared" si="13"/>
        <v>#REF!</v>
      </c>
      <c r="T142" s="405" t="e">
        <f t="shared" si="13"/>
        <v>#REF!</v>
      </c>
      <c r="U142" s="406" t="e">
        <f t="shared" si="13"/>
        <v>#REF!</v>
      </c>
      <c r="V142" s="405" t="e">
        <f t="shared" si="13"/>
        <v>#REF!</v>
      </c>
      <c r="W142" s="406" t="e">
        <f t="shared" si="13"/>
        <v>#REF!</v>
      </c>
      <c r="X142" s="405" t="e">
        <f t="shared" si="14"/>
        <v>#REF!</v>
      </c>
      <c r="Y142" s="406" t="e">
        <f t="shared" si="14"/>
        <v>#REF!</v>
      </c>
      <c r="Z142" s="405" t="e">
        <f t="shared" si="14"/>
        <v>#REF!</v>
      </c>
      <c r="AA142" s="406" t="e">
        <f t="shared" si="14"/>
        <v>#REF!</v>
      </c>
      <c r="AB142" s="405" t="e">
        <f t="shared" si="14"/>
        <v>#REF!</v>
      </c>
      <c r="AC142" s="406" t="e">
        <f t="shared" si="14"/>
        <v>#REF!</v>
      </c>
      <c r="AD142" s="405" t="e">
        <f t="shared" si="14"/>
        <v>#REF!</v>
      </c>
      <c r="AE142" s="407" t="e">
        <f t="shared" si="14"/>
        <v>#REF!</v>
      </c>
      <c r="AF142" s="383" t="e">
        <f t="shared" si="14"/>
        <v>#REF!</v>
      </c>
      <c r="AG142" s="384" t="e">
        <f t="shared" si="14"/>
        <v>#REF!</v>
      </c>
      <c r="AH142" s="389" t="e">
        <f t="shared" si="15"/>
        <v>#REF!</v>
      </c>
    </row>
    <row r="143" spans="2:37" ht="4.5" customHeight="1" outlineLevel="1" thickTop="1" thickBot="1" x14ac:dyDescent="0.3">
      <c r="B143" s="430"/>
      <c r="C143" s="480"/>
      <c r="D143" s="408" t="e">
        <f>IF(SUM(D138:D142)=D144,"","Revisar Fórmula")</f>
        <v>#REF!</v>
      </c>
      <c r="E143" s="408" t="e">
        <f t="shared" ref="E143:AG143" si="16">IF(SUM(E138:E142)=E144,"","Revisar Fórmula")</f>
        <v>#REF!</v>
      </c>
      <c r="F143" s="408" t="e">
        <f t="shared" si="16"/>
        <v>#REF!</v>
      </c>
      <c r="G143" s="408" t="e">
        <f t="shared" si="16"/>
        <v>#REF!</v>
      </c>
      <c r="H143" s="408" t="e">
        <f t="shared" si="16"/>
        <v>#REF!</v>
      </c>
      <c r="I143" s="408" t="e">
        <f t="shared" si="16"/>
        <v>#REF!</v>
      </c>
      <c r="J143" s="408" t="e">
        <f t="shared" si="16"/>
        <v>#REF!</v>
      </c>
      <c r="K143" s="408" t="e">
        <f t="shared" si="16"/>
        <v>#REF!</v>
      </c>
      <c r="L143" s="408" t="e">
        <f t="shared" si="16"/>
        <v>#REF!</v>
      </c>
      <c r="M143" s="408" t="e">
        <f t="shared" si="16"/>
        <v>#REF!</v>
      </c>
      <c r="N143" s="408" t="e">
        <f t="shared" si="16"/>
        <v>#REF!</v>
      </c>
      <c r="O143" s="408" t="e">
        <f t="shared" si="16"/>
        <v>#REF!</v>
      </c>
      <c r="P143" s="408" t="e">
        <f t="shared" si="16"/>
        <v>#REF!</v>
      </c>
      <c r="Q143" s="408" t="e">
        <f t="shared" si="16"/>
        <v>#REF!</v>
      </c>
      <c r="R143" s="408" t="e">
        <f t="shared" si="16"/>
        <v>#REF!</v>
      </c>
      <c r="S143" s="408" t="e">
        <f t="shared" si="16"/>
        <v>#REF!</v>
      </c>
      <c r="T143" s="408" t="e">
        <f t="shared" si="16"/>
        <v>#REF!</v>
      </c>
      <c r="U143" s="408" t="e">
        <f t="shared" si="16"/>
        <v>#REF!</v>
      </c>
      <c r="V143" s="408" t="e">
        <f t="shared" si="16"/>
        <v>#REF!</v>
      </c>
      <c r="W143" s="408" t="e">
        <f t="shared" si="16"/>
        <v>#REF!</v>
      </c>
      <c r="X143" s="408" t="e">
        <f t="shared" si="16"/>
        <v>#REF!</v>
      </c>
      <c r="Y143" s="408" t="e">
        <f t="shared" si="16"/>
        <v>#REF!</v>
      </c>
      <c r="Z143" s="408" t="e">
        <f t="shared" si="16"/>
        <v>#REF!</v>
      </c>
      <c r="AA143" s="408" t="e">
        <f t="shared" si="16"/>
        <v>#REF!</v>
      </c>
      <c r="AB143" s="408" t="e">
        <f t="shared" si="16"/>
        <v>#REF!</v>
      </c>
      <c r="AC143" s="408" t="e">
        <f t="shared" si="16"/>
        <v>#REF!</v>
      </c>
      <c r="AD143" s="408" t="e">
        <f t="shared" si="16"/>
        <v>#REF!</v>
      </c>
      <c r="AE143" s="408" t="e">
        <f t="shared" si="16"/>
        <v>#REF!</v>
      </c>
      <c r="AF143" s="409" t="e">
        <f t="shared" si="16"/>
        <v>#REF!</v>
      </c>
      <c r="AG143" s="410" t="e">
        <f t="shared" si="16"/>
        <v>#REF!</v>
      </c>
      <c r="AH143" s="390"/>
      <c r="AI143" s="408"/>
      <c r="AJ143" s="408"/>
    </row>
    <row r="144" spans="2:37" ht="16.5" customHeight="1" outlineLevel="1" thickTop="1" thickBot="1" x14ac:dyDescent="0.3">
      <c r="B144" s="737" t="s">
        <v>1113</v>
      </c>
      <c r="C144" s="738"/>
      <c r="D144" s="411">
        <f>+D25+D47+D69+D91+D113</f>
        <v>54649562</v>
      </c>
      <c r="E144" s="412">
        <f t="shared" ref="E144:AE144" si="17">+E25+E47+E69+E91+E113</f>
        <v>0</v>
      </c>
      <c r="F144" s="411">
        <f t="shared" si="17"/>
        <v>0</v>
      </c>
      <c r="G144" s="412">
        <f t="shared" si="17"/>
        <v>0</v>
      </c>
      <c r="H144" s="411">
        <f t="shared" si="17"/>
        <v>0</v>
      </c>
      <c r="I144" s="412">
        <f t="shared" si="17"/>
        <v>0</v>
      </c>
      <c r="J144" s="411">
        <f t="shared" si="17"/>
        <v>0</v>
      </c>
      <c r="K144" s="412">
        <f t="shared" si="17"/>
        <v>0</v>
      </c>
      <c r="L144" s="411">
        <f t="shared" si="17"/>
        <v>0</v>
      </c>
      <c r="M144" s="412">
        <f t="shared" si="17"/>
        <v>0</v>
      </c>
      <c r="N144" s="411">
        <f t="shared" si="17"/>
        <v>4000000</v>
      </c>
      <c r="O144" s="412">
        <f t="shared" si="17"/>
        <v>0</v>
      </c>
      <c r="P144" s="411">
        <f t="shared" si="17"/>
        <v>0</v>
      </c>
      <c r="Q144" s="412">
        <f t="shared" si="17"/>
        <v>0</v>
      </c>
      <c r="R144" s="411">
        <f t="shared" si="17"/>
        <v>0</v>
      </c>
      <c r="S144" s="412">
        <f t="shared" si="17"/>
        <v>0</v>
      </c>
      <c r="T144" s="411">
        <f t="shared" si="17"/>
        <v>0</v>
      </c>
      <c r="U144" s="412">
        <f t="shared" si="17"/>
        <v>0</v>
      </c>
      <c r="V144" s="411">
        <f t="shared" si="17"/>
        <v>0</v>
      </c>
      <c r="W144" s="412">
        <f t="shared" si="17"/>
        <v>0</v>
      </c>
      <c r="X144" s="411">
        <f t="shared" si="17"/>
        <v>0</v>
      </c>
      <c r="Y144" s="412">
        <f t="shared" si="17"/>
        <v>0</v>
      </c>
      <c r="Z144" s="411">
        <f t="shared" si="17"/>
        <v>0</v>
      </c>
      <c r="AA144" s="412">
        <f t="shared" si="17"/>
        <v>0</v>
      </c>
      <c r="AB144" s="411">
        <f t="shared" si="17"/>
        <v>0</v>
      </c>
      <c r="AC144" s="412">
        <f t="shared" si="17"/>
        <v>0</v>
      </c>
      <c r="AD144" s="411">
        <f t="shared" si="17"/>
        <v>0</v>
      </c>
      <c r="AE144" s="413">
        <f t="shared" si="17"/>
        <v>0</v>
      </c>
      <c r="AF144" s="385">
        <f>+AF25+AF47+AF69+AF91+AF113</f>
        <v>58649562</v>
      </c>
      <c r="AG144" s="386">
        <f t="shared" ref="AG144" si="18">+AG25+AG47+AG69+AG91+AG113</f>
        <v>0</v>
      </c>
      <c r="AH144" s="391">
        <f t="shared" si="15"/>
        <v>58649562</v>
      </c>
    </row>
    <row r="145" spans="2:34" ht="4.5" customHeight="1" outlineLevel="1" thickTop="1" thickBot="1" x14ac:dyDescent="0.3">
      <c r="D145" s="424"/>
      <c r="P145" s="425"/>
      <c r="Q145" s="425"/>
      <c r="R145" s="425"/>
      <c r="S145" s="425"/>
      <c r="T145" s="425"/>
      <c r="U145" s="425"/>
      <c r="V145" s="425"/>
    </row>
    <row r="146" spans="2:34" ht="16.5" customHeight="1" outlineLevel="1" thickTop="1" thickBot="1" x14ac:dyDescent="0.3">
      <c r="B146" s="735" t="s">
        <v>1109</v>
      </c>
      <c r="C146" s="736" t="s">
        <v>1108</v>
      </c>
      <c r="D146" s="402" t="s">
        <v>1114</v>
      </c>
      <c r="E146" s="403" t="s">
        <v>1115</v>
      </c>
      <c r="F146" s="402" t="s">
        <v>1114</v>
      </c>
      <c r="G146" s="403" t="s">
        <v>1115</v>
      </c>
      <c r="H146" s="402" t="s">
        <v>1114</v>
      </c>
      <c r="I146" s="403" t="s">
        <v>1115</v>
      </c>
      <c r="J146" s="402" t="s">
        <v>1114</v>
      </c>
      <c r="K146" s="403" t="s">
        <v>1115</v>
      </c>
      <c r="L146" s="402" t="s">
        <v>1114</v>
      </c>
      <c r="M146" s="403" t="s">
        <v>1115</v>
      </c>
      <c r="N146" s="402" t="s">
        <v>1114</v>
      </c>
      <c r="O146" s="403" t="s">
        <v>1115</v>
      </c>
      <c r="P146" s="402" t="s">
        <v>1114</v>
      </c>
      <c r="Q146" s="403" t="s">
        <v>1115</v>
      </c>
      <c r="R146" s="402" t="s">
        <v>1114</v>
      </c>
      <c r="S146" s="403" t="s">
        <v>1115</v>
      </c>
      <c r="T146" s="402" t="s">
        <v>1114</v>
      </c>
      <c r="U146" s="403" t="s">
        <v>1115</v>
      </c>
      <c r="V146" s="402" t="s">
        <v>1114</v>
      </c>
      <c r="W146" s="403" t="s">
        <v>1115</v>
      </c>
      <c r="X146" s="402" t="s">
        <v>1114</v>
      </c>
      <c r="Y146" s="403" t="s">
        <v>1115</v>
      </c>
      <c r="Z146" s="402" t="s">
        <v>1114</v>
      </c>
      <c r="AA146" s="403" t="s">
        <v>1115</v>
      </c>
      <c r="AB146" s="402" t="s">
        <v>1114</v>
      </c>
      <c r="AC146" s="403" t="s">
        <v>1115</v>
      </c>
      <c r="AD146" s="402" t="s">
        <v>1114</v>
      </c>
      <c r="AE146" s="403" t="s">
        <v>1115</v>
      </c>
      <c r="AF146" s="744" t="s">
        <v>1117</v>
      </c>
      <c r="AG146" s="745"/>
      <c r="AH146" s="746"/>
    </row>
    <row r="147" spans="2:34" ht="16.5" customHeight="1" outlineLevel="1" thickTop="1" thickBot="1" x14ac:dyDescent="0.3">
      <c r="B147" s="428" t="s">
        <v>1102</v>
      </c>
      <c r="C147" s="487" t="str">
        <f>+$C$25</f>
        <v>Plan de atención al ciudadano y transparencia organizacional</v>
      </c>
      <c r="D147" s="405">
        <f t="shared" ref="D147:AE147" si="19">+D138*(1+$E$307)</f>
        <v>56289048.859999999</v>
      </c>
      <c r="E147" s="406">
        <f t="shared" si="19"/>
        <v>0</v>
      </c>
      <c r="F147" s="405">
        <f t="shared" si="19"/>
        <v>0</v>
      </c>
      <c r="G147" s="406">
        <f t="shared" si="19"/>
        <v>0</v>
      </c>
      <c r="H147" s="405">
        <f t="shared" si="19"/>
        <v>0</v>
      </c>
      <c r="I147" s="406">
        <f t="shared" si="19"/>
        <v>0</v>
      </c>
      <c r="J147" s="405">
        <f t="shared" si="19"/>
        <v>0</v>
      </c>
      <c r="K147" s="406">
        <f t="shared" si="19"/>
        <v>0</v>
      </c>
      <c r="L147" s="405">
        <f t="shared" si="19"/>
        <v>0</v>
      </c>
      <c r="M147" s="406">
        <f t="shared" si="19"/>
        <v>0</v>
      </c>
      <c r="N147" s="405">
        <f t="shared" si="19"/>
        <v>4120000</v>
      </c>
      <c r="O147" s="406">
        <f t="shared" si="19"/>
        <v>0</v>
      </c>
      <c r="P147" s="405">
        <f t="shared" si="19"/>
        <v>0</v>
      </c>
      <c r="Q147" s="406">
        <f t="shared" si="19"/>
        <v>0</v>
      </c>
      <c r="R147" s="405">
        <f t="shared" si="19"/>
        <v>0</v>
      </c>
      <c r="S147" s="406">
        <f t="shared" si="19"/>
        <v>0</v>
      </c>
      <c r="T147" s="405">
        <f t="shared" si="19"/>
        <v>0</v>
      </c>
      <c r="U147" s="406">
        <f t="shared" si="19"/>
        <v>0</v>
      </c>
      <c r="V147" s="405">
        <f t="shared" si="19"/>
        <v>0</v>
      </c>
      <c r="W147" s="406">
        <f t="shared" si="19"/>
        <v>0</v>
      </c>
      <c r="X147" s="405">
        <f t="shared" si="19"/>
        <v>0</v>
      </c>
      <c r="Y147" s="406">
        <f t="shared" si="19"/>
        <v>0</v>
      </c>
      <c r="Z147" s="405">
        <f t="shared" si="19"/>
        <v>0</v>
      </c>
      <c r="AA147" s="406">
        <f t="shared" si="19"/>
        <v>0</v>
      </c>
      <c r="AB147" s="405">
        <f t="shared" si="19"/>
        <v>0</v>
      </c>
      <c r="AC147" s="406">
        <f t="shared" si="19"/>
        <v>0</v>
      </c>
      <c r="AD147" s="405">
        <f t="shared" si="19"/>
        <v>0</v>
      </c>
      <c r="AE147" s="406">
        <f t="shared" si="19"/>
        <v>0</v>
      </c>
      <c r="AF147" s="383">
        <f>SUMIF($D$137:$AE$137,AF$137,$D147:$AE147)</f>
        <v>60409048.859999999</v>
      </c>
      <c r="AG147" s="384">
        <f>SUMIF($D$137:$AE$137,AG$137,$D147:$AE147)</f>
        <v>0</v>
      </c>
      <c r="AH147" s="389">
        <f>+AF147+AG147</f>
        <v>60409048.859999999</v>
      </c>
    </row>
    <row r="148" spans="2:34" ht="16.5" hidden="1" customHeight="1" outlineLevel="1" thickTop="1" thickBot="1" x14ac:dyDescent="0.3">
      <c r="B148" s="428" t="s">
        <v>1103</v>
      </c>
      <c r="C148" s="487">
        <f>+$C$47</f>
        <v>0</v>
      </c>
      <c r="D148" s="405">
        <f t="shared" ref="D148:AE148" si="20">+D139*(1+$E$307)</f>
        <v>0</v>
      </c>
      <c r="E148" s="406">
        <f t="shared" si="20"/>
        <v>0</v>
      </c>
      <c r="F148" s="405">
        <f t="shared" si="20"/>
        <v>0</v>
      </c>
      <c r="G148" s="406">
        <f t="shared" si="20"/>
        <v>0</v>
      </c>
      <c r="H148" s="405">
        <f t="shared" si="20"/>
        <v>0</v>
      </c>
      <c r="I148" s="406">
        <f t="shared" si="20"/>
        <v>0</v>
      </c>
      <c r="J148" s="405">
        <f t="shared" si="20"/>
        <v>0</v>
      </c>
      <c r="K148" s="406">
        <f t="shared" si="20"/>
        <v>0</v>
      </c>
      <c r="L148" s="405">
        <f t="shared" si="20"/>
        <v>0</v>
      </c>
      <c r="M148" s="406">
        <f t="shared" si="20"/>
        <v>0</v>
      </c>
      <c r="N148" s="405">
        <f t="shared" si="20"/>
        <v>0</v>
      </c>
      <c r="O148" s="406">
        <f t="shared" si="20"/>
        <v>0</v>
      </c>
      <c r="P148" s="405">
        <f t="shared" si="20"/>
        <v>0</v>
      </c>
      <c r="Q148" s="406">
        <f t="shared" si="20"/>
        <v>0</v>
      </c>
      <c r="R148" s="405">
        <f t="shared" si="20"/>
        <v>0</v>
      </c>
      <c r="S148" s="406">
        <f t="shared" si="20"/>
        <v>0</v>
      </c>
      <c r="T148" s="405">
        <f t="shared" si="20"/>
        <v>0</v>
      </c>
      <c r="U148" s="406">
        <f t="shared" si="20"/>
        <v>0</v>
      </c>
      <c r="V148" s="405">
        <f t="shared" si="20"/>
        <v>0</v>
      </c>
      <c r="W148" s="406">
        <f t="shared" si="20"/>
        <v>0</v>
      </c>
      <c r="X148" s="405">
        <f t="shared" si="20"/>
        <v>0</v>
      </c>
      <c r="Y148" s="406">
        <f t="shared" si="20"/>
        <v>0</v>
      </c>
      <c r="Z148" s="405">
        <f t="shared" si="20"/>
        <v>0</v>
      </c>
      <c r="AA148" s="406">
        <f t="shared" si="20"/>
        <v>0</v>
      </c>
      <c r="AB148" s="405">
        <f t="shared" si="20"/>
        <v>0</v>
      </c>
      <c r="AC148" s="406">
        <f t="shared" si="20"/>
        <v>0</v>
      </c>
      <c r="AD148" s="405">
        <f t="shared" si="20"/>
        <v>0</v>
      </c>
      <c r="AE148" s="406">
        <f t="shared" si="20"/>
        <v>0</v>
      </c>
      <c r="AF148" s="383">
        <f t="shared" ref="AF148:AG151" si="21">SUMIF($D$137:$AE$137,AF$137,$D148:$AE148)</f>
        <v>0</v>
      </c>
      <c r="AG148" s="384">
        <f t="shared" si="21"/>
        <v>0</v>
      </c>
      <c r="AH148" s="389">
        <f t="shared" ref="AH148:AH153" si="22">+AF148+AG148</f>
        <v>0</v>
      </c>
    </row>
    <row r="149" spans="2:34" ht="16.5" hidden="1" customHeight="1" outlineLevel="1" thickTop="1" thickBot="1" x14ac:dyDescent="0.3">
      <c r="B149" s="428" t="s">
        <v>1104</v>
      </c>
      <c r="C149" s="487">
        <f>+$C$69</f>
        <v>0</v>
      </c>
      <c r="D149" s="405">
        <f t="shared" ref="D149:AE149" si="23">+D140*(1+$E$307)</f>
        <v>0</v>
      </c>
      <c r="E149" s="406">
        <f t="shared" si="23"/>
        <v>0</v>
      </c>
      <c r="F149" s="405">
        <f t="shared" si="23"/>
        <v>0</v>
      </c>
      <c r="G149" s="406">
        <f t="shared" si="23"/>
        <v>0</v>
      </c>
      <c r="H149" s="405">
        <f t="shared" si="23"/>
        <v>0</v>
      </c>
      <c r="I149" s="406">
        <f t="shared" si="23"/>
        <v>0</v>
      </c>
      <c r="J149" s="405">
        <f t="shared" si="23"/>
        <v>0</v>
      </c>
      <c r="K149" s="406">
        <f t="shared" si="23"/>
        <v>0</v>
      </c>
      <c r="L149" s="405">
        <f t="shared" si="23"/>
        <v>0</v>
      </c>
      <c r="M149" s="406">
        <f t="shared" si="23"/>
        <v>0</v>
      </c>
      <c r="N149" s="405">
        <f t="shared" si="23"/>
        <v>0</v>
      </c>
      <c r="O149" s="406">
        <f t="shared" si="23"/>
        <v>0</v>
      </c>
      <c r="P149" s="405">
        <f t="shared" si="23"/>
        <v>0</v>
      </c>
      <c r="Q149" s="406">
        <f t="shared" si="23"/>
        <v>0</v>
      </c>
      <c r="R149" s="405">
        <f t="shared" si="23"/>
        <v>0</v>
      </c>
      <c r="S149" s="406">
        <f t="shared" si="23"/>
        <v>0</v>
      </c>
      <c r="T149" s="405">
        <f t="shared" si="23"/>
        <v>0</v>
      </c>
      <c r="U149" s="406">
        <f t="shared" si="23"/>
        <v>0</v>
      </c>
      <c r="V149" s="405">
        <f t="shared" si="23"/>
        <v>0</v>
      </c>
      <c r="W149" s="406">
        <f t="shared" si="23"/>
        <v>0</v>
      </c>
      <c r="X149" s="405">
        <f t="shared" si="23"/>
        <v>0</v>
      </c>
      <c r="Y149" s="406">
        <f t="shared" si="23"/>
        <v>0</v>
      </c>
      <c r="Z149" s="405">
        <f t="shared" si="23"/>
        <v>0</v>
      </c>
      <c r="AA149" s="406">
        <f t="shared" si="23"/>
        <v>0</v>
      </c>
      <c r="AB149" s="405">
        <f t="shared" si="23"/>
        <v>0</v>
      </c>
      <c r="AC149" s="406">
        <f t="shared" si="23"/>
        <v>0</v>
      </c>
      <c r="AD149" s="405">
        <f t="shared" si="23"/>
        <v>0</v>
      </c>
      <c r="AE149" s="406">
        <f t="shared" si="23"/>
        <v>0</v>
      </c>
      <c r="AF149" s="383">
        <f t="shared" si="21"/>
        <v>0</v>
      </c>
      <c r="AG149" s="384">
        <f t="shared" si="21"/>
        <v>0</v>
      </c>
      <c r="AH149" s="389">
        <f t="shared" si="22"/>
        <v>0</v>
      </c>
    </row>
    <row r="150" spans="2:34" ht="16.5" hidden="1" customHeight="1" outlineLevel="1" thickTop="1" thickBot="1" x14ac:dyDescent="0.3">
      <c r="B150" s="428" t="s">
        <v>1105</v>
      </c>
      <c r="C150" s="487" t="e">
        <f>+$C$91</f>
        <v>#REF!</v>
      </c>
      <c r="D150" s="405" t="e">
        <f t="shared" ref="D150:AE150" si="24">+D141*(1+$E$307)</f>
        <v>#REF!</v>
      </c>
      <c r="E150" s="406" t="e">
        <f t="shared" si="24"/>
        <v>#REF!</v>
      </c>
      <c r="F150" s="405" t="e">
        <f t="shared" si="24"/>
        <v>#REF!</v>
      </c>
      <c r="G150" s="406" t="e">
        <f t="shared" si="24"/>
        <v>#REF!</v>
      </c>
      <c r="H150" s="405" t="e">
        <f t="shared" si="24"/>
        <v>#REF!</v>
      </c>
      <c r="I150" s="406" t="e">
        <f t="shared" si="24"/>
        <v>#REF!</v>
      </c>
      <c r="J150" s="405" t="e">
        <f t="shared" si="24"/>
        <v>#REF!</v>
      </c>
      <c r="K150" s="406" t="e">
        <f t="shared" si="24"/>
        <v>#REF!</v>
      </c>
      <c r="L150" s="405" t="e">
        <f t="shared" si="24"/>
        <v>#REF!</v>
      </c>
      <c r="M150" s="406" t="e">
        <f t="shared" si="24"/>
        <v>#REF!</v>
      </c>
      <c r="N150" s="405" t="e">
        <f t="shared" si="24"/>
        <v>#REF!</v>
      </c>
      <c r="O150" s="406" t="e">
        <f t="shared" si="24"/>
        <v>#REF!</v>
      </c>
      <c r="P150" s="405" t="e">
        <f t="shared" si="24"/>
        <v>#REF!</v>
      </c>
      <c r="Q150" s="406" t="e">
        <f t="shared" si="24"/>
        <v>#REF!</v>
      </c>
      <c r="R150" s="405" t="e">
        <f t="shared" si="24"/>
        <v>#REF!</v>
      </c>
      <c r="S150" s="406" t="e">
        <f t="shared" si="24"/>
        <v>#REF!</v>
      </c>
      <c r="T150" s="405" t="e">
        <f t="shared" si="24"/>
        <v>#REF!</v>
      </c>
      <c r="U150" s="406" t="e">
        <f t="shared" si="24"/>
        <v>#REF!</v>
      </c>
      <c r="V150" s="405" t="e">
        <f t="shared" si="24"/>
        <v>#REF!</v>
      </c>
      <c r="W150" s="406" t="e">
        <f t="shared" si="24"/>
        <v>#REF!</v>
      </c>
      <c r="X150" s="405" t="e">
        <f t="shared" si="24"/>
        <v>#REF!</v>
      </c>
      <c r="Y150" s="406" t="e">
        <f t="shared" si="24"/>
        <v>#REF!</v>
      </c>
      <c r="Z150" s="405" t="e">
        <f t="shared" si="24"/>
        <v>#REF!</v>
      </c>
      <c r="AA150" s="406" t="e">
        <f t="shared" si="24"/>
        <v>#REF!</v>
      </c>
      <c r="AB150" s="405" t="e">
        <f t="shared" si="24"/>
        <v>#REF!</v>
      </c>
      <c r="AC150" s="406" t="e">
        <f t="shared" si="24"/>
        <v>#REF!</v>
      </c>
      <c r="AD150" s="405" t="e">
        <f t="shared" si="24"/>
        <v>#REF!</v>
      </c>
      <c r="AE150" s="406" t="e">
        <f t="shared" si="24"/>
        <v>#REF!</v>
      </c>
      <c r="AF150" s="383" t="e">
        <f t="shared" si="21"/>
        <v>#REF!</v>
      </c>
      <c r="AG150" s="384" t="e">
        <f t="shared" si="21"/>
        <v>#REF!</v>
      </c>
      <c r="AH150" s="389" t="e">
        <f t="shared" si="22"/>
        <v>#REF!</v>
      </c>
    </row>
    <row r="151" spans="2:34" ht="16.5" hidden="1" customHeight="1" outlineLevel="1" thickTop="1" thickBot="1" x14ac:dyDescent="0.3">
      <c r="B151" s="428" t="s">
        <v>1106</v>
      </c>
      <c r="C151" s="487" t="e">
        <f>+$C$113</f>
        <v>#REF!</v>
      </c>
      <c r="D151" s="405" t="e">
        <f t="shared" ref="D151:AE151" si="25">+D142*(1+$E$307)</f>
        <v>#REF!</v>
      </c>
      <c r="E151" s="406" t="e">
        <f t="shared" si="25"/>
        <v>#REF!</v>
      </c>
      <c r="F151" s="405" t="e">
        <f t="shared" si="25"/>
        <v>#REF!</v>
      </c>
      <c r="G151" s="406" t="e">
        <f t="shared" si="25"/>
        <v>#REF!</v>
      </c>
      <c r="H151" s="405" t="e">
        <f t="shared" si="25"/>
        <v>#REF!</v>
      </c>
      <c r="I151" s="406" t="e">
        <f t="shared" si="25"/>
        <v>#REF!</v>
      </c>
      <c r="J151" s="405" t="e">
        <f t="shared" si="25"/>
        <v>#REF!</v>
      </c>
      <c r="K151" s="406" t="e">
        <f t="shared" si="25"/>
        <v>#REF!</v>
      </c>
      <c r="L151" s="405" t="e">
        <f t="shared" si="25"/>
        <v>#REF!</v>
      </c>
      <c r="M151" s="406" t="e">
        <f t="shared" si="25"/>
        <v>#REF!</v>
      </c>
      <c r="N151" s="405" t="e">
        <f t="shared" si="25"/>
        <v>#REF!</v>
      </c>
      <c r="O151" s="406" t="e">
        <f t="shared" si="25"/>
        <v>#REF!</v>
      </c>
      <c r="P151" s="405" t="e">
        <f t="shared" si="25"/>
        <v>#REF!</v>
      </c>
      <c r="Q151" s="406" t="e">
        <f t="shared" si="25"/>
        <v>#REF!</v>
      </c>
      <c r="R151" s="405" t="e">
        <f t="shared" si="25"/>
        <v>#REF!</v>
      </c>
      <c r="S151" s="406" t="e">
        <f t="shared" si="25"/>
        <v>#REF!</v>
      </c>
      <c r="T151" s="405" t="e">
        <f t="shared" si="25"/>
        <v>#REF!</v>
      </c>
      <c r="U151" s="406" t="e">
        <f t="shared" si="25"/>
        <v>#REF!</v>
      </c>
      <c r="V151" s="405" t="e">
        <f t="shared" si="25"/>
        <v>#REF!</v>
      </c>
      <c r="W151" s="406" t="e">
        <f t="shared" si="25"/>
        <v>#REF!</v>
      </c>
      <c r="X151" s="405" t="e">
        <f t="shared" si="25"/>
        <v>#REF!</v>
      </c>
      <c r="Y151" s="406" t="e">
        <f t="shared" si="25"/>
        <v>#REF!</v>
      </c>
      <c r="Z151" s="405" t="e">
        <f t="shared" si="25"/>
        <v>#REF!</v>
      </c>
      <c r="AA151" s="406" t="e">
        <f t="shared" si="25"/>
        <v>#REF!</v>
      </c>
      <c r="AB151" s="405" t="e">
        <f t="shared" si="25"/>
        <v>#REF!</v>
      </c>
      <c r="AC151" s="406" t="e">
        <f t="shared" si="25"/>
        <v>#REF!</v>
      </c>
      <c r="AD151" s="405" t="e">
        <f t="shared" si="25"/>
        <v>#REF!</v>
      </c>
      <c r="AE151" s="406" t="e">
        <f t="shared" si="25"/>
        <v>#REF!</v>
      </c>
      <c r="AF151" s="383" t="e">
        <f t="shared" si="21"/>
        <v>#REF!</v>
      </c>
      <c r="AG151" s="384" t="e">
        <f t="shared" si="21"/>
        <v>#REF!</v>
      </c>
      <c r="AH151" s="389" t="e">
        <f t="shared" si="22"/>
        <v>#REF!</v>
      </c>
    </row>
    <row r="152" spans="2:34" ht="4.5" customHeight="1" outlineLevel="1" thickTop="1" thickBot="1" x14ac:dyDescent="0.3">
      <c r="B152" s="430"/>
      <c r="C152" s="480"/>
      <c r="D152" s="408"/>
      <c r="E152" s="408"/>
      <c r="F152" s="408"/>
      <c r="G152" s="408"/>
      <c r="H152" s="408"/>
      <c r="I152" s="408"/>
      <c r="J152" s="408"/>
      <c r="K152" s="408"/>
      <c r="L152" s="408"/>
      <c r="M152" s="408"/>
      <c r="N152" s="408"/>
      <c r="O152" s="408"/>
      <c r="P152" s="408"/>
      <c r="Q152" s="408"/>
      <c r="R152" s="408"/>
      <c r="S152" s="408"/>
      <c r="T152" s="408"/>
      <c r="U152" s="408"/>
      <c r="V152" s="408"/>
      <c r="W152" s="408"/>
      <c r="X152" s="408"/>
      <c r="Y152" s="408"/>
      <c r="Z152" s="408"/>
      <c r="AA152" s="408"/>
      <c r="AB152" s="408"/>
      <c r="AC152" s="408"/>
      <c r="AD152" s="408"/>
      <c r="AE152" s="408"/>
      <c r="AF152" s="409"/>
      <c r="AG152" s="410"/>
      <c r="AH152" s="390">
        <f t="shared" si="22"/>
        <v>0</v>
      </c>
    </row>
    <row r="153" spans="2:34" ht="16.5" customHeight="1" outlineLevel="1" thickTop="1" thickBot="1" x14ac:dyDescent="0.3">
      <c r="B153" s="737" t="s">
        <v>1113</v>
      </c>
      <c r="C153" s="738"/>
      <c r="D153" s="414" t="e">
        <f>SUM(D147:D151)</f>
        <v>#REF!</v>
      </c>
      <c r="E153" s="412" t="e">
        <f t="shared" ref="E153:AE153" si="26">SUM(E147:E151)</f>
        <v>#REF!</v>
      </c>
      <c r="F153" s="411" t="e">
        <f t="shared" si="26"/>
        <v>#REF!</v>
      </c>
      <c r="G153" s="412" t="e">
        <f t="shared" si="26"/>
        <v>#REF!</v>
      </c>
      <c r="H153" s="411" t="e">
        <f t="shared" si="26"/>
        <v>#REF!</v>
      </c>
      <c r="I153" s="412" t="e">
        <f t="shared" si="26"/>
        <v>#REF!</v>
      </c>
      <c r="J153" s="411" t="e">
        <f t="shared" si="26"/>
        <v>#REF!</v>
      </c>
      <c r="K153" s="412" t="e">
        <f t="shared" si="26"/>
        <v>#REF!</v>
      </c>
      <c r="L153" s="411" t="e">
        <f t="shared" si="26"/>
        <v>#REF!</v>
      </c>
      <c r="M153" s="412" t="e">
        <f t="shared" si="26"/>
        <v>#REF!</v>
      </c>
      <c r="N153" s="411" t="e">
        <f t="shared" si="26"/>
        <v>#REF!</v>
      </c>
      <c r="O153" s="412" t="e">
        <f t="shared" si="26"/>
        <v>#REF!</v>
      </c>
      <c r="P153" s="411" t="e">
        <f t="shared" si="26"/>
        <v>#REF!</v>
      </c>
      <c r="Q153" s="412" t="e">
        <f t="shared" si="26"/>
        <v>#REF!</v>
      </c>
      <c r="R153" s="411" t="e">
        <f t="shared" si="26"/>
        <v>#REF!</v>
      </c>
      <c r="S153" s="412" t="e">
        <f t="shared" si="26"/>
        <v>#REF!</v>
      </c>
      <c r="T153" s="411" t="e">
        <f t="shared" si="26"/>
        <v>#REF!</v>
      </c>
      <c r="U153" s="412" t="e">
        <f t="shared" si="26"/>
        <v>#REF!</v>
      </c>
      <c r="V153" s="411" t="e">
        <f t="shared" si="26"/>
        <v>#REF!</v>
      </c>
      <c r="W153" s="412" t="e">
        <f t="shared" si="26"/>
        <v>#REF!</v>
      </c>
      <c r="X153" s="411" t="e">
        <f t="shared" si="26"/>
        <v>#REF!</v>
      </c>
      <c r="Y153" s="412" t="e">
        <f t="shared" si="26"/>
        <v>#REF!</v>
      </c>
      <c r="Z153" s="411" t="e">
        <f t="shared" si="26"/>
        <v>#REF!</v>
      </c>
      <c r="AA153" s="412" t="e">
        <f t="shared" si="26"/>
        <v>#REF!</v>
      </c>
      <c r="AB153" s="411" t="e">
        <f t="shared" si="26"/>
        <v>#REF!</v>
      </c>
      <c r="AC153" s="412" t="e">
        <f t="shared" si="26"/>
        <v>#REF!</v>
      </c>
      <c r="AD153" s="411" t="e">
        <f t="shared" si="26"/>
        <v>#REF!</v>
      </c>
      <c r="AE153" s="412" t="e">
        <f t="shared" si="26"/>
        <v>#REF!</v>
      </c>
      <c r="AF153" s="385" t="e">
        <f>SUM(AF147:AF151)</f>
        <v>#REF!</v>
      </c>
      <c r="AG153" s="386" t="e">
        <f>SUM(AG147:AG151)</f>
        <v>#REF!</v>
      </c>
      <c r="AH153" s="391" t="e">
        <f t="shared" si="22"/>
        <v>#REF!</v>
      </c>
    </row>
    <row r="154" spans="2:34" ht="4.5" customHeight="1" outlineLevel="1" thickTop="1" thickBot="1" x14ac:dyDescent="0.3">
      <c r="P154" s="425"/>
      <c r="Q154" s="425"/>
      <c r="R154" s="425"/>
      <c r="S154" s="425"/>
      <c r="T154" s="425"/>
      <c r="U154" s="425"/>
      <c r="V154" s="425"/>
    </row>
    <row r="155" spans="2:34" ht="16.5" customHeight="1" outlineLevel="1" thickTop="1" thickBot="1" x14ac:dyDescent="0.3">
      <c r="B155" s="735" t="s">
        <v>1110</v>
      </c>
      <c r="C155" s="736" t="s">
        <v>1108</v>
      </c>
      <c r="D155" s="402" t="s">
        <v>1114</v>
      </c>
      <c r="E155" s="403" t="s">
        <v>1115</v>
      </c>
      <c r="F155" s="402" t="s">
        <v>1114</v>
      </c>
      <c r="G155" s="403" t="s">
        <v>1115</v>
      </c>
      <c r="H155" s="402" t="s">
        <v>1114</v>
      </c>
      <c r="I155" s="403" t="s">
        <v>1115</v>
      </c>
      <c r="J155" s="402" t="s">
        <v>1114</v>
      </c>
      <c r="K155" s="403" t="s">
        <v>1115</v>
      </c>
      <c r="L155" s="402" t="s">
        <v>1114</v>
      </c>
      <c r="M155" s="403" t="s">
        <v>1115</v>
      </c>
      <c r="N155" s="402" t="s">
        <v>1114</v>
      </c>
      <c r="O155" s="403" t="s">
        <v>1115</v>
      </c>
      <c r="P155" s="402" t="s">
        <v>1114</v>
      </c>
      <c r="Q155" s="403" t="s">
        <v>1115</v>
      </c>
      <c r="R155" s="402" t="s">
        <v>1114</v>
      </c>
      <c r="S155" s="403" t="s">
        <v>1115</v>
      </c>
      <c r="T155" s="402" t="s">
        <v>1114</v>
      </c>
      <c r="U155" s="403" t="s">
        <v>1115</v>
      </c>
      <c r="V155" s="402" t="s">
        <v>1114</v>
      </c>
      <c r="W155" s="403" t="s">
        <v>1115</v>
      </c>
      <c r="X155" s="402" t="s">
        <v>1114</v>
      </c>
      <c r="Y155" s="403" t="s">
        <v>1115</v>
      </c>
      <c r="Z155" s="402" t="s">
        <v>1114</v>
      </c>
      <c r="AA155" s="403" t="s">
        <v>1115</v>
      </c>
      <c r="AB155" s="402" t="s">
        <v>1114</v>
      </c>
      <c r="AC155" s="403" t="s">
        <v>1115</v>
      </c>
      <c r="AD155" s="402" t="s">
        <v>1114</v>
      </c>
      <c r="AE155" s="403" t="s">
        <v>1115</v>
      </c>
      <c r="AF155" s="744" t="s">
        <v>1118</v>
      </c>
      <c r="AG155" s="745"/>
      <c r="AH155" s="746"/>
    </row>
    <row r="156" spans="2:34" ht="16.5" customHeight="1" outlineLevel="1" thickTop="1" thickBot="1" x14ac:dyDescent="0.3">
      <c r="B156" s="428" t="s">
        <v>1102</v>
      </c>
      <c r="C156" s="487" t="str">
        <f>+$C$25</f>
        <v>Plan de atención al ciudadano y transparencia organizacional</v>
      </c>
      <c r="D156" s="405">
        <f t="shared" ref="D156:AE156" si="27">+D147*(1+$E$307)</f>
        <v>57977720.325800002</v>
      </c>
      <c r="E156" s="406">
        <f t="shared" si="27"/>
        <v>0</v>
      </c>
      <c r="F156" s="405">
        <f t="shared" si="27"/>
        <v>0</v>
      </c>
      <c r="G156" s="406">
        <f t="shared" si="27"/>
        <v>0</v>
      </c>
      <c r="H156" s="405">
        <f t="shared" si="27"/>
        <v>0</v>
      </c>
      <c r="I156" s="406">
        <f t="shared" si="27"/>
        <v>0</v>
      </c>
      <c r="J156" s="405">
        <f t="shared" si="27"/>
        <v>0</v>
      </c>
      <c r="K156" s="406">
        <f t="shared" si="27"/>
        <v>0</v>
      </c>
      <c r="L156" s="405">
        <f t="shared" si="27"/>
        <v>0</v>
      </c>
      <c r="M156" s="406">
        <f t="shared" si="27"/>
        <v>0</v>
      </c>
      <c r="N156" s="405">
        <f t="shared" si="27"/>
        <v>4243600</v>
      </c>
      <c r="O156" s="406">
        <f t="shared" si="27"/>
        <v>0</v>
      </c>
      <c r="P156" s="405">
        <f t="shared" si="27"/>
        <v>0</v>
      </c>
      <c r="Q156" s="406">
        <f t="shared" si="27"/>
        <v>0</v>
      </c>
      <c r="R156" s="405">
        <f t="shared" si="27"/>
        <v>0</v>
      </c>
      <c r="S156" s="406">
        <f t="shared" si="27"/>
        <v>0</v>
      </c>
      <c r="T156" s="405">
        <f t="shared" si="27"/>
        <v>0</v>
      </c>
      <c r="U156" s="406">
        <f t="shared" si="27"/>
        <v>0</v>
      </c>
      <c r="V156" s="405">
        <f t="shared" si="27"/>
        <v>0</v>
      </c>
      <c r="W156" s="406">
        <f t="shared" si="27"/>
        <v>0</v>
      </c>
      <c r="X156" s="405">
        <f t="shared" si="27"/>
        <v>0</v>
      </c>
      <c r="Y156" s="406">
        <f t="shared" si="27"/>
        <v>0</v>
      </c>
      <c r="Z156" s="405">
        <f t="shared" si="27"/>
        <v>0</v>
      </c>
      <c r="AA156" s="406">
        <f t="shared" si="27"/>
        <v>0</v>
      </c>
      <c r="AB156" s="405">
        <f t="shared" si="27"/>
        <v>0</v>
      </c>
      <c r="AC156" s="406">
        <f t="shared" si="27"/>
        <v>0</v>
      </c>
      <c r="AD156" s="405">
        <f t="shared" si="27"/>
        <v>0</v>
      </c>
      <c r="AE156" s="406">
        <f t="shared" si="27"/>
        <v>0</v>
      </c>
      <c r="AF156" s="383">
        <f>SUMIF($D$137:$AE$137,AF$137,$D156:$AE156)</f>
        <v>62221320.325800002</v>
      </c>
      <c r="AG156" s="384">
        <f>SUMIF($D$137:$AE$137,AG$137,$D156:$AE156)</f>
        <v>0</v>
      </c>
      <c r="AH156" s="389">
        <f>+AF156+AG156</f>
        <v>62221320.325800002</v>
      </c>
    </row>
    <row r="157" spans="2:34" ht="16.5" hidden="1" customHeight="1" outlineLevel="1" thickTop="1" thickBot="1" x14ac:dyDescent="0.3">
      <c r="B157" s="428" t="s">
        <v>1103</v>
      </c>
      <c r="C157" s="487">
        <f>+$C$47</f>
        <v>0</v>
      </c>
      <c r="D157" s="405">
        <f t="shared" ref="D157:AE157" si="28">+D148*(1+$E$307)</f>
        <v>0</v>
      </c>
      <c r="E157" s="406">
        <f t="shared" si="28"/>
        <v>0</v>
      </c>
      <c r="F157" s="405">
        <f t="shared" si="28"/>
        <v>0</v>
      </c>
      <c r="G157" s="406">
        <f t="shared" si="28"/>
        <v>0</v>
      </c>
      <c r="H157" s="405">
        <f t="shared" si="28"/>
        <v>0</v>
      </c>
      <c r="I157" s="406">
        <f t="shared" si="28"/>
        <v>0</v>
      </c>
      <c r="J157" s="405">
        <f t="shared" si="28"/>
        <v>0</v>
      </c>
      <c r="K157" s="406">
        <f t="shared" si="28"/>
        <v>0</v>
      </c>
      <c r="L157" s="405">
        <f t="shared" si="28"/>
        <v>0</v>
      </c>
      <c r="M157" s="406">
        <f t="shared" si="28"/>
        <v>0</v>
      </c>
      <c r="N157" s="405">
        <f t="shared" si="28"/>
        <v>0</v>
      </c>
      <c r="O157" s="406">
        <f t="shared" si="28"/>
        <v>0</v>
      </c>
      <c r="P157" s="405">
        <f t="shared" si="28"/>
        <v>0</v>
      </c>
      <c r="Q157" s="406">
        <f t="shared" si="28"/>
        <v>0</v>
      </c>
      <c r="R157" s="405">
        <f t="shared" si="28"/>
        <v>0</v>
      </c>
      <c r="S157" s="406">
        <f t="shared" si="28"/>
        <v>0</v>
      </c>
      <c r="T157" s="405">
        <f t="shared" si="28"/>
        <v>0</v>
      </c>
      <c r="U157" s="406">
        <f t="shared" si="28"/>
        <v>0</v>
      </c>
      <c r="V157" s="405">
        <f t="shared" si="28"/>
        <v>0</v>
      </c>
      <c r="W157" s="406">
        <f t="shared" si="28"/>
        <v>0</v>
      </c>
      <c r="X157" s="405">
        <f t="shared" si="28"/>
        <v>0</v>
      </c>
      <c r="Y157" s="406">
        <f t="shared" si="28"/>
        <v>0</v>
      </c>
      <c r="Z157" s="405">
        <f t="shared" si="28"/>
        <v>0</v>
      </c>
      <c r="AA157" s="406">
        <f t="shared" si="28"/>
        <v>0</v>
      </c>
      <c r="AB157" s="405">
        <f t="shared" si="28"/>
        <v>0</v>
      </c>
      <c r="AC157" s="406">
        <f t="shared" si="28"/>
        <v>0</v>
      </c>
      <c r="AD157" s="405">
        <f t="shared" si="28"/>
        <v>0</v>
      </c>
      <c r="AE157" s="406">
        <f t="shared" si="28"/>
        <v>0</v>
      </c>
      <c r="AF157" s="383">
        <f t="shared" ref="AF157:AG160" si="29">SUMIF($D$137:$AE$137,AF$137,$D157:$AE157)</f>
        <v>0</v>
      </c>
      <c r="AG157" s="384">
        <f t="shared" si="29"/>
        <v>0</v>
      </c>
      <c r="AH157" s="389">
        <f t="shared" ref="AH157:AH162" si="30">+AF157+AG157</f>
        <v>0</v>
      </c>
    </row>
    <row r="158" spans="2:34" ht="16.5" hidden="1" customHeight="1" outlineLevel="1" thickTop="1" thickBot="1" x14ac:dyDescent="0.3">
      <c r="B158" s="428" t="s">
        <v>1104</v>
      </c>
      <c r="C158" s="487">
        <f>+$C$69</f>
        <v>0</v>
      </c>
      <c r="D158" s="405">
        <f t="shared" ref="D158:AE158" si="31">+D149*(1+$E$307)</f>
        <v>0</v>
      </c>
      <c r="E158" s="406">
        <f t="shared" si="31"/>
        <v>0</v>
      </c>
      <c r="F158" s="405">
        <f t="shared" si="31"/>
        <v>0</v>
      </c>
      <c r="G158" s="406">
        <f t="shared" si="31"/>
        <v>0</v>
      </c>
      <c r="H158" s="405">
        <f t="shared" si="31"/>
        <v>0</v>
      </c>
      <c r="I158" s="406">
        <f t="shared" si="31"/>
        <v>0</v>
      </c>
      <c r="J158" s="405">
        <f t="shared" si="31"/>
        <v>0</v>
      </c>
      <c r="K158" s="406">
        <f t="shared" si="31"/>
        <v>0</v>
      </c>
      <c r="L158" s="405">
        <f t="shared" si="31"/>
        <v>0</v>
      </c>
      <c r="M158" s="406">
        <f t="shared" si="31"/>
        <v>0</v>
      </c>
      <c r="N158" s="405">
        <f t="shared" si="31"/>
        <v>0</v>
      </c>
      <c r="O158" s="406">
        <f t="shared" si="31"/>
        <v>0</v>
      </c>
      <c r="P158" s="405">
        <f t="shared" si="31"/>
        <v>0</v>
      </c>
      <c r="Q158" s="406">
        <f t="shared" si="31"/>
        <v>0</v>
      </c>
      <c r="R158" s="405">
        <f t="shared" si="31"/>
        <v>0</v>
      </c>
      <c r="S158" s="406">
        <f t="shared" si="31"/>
        <v>0</v>
      </c>
      <c r="T158" s="405">
        <f t="shared" si="31"/>
        <v>0</v>
      </c>
      <c r="U158" s="406">
        <f t="shared" si="31"/>
        <v>0</v>
      </c>
      <c r="V158" s="405">
        <f t="shared" si="31"/>
        <v>0</v>
      </c>
      <c r="W158" s="406">
        <f t="shared" si="31"/>
        <v>0</v>
      </c>
      <c r="X158" s="405">
        <f t="shared" si="31"/>
        <v>0</v>
      </c>
      <c r="Y158" s="406">
        <f t="shared" si="31"/>
        <v>0</v>
      </c>
      <c r="Z158" s="405">
        <f t="shared" si="31"/>
        <v>0</v>
      </c>
      <c r="AA158" s="406">
        <f t="shared" si="31"/>
        <v>0</v>
      </c>
      <c r="AB158" s="405">
        <f t="shared" si="31"/>
        <v>0</v>
      </c>
      <c r="AC158" s="406">
        <f t="shared" si="31"/>
        <v>0</v>
      </c>
      <c r="AD158" s="405">
        <f t="shared" si="31"/>
        <v>0</v>
      </c>
      <c r="AE158" s="406">
        <f t="shared" si="31"/>
        <v>0</v>
      </c>
      <c r="AF158" s="383">
        <f t="shared" si="29"/>
        <v>0</v>
      </c>
      <c r="AG158" s="384">
        <f t="shared" si="29"/>
        <v>0</v>
      </c>
      <c r="AH158" s="389">
        <f t="shared" si="30"/>
        <v>0</v>
      </c>
    </row>
    <row r="159" spans="2:34" ht="16.5" hidden="1" customHeight="1" outlineLevel="1" thickTop="1" thickBot="1" x14ac:dyDescent="0.3">
      <c r="B159" s="428" t="s">
        <v>1105</v>
      </c>
      <c r="C159" s="487" t="e">
        <f>+$C$91</f>
        <v>#REF!</v>
      </c>
      <c r="D159" s="405" t="e">
        <f t="shared" ref="D159:AE159" si="32">+D150*(1+$E$307)</f>
        <v>#REF!</v>
      </c>
      <c r="E159" s="406" t="e">
        <f t="shared" si="32"/>
        <v>#REF!</v>
      </c>
      <c r="F159" s="405" t="e">
        <f t="shared" si="32"/>
        <v>#REF!</v>
      </c>
      <c r="G159" s="406" t="e">
        <f t="shared" si="32"/>
        <v>#REF!</v>
      </c>
      <c r="H159" s="405" t="e">
        <f t="shared" si="32"/>
        <v>#REF!</v>
      </c>
      <c r="I159" s="406" t="e">
        <f t="shared" si="32"/>
        <v>#REF!</v>
      </c>
      <c r="J159" s="405" t="e">
        <f t="shared" si="32"/>
        <v>#REF!</v>
      </c>
      <c r="K159" s="406" t="e">
        <f t="shared" si="32"/>
        <v>#REF!</v>
      </c>
      <c r="L159" s="405" t="e">
        <f t="shared" si="32"/>
        <v>#REF!</v>
      </c>
      <c r="M159" s="406" t="e">
        <f t="shared" si="32"/>
        <v>#REF!</v>
      </c>
      <c r="N159" s="405" t="e">
        <f t="shared" si="32"/>
        <v>#REF!</v>
      </c>
      <c r="O159" s="406" t="e">
        <f t="shared" si="32"/>
        <v>#REF!</v>
      </c>
      <c r="P159" s="405" t="e">
        <f t="shared" si="32"/>
        <v>#REF!</v>
      </c>
      <c r="Q159" s="406" t="e">
        <f t="shared" si="32"/>
        <v>#REF!</v>
      </c>
      <c r="R159" s="405" t="e">
        <f t="shared" si="32"/>
        <v>#REF!</v>
      </c>
      <c r="S159" s="406" t="e">
        <f t="shared" si="32"/>
        <v>#REF!</v>
      </c>
      <c r="T159" s="405" t="e">
        <f t="shared" si="32"/>
        <v>#REF!</v>
      </c>
      <c r="U159" s="406" t="e">
        <f t="shared" si="32"/>
        <v>#REF!</v>
      </c>
      <c r="V159" s="405" t="e">
        <f t="shared" si="32"/>
        <v>#REF!</v>
      </c>
      <c r="W159" s="406" t="e">
        <f t="shared" si="32"/>
        <v>#REF!</v>
      </c>
      <c r="X159" s="405" t="e">
        <f t="shared" si="32"/>
        <v>#REF!</v>
      </c>
      <c r="Y159" s="406" t="e">
        <f t="shared" si="32"/>
        <v>#REF!</v>
      </c>
      <c r="Z159" s="405" t="e">
        <f t="shared" si="32"/>
        <v>#REF!</v>
      </c>
      <c r="AA159" s="406" t="e">
        <f t="shared" si="32"/>
        <v>#REF!</v>
      </c>
      <c r="AB159" s="405" t="e">
        <f t="shared" si="32"/>
        <v>#REF!</v>
      </c>
      <c r="AC159" s="406" t="e">
        <f t="shared" si="32"/>
        <v>#REF!</v>
      </c>
      <c r="AD159" s="405" t="e">
        <f t="shared" si="32"/>
        <v>#REF!</v>
      </c>
      <c r="AE159" s="406" t="e">
        <f t="shared" si="32"/>
        <v>#REF!</v>
      </c>
      <c r="AF159" s="383" t="e">
        <f t="shared" si="29"/>
        <v>#REF!</v>
      </c>
      <c r="AG159" s="384" t="e">
        <f t="shared" si="29"/>
        <v>#REF!</v>
      </c>
      <c r="AH159" s="389" t="e">
        <f t="shared" si="30"/>
        <v>#REF!</v>
      </c>
    </row>
    <row r="160" spans="2:34" ht="16.5" hidden="1" customHeight="1" outlineLevel="1" thickTop="1" thickBot="1" x14ac:dyDescent="0.3">
      <c r="B160" s="428" t="s">
        <v>1106</v>
      </c>
      <c r="C160" s="487" t="e">
        <f>+$C$113</f>
        <v>#REF!</v>
      </c>
      <c r="D160" s="405" t="e">
        <f t="shared" ref="D160:AE160" si="33">+D151*(1+$E$307)</f>
        <v>#REF!</v>
      </c>
      <c r="E160" s="406" t="e">
        <f t="shared" si="33"/>
        <v>#REF!</v>
      </c>
      <c r="F160" s="405" t="e">
        <f t="shared" si="33"/>
        <v>#REF!</v>
      </c>
      <c r="G160" s="406" t="e">
        <f t="shared" si="33"/>
        <v>#REF!</v>
      </c>
      <c r="H160" s="405" t="e">
        <f t="shared" si="33"/>
        <v>#REF!</v>
      </c>
      <c r="I160" s="406" t="e">
        <f t="shared" si="33"/>
        <v>#REF!</v>
      </c>
      <c r="J160" s="405" t="e">
        <f t="shared" si="33"/>
        <v>#REF!</v>
      </c>
      <c r="K160" s="406" t="e">
        <f t="shared" si="33"/>
        <v>#REF!</v>
      </c>
      <c r="L160" s="405" t="e">
        <f t="shared" si="33"/>
        <v>#REF!</v>
      </c>
      <c r="M160" s="406" t="e">
        <f t="shared" si="33"/>
        <v>#REF!</v>
      </c>
      <c r="N160" s="405" t="e">
        <f t="shared" si="33"/>
        <v>#REF!</v>
      </c>
      <c r="O160" s="406" t="e">
        <f t="shared" si="33"/>
        <v>#REF!</v>
      </c>
      <c r="P160" s="405" t="e">
        <f t="shared" si="33"/>
        <v>#REF!</v>
      </c>
      <c r="Q160" s="406" t="e">
        <f t="shared" si="33"/>
        <v>#REF!</v>
      </c>
      <c r="R160" s="405" t="e">
        <f t="shared" si="33"/>
        <v>#REF!</v>
      </c>
      <c r="S160" s="406" t="e">
        <f t="shared" si="33"/>
        <v>#REF!</v>
      </c>
      <c r="T160" s="405" t="e">
        <f t="shared" si="33"/>
        <v>#REF!</v>
      </c>
      <c r="U160" s="406" t="e">
        <f t="shared" si="33"/>
        <v>#REF!</v>
      </c>
      <c r="V160" s="405" t="e">
        <f t="shared" si="33"/>
        <v>#REF!</v>
      </c>
      <c r="W160" s="406" t="e">
        <f t="shared" si="33"/>
        <v>#REF!</v>
      </c>
      <c r="X160" s="405" t="e">
        <f t="shared" si="33"/>
        <v>#REF!</v>
      </c>
      <c r="Y160" s="406" t="e">
        <f t="shared" si="33"/>
        <v>#REF!</v>
      </c>
      <c r="Z160" s="405" t="e">
        <f t="shared" si="33"/>
        <v>#REF!</v>
      </c>
      <c r="AA160" s="406" t="e">
        <f t="shared" si="33"/>
        <v>#REF!</v>
      </c>
      <c r="AB160" s="405" t="e">
        <f t="shared" si="33"/>
        <v>#REF!</v>
      </c>
      <c r="AC160" s="406" t="e">
        <f t="shared" si="33"/>
        <v>#REF!</v>
      </c>
      <c r="AD160" s="405" t="e">
        <f t="shared" si="33"/>
        <v>#REF!</v>
      </c>
      <c r="AE160" s="406" t="e">
        <f t="shared" si="33"/>
        <v>#REF!</v>
      </c>
      <c r="AF160" s="383" t="e">
        <f t="shared" si="29"/>
        <v>#REF!</v>
      </c>
      <c r="AG160" s="384" t="e">
        <f t="shared" si="29"/>
        <v>#REF!</v>
      </c>
      <c r="AH160" s="389" t="e">
        <f t="shared" si="30"/>
        <v>#REF!</v>
      </c>
    </row>
    <row r="161" spans="2:34" ht="2.25" customHeight="1" outlineLevel="1" thickTop="1" thickBot="1" x14ac:dyDescent="0.3">
      <c r="B161" s="430"/>
      <c r="C161" s="480"/>
      <c r="D161" s="408"/>
      <c r="E161" s="408"/>
      <c r="F161" s="408"/>
      <c r="G161" s="408"/>
      <c r="H161" s="408"/>
      <c r="I161" s="408"/>
      <c r="J161" s="408"/>
      <c r="K161" s="408"/>
      <c r="L161" s="408"/>
      <c r="M161" s="408"/>
      <c r="N161" s="408"/>
      <c r="O161" s="408"/>
      <c r="P161" s="408"/>
      <c r="Q161" s="408"/>
      <c r="R161" s="408"/>
      <c r="S161" s="408"/>
      <c r="T161" s="408"/>
      <c r="U161" s="408"/>
      <c r="V161" s="408"/>
      <c r="W161" s="408"/>
      <c r="X161" s="408"/>
      <c r="Y161" s="408"/>
      <c r="Z161" s="408"/>
      <c r="AA161" s="408"/>
      <c r="AB161" s="408"/>
      <c r="AC161" s="408"/>
      <c r="AD161" s="408"/>
      <c r="AE161" s="408"/>
      <c r="AF161" s="409"/>
      <c r="AG161" s="410"/>
      <c r="AH161" s="390">
        <f t="shared" si="30"/>
        <v>0</v>
      </c>
    </row>
    <row r="162" spans="2:34" ht="16.5" customHeight="1" outlineLevel="1" thickTop="1" thickBot="1" x14ac:dyDescent="0.3">
      <c r="B162" s="737" t="s">
        <v>1113</v>
      </c>
      <c r="C162" s="738"/>
      <c r="D162" s="414" t="e">
        <f>SUM(D156:D160)</f>
        <v>#REF!</v>
      </c>
      <c r="E162" s="412" t="e">
        <f t="shared" ref="E162:AE162" si="34">SUM(E156:E160)</f>
        <v>#REF!</v>
      </c>
      <c r="F162" s="411" t="e">
        <f t="shared" si="34"/>
        <v>#REF!</v>
      </c>
      <c r="G162" s="412" t="e">
        <f t="shared" si="34"/>
        <v>#REF!</v>
      </c>
      <c r="H162" s="411" t="e">
        <f t="shared" si="34"/>
        <v>#REF!</v>
      </c>
      <c r="I162" s="412" t="e">
        <f t="shared" si="34"/>
        <v>#REF!</v>
      </c>
      <c r="J162" s="411" t="e">
        <f t="shared" si="34"/>
        <v>#REF!</v>
      </c>
      <c r="K162" s="412" t="e">
        <f t="shared" si="34"/>
        <v>#REF!</v>
      </c>
      <c r="L162" s="411" t="e">
        <f t="shared" si="34"/>
        <v>#REF!</v>
      </c>
      <c r="M162" s="412" t="e">
        <f t="shared" si="34"/>
        <v>#REF!</v>
      </c>
      <c r="N162" s="411" t="e">
        <f t="shared" si="34"/>
        <v>#REF!</v>
      </c>
      <c r="O162" s="412" t="e">
        <f t="shared" si="34"/>
        <v>#REF!</v>
      </c>
      <c r="P162" s="411" t="e">
        <f t="shared" si="34"/>
        <v>#REF!</v>
      </c>
      <c r="Q162" s="412" t="e">
        <f t="shared" si="34"/>
        <v>#REF!</v>
      </c>
      <c r="R162" s="411" t="e">
        <f t="shared" si="34"/>
        <v>#REF!</v>
      </c>
      <c r="S162" s="412" t="e">
        <f t="shared" si="34"/>
        <v>#REF!</v>
      </c>
      <c r="T162" s="411" t="e">
        <f t="shared" si="34"/>
        <v>#REF!</v>
      </c>
      <c r="U162" s="412" t="e">
        <f t="shared" si="34"/>
        <v>#REF!</v>
      </c>
      <c r="V162" s="411" t="e">
        <f t="shared" si="34"/>
        <v>#REF!</v>
      </c>
      <c r="W162" s="412" t="e">
        <f t="shared" si="34"/>
        <v>#REF!</v>
      </c>
      <c r="X162" s="411" t="e">
        <f t="shared" si="34"/>
        <v>#REF!</v>
      </c>
      <c r="Y162" s="412" t="e">
        <f t="shared" si="34"/>
        <v>#REF!</v>
      </c>
      <c r="Z162" s="411" t="e">
        <f t="shared" si="34"/>
        <v>#REF!</v>
      </c>
      <c r="AA162" s="412" t="e">
        <f t="shared" si="34"/>
        <v>#REF!</v>
      </c>
      <c r="AB162" s="411" t="e">
        <f t="shared" si="34"/>
        <v>#REF!</v>
      </c>
      <c r="AC162" s="412" t="e">
        <f t="shared" si="34"/>
        <v>#REF!</v>
      </c>
      <c r="AD162" s="411" t="e">
        <f t="shared" si="34"/>
        <v>#REF!</v>
      </c>
      <c r="AE162" s="412" t="e">
        <f t="shared" si="34"/>
        <v>#REF!</v>
      </c>
      <c r="AF162" s="385" t="e">
        <f>SUM(AF156:AF160)</f>
        <v>#REF!</v>
      </c>
      <c r="AG162" s="386" t="e">
        <f>SUM(AG156:AG160)</f>
        <v>#REF!</v>
      </c>
      <c r="AH162" s="391" t="e">
        <f t="shared" si="30"/>
        <v>#REF!</v>
      </c>
    </row>
    <row r="163" spans="2:34" ht="14.25" customHeight="1" thickTop="1" x14ac:dyDescent="0.25">
      <c r="P163" s="425"/>
      <c r="Q163" s="425"/>
      <c r="R163" s="425"/>
      <c r="S163" s="425"/>
      <c r="T163" s="425"/>
      <c r="U163" s="425"/>
      <c r="V163" s="425"/>
    </row>
    <row r="164" spans="2:34" ht="90" hidden="1" thickBot="1" x14ac:dyDescent="0.3">
      <c r="D164" s="400" t="str">
        <f>+D165&amp;D166</f>
        <v>Contratación de PersonalR.INV</v>
      </c>
      <c r="E164" s="400" t="str">
        <f>+D165&amp;E166</f>
        <v>Contratación de PersonalR.AG</v>
      </c>
      <c r="F164" s="400" t="str">
        <f>+F165&amp;F166</f>
        <v>Compra de equipoR.INV</v>
      </c>
      <c r="G164" s="400" t="str">
        <f>+F165&amp;G166</f>
        <v>Compra de equipoR.AG</v>
      </c>
      <c r="H164" s="400" t="str">
        <f>+H165&amp;H166</f>
        <v>SegurosR.INV</v>
      </c>
      <c r="I164" s="400" t="str">
        <f>+H165&amp;I166</f>
        <v>SegurosR.AG</v>
      </c>
      <c r="J164" s="400" t="str">
        <f>+J165&amp;J166</f>
        <v>Servicios de mantenimientoR.INV</v>
      </c>
      <c r="K164" s="400" t="str">
        <f>+J165&amp;K166</f>
        <v>Servicios de mantenimientoR.AG</v>
      </c>
      <c r="L164" s="400" t="str">
        <f>+L165&amp;L166</f>
        <v>MaterialesR.INV</v>
      </c>
      <c r="M164" s="400" t="str">
        <f>+L165&amp;M166</f>
        <v>MaterialesR.AG</v>
      </c>
      <c r="N164" s="400" t="str">
        <f>+N165&amp;N166</f>
        <v>Impresos y publicacionesR.INV</v>
      </c>
      <c r="O164" s="400" t="str">
        <f>+N165&amp;O166</f>
        <v>Impresos y publicacionesR.AG</v>
      </c>
      <c r="P164" s="400" t="str">
        <f>+P165&amp;P166</f>
        <v>Libros y/o revistasR.INV</v>
      </c>
      <c r="Q164" s="400" t="str">
        <f>+P165&amp;Q166</f>
        <v>Libros y/o revistasR.AG</v>
      </c>
      <c r="R164" s="400" t="str">
        <f>+R165&amp;R166</f>
        <v>Comunicación y transporteR.INV</v>
      </c>
      <c r="S164" s="400" t="str">
        <f>+R165&amp;S166</f>
        <v>Comunicación y transporteR.AG</v>
      </c>
      <c r="T164" s="400" t="str">
        <f>+T165&amp;T166</f>
        <v>ArrendamientoR.INV</v>
      </c>
      <c r="U164" s="400" t="str">
        <f>+T165&amp;U166</f>
        <v>ArrendamientoR.AG</v>
      </c>
      <c r="V164" s="400" t="str">
        <f>+V165&amp;V166</f>
        <v>ImpuestosR.INV</v>
      </c>
      <c r="W164" s="400" t="str">
        <f>+V165&amp;W166</f>
        <v>ImpuestosR.AG</v>
      </c>
      <c r="X164" s="400" t="str">
        <f>+X165&amp;X166</f>
        <v>Servicios públicosR.INV</v>
      </c>
      <c r="Y164" s="400" t="str">
        <f>+X165&amp;Y166</f>
        <v>Servicios públicosR.AG</v>
      </c>
      <c r="Z164" s="400" t="str">
        <f>+Z165&amp;Z166</f>
        <v>ViáticosR.INV</v>
      </c>
      <c r="AA164" s="400" t="str">
        <f>+Z165&amp;AA166</f>
        <v>ViáticosR.AG</v>
      </c>
      <c r="AB164" s="400" t="str">
        <f>+AB165&amp;AB166</f>
        <v>CapacitaciónR.INV</v>
      </c>
      <c r="AC164" s="400" t="str">
        <f>+AB165&amp;AC166</f>
        <v>CapacitaciónR.AG</v>
      </c>
      <c r="AD164" s="400" t="str">
        <f>+AD165&amp;AD166</f>
        <v>Estudiantes (seguros)R.INV</v>
      </c>
      <c r="AE164" s="400" t="str">
        <f>+AD165&amp;AE166</f>
        <v>Estudiantes (seguros)R.AG</v>
      </c>
    </row>
    <row r="165" spans="2:34" ht="32.25" hidden="1" customHeight="1" outlineLevel="1" thickTop="1" thickBot="1" x14ac:dyDescent="0.3">
      <c r="C165" s="437" t="s">
        <v>1120</v>
      </c>
      <c r="D165" s="739" t="s">
        <v>1089</v>
      </c>
      <c r="E165" s="740"/>
      <c r="F165" s="739" t="s">
        <v>1090</v>
      </c>
      <c r="G165" s="740"/>
      <c r="H165" s="739" t="s">
        <v>1091</v>
      </c>
      <c r="I165" s="740"/>
      <c r="J165" s="739" t="s">
        <v>1092</v>
      </c>
      <c r="K165" s="740"/>
      <c r="L165" s="739" t="s">
        <v>1093</v>
      </c>
      <c r="M165" s="740"/>
      <c r="N165" s="739" t="s">
        <v>1094</v>
      </c>
      <c r="O165" s="740"/>
      <c r="P165" s="739" t="s">
        <v>178</v>
      </c>
      <c r="Q165" s="740"/>
      <c r="R165" s="739" t="s">
        <v>1095</v>
      </c>
      <c r="S165" s="740"/>
      <c r="T165" s="739" t="s">
        <v>1096</v>
      </c>
      <c r="U165" s="740"/>
      <c r="V165" s="739" t="s">
        <v>1097</v>
      </c>
      <c r="W165" s="740"/>
      <c r="X165" s="739" t="s">
        <v>1098</v>
      </c>
      <c r="Y165" s="740"/>
      <c r="Z165" s="739" t="s">
        <v>1099</v>
      </c>
      <c r="AA165" s="740"/>
      <c r="AB165" s="739" t="s">
        <v>1100</v>
      </c>
      <c r="AC165" s="740"/>
      <c r="AD165" s="739" t="s">
        <v>1101</v>
      </c>
      <c r="AE165" s="757"/>
      <c r="AF165" s="438" t="s">
        <v>1124</v>
      </c>
      <c r="AG165" s="439" t="s">
        <v>1125</v>
      </c>
      <c r="AH165" s="440" t="s">
        <v>1107</v>
      </c>
    </row>
    <row r="166" spans="2:34" ht="16.5" hidden="1" customHeight="1" outlineLevel="1" thickTop="1" thickBot="1" x14ac:dyDescent="0.3">
      <c r="B166" s="735"/>
      <c r="C166" s="736"/>
      <c r="D166" s="402" t="s">
        <v>1114</v>
      </c>
      <c r="E166" s="403" t="s">
        <v>1115</v>
      </c>
      <c r="F166" s="402" t="s">
        <v>1114</v>
      </c>
      <c r="G166" s="403" t="s">
        <v>1115</v>
      </c>
      <c r="H166" s="402" t="s">
        <v>1114</v>
      </c>
      <c r="I166" s="403" t="s">
        <v>1115</v>
      </c>
      <c r="J166" s="402" t="s">
        <v>1114</v>
      </c>
      <c r="K166" s="403" t="s">
        <v>1115</v>
      </c>
      <c r="L166" s="402" t="s">
        <v>1114</v>
      </c>
      <c r="M166" s="403" t="s">
        <v>1115</v>
      </c>
      <c r="N166" s="402" t="s">
        <v>1114</v>
      </c>
      <c r="O166" s="403" t="s">
        <v>1115</v>
      </c>
      <c r="P166" s="402" t="s">
        <v>1114</v>
      </c>
      <c r="Q166" s="403" t="s">
        <v>1115</v>
      </c>
      <c r="R166" s="402" t="s">
        <v>1114</v>
      </c>
      <c r="S166" s="403" t="s">
        <v>1115</v>
      </c>
      <c r="T166" s="402" t="s">
        <v>1114</v>
      </c>
      <c r="U166" s="403" t="s">
        <v>1115</v>
      </c>
      <c r="V166" s="402" t="s">
        <v>1114</v>
      </c>
      <c r="W166" s="403" t="s">
        <v>1115</v>
      </c>
      <c r="X166" s="402" t="s">
        <v>1114</v>
      </c>
      <c r="Y166" s="403" t="s">
        <v>1115</v>
      </c>
      <c r="Z166" s="402" t="s">
        <v>1114</v>
      </c>
      <c r="AA166" s="403" t="s">
        <v>1115</v>
      </c>
      <c r="AB166" s="402" t="s">
        <v>1114</v>
      </c>
      <c r="AC166" s="403" t="s">
        <v>1115</v>
      </c>
      <c r="AD166" s="402" t="s">
        <v>1114</v>
      </c>
      <c r="AE166" s="403" t="s">
        <v>1115</v>
      </c>
      <c r="AF166" s="393" t="s">
        <v>1114</v>
      </c>
      <c r="AG166" s="394" t="s">
        <v>1115</v>
      </c>
      <c r="AH166" s="395" t="s">
        <v>1123</v>
      </c>
    </row>
    <row r="167" spans="2:34" ht="16.5" hidden="1" customHeight="1" outlineLevel="1" thickTop="1" thickBot="1" x14ac:dyDescent="0.3">
      <c r="B167" s="428" t="s">
        <v>1102</v>
      </c>
      <c r="C167" s="429" t="str">
        <f>+$C$25</f>
        <v>Plan de atención al ciudadano y transparencia organizacional</v>
      </c>
      <c r="D167" s="411">
        <f>SUM(D168:D170)</f>
        <v>168916331.18580002</v>
      </c>
      <c r="E167" s="412">
        <f t="shared" ref="E167:AE167" si="35">SUM(E168:E170)</f>
        <v>0</v>
      </c>
      <c r="F167" s="411">
        <f t="shared" si="35"/>
        <v>0</v>
      </c>
      <c r="G167" s="412">
        <f t="shared" si="35"/>
        <v>0</v>
      </c>
      <c r="H167" s="411">
        <f t="shared" si="35"/>
        <v>0</v>
      </c>
      <c r="I167" s="412">
        <f t="shared" si="35"/>
        <v>0</v>
      </c>
      <c r="J167" s="411">
        <f t="shared" si="35"/>
        <v>0</v>
      </c>
      <c r="K167" s="412">
        <f t="shared" si="35"/>
        <v>0</v>
      </c>
      <c r="L167" s="411">
        <f t="shared" si="35"/>
        <v>0</v>
      </c>
      <c r="M167" s="412">
        <f t="shared" si="35"/>
        <v>0</v>
      </c>
      <c r="N167" s="411">
        <f t="shared" si="35"/>
        <v>12363600</v>
      </c>
      <c r="O167" s="412">
        <f t="shared" si="35"/>
        <v>0</v>
      </c>
      <c r="P167" s="411">
        <f t="shared" si="35"/>
        <v>0</v>
      </c>
      <c r="Q167" s="412">
        <f t="shared" si="35"/>
        <v>0</v>
      </c>
      <c r="R167" s="411">
        <f t="shared" si="35"/>
        <v>0</v>
      </c>
      <c r="S167" s="412">
        <f t="shared" si="35"/>
        <v>0</v>
      </c>
      <c r="T167" s="411">
        <f t="shared" si="35"/>
        <v>0</v>
      </c>
      <c r="U167" s="412">
        <f t="shared" si="35"/>
        <v>0</v>
      </c>
      <c r="V167" s="411">
        <f t="shared" si="35"/>
        <v>0</v>
      </c>
      <c r="W167" s="412">
        <f t="shared" si="35"/>
        <v>0</v>
      </c>
      <c r="X167" s="411">
        <f t="shared" si="35"/>
        <v>0</v>
      </c>
      <c r="Y167" s="412">
        <f t="shared" si="35"/>
        <v>0</v>
      </c>
      <c r="Z167" s="411">
        <f t="shared" si="35"/>
        <v>0</v>
      </c>
      <c r="AA167" s="412">
        <f t="shared" si="35"/>
        <v>0</v>
      </c>
      <c r="AB167" s="411">
        <f t="shared" si="35"/>
        <v>0</v>
      </c>
      <c r="AC167" s="412">
        <f t="shared" si="35"/>
        <v>0</v>
      </c>
      <c r="AD167" s="411">
        <f t="shared" si="35"/>
        <v>0</v>
      </c>
      <c r="AE167" s="412">
        <f t="shared" si="35"/>
        <v>0</v>
      </c>
      <c r="AF167" s="385">
        <f>SUMIF($D$166:$AE$166,AF$166,$D167:$AE167)</f>
        <v>181279931.18580002</v>
      </c>
      <c r="AG167" s="386">
        <f>SUMIF($D$166:$AE$166,AG$166,$D167:$AE167)</f>
        <v>0</v>
      </c>
      <c r="AH167" s="391">
        <f>+AF167+AG167</f>
        <v>181279931.18580002</v>
      </c>
    </row>
    <row r="168" spans="2:34" ht="16.5" hidden="1" customHeight="1" outlineLevel="1" thickTop="1" thickBot="1" x14ac:dyDescent="0.3">
      <c r="B168" s="488"/>
      <c r="C168" s="442" t="s">
        <v>1108</v>
      </c>
      <c r="D168" s="415">
        <f t="shared" ref="D168:AE168" si="36">+INDEX($D$23:$AK$133,MATCH($C$167,$C$23:$C$133,0),MATCH(D$164,$D$22:$AK$22,0))</f>
        <v>54649562</v>
      </c>
      <c r="E168" s="415">
        <f t="shared" si="36"/>
        <v>0</v>
      </c>
      <c r="F168" s="415">
        <f t="shared" si="36"/>
        <v>0</v>
      </c>
      <c r="G168" s="415">
        <f t="shared" si="36"/>
        <v>0</v>
      </c>
      <c r="H168" s="415">
        <f t="shared" si="36"/>
        <v>0</v>
      </c>
      <c r="I168" s="415">
        <f t="shared" si="36"/>
        <v>0</v>
      </c>
      <c r="J168" s="415">
        <f t="shared" si="36"/>
        <v>0</v>
      </c>
      <c r="K168" s="415">
        <f t="shared" si="36"/>
        <v>0</v>
      </c>
      <c r="L168" s="415">
        <f t="shared" si="36"/>
        <v>0</v>
      </c>
      <c r="M168" s="415">
        <f t="shared" si="36"/>
        <v>0</v>
      </c>
      <c r="N168" s="415">
        <f t="shared" si="36"/>
        <v>4000000</v>
      </c>
      <c r="O168" s="415">
        <f t="shared" si="36"/>
        <v>0</v>
      </c>
      <c r="P168" s="415">
        <f t="shared" si="36"/>
        <v>0</v>
      </c>
      <c r="Q168" s="415">
        <f t="shared" si="36"/>
        <v>0</v>
      </c>
      <c r="R168" s="415">
        <f t="shared" si="36"/>
        <v>0</v>
      </c>
      <c r="S168" s="415">
        <f t="shared" si="36"/>
        <v>0</v>
      </c>
      <c r="T168" s="415">
        <f t="shared" si="36"/>
        <v>0</v>
      </c>
      <c r="U168" s="415">
        <f t="shared" si="36"/>
        <v>0</v>
      </c>
      <c r="V168" s="415">
        <f t="shared" si="36"/>
        <v>0</v>
      </c>
      <c r="W168" s="415">
        <f t="shared" si="36"/>
        <v>0</v>
      </c>
      <c r="X168" s="415">
        <f t="shared" si="36"/>
        <v>0</v>
      </c>
      <c r="Y168" s="415">
        <f t="shared" si="36"/>
        <v>0</v>
      </c>
      <c r="Z168" s="415">
        <f t="shared" si="36"/>
        <v>0</v>
      </c>
      <c r="AA168" s="415">
        <f t="shared" si="36"/>
        <v>0</v>
      </c>
      <c r="AB168" s="415">
        <f t="shared" si="36"/>
        <v>0</v>
      </c>
      <c r="AC168" s="415">
        <f t="shared" si="36"/>
        <v>0</v>
      </c>
      <c r="AD168" s="415">
        <f t="shared" si="36"/>
        <v>0</v>
      </c>
      <c r="AE168" s="415">
        <f t="shared" si="36"/>
        <v>0</v>
      </c>
      <c r="AF168" s="383">
        <f t="shared" ref="AF168:AG170" si="37">SUMIF($D$166:$AE$166,AF$166,$D168:$AE168)</f>
        <v>58649562</v>
      </c>
      <c r="AG168" s="384">
        <f t="shared" si="37"/>
        <v>0</v>
      </c>
      <c r="AH168" s="389">
        <f t="shared" ref="AH168:AH170" si="38">+AF168+AG168</f>
        <v>58649562</v>
      </c>
    </row>
    <row r="169" spans="2:34" ht="16.5" hidden="1" customHeight="1" outlineLevel="1" thickTop="1" thickBot="1" x14ac:dyDescent="0.3">
      <c r="B169" s="488"/>
      <c r="C169" s="442" t="s">
        <v>1109</v>
      </c>
      <c r="D169" s="415">
        <f t="shared" ref="D169:M170" si="39">+D168*(1+$E$307)</f>
        <v>56289048.859999999</v>
      </c>
      <c r="E169" s="415">
        <f t="shared" si="39"/>
        <v>0</v>
      </c>
      <c r="F169" s="415">
        <f t="shared" si="39"/>
        <v>0</v>
      </c>
      <c r="G169" s="415">
        <f t="shared" si="39"/>
        <v>0</v>
      </c>
      <c r="H169" s="415">
        <f t="shared" si="39"/>
        <v>0</v>
      </c>
      <c r="I169" s="415">
        <f t="shared" si="39"/>
        <v>0</v>
      </c>
      <c r="J169" s="415">
        <f t="shared" si="39"/>
        <v>0</v>
      </c>
      <c r="K169" s="415">
        <f t="shared" si="39"/>
        <v>0</v>
      </c>
      <c r="L169" s="415">
        <f t="shared" si="39"/>
        <v>0</v>
      </c>
      <c r="M169" s="415">
        <f t="shared" si="39"/>
        <v>0</v>
      </c>
      <c r="N169" s="415">
        <f t="shared" ref="N169:W170" si="40">+N168*(1+$E$307)</f>
        <v>4120000</v>
      </c>
      <c r="O169" s="415">
        <f t="shared" si="40"/>
        <v>0</v>
      </c>
      <c r="P169" s="415">
        <f t="shared" si="40"/>
        <v>0</v>
      </c>
      <c r="Q169" s="415">
        <f t="shared" si="40"/>
        <v>0</v>
      </c>
      <c r="R169" s="415">
        <f t="shared" si="40"/>
        <v>0</v>
      </c>
      <c r="S169" s="415">
        <f t="shared" si="40"/>
        <v>0</v>
      </c>
      <c r="T169" s="415">
        <f t="shared" si="40"/>
        <v>0</v>
      </c>
      <c r="U169" s="415">
        <f t="shared" si="40"/>
        <v>0</v>
      </c>
      <c r="V169" s="415">
        <f t="shared" si="40"/>
        <v>0</v>
      </c>
      <c r="W169" s="415">
        <f t="shared" si="40"/>
        <v>0</v>
      </c>
      <c r="X169" s="415">
        <f t="shared" ref="X169:AE170" si="41">+X168*(1+$E$307)</f>
        <v>0</v>
      </c>
      <c r="Y169" s="415">
        <f t="shared" si="41"/>
        <v>0</v>
      </c>
      <c r="Z169" s="415">
        <f t="shared" si="41"/>
        <v>0</v>
      </c>
      <c r="AA169" s="415">
        <f t="shared" si="41"/>
        <v>0</v>
      </c>
      <c r="AB169" s="415">
        <f t="shared" si="41"/>
        <v>0</v>
      </c>
      <c r="AC169" s="415">
        <f t="shared" si="41"/>
        <v>0</v>
      </c>
      <c r="AD169" s="415">
        <f t="shared" si="41"/>
        <v>0</v>
      </c>
      <c r="AE169" s="415">
        <f t="shared" si="41"/>
        <v>0</v>
      </c>
      <c r="AF169" s="383">
        <f t="shared" si="37"/>
        <v>60409048.859999999</v>
      </c>
      <c r="AG169" s="384">
        <f t="shared" si="37"/>
        <v>0</v>
      </c>
      <c r="AH169" s="389">
        <f t="shared" si="38"/>
        <v>60409048.859999999</v>
      </c>
    </row>
    <row r="170" spans="2:34" ht="16.5" hidden="1" customHeight="1" outlineLevel="1" thickTop="1" thickBot="1" x14ac:dyDescent="0.3">
      <c r="B170" s="488"/>
      <c r="C170" s="442" t="s">
        <v>1110</v>
      </c>
      <c r="D170" s="415">
        <f t="shared" si="39"/>
        <v>57977720.325800002</v>
      </c>
      <c r="E170" s="415">
        <f t="shared" si="39"/>
        <v>0</v>
      </c>
      <c r="F170" s="415">
        <f t="shared" si="39"/>
        <v>0</v>
      </c>
      <c r="G170" s="415">
        <f t="shared" si="39"/>
        <v>0</v>
      </c>
      <c r="H170" s="415">
        <f t="shared" si="39"/>
        <v>0</v>
      </c>
      <c r="I170" s="415">
        <f t="shared" si="39"/>
        <v>0</v>
      </c>
      <c r="J170" s="415">
        <f t="shared" si="39"/>
        <v>0</v>
      </c>
      <c r="K170" s="415">
        <f t="shared" si="39"/>
        <v>0</v>
      </c>
      <c r="L170" s="415">
        <f t="shared" si="39"/>
        <v>0</v>
      </c>
      <c r="M170" s="415">
        <f t="shared" si="39"/>
        <v>0</v>
      </c>
      <c r="N170" s="415">
        <f t="shared" si="40"/>
        <v>4243600</v>
      </c>
      <c r="O170" s="415">
        <f t="shared" si="40"/>
        <v>0</v>
      </c>
      <c r="P170" s="415">
        <f t="shared" si="40"/>
        <v>0</v>
      </c>
      <c r="Q170" s="415">
        <f t="shared" si="40"/>
        <v>0</v>
      </c>
      <c r="R170" s="415">
        <f t="shared" si="40"/>
        <v>0</v>
      </c>
      <c r="S170" s="415">
        <f t="shared" si="40"/>
        <v>0</v>
      </c>
      <c r="T170" s="415">
        <f t="shared" si="40"/>
        <v>0</v>
      </c>
      <c r="U170" s="415">
        <f t="shared" si="40"/>
        <v>0</v>
      </c>
      <c r="V170" s="415">
        <f t="shared" si="40"/>
        <v>0</v>
      </c>
      <c r="W170" s="415">
        <f t="shared" si="40"/>
        <v>0</v>
      </c>
      <c r="X170" s="415">
        <f t="shared" si="41"/>
        <v>0</v>
      </c>
      <c r="Y170" s="415">
        <f t="shared" si="41"/>
        <v>0</v>
      </c>
      <c r="Z170" s="415">
        <f t="shared" si="41"/>
        <v>0</v>
      </c>
      <c r="AA170" s="415">
        <f t="shared" si="41"/>
        <v>0</v>
      </c>
      <c r="AB170" s="415">
        <f t="shared" si="41"/>
        <v>0</v>
      </c>
      <c r="AC170" s="415">
        <f t="shared" si="41"/>
        <v>0</v>
      </c>
      <c r="AD170" s="415">
        <f t="shared" si="41"/>
        <v>0</v>
      </c>
      <c r="AE170" s="415">
        <f t="shared" si="41"/>
        <v>0</v>
      </c>
      <c r="AF170" s="383">
        <f t="shared" si="37"/>
        <v>62221320.325800002</v>
      </c>
      <c r="AG170" s="384">
        <f t="shared" si="37"/>
        <v>0</v>
      </c>
      <c r="AH170" s="389">
        <f t="shared" si="38"/>
        <v>62221320.325800002</v>
      </c>
    </row>
    <row r="171" spans="2:34" ht="9" hidden="1" customHeight="1" outlineLevel="1" thickTop="1" thickBot="1" x14ac:dyDescent="0.3">
      <c r="P171" s="425"/>
      <c r="Q171" s="425"/>
      <c r="R171" s="425"/>
      <c r="S171" s="425"/>
      <c r="T171" s="425"/>
      <c r="U171" s="425"/>
      <c r="V171" s="425"/>
    </row>
    <row r="172" spans="2:34" ht="16.5" hidden="1" customHeight="1" outlineLevel="1" thickTop="1" thickBot="1" x14ac:dyDescent="0.3">
      <c r="B172" s="428" t="s">
        <v>1103</v>
      </c>
      <c r="C172" s="429">
        <f>+$C$47</f>
        <v>0</v>
      </c>
      <c r="D172" s="411">
        <f>SUM(D173:D175)</f>
        <v>0</v>
      </c>
      <c r="E172" s="412">
        <f t="shared" ref="E172" si="42">SUM(E173:E175)</f>
        <v>0</v>
      </c>
      <c r="F172" s="411">
        <f t="shared" ref="F172" si="43">SUM(F173:F175)</f>
        <v>0</v>
      </c>
      <c r="G172" s="412">
        <f t="shared" ref="G172" si="44">SUM(G173:G175)</f>
        <v>0</v>
      </c>
      <c r="H172" s="411">
        <f t="shared" ref="H172" si="45">SUM(H173:H175)</f>
        <v>0</v>
      </c>
      <c r="I172" s="412">
        <f t="shared" ref="I172" si="46">SUM(I173:I175)</f>
        <v>0</v>
      </c>
      <c r="J172" s="411">
        <f t="shared" ref="J172" si="47">SUM(J173:J175)</f>
        <v>0</v>
      </c>
      <c r="K172" s="412">
        <f t="shared" ref="K172" si="48">SUM(K173:K175)</f>
        <v>0</v>
      </c>
      <c r="L172" s="411">
        <f t="shared" ref="L172" si="49">SUM(L173:L175)</f>
        <v>0</v>
      </c>
      <c r="M172" s="412">
        <f t="shared" ref="M172" si="50">SUM(M173:M175)</f>
        <v>0</v>
      </c>
      <c r="N172" s="411">
        <f t="shared" ref="N172" si="51">SUM(N173:N175)</f>
        <v>0</v>
      </c>
      <c r="O172" s="412">
        <f t="shared" ref="O172" si="52">SUM(O173:O175)</f>
        <v>0</v>
      </c>
      <c r="P172" s="411">
        <f t="shared" ref="P172" si="53">SUM(P173:P175)</f>
        <v>0</v>
      </c>
      <c r="Q172" s="412">
        <f t="shared" ref="Q172" si="54">SUM(Q173:Q175)</f>
        <v>0</v>
      </c>
      <c r="R172" s="411">
        <f t="shared" ref="R172" si="55">SUM(R173:R175)</f>
        <v>0</v>
      </c>
      <c r="S172" s="412">
        <f t="shared" ref="S172" si="56">SUM(S173:S175)</f>
        <v>0</v>
      </c>
      <c r="T172" s="411">
        <f t="shared" ref="T172" si="57">SUM(T173:T175)</f>
        <v>0</v>
      </c>
      <c r="U172" s="412">
        <f t="shared" ref="U172" si="58">SUM(U173:U175)</f>
        <v>0</v>
      </c>
      <c r="V172" s="411">
        <f t="shared" ref="V172" si="59">SUM(V173:V175)</f>
        <v>0</v>
      </c>
      <c r="W172" s="412">
        <f t="shared" ref="W172" si="60">SUM(W173:W175)</f>
        <v>0</v>
      </c>
      <c r="X172" s="411">
        <f t="shared" ref="X172" si="61">SUM(X173:X175)</f>
        <v>0</v>
      </c>
      <c r="Y172" s="412">
        <f t="shared" ref="Y172" si="62">SUM(Y173:Y175)</f>
        <v>0</v>
      </c>
      <c r="Z172" s="411">
        <f t="shared" ref="Z172" si="63">SUM(Z173:Z175)</f>
        <v>0</v>
      </c>
      <c r="AA172" s="412">
        <f t="shared" ref="AA172" si="64">SUM(AA173:AA175)</f>
        <v>0</v>
      </c>
      <c r="AB172" s="411">
        <f t="shared" ref="AB172" si="65">SUM(AB173:AB175)</f>
        <v>0</v>
      </c>
      <c r="AC172" s="412">
        <f t="shared" ref="AC172" si="66">SUM(AC173:AC175)</f>
        <v>0</v>
      </c>
      <c r="AD172" s="411">
        <f t="shared" ref="AD172" si="67">SUM(AD173:AD175)</f>
        <v>0</v>
      </c>
      <c r="AE172" s="412">
        <f t="shared" ref="AE172" si="68">SUM(AE173:AE175)</f>
        <v>0</v>
      </c>
      <c r="AF172" s="385">
        <f>SUMIF($D$166:$AE$166,AF$166,$D172:$AE172)</f>
        <v>0</v>
      </c>
      <c r="AG172" s="386">
        <f>SUMIF($D$166:$AE$166,AG$166,$D172:$AE172)</f>
        <v>0</v>
      </c>
      <c r="AH172" s="391">
        <f>+AF172+AG172</f>
        <v>0</v>
      </c>
    </row>
    <row r="173" spans="2:34" ht="16.5" hidden="1" customHeight="1" outlineLevel="1" thickTop="1" thickBot="1" x14ac:dyDescent="0.3">
      <c r="B173" s="488"/>
      <c r="C173" s="442" t="s">
        <v>1108</v>
      </c>
      <c r="D173" s="415">
        <f t="shared" ref="D173:AE173" si="69">+INDEX($D$23:$AK$133,MATCH($C$172,$C$23:$C$133,0),MATCH(D$164,$D$22:$AK$22,0))</f>
        <v>0</v>
      </c>
      <c r="E173" s="415">
        <f t="shared" si="69"/>
        <v>0</v>
      </c>
      <c r="F173" s="415">
        <f t="shared" si="69"/>
        <v>0</v>
      </c>
      <c r="G173" s="415">
        <f t="shared" si="69"/>
        <v>0</v>
      </c>
      <c r="H173" s="415">
        <f t="shared" si="69"/>
        <v>0</v>
      </c>
      <c r="I173" s="415">
        <f t="shared" si="69"/>
        <v>0</v>
      </c>
      <c r="J173" s="415">
        <f t="shared" si="69"/>
        <v>0</v>
      </c>
      <c r="K173" s="415">
        <f t="shared" si="69"/>
        <v>0</v>
      </c>
      <c r="L173" s="415">
        <f t="shared" si="69"/>
        <v>0</v>
      </c>
      <c r="M173" s="415">
        <f t="shared" si="69"/>
        <v>0</v>
      </c>
      <c r="N173" s="415">
        <f t="shared" si="69"/>
        <v>0</v>
      </c>
      <c r="O173" s="415">
        <f t="shared" si="69"/>
        <v>0</v>
      </c>
      <c r="P173" s="415">
        <f t="shared" si="69"/>
        <v>0</v>
      </c>
      <c r="Q173" s="415">
        <f t="shared" si="69"/>
        <v>0</v>
      </c>
      <c r="R173" s="415">
        <f t="shared" si="69"/>
        <v>0</v>
      </c>
      <c r="S173" s="415">
        <f t="shared" si="69"/>
        <v>0</v>
      </c>
      <c r="T173" s="415">
        <f t="shared" si="69"/>
        <v>0</v>
      </c>
      <c r="U173" s="415">
        <f t="shared" si="69"/>
        <v>0</v>
      </c>
      <c r="V173" s="415">
        <f t="shared" si="69"/>
        <v>0</v>
      </c>
      <c r="W173" s="415">
        <f t="shared" si="69"/>
        <v>0</v>
      </c>
      <c r="X173" s="415">
        <f t="shared" si="69"/>
        <v>0</v>
      </c>
      <c r="Y173" s="415">
        <f t="shared" si="69"/>
        <v>0</v>
      </c>
      <c r="Z173" s="415">
        <f t="shared" si="69"/>
        <v>0</v>
      </c>
      <c r="AA173" s="415">
        <f t="shared" si="69"/>
        <v>0</v>
      </c>
      <c r="AB173" s="415">
        <f t="shared" si="69"/>
        <v>0</v>
      </c>
      <c r="AC173" s="415">
        <f t="shared" si="69"/>
        <v>0</v>
      </c>
      <c r="AD173" s="415">
        <f t="shared" si="69"/>
        <v>0</v>
      </c>
      <c r="AE173" s="415">
        <f t="shared" si="69"/>
        <v>0</v>
      </c>
      <c r="AF173" s="383">
        <f t="shared" ref="AF173:AG175" si="70">SUMIF($D$166:$AE$166,AF$166,$D173:$AE173)</f>
        <v>0</v>
      </c>
      <c r="AG173" s="384">
        <f t="shared" si="70"/>
        <v>0</v>
      </c>
      <c r="AH173" s="389">
        <f t="shared" ref="AH173:AH175" si="71">+AF173+AG173</f>
        <v>0</v>
      </c>
    </row>
    <row r="174" spans="2:34" ht="16.5" hidden="1" customHeight="1" outlineLevel="1" thickTop="1" thickBot="1" x14ac:dyDescent="0.3">
      <c r="B174" s="488"/>
      <c r="C174" s="442" t="s">
        <v>1109</v>
      </c>
      <c r="D174" s="415">
        <f t="shared" ref="D174:M175" si="72">+D173*(1+$E$307)</f>
        <v>0</v>
      </c>
      <c r="E174" s="415">
        <f t="shared" si="72"/>
        <v>0</v>
      </c>
      <c r="F174" s="415">
        <f t="shared" si="72"/>
        <v>0</v>
      </c>
      <c r="G174" s="415">
        <f t="shared" si="72"/>
        <v>0</v>
      </c>
      <c r="H174" s="415">
        <f t="shared" si="72"/>
        <v>0</v>
      </c>
      <c r="I174" s="415">
        <f t="shared" si="72"/>
        <v>0</v>
      </c>
      <c r="J174" s="415">
        <f t="shared" si="72"/>
        <v>0</v>
      </c>
      <c r="K174" s="415">
        <f t="shared" si="72"/>
        <v>0</v>
      </c>
      <c r="L174" s="415">
        <f t="shared" si="72"/>
        <v>0</v>
      </c>
      <c r="M174" s="415">
        <f t="shared" si="72"/>
        <v>0</v>
      </c>
      <c r="N174" s="415">
        <f t="shared" ref="N174:W175" si="73">+N173*(1+$E$307)</f>
        <v>0</v>
      </c>
      <c r="O174" s="415">
        <f t="shared" si="73"/>
        <v>0</v>
      </c>
      <c r="P174" s="415">
        <f t="shared" si="73"/>
        <v>0</v>
      </c>
      <c r="Q174" s="415">
        <f t="shared" si="73"/>
        <v>0</v>
      </c>
      <c r="R174" s="415">
        <f t="shared" si="73"/>
        <v>0</v>
      </c>
      <c r="S174" s="415">
        <f t="shared" si="73"/>
        <v>0</v>
      </c>
      <c r="T174" s="415">
        <f t="shared" si="73"/>
        <v>0</v>
      </c>
      <c r="U174" s="415">
        <f t="shared" si="73"/>
        <v>0</v>
      </c>
      <c r="V174" s="415">
        <f t="shared" si="73"/>
        <v>0</v>
      </c>
      <c r="W174" s="415">
        <f t="shared" si="73"/>
        <v>0</v>
      </c>
      <c r="X174" s="415">
        <f t="shared" ref="X174:AE175" si="74">+X173*(1+$E$307)</f>
        <v>0</v>
      </c>
      <c r="Y174" s="415">
        <f t="shared" si="74"/>
        <v>0</v>
      </c>
      <c r="Z174" s="415">
        <f t="shared" si="74"/>
        <v>0</v>
      </c>
      <c r="AA174" s="415">
        <f t="shared" si="74"/>
        <v>0</v>
      </c>
      <c r="AB174" s="415">
        <f t="shared" si="74"/>
        <v>0</v>
      </c>
      <c r="AC174" s="415">
        <f t="shared" si="74"/>
        <v>0</v>
      </c>
      <c r="AD174" s="415">
        <f t="shared" si="74"/>
        <v>0</v>
      </c>
      <c r="AE174" s="415">
        <f t="shared" si="74"/>
        <v>0</v>
      </c>
      <c r="AF174" s="383">
        <f t="shared" si="70"/>
        <v>0</v>
      </c>
      <c r="AG174" s="384">
        <f t="shared" si="70"/>
        <v>0</v>
      </c>
      <c r="AH174" s="389">
        <f t="shared" si="71"/>
        <v>0</v>
      </c>
    </row>
    <row r="175" spans="2:34" ht="16.5" hidden="1" customHeight="1" outlineLevel="1" thickTop="1" thickBot="1" x14ac:dyDescent="0.3">
      <c r="B175" s="488"/>
      <c r="C175" s="442" t="s">
        <v>1110</v>
      </c>
      <c r="D175" s="415">
        <f t="shared" si="72"/>
        <v>0</v>
      </c>
      <c r="E175" s="415">
        <f t="shared" si="72"/>
        <v>0</v>
      </c>
      <c r="F175" s="415">
        <f t="shared" si="72"/>
        <v>0</v>
      </c>
      <c r="G175" s="415">
        <f t="shared" si="72"/>
        <v>0</v>
      </c>
      <c r="H175" s="415">
        <f t="shared" si="72"/>
        <v>0</v>
      </c>
      <c r="I175" s="415">
        <f t="shared" si="72"/>
        <v>0</v>
      </c>
      <c r="J175" s="415">
        <f t="shared" si="72"/>
        <v>0</v>
      </c>
      <c r="K175" s="415">
        <f t="shared" si="72"/>
        <v>0</v>
      </c>
      <c r="L175" s="415">
        <f t="shared" si="72"/>
        <v>0</v>
      </c>
      <c r="M175" s="415">
        <f t="shared" si="72"/>
        <v>0</v>
      </c>
      <c r="N175" s="415">
        <f t="shared" si="73"/>
        <v>0</v>
      </c>
      <c r="O175" s="415">
        <f t="shared" si="73"/>
        <v>0</v>
      </c>
      <c r="P175" s="415">
        <f t="shared" si="73"/>
        <v>0</v>
      </c>
      <c r="Q175" s="415">
        <f t="shared" si="73"/>
        <v>0</v>
      </c>
      <c r="R175" s="415">
        <f t="shared" si="73"/>
        <v>0</v>
      </c>
      <c r="S175" s="415">
        <f t="shared" si="73"/>
        <v>0</v>
      </c>
      <c r="T175" s="415">
        <f t="shared" si="73"/>
        <v>0</v>
      </c>
      <c r="U175" s="415">
        <f t="shared" si="73"/>
        <v>0</v>
      </c>
      <c r="V175" s="415">
        <f t="shared" si="73"/>
        <v>0</v>
      </c>
      <c r="W175" s="415">
        <f t="shared" si="73"/>
        <v>0</v>
      </c>
      <c r="X175" s="415">
        <f t="shared" si="74"/>
        <v>0</v>
      </c>
      <c r="Y175" s="415">
        <f t="shared" si="74"/>
        <v>0</v>
      </c>
      <c r="Z175" s="415">
        <f t="shared" si="74"/>
        <v>0</v>
      </c>
      <c r="AA175" s="415">
        <f t="shared" si="74"/>
        <v>0</v>
      </c>
      <c r="AB175" s="415">
        <f t="shared" si="74"/>
        <v>0</v>
      </c>
      <c r="AC175" s="415">
        <f t="shared" si="74"/>
        <v>0</v>
      </c>
      <c r="AD175" s="415">
        <f t="shared" si="74"/>
        <v>0</v>
      </c>
      <c r="AE175" s="415">
        <f t="shared" si="74"/>
        <v>0</v>
      </c>
      <c r="AF175" s="383">
        <f t="shared" si="70"/>
        <v>0</v>
      </c>
      <c r="AG175" s="384">
        <f t="shared" si="70"/>
        <v>0</v>
      </c>
      <c r="AH175" s="389">
        <f t="shared" si="71"/>
        <v>0</v>
      </c>
    </row>
    <row r="176" spans="2:34" ht="2.25" hidden="1" customHeight="1" outlineLevel="1" thickTop="1" thickBot="1" x14ac:dyDescent="0.3">
      <c r="P176" s="425"/>
      <c r="Q176" s="425"/>
      <c r="R176" s="425"/>
      <c r="S176" s="425"/>
      <c r="T176" s="425"/>
      <c r="U176" s="425"/>
      <c r="V176" s="425"/>
    </row>
    <row r="177" spans="2:34" ht="16.5" hidden="1" customHeight="1" outlineLevel="1" thickTop="1" thickBot="1" x14ac:dyDescent="0.3">
      <c r="B177" s="428" t="s">
        <v>1104</v>
      </c>
      <c r="C177" s="429">
        <f>+$C$69</f>
        <v>0</v>
      </c>
      <c r="D177" s="411">
        <f>SUM(D178:D180)</f>
        <v>0</v>
      </c>
      <c r="E177" s="412">
        <f t="shared" ref="E177" si="75">SUM(E178:E180)</f>
        <v>0</v>
      </c>
      <c r="F177" s="411">
        <f t="shared" ref="F177" si="76">SUM(F178:F180)</f>
        <v>0</v>
      </c>
      <c r="G177" s="412">
        <f t="shared" ref="G177" si="77">SUM(G178:G180)</f>
        <v>0</v>
      </c>
      <c r="H177" s="411">
        <f t="shared" ref="H177" si="78">SUM(H178:H180)</f>
        <v>0</v>
      </c>
      <c r="I177" s="412">
        <f t="shared" ref="I177" si="79">SUM(I178:I180)</f>
        <v>0</v>
      </c>
      <c r="J177" s="411">
        <f t="shared" ref="J177" si="80">SUM(J178:J180)</f>
        <v>0</v>
      </c>
      <c r="K177" s="412">
        <f t="shared" ref="K177" si="81">SUM(K178:K180)</f>
        <v>0</v>
      </c>
      <c r="L177" s="411">
        <f t="shared" ref="L177" si="82">SUM(L178:L180)</f>
        <v>0</v>
      </c>
      <c r="M177" s="412">
        <f t="shared" ref="M177" si="83">SUM(M178:M180)</f>
        <v>0</v>
      </c>
      <c r="N177" s="411">
        <f t="shared" ref="N177" si="84">SUM(N178:N180)</f>
        <v>0</v>
      </c>
      <c r="O177" s="412">
        <f t="shared" ref="O177" si="85">SUM(O178:O180)</f>
        <v>0</v>
      </c>
      <c r="P177" s="411">
        <f t="shared" ref="P177" si="86">SUM(P178:P180)</f>
        <v>0</v>
      </c>
      <c r="Q177" s="412">
        <f t="shared" ref="Q177" si="87">SUM(Q178:Q180)</f>
        <v>0</v>
      </c>
      <c r="R177" s="411">
        <f t="shared" ref="R177" si="88">SUM(R178:R180)</f>
        <v>0</v>
      </c>
      <c r="S177" s="412">
        <f t="shared" ref="S177" si="89">SUM(S178:S180)</f>
        <v>0</v>
      </c>
      <c r="T177" s="411">
        <f t="shared" ref="T177" si="90">SUM(T178:T180)</f>
        <v>0</v>
      </c>
      <c r="U177" s="412">
        <f t="shared" ref="U177" si="91">SUM(U178:U180)</f>
        <v>0</v>
      </c>
      <c r="V177" s="411">
        <f t="shared" ref="V177" si="92">SUM(V178:V180)</f>
        <v>0</v>
      </c>
      <c r="W177" s="412">
        <f t="shared" ref="W177" si="93">SUM(W178:W180)</f>
        <v>0</v>
      </c>
      <c r="X177" s="411">
        <f t="shared" ref="X177" si="94">SUM(X178:X180)</f>
        <v>0</v>
      </c>
      <c r="Y177" s="412">
        <f t="shared" ref="Y177" si="95">SUM(Y178:Y180)</f>
        <v>0</v>
      </c>
      <c r="Z177" s="411">
        <f t="shared" ref="Z177" si="96">SUM(Z178:Z180)</f>
        <v>0</v>
      </c>
      <c r="AA177" s="412">
        <f t="shared" ref="AA177" si="97">SUM(AA178:AA180)</f>
        <v>0</v>
      </c>
      <c r="AB177" s="411">
        <f t="shared" ref="AB177" si="98">SUM(AB178:AB180)</f>
        <v>0</v>
      </c>
      <c r="AC177" s="412">
        <f t="shared" ref="AC177" si="99">SUM(AC178:AC180)</f>
        <v>0</v>
      </c>
      <c r="AD177" s="411">
        <f t="shared" ref="AD177" si="100">SUM(AD178:AD180)</f>
        <v>0</v>
      </c>
      <c r="AE177" s="412">
        <f t="shared" ref="AE177" si="101">SUM(AE178:AE180)</f>
        <v>0</v>
      </c>
      <c r="AF177" s="385">
        <f>SUMIF($D$166:$AE$166,AF$166,$D177:$AE177)</f>
        <v>0</v>
      </c>
      <c r="AG177" s="386">
        <f>SUMIF($D$166:$AE$166,AG$166,$D177:$AE177)</f>
        <v>0</v>
      </c>
      <c r="AH177" s="391">
        <f>+AF177+AG177</f>
        <v>0</v>
      </c>
    </row>
    <row r="178" spans="2:34" ht="16.5" hidden="1" customHeight="1" outlineLevel="1" thickTop="1" thickBot="1" x14ac:dyDescent="0.3">
      <c r="B178" s="488"/>
      <c r="C178" s="442" t="s">
        <v>1108</v>
      </c>
      <c r="D178" s="415">
        <f t="shared" ref="D178:AE178" si="102">+INDEX($D$23:$AK$133,MATCH($C$177,$C$23:$C$133,0),MATCH(D$164,$D$22:$AK$22,0))</f>
        <v>0</v>
      </c>
      <c r="E178" s="415">
        <f t="shared" si="102"/>
        <v>0</v>
      </c>
      <c r="F178" s="415">
        <f t="shared" si="102"/>
        <v>0</v>
      </c>
      <c r="G178" s="415">
        <f t="shared" si="102"/>
        <v>0</v>
      </c>
      <c r="H178" s="415">
        <f t="shared" si="102"/>
        <v>0</v>
      </c>
      <c r="I178" s="415">
        <f t="shared" si="102"/>
        <v>0</v>
      </c>
      <c r="J178" s="415">
        <f t="shared" si="102"/>
        <v>0</v>
      </c>
      <c r="K178" s="415">
        <f t="shared" si="102"/>
        <v>0</v>
      </c>
      <c r="L178" s="415">
        <f t="shared" si="102"/>
        <v>0</v>
      </c>
      <c r="M178" s="415">
        <f t="shared" si="102"/>
        <v>0</v>
      </c>
      <c r="N178" s="415">
        <f t="shared" si="102"/>
        <v>0</v>
      </c>
      <c r="O178" s="415">
        <f t="shared" si="102"/>
        <v>0</v>
      </c>
      <c r="P178" s="415">
        <f t="shared" si="102"/>
        <v>0</v>
      </c>
      <c r="Q178" s="415">
        <f t="shared" si="102"/>
        <v>0</v>
      </c>
      <c r="R178" s="415">
        <f t="shared" si="102"/>
        <v>0</v>
      </c>
      <c r="S178" s="415">
        <f t="shared" si="102"/>
        <v>0</v>
      </c>
      <c r="T178" s="415">
        <f t="shared" si="102"/>
        <v>0</v>
      </c>
      <c r="U178" s="415">
        <f t="shared" si="102"/>
        <v>0</v>
      </c>
      <c r="V178" s="415">
        <f t="shared" si="102"/>
        <v>0</v>
      </c>
      <c r="W178" s="415">
        <f t="shared" si="102"/>
        <v>0</v>
      </c>
      <c r="X178" s="415">
        <f t="shared" si="102"/>
        <v>0</v>
      </c>
      <c r="Y178" s="415">
        <f t="shared" si="102"/>
        <v>0</v>
      </c>
      <c r="Z178" s="415">
        <f t="shared" si="102"/>
        <v>0</v>
      </c>
      <c r="AA178" s="415">
        <f t="shared" si="102"/>
        <v>0</v>
      </c>
      <c r="AB178" s="415">
        <f t="shared" si="102"/>
        <v>0</v>
      </c>
      <c r="AC178" s="415">
        <f t="shared" si="102"/>
        <v>0</v>
      </c>
      <c r="AD178" s="415">
        <f t="shared" si="102"/>
        <v>0</v>
      </c>
      <c r="AE178" s="415">
        <f t="shared" si="102"/>
        <v>0</v>
      </c>
      <c r="AF178" s="383">
        <f t="shared" ref="AF178:AG180" si="103">SUMIF($D$166:$AE$166,AF$166,$D178:$AE178)</f>
        <v>0</v>
      </c>
      <c r="AG178" s="384">
        <f t="shared" si="103"/>
        <v>0</v>
      </c>
      <c r="AH178" s="389">
        <f t="shared" ref="AH178:AH180" si="104">+AF178+AG178</f>
        <v>0</v>
      </c>
    </row>
    <row r="179" spans="2:34" ht="16.5" hidden="1" customHeight="1" outlineLevel="1" thickTop="1" thickBot="1" x14ac:dyDescent="0.3">
      <c r="B179" s="488"/>
      <c r="C179" s="442" t="s">
        <v>1109</v>
      </c>
      <c r="D179" s="415">
        <f t="shared" ref="D179:M180" si="105">+D178*(1+$E$307)</f>
        <v>0</v>
      </c>
      <c r="E179" s="415">
        <f t="shared" si="105"/>
        <v>0</v>
      </c>
      <c r="F179" s="415">
        <f t="shared" si="105"/>
        <v>0</v>
      </c>
      <c r="G179" s="415">
        <f t="shared" si="105"/>
        <v>0</v>
      </c>
      <c r="H179" s="415">
        <f t="shared" si="105"/>
        <v>0</v>
      </c>
      <c r="I179" s="415">
        <f t="shared" si="105"/>
        <v>0</v>
      </c>
      <c r="J179" s="415">
        <f t="shared" si="105"/>
        <v>0</v>
      </c>
      <c r="K179" s="415">
        <f t="shared" si="105"/>
        <v>0</v>
      </c>
      <c r="L179" s="415">
        <f t="shared" si="105"/>
        <v>0</v>
      </c>
      <c r="M179" s="415">
        <f t="shared" si="105"/>
        <v>0</v>
      </c>
      <c r="N179" s="415">
        <f t="shared" ref="N179:W180" si="106">+N178*(1+$E$307)</f>
        <v>0</v>
      </c>
      <c r="O179" s="415">
        <f t="shared" si="106"/>
        <v>0</v>
      </c>
      <c r="P179" s="415">
        <f t="shared" si="106"/>
        <v>0</v>
      </c>
      <c r="Q179" s="415">
        <f t="shared" si="106"/>
        <v>0</v>
      </c>
      <c r="R179" s="415">
        <f t="shared" si="106"/>
        <v>0</v>
      </c>
      <c r="S179" s="415">
        <f t="shared" si="106"/>
        <v>0</v>
      </c>
      <c r="T179" s="415">
        <f t="shared" si="106"/>
        <v>0</v>
      </c>
      <c r="U179" s="415">
        <f t="shared" si="106"/>
        <v>0</v>
      </c>
      <c r="V179" s="415">
        <f t="shared" si="106"/>
        <v>0</v>
      </c>
      <c r="W179" s="415">
        <f t="shared" si="106"/>
        <v>0</v>
      </c>
      <c r="X179" s="415">
        <f t="shared" ref="X179:AE180" si="107">+X178*(1+$E$307)</f>
        <v>0</v>
      </c>
      <c r="Y179" s="415">
        <f t="shared" si="107"/>
        <v>0</v>
      </c>
      <c r="Z179" s="415">
        <f t="shared" si="107"/>
        <v>0</v>
      </c>
      <c r="AA179" s="415">
        <f t="shared" si="107"/>
        <v>0</v>
      </c>
      <c r="AB179" s="415">
        <f t="shared" si="107"/>
        <v>0</v>
      </c>
      <c r="AC179" s="415">
        <f t="shared" si="107"/>
        <v>0</v>
      </c>
      <c r="AD179" s="415">
        <f t="shared" si="107"/>
        <v>0</v>
      </c>
      <c r="AE179" s="415">
        <f t="shared" si="107"/>
        <v>0</v>
      </c>
      <c r="AF179" s="383">
        <f t="shared" si="103"/>
        <v>0</v>
      </c>
      <c r="AG179" s="384">
        <f t="shared" si="103"/>
        <v>0</v>
      </c>
      <c r="AH179" s="389">
        <f t="shared" si="104"/>
        <v>0</v>
      </c>
    </row>
    <row r="180" spans="2:34" ht="16.5" hidden="1" customHeight="1" outlineLevel="1" thickTop="1" thickBot="1" x14ac:dyDescent="0.3">
      <c r="B180" s="488"/>
      <c r="C180" s="442" t="s">
        <v>1110</v>
      </c>
      <c r="D180" s="415">
        <f t="shared" si="105"/>
        <v>0</v>
      </c>
      <c r="E180" s="415">
        <f t="shared" si="105"/>
        <v>0</v>
      </c>
      <c r="F180" s="415">
        <f t="shared" si="105"/>
        <v>0</v>
      </c>
      <c r="G180" s="415">
        <f t="shared" si="105"/>
        <v>0</v>
      </c>
      <c r="H180" s="415">
        <f t="shared" si="105"/>
        <v>0</v>
      </c>
      <c r="I180" s="415">
        <f t="shared" si="105"/>
        <v>0</v>
      </c>
      <c r="J180" s="415">
        <f t="shared" si="105"/>
        <v>0</v>
      </c>
      <c r="K180" s="415">
        <f t="shared" si="105"/>
        <v>0</v>
      </c>
      <c r="L180" s="415">
        <f t="shared" si="105"/>
        <v>0</v>
      </c>
      <c r="M180" s="415">
        <f t="shared" si="105"/>
        <v>0</v>
      </c>
      <c r="N180" s="415">
        <f t="shared" si="106"/>
        <v>0</v>
      </c>
      <c r="O180" s="415">
        <f t="shared" si="106"/>
        <v>0</v>
      </c>
      <c r="P180" s="415">
        <f t="shared" si="106"/>
        <v>0</v>
      </c>
      <c r="Q180" s="415">
        <f t="shared" si="106"/>
        <v>0</v>
      </c>
      <c r="R180" s="415">
        <f t="shared" si="106"/>
        <v>0</v>
      </c>
      <c r="S180" s="415">
        <f t="shared" si="106"/>
        <v>0</v>
      </c>
      <c r="T180" s="415">
        <f t="shared" si="106"/>
        <v>0</v>
      </c>
      <c r="U180" s="415">
        <f t="shared" si="106"/>
        <v>0</v>
      </c>
      <c r="V180" s="415">
        <f t="shared" si="106"/>
        <v>0</v>
      </c>
      <c r="W180" s="415">
        <f t="shared" si="106"/>
        <v>0</v>
      </c>
      <c r="X180" s="415">
        <f t="shared" si="107"/>
        <v>0</v>
      </c>
      <c r="Y180" s="415">
        <f t="shared" si="107"/>
        <v>0</v>
      </c>
      <c r="Z180" s="415">
        <f t="shared" si="107"/>
        <v>0</v>
      </c>
      <c r="AA180" s="415">
        <f t="shared" si="107"/>
        <v>0</v>
      </c>
      <c r="AB180" s="415">
        <f t="shared" si="107"/>
        <v>0</v>
      </c>
      <c r="AC180" s="415">
        <f t="shared" si="107"/>
        <v>0</v>
      </c>
      <c r="AD180" s="415">
        <f t="shared" si="107"/>
        <v>0</v>
      </c>
      <c r="AE180" s="415">
        <f t="shared" si="107"/>
        <v>0</v>
      </c>
      <c r="AF180" s="383">
        <f t="shared" si="103"/>
        <v>0</v>
      </c>
      <c r="AG180" s="384">
        <f t="shared" si="103"/>
        <v>0</v>
      </c>
      <c r="AH180" s="389">
        <f t="shared" si="104"/>
        <v>0</v>
      </c>
    </row>
    <row r="181" spans="2:34" ht="2.25" hidden="1" customHeight="1" outlineLevel="1" thickTop="1" thickBot="1" x14ac:dyDescent="0.3">
      <c r="P181" s="425"/>
      <c r="Q181" s="425"/>
      <c r="R181" s="425"/>
      <c r="S181" s="425"/>
      <c r="T181" s="425"/>
      <c r="U181" s="425"/>
      <c r="V181" s="425"/>
    </row>
    <row r="182" spans="2:34" ht="16.5" hidden="1" customHeight="1" outlineLevel="1" thickTop="1" thickBot="1" x14ac:dyDescent="0.3">
      <c r="B182" s="428" t="s">
        <v>1105</v>
      </c>
      <c r="C182" s="429" t="e">
        <f>+$C$91</f>
        <v>#REF!</v>
      </c>
      <c r="D182" s="411" t="e">
        <f>SUM(D183:D185)</f>
        <v>#REF!</v>
      </c>
      <c r="E182" s="412" t="e">
        <f t="shared" ref="E182" si="108">SUM(E183:E185)</f>
        <v>#REF!</v>
      </c>
      <c r="F182" s="411" t="e">
        <f t="shared" ref="F182" si="109">SUM(F183:F185)</f>
        <v>#REF!</v>
      </c>
      <c r="G182" s="412" t="e">
        <f t="shared" ref="G182" si="110">SUM(G183:G185)</f>
        <v>#REF!</v>
      </c>
      <c r="H182" s="411" t="e">
        <f t="shared" ref="H182" si="111">SUM(H183:H185)</f>
        <v>#REF!</v>
      </c>
      <c r="I182" s="412" t="e">
        <f t="shared" ref="I182" si="112">SUM(I183:I185)</f>
        <v>#REF!</v>
      </c>
      <c r="J182" s="411" t="e">
        <f t="shared" ref="J182" si="113">SUM(J183:J185)</f>
        <v>#REF!</v>
      </c>
      <c r="K182" s="412" t="e">
        <f t="shared" ref="K182" si="114">SUM(K183:K185)</f>
        <v>#REF!</v>
      </c>
      <c r="L182" s="411" t="e">
        <f t="shared" ref="L182" si="115">SUM(L183:L185)</f>
        <v>#REF!</v>
      </c>
      <c r="M182" s="412" t="e">
        <f t="shared" ref="M182" si="116">SUM(M183:M185)</f>
        <v>#REF!</v>
      </c>
      <c r="N182" s="411" t="e">
        <f t="shared" ref="N182" si="117">SUM(N183:N185)</f>
        <v>#REF!</v>
      </c>
      <c r="O182" s="412" t="e">
        <f t="shared" ref="O182" si="118">SUM(O183:O185)</f>
        <v>#REF!</v>
      </c>
      <c r="P182" s="411" t="e">
        <f t="shared" ref="P182" si="119">SUM(P183:P185)</f>
        <v>#REF!</v>
      </c>
      <c r="Q182" s="412" t="e">
        <f t="shared" ref="Q182" si="120">SUM(Q183:Q185)</f>
        <v>#REF!</v>
      </c>
      <c r="R182" s="411" t="e">
        <f t="shared" ref="R182" si="121">SUM(R183:R185)</f>
        <v>#REF!</v>
      </c>
      <c r="S182" s="412" t="e">
        <f t="shared" ref="S182" si="122">SUM(S183:S185)</f>
        <v>#REF!</v>
      </c>
      <c r="T182" s="411" t="e">
        <f t="shared" ref="T182" si="123">SUM(T183:T185)</f>
        <v>#REF!</v>
      </c>
      <c r="U182" s="412" t="e">
        <f t="shared" ref="U182" si="124">SUM(U183:U185)</f>
        <v>#REF!</v>
      </c>
      <c r="V182" s="411" t="e">
        <f t="shared" ref="V182" si="125">SUM(V183:V185)</f>
        <v>#REF!</v>
      </c>
      <c r="W182" s="412" t="e">
        <f t="shared" ref="W182" si="126">SUM(W183:W185)</f>
        <v>#REF!</v>
      </c>
      <c r="X182" s="411" t="e">
        <f t="shared" ref="X182" si="127">SUM(X183:X185)</f>
        <v>#REF!</v>
      </c>
      <c r="Y182" s="412" t="e">
        <f t="shared" ref="Y182" si="128">SUM(Y183:Y185)</f>
        <v>#REF!</v>
      </c>
      <c r="Z182" s="411" t="e">
        <f t="shared" ref="Z182" si="129">SUM(Z183:Z185)</f>
        <v>#REF!</v>
      </c>
      <c r="AA182" s="412" t="e">
        <f t="shared" ref="AA182" si="130">SUM(AA183:AA185)</f>
        <v>#REF!</v>
      </c>
      <c r="AB182" s="411" t="e">
        <f t="shared" ref="AB182" si="131">SUM(AB183:AB185)</f>
        <v>#REF!</v>
      </c>
      <c r="AC182" s="412" t="e">
        <f t="shared" ref="AC182" si="132">SUM(AC183:AC185)</f>
        <v>#REF!</v>
      </c>
      <c r="AD182" s="411" t="e">
        <f t="shared" ref="AD182" si="133">SUM(AD183:AD185)</f>
        <v>#REF!</v>
      </c>
      <c r="AE182" s="412" t="e">
        <f t="shared" ref="AE182" si="134">SUM(AE183:AE185)</f>
        <v>#REF!</v>
      </c>
      <c r="AF182" s="385" t="e">
        <f>SUMIF($D$166:$AE$166,AF$166,$D182:$AE182)</f>
        <v>#REF!</v>
      </c>
      <c r="AG182" s="386" t="e">
        <f>SUMIF($D$166:$AE$166,AG$166,$D182:$AE182)</f>
        <v>#REF!</v>
      </c>
      <c r="AH182" s="391" t="e">
        <f>+AF182+AG182</f>
        <v>#REF!</v>
      </c>
    </row>
    <row r="183" spans="2:34" ht="16.5" hidden="1" customHeight="1" outlineLevel="1" thickTop="1" thickBot="1" x14ac:dyDescent="0.3">
      <c r="B183" s="488"/>
      <c r="C183" s="442" t="s">
        <v>1108</v>
      </c>
      <c r="D183" s="415" t="e">
        <f t="shared" ref="D183:AE183" si="135">+INDEX($D$23:$AK$133,MATCH($C$182,$C$23:$C$133,0),MATCH(D$164,$D$22:$AK$22,0))</f>
        <v>#REF!</v>
      </c>
      <c r="E183" s="415" t="e">
        <f t="shared" si="135"/>
        <v>#REF!</v>
      </c>
      <c r="F183" s="415" t="e">
        <f t="shared" si="135"/>
        <v>#REF!</v>
      </c>
      <c r="G183" s="415" t="e">
        <f t="shared" si="135"/>
        <v>#REF!</v>
      </c>
      <c r="H183" s="415" t="e">
        <f t="shared" si="135"/>
        <v>#REF!</v>
      </c>
      <c r="I183" s="415" t="e">
        <f t="shared" si="135"/>
        <v>#REF!</v>
      </c>
      <c r="J183" s="415" t="e">
        <f t="shared" si="135"/>
        <v>#REF!</v>
      </c>
      <c r="K183" s="415" t="e">
        <f t="shared" si="135"/>
        <v>#REF!</v>
      </c>
      <c r="L183" s="415" t="e">
        <f t="shared" si="135"/>
        <v>#REF!</v>
      </c>
      <c r="M183" s="415" t="e">
        <f t="shared" si="135"/>
        <v>#REF!</v>
      </c>
      <c r="N183" s="415" t="e">
        <f t="shared" si="135"/>
        <v>#REF!</v>
      </c>
      <c r="O183" s="415" t="e">
        <f t="shared" si="135"/>
        <v>#REF!</v>
      </c>
      <c r="P183" s="415" t="e">
        <f t="shared" si="135"/>
        <v>#REF!</v>
      </c>
      <c r="Q183" s="415" t="e">
        <f t="shared" si="135"/>
        <v>#REF!</v>
      </c>
      <c r="R183" s="415" t="e">
        <f t="shared" si="135"/>
        <v>#REF!</v>
      </c>
      <c r="S183" s="415" t="e">
        <f t="shared" si="135"/>
        <v>#REF!</v>
      </c>
      <c r="T183" s="415" t="e">
        <f t="shared" si="135"/>
        <v>#REF!</v>
      </c>
      <c r="U183" s="415" t="e">
        <f t="shared" si="135"/>
        <v>#REF!</v>
      </c>
      <c r="V183" s="415" t="e">
        <f t="shared" si="135"/>
        <v>#REF!</v>
      </c>
      <c r="W183" s="415" t="e">
        <f t="shared" si="135"/>
        <v>#REF!</v>
      </c>
      <c r="X183" s="415" t="e">
        <f t="shared" si="135"/>
        <v>#REF!</v>
      </c>
      <c r="Y183" s="415" t="e">
        <f t="shared" si="135"/>
        <v>#REF!</v>
      </c>
      <c r="Z183" s="415" t="e">
        <f t="shared" si="135"/>
        <v>#REF!</v>
      </c>
      <c r="AA183" s="415" t="e">
        <f t="shared" si="135"/>
        <v>#REF!</v>
      </c>
      <c r="AB183" s="415" t="e">
        <f t="shared" si="135"/>
        <v>#REF!</v>
      </c>
      <c r="AC183" s="415" t="e">
        <f t="shared" si="135"/>
        <v>#REF!</v>
      </c>
      <c r="AD183" s="415" t="e">
        <f t="shared" si="135"/>
        <v>#REF!</v>
      </c>
      <c r="AE183" s="415" t="e">
        <f t="shared" si="135"/>
        <v>#REF!</v>
      </c>
      <c r="AF183" s="383" t="e">
        <f t="shared" ref="AF183:AG185" si="136">SUMIF($D$166:$AE$166,AF$166,$D183:$AE183)</f>
        <v>#REF!</v>
      </c>
      <c r="AG183" s="384" t="e">
        <f t="shared" si="136"/>
        <v>#REF!</v>
      </c>
      <c r="AH183" s="389" t="e">
        <f t="shared" ref="AH183:AH185" si="137">+AF183+AG183</f>
        <v>#REF!</v>
      </c>
    </row>
    <row r="184" spans="2:34" ht="16.5" hidden="1" customHeight="1" outlineLevel="1" thickTop="1" thickBot="1" x14ac:dyDescent="0.3">
      <c r="B184" s="488"/>
      <c r="C184" s="442" t="s">
        <v>1109</v>
      </c>
      <c r="D184" s="415" t="e">
        <f t="shared" ref="D184:M185" si="138">+D183*(1+$E$307)</f>
        <v>#REF!</v>
      </c>
      <c r="E184" s="415" t="e">
        <f t="shared" si="138"/>
        <v>#REF!</v>
      </c>
      <c r="F184" s="415" t="e">
        <f t="shared" si="138"/>
        <v>#REF!</v>
      </c>
      <c r="G184" s="415" t="e">
        <f t="shared" si="138"/>
        <v>#REF!</v>
      </c>
      <c r="H184" s="415" t="e">
        <f t="shared" si="138"/>
        <v>#REF!</v>
      </c>
      <c r="I184" s="415" t="e">
        <f t="shared" si="138"/>
        <v>#REF!</v>
      </c>
      <c r="J184" s="415" t="e">
        <f t="shared" si="138"/>
        <v>#REF!</v>
      </c>
      <c r="K184" s="415" t="e">
        <f t="shared" si="138"/>
        <v>#REF!</v>
      </c>
      <c r="L184" s="415" t="e">
        <f t="shared" si="138"/>
        <v>#REF!</v>
      </c>
      <c r="M184" s="415" t="e">
        <f t="shared" si="138"/>
        <v>#REF!</v>
      </c>
      <c r="N184" s="415" t="e">
        <f t="shared" ref="N184:W185" si="139">+N183*(1+$E$307)</f>
        <v>#REF!</v>
      </c>
      <c r="O184" s="415" t="e">
        <f t="shared" si="139"/>
        <v>#REF!</v>
      </c>
      <c r="P184" s="415" t="e">
        <f t="shared" si="139"/>
        <v>#REF!</v>
      </c>
      <c r="Q184" s="415" t="e">
        <f t="shared" si="139"/>
        <v>#REF!</v>
      </c>
      <c r="R184" s="415" t="e">
        <f t="shared" si="139"/>
        <v>#REF!</v>
      </c>
      <c r="S184" s="415" t="e">
        <f t="shared" si="139"/>
        <v>#REF!</v>
      </c>
      <c r="T184" s="415" t="e">
        <f t="shared" si="139"/>
        <v>#REF!</v>
      </c>
      <c r="U184" s="415" t="e">
        <f t="shared" si="139"/>
        <v>#REF!</v>
      </c>
      <c r="V184" s="415" t="e">
        <f t="shared" si="139"/>
        <v>#REF!</v>
      </c>
      <c r="W184" s="415" t="e">
        <f t="shared" si="139"/>
        <v>#REF!</v>
      </c>
      <c r="X184" s="415" t="e">
        <f t="shared" ref="X184:AE185" si="140">+X183*(1+$E$307)</f>
        <v>#REF!</v>
      </c>
      <c r="Y184" s="415" t="e">
        <f t="shared" si="140"/>
        <v>#REF!</v>
      </c>
      <c r="Z184" s="415" t="e">
        <f t="shared" si="140"/>
        <v>#REF!</v>
      </c>
      <c r="AA184" s="415" t="e">
        <f t="shared" si="140"/>
        <v>#REF!</v>
      </c>
      <c r="AB184" s="415" t="e">
        <f t="shared" si="140"/>
        <v>#REF!</v>
      </c>
      <c r="AC184" s="415" t="e">
        <f t="shared" si="140"/>
        <v>#REF!</v>
      </c>
      <c r="AD184" s="415" t="e">
        <f t="shared" si="140"/>
        <v>#REF!</v>
      </c>
      <c r="AE184" s="415" t="e">
        <f t="shared" si="140"/>
        <v>#REF!</v>
      </c>
      <c r="AF184" s="383" t="e">
        <f t="shared" si="136"/>
        <v>#REF!</v>
      </c>
      <c r="AG184" s="384" t="e">
        <f t="shared" si="136"/>
        <v>#REF!</v>
      </c>
      <c r="AH184" s="389" t="e">
        <f t="shared" si="137"/>
        <v>#REF!</v>
      </c>
    </row>
    <row r="185" spans="2:34" ht="16.5" hidden="1" customHeight="1" outlineLevel="1" thickTop="1" thickBot="1" x14ac:dyDescent="0.3">
      <c r="B185" s="488"/>
      <c r="C185" s="442" t="s">
        <v>1110</v>
      </c>
      <c r="D185" s="415" t="e">
        <f t="shared" si="138"/>
        <v>#REF!</v>
      </c>
      <c r="E185" s="415" t="e">
        <f t="shared" si="138"/>
        <v>#REF!</v>
      </c>
      <c r="F185" s="415" t="e">
        <f t="shared" si="138"/>
        <v>#REF!</v>
      </c>
      <c r="G185" s="415" t="e">
        <f t="shared" si="138"/>
        <v>#REF!</v>
      </c>
      <c r="H185" s="415" t="e">
        <f t="shared" si="138"/>
        <v>#REF!</v>
      </c>
      <c r="I185" s="415" t="e">
        <f t="shared" si="138"/>
        <v>#REF!</v>
      </c>
      <c r="J185" s="415" t="e">
        <f t="shared" si="138"/>
        <v>#REF!</v>
      </c>
      <c r="K185" s="415" t="e">
        <f t="shared" si="138"/>
        <v>#REF!</v>
      </c>
      <c r="L185" s="415" t="e">
        <f t="shared" si="138"/>
        <v>#REF!</v>
      </c>
      <c r="M185" s="415" t="e">
        <f t="shared" si="138"/>
        <v>#REF!</v>
      </c>
      <c r="N185" s="415" t="e">
        <f t="shared" si="139"/>
        <v>#REF!</v>
      </c>
      <c r="O185" s="415" t="e">
        <f t="shared" si="139"/>
        <v>#REF!</v>
      </c>
      <c r="P185" s="415" t="e">
        <f t="shared" si="139"/>
        <v>#REF!</v>
      </c>
      <c r="Q185" s="415" t="e">
        <f t="shared" si="139"/>
        <v>#REF!</v>
      </c>
      <c r="R185" s="415" t="e">
        <f t="shared" si="139"/>
        <v>#REF!</v>
      </c>
      <c r="S185" s="415" t="e">
        <f t="shared" si="139"/>
        <v>#REF!</v>
      </c>
      <c r="T185" s="415" t="e">
        <f t="shared" si="139"/>
        <v>#REF!</v>
      </c>
      <c r="U185" s="415" t="e">
        <f t="shared" si="139"/>
        <v>#REF!</v>
      </c>
      <c r="V185" s="415" t="e">
        <f t="shared" si="139"/>
        <v>#REF!</v>
      </c>
      <c r="W185" s="415" t="e">
        <f t="shared" si="139"/>
        <v>#REF!</v>
      </c>
      <c r="X185" s="415" t="e">
        <f t="shared" si="140"/>
        <v>#REF!</v>
      </c>
      <c r="Y185" s="415" t="e">
        <f t="shared" si="140"/>
        <v>#REF!</v>
      </c>
      <c r="Z185" s="415" t="e">
        <f t="shared" si="140"/>
        <v>#REF!</v>
      </c>
      <c r="AA185" s="415" t="e">
        <f t="shared" si="140"/>
        <v>#REF!</v>
      </c>
      <c r="AB185" s="415" t="e">
        <f t="shared" si="140"/>
        <v>#REF!</v>
      </c>
      <c r="AC185" s="415" t="e">
        <f t="shared" si="140"/>
        <v>#REF!</v>
      </c>
      <c r="AD185" s="415" t="e">
        <f t="shared" si="140"/>
        <v>#REF!</v>
      </c>
      <c r="AE185" s="415" t="e">
        <f t="shared" si="140"/>
        <v>#REF!</v>
      </c>
      <c r="AF185" s="383" t="e">
        <f t="shared" si="136"/>
        <v>#REF!</v>
      </c>
      <c r="AG185" s="384" t="e">
        <f t="shared" si="136"/>
        <v>#REF!</v>
      </c>
      <c r="AH185" s="389" t="e">
        <f t="shared" si="137"/>
        <v>#REF!</v>
      </c>
    </row>
    <row r="186" spans="2:34" ht="2.25" hidden="1" customHeight="1" outlineLevel="1" thickTop="1" thickBot="1" x14ac:dyDescent="0.3">
      <c r="P186" s="425"/>
      <c r="Q186" s="425"/>
      <c r="R186" s="425"/>
      <c r="S186" s="425"/>
      <c r="T186" s="425"/>
      <c r="U186" s="425"/>
      <c r="V186" s="425"/>
    </row>
    <row r="187" spans="2:34" ht="16.5" hidden="1" customHeight="1" outlineLevel="1" thickTop="1" thickBot="1" x14ac:dyDescent="0.3">
      <c r="B187" s="428" t="s">
        <v>1106</v>
      </c>
      <c r="C187" s="429" t="e">
        <f>+$C$113</f>
        <v>#REF!</v>
      </c>
      <c r="D187" s="411" t="e">
        <f>SUM(D188:D190)</f>
        <v>#REF!</v>
      </c>
      <c r="E187" s="412" t="e">
        <f t="shared" ref="E187" si="141">SUM(E188:E190)</f>
        <v>#REF!</v>
      </c>
      <c r="F187" s="411" t="e">
        <f t="shared" ref="F187" si="142">SUM(F188:F190)</f>
        <v>#REF!</v>
      </c>
      <c r="G187" s="412" t="e">
        <f t="shared" ref="G187" si="143">SUM(G188:G190)</f>
        <v>#REF!</v>
      </c>
      <c r="H187" s="411" t="e">
        <f t="shared" ref="H187" si="144">SUM(H188:H190)</f>
        <v>#REF!</v>
      </c>
      <c r="I187" s="412" t="e">
        <f t="shared" ref="I187" si="145">SUM(I188:I190)</f>
        <v>#REF!</v>
      </c>
      <c r="J187" s="411" t="e">
        <f t="shared" ref="J187" si="146">SUM(J188:J190)</f>
        <v>#REF!</v>
      </c>
      <c r="K187" s="412" t="e">
        <f t="shared" ref="K187" si="147">SUM(K188:K190)</f>
        <v>#REF!</v>
      </c>
      <c r="L187" s="411" t="e">
        <f t="shared" ref="L187" si="148">SUM(L188:L190)</f>
        <v>#REF!</v>
      </c>
      <c r="M187" s="412" t="e">
        <f t="shared" ref="M187" si="149">SUM(M188:M190)</f>
        <v>#REF!</v>
      </c>
      <c r="N187" s="411" t="e">
        <f t="shared" ref="N187" si="150">SUM(N188:N190)</f>
        <v>#REF!</v>
      </c>
      <c r="O187" s="412" t="e">
        <f t="shared" ref="O187" si="151">SUM(O188:O190)</f>
        <v>#REF!</v>
      </c>
      <c r="P187" s="411" t="e">
        <f t="shared" ref="P187" si="152">SUM(P188:P190)</f>
        <v>#REF!</v>
      </c>
      <c r="Q187" s="412" t="e">
        <f t="shared" ref="Q187" si="153">SUM(Q188:Q190)</f>
        <v>#REF!</v>
      </c>
      <c r="R187" s="411" t="e">
        <f t="shared" ref="R187" si="154">SUM(R188:R190)</f>
        <v>#REF!</v>
      </c>
      <c r="S187" s="412" t="e">
        <f t="shared" ref="S187" si="155">SUM(S188:S190)</f>
        <v>#REF!</v>
      </c>
      <c r="T187" s="411" t="e">
        <f t="shared" ref="T187" si="156">SUM(T188:T190)</f>
        <v>#REF!</v>
      </c>
      <c r="U187" s="412" t="e">
        <f t="shared" ref="U187" si="157">SUM(U188:U190)</f>
        <v>#REF!</v>
      </c>
      <c r="V187" s="411" t="e">
        <f t="shared" ref="V187" si="158">SUM(V188:V190)</f>
        <v>#REF!</v>
      </c>
      <c r="W187" s="412" t="e">
        <f t="shared" ref="W187" si="159">SUM(W188:W190)</f>
        <v>#REF!</v>
      </c>
      <c r="X187" s="411" t="e">
        <f t="shared" ref="X187" si="160">SUM(X188:X190)</f>
        <v>#REF!</v>
      </c>
      <c r="Y187" s="412" t="e">
        <f t="shared" ref="Y187" si="161">SUM(Y188:Y190)</f>
        <v>#REF!</v>
      </c>
      <c r="Z187" s="411" t="e">
        <f t="shared" ref="Z187" si="162">SUM(Z188:Z190)</f>
        <v>#REF!</v>
      </c>
      <c r="AA187" s="412" t="e">
        <f t="shared" ref="AA187" si="163">SUM(AA188:AA190)</f>
        <v>#REF!</v>
      </c>
      <c r="AB187" s="411" t="e">
        <f t="shared" ref="AB187" si="164">SUM(AB188:AB190)</f>
        <v>#REF!</v>
      </c>
      <c r="AC187" s="412" t="e">
        <f t="shared" ref="AC187" si="165">SUM(AC188:AC190)</f>
        <v>#REF!</v>
      </c>
      <c r="AD187" s="411" t="e">
        <f t="shared" ref="AD187" si="166">SUM(AD188:AD190)</f>
        <v>#REF!</v>
      </c>
      <c r="AE187" s="412" t="e">
        <f t="shared" ref="AE187" si="167">SUM(AE188:AE190)</f>
        <v>#REF!</v>
      </c>
      <c r="AF187" s="385" t="e">
        <f>SUMIF($D$166:$AE$166,AF$166,$D187:$AE187)</f>
        <v>#REF!</v>
      </c>
      <c r="AG187" s="386" t="e">
        <f>SUMIF($D$166:$AE$166,AG$166,$D187:$AE187)</f>
        <v>#REF!</v>
      </c>
      <c r="AH187" s="391" t="e">
        <f>+AF187+AG187</f>
        <v>#REF!</v>
      </c>
    </row>
    <row r="188" spans="2:34" ht="16.5" hidden="1" customHeight="1" outlineLevel="1" thickTop="1" thickBot="1" x14ac:dyDescent="0.3">
      <c r="B188" s="488"/>
      <c r="C188" s="442" t="s">
        <v>1108</v>
      </c>
      <c r="D188" s="415" t="e">
        <f t="shared" ref="D188:AE188" si="168">+INDEX($D$23:$AK$133,MATCH($C$187,$C$23:$C$133,0),MATCH(D$164,$D$22:$AK$22,0))</f>
        <v>#REF!</v>
      </c>
      <c r="E188" s="415" t="e">
        <f t="shared" si="168"/>
        <v>#REF!</v>
      </c>
      <c r="F188" s="415" t="e">
        <f t="shared" si="168"/>
        <v>#REF!</v>
      </c>
      <c r="G188" s="415" t="e">
        <f t="shared" si="168"/>
        <v>#REF!</v>
      </c>
      <c r="H188" s="415" t="e">
        <f t="shared" si="168"/>
        <v>#REF!</v>
      </c>
      <c r="I188" s="415" t="e">
        <f t="shared" si="168"/>
        <v>#REF!</v>
      </c>
      <c r="J188" s="415" t="e">
        <f t="shared" si="168"/>
        <v>#REF!</v>
      </c>
      <c r="K188" s="415" t="e">
        <f t="shared" si="168"/>
        <v>#REF!</v>
      </c>
      <c r="L188" s="415" t="e">
        <f t="shared" si="168"/>
        <v>#REF!</v>
      </c>
      <c r="M188" s="415" t="e">
        <f t="shared" si="168"/>
        <v>#REF!</v>
      </c>
      <c r="N188" s="415" t="e">
        <f t="shared" si="168"/>
        <v>#REF!</v>
      </c>
      <c r="O188" s="415" t="e">
        <f t="shared" si="168"/>
        <v>#REF!</v>
      </c>
      <c r="P188" s="415" t="e">
        <f t="shared" si="168"/>
        <v>#REF!</v>
      </c>
      <c r="Q188" s="415" t="e">
        <f t="shared" si="168"/>
        <v>#REF!</v>
      </c>
      <c r="R188" s="415" t="e">
        <f t="shared" si="168"/>
        <v>#REF!</v>
      </c>
      <c r="S188" s="415" t="e">
        <f t="shared" si="168"/>
        <v>#REF!</v>
      </c>
      <c r="T188" s="415" t="e">
        <f t="shared" si="168"/>
        <v>#REF!</v>
      </c>
      <c r="U188" s="415" t="e">
        <f t="shared" si="168"/>
        <v>#REF!</v>
      </c>
      <c r="V188" s="415" t="e">
        <f t="shared" si="168"/>
        <v>#REF!</v>
      </c>
      <c r="W188" s="415" t="e">
        <f t="shared" si="168"/>
        <v>#REF!</v>
      </c>
      <c r="X188" s="415" t="e">
        <f t="shared" si="168"/>
        <v>#REF!</v>
      </c>
      <c r="Y188" s="415" t="e">
        <f t="shared" si="168"/>
        <v>#REF!</v>
      </c>
      <c r="Z188" s="415" t="e">
        <f t="shared" si="168"/>
        <v>#REF!</v>
      </c>
      <c r="AA188" s="415" t="e">
        <f t="shared" si="168"/>
        <v>#REF!</v>
      </c>
      <c r="AB188" s="415" t="e">
        <f t="shared" si="168"/>
        <v>#REF!</v>
      </c>
      <c r="AC188" s="415" t="e">
        <f t="shared" si="168"/>
        <v>#REF!</v>
      </c>
      <c r="AD188" s="415" t="e">
        <f t="shared" si="168"/>
        <v>#REF!</v>
      </c>
      <c r="AE188" s="415" t="e">
        <f t="shared" si="168"/>
        <v>#REF!</v>
      </c>
      <c r="AF188" s="383" t="e">
        <f t="shared" ref="AF188:AG190" si="169">SUMIF($D$166:$AE$166,AF$166,$D188:$AE188)</f>
        <v>#REF!</v>
      </c>
      <c r="AG188" s="384" t="e">
        <f t="shared" si="169"/>
        <v>#REF!</v>
      </c>
      <c r="AH188" s="389" t="e">
        <f t="shared" ref="AH188:AH190" si="170">+AF188+AG188</f>
        <v>#REF!</v>
      </c>
    </row>
    <row r="189" spans="2:34" ht="16.5" hidden="1" customHeight="1" outlineLevel="1" thickTop="1" thickBot="1" x14ac:dyDescent="0.3">
      <c r="B189" s="488"/>
      <c r="C189" s="442" t="s">
        <v>1109</v>
      </c>
      <c r="D189" s="415" t="e">
        <f t="shared" ref="D189:M190" si="171">+D188*(1+$E$307)</f>
        <v>#REF!</v>
      </c>
      <c r="E189" s="415" t="e">
        <f t="shared" si="171"/>
        <v>#REF!</v>
      </c>
      <c r="F189" s="415" t="e">
        <f t="shared" si="171"/>
        <v>#REF!</v>
      </c>
      <c r="G189" s="415" t="e">
        <f t="shared" si="171"/>
        <v>#REF!</v>
      </c>
      <c r="H189" s="415" t="e">
        <f t="shared" si="171"/>
        <v>#REF!</v>
      </c>
      <c r="I189" s="415" t="e">
        <f t="shared" si="171"/>
        <v>#REF!</v>
      </c>
      <c r="J189" s="415" t="e">
        <f t="shared" si="171"/>
        <v>#REF!</v>
      </c>
      <c r="K189" s="415" t="e">
        <f t="shared" si="171"/>
        <v>#REF!</v>
      </c>
      <c r="L189" s="415" t="e">
        <f t="shared" si="171"/>
        <v>#REF!</v>
      </c>
      <c r="M189" s="415" t="e">
        <f t="shared" si="171"/>
        <v>#REF!</v>
      </c>
      <c r="N189" s="415" t="e">
        <f t="shared" ref="N189:W190" si="172">+N188*(1+$E$307)</f>
        <v>#REF!</v>
      </c>
      <c r="O189" s="415" t="e">
        <f t="shared" si="172"/>
        <v>#REF!</v>
      </c>
      <c r="P189" s="415" t="e">
        <f t="shared" si="172"/>
        <v>#REF!</v>
      </c>
      <c r="Q189" s="415" t="e">
        <f t="shared" si="172"/>
        <v>#REF!</v>
      </c>
      <c r="R189" s="415" t="e">
        <f t="shared" si="172"/>
        <v>#REF!</v>
      </c>
      <c r="S189" s="415" t="e">
        <f t="shared" si="172"/>
        <v>#REF!</v>
      </c>
      <c r="T189" s="415" t="e">
        <f t="shared" si="172"/>
        <v>#REF!</v>
      </c>
      <c r="U189" s="415" t="e">
        <f t="shared" si="172"/>
        <v>#REF!</v>
      </c>
      <c r="V189" s="415" t="e">
        <f t="shared" si="172"/>
        <v>#REF!</v>
      </c>
      <c r="W189" s="415" t="e">
        <f t="shared" si="172"/>
        <v>#REF!</v>
      </c>
      <c r="X189" s="415" t="e">
        <f t="shared" ref="X189:AE190" si="173">+X188*(1+$E$307)</f>
        <v>#REF!</v>
      </c>
      <c r="Y189" s="415" t="e">
        <f t="shared" si="173"/>
        <v>#REF!</v>
      </c>
      <c r="Z189" s="415" t="e">
        <f t="shared" si="173"/>
        <v>#REF!</v>
      </c>
      <c r="AA189" s="415" t="e">
        <f t="shared" si="173"/>
        <v>#REF!</v>
      </c>
      <c r="AB189" s="415" t="e">
        <f t="shared" si="173"/>
        <v>#REF!</v>
      </c>
      <c r="AC189" s="415" t="e">
        <f t="shared" si="173"/>
        <v>#REF!</v>
      </c>
      <c r="AD189" s="415" t="e">
        <f t="shared" si="173"/>
        <v>#REF!</v>
      </c>
      <c r="AE189" s="415" t="e">
        <f t="shared" si="173"/>
        <v>#REF!</v>
      </c>
      <c r="AF189" s="383" t="e">
        <f t="shared" si="169"/>
        <v>#REF!</v>
      </c>
      <c r="AG189" s="384" t="e">
        <f t="shared" si="169"/>
        <v>#REF!</v>
      </c>
      <c r="AH189" s="389" t="e">
        <f t="shared" si="170"/>
        <v>#REF!</v>
      </c>
    </row>
    <row r="190" spans="2:34" ht="16.5" hidden="1" customHeight="1" outlineLevel="1" thickTop="1" thickBot="1" x14ac:dyDescent="0.3">
      <c r="B190" s="488"/>
      <c r="C190" s="442" t="s">
        <v>1110</v>
      </c>
      <c r="D190" s="415" t="e">
        <f t="shared" si="171"/>
        <v>#REF!</v>
      </c>
      <c r="E190" s="415" t="e">
        <f t="shared" si="171"/>
        <v>#REF!</v>
      </c>
      <c r="F190" s="415" t="e">
        <f t="shared" si="171"/>
        <v>#REF!</v>
      </c>
      <c r="G190" s="415" t="e">
        <f t="shared" si="171"/>
        <v>#REF!</v>
      </c>
      <c r="H190" s="415" t="e">
        <f t="shared" si="171"/>
        <v>#REF!</v>
      </c>
      <c r="I190" s="415" t="e">
        <f t="shared" si="171"/>
        <v>#REF!</v>
      </c>
      <c r="J190" s="415" t="e">
        <f t="shared" si="171"/>
        <v>#REF!</v>
      </c>
      <c r="K190" s="415" t="e">
        <f t="shared" si="171"/>
        <v>#REF!</v>
      </c>
      <c r="L190" s="415" t="e">
        <f t="shared" si="171"/>
        <v>#REF!</v>
      </c>
      <c r="M190" s="415" t="e">
        <f t="shared" si="171"/>
        <v>#REF!</v>
      </c>
      <c r="N190" s="415" t="e">
        <f t="shared" si="172"/>
        <v>#REF!</v>
      </c>
      <c r="O190" s="415" t="e">
        <f t="shared" si="172"/>
        <v>#REF!</v>
      </c>
      <c r="P190" s="415" t="e">
        <f t="shared" si="172"/>
        <v>#REF!</v>
      </c>
      <c r="Q190" s="415" t="e">
        <f t="shared" si="172"/>
        <v>#REF!</v>
      </c>
      <c r="R190" s="415" t="e">
        <f t="shared" si="172"/>
        <v>#REF!</v>
      </c>
      <c r="S190" s="415" t="e">
        <f t="shared" si="172"/>
        <v>#REF!</v>
      </c>
      <c r="T190" s="415" t="e">
        <f t="shared" si="172"/>
        <v>#REF!</v>
      </c>
      <c r="U190" s="415" t="e">
        <f t="shared" si="172"/>
        <v>#REF!</v>
      </c>
      <c r="V190" s="415" t="e">
        <f t="shared" si="172"/>
        <v>#REF!</v>
      </c>
      <c r="W190" s="415" t="e">
        <f t="shared" si="172"/>
        <v>#REF!</v>
      </c>
      <c r="X190" s="415" t="e">
        <f t="shared" si="173"/>
        <v>#REF!</v>
      </c>
      <c r="Y190" s="415" t="e">
        <f t="shared" si="173"/>
        <v>#REF!</v>
      </c>
      <c r="Z190" s="415" t="e">
        <f t="shared" si="173"/>
        <v>#REF!</v>
      </c>
      <c r="AA190" s="415" t="e">
        <f t="shared" si="173"/>
        <v>#REF!</v>
      </c>
      <c r="AB190" s="415" t="e">
        <f t="shared" si="173"/>
        <v>#REF!</v>
      </c>
      <c r="AC190" s="415" t="e">
        <f t="shared" si="173"/>
        <v>#REF!</v>
      </c>
      <c r="AD190" s="415" t="e">
        <f t="shared" si="173"/>
        <v>#REF!</v>
      </c>
      <c r="AE190" s="415" t="e">
        <f t="shared" si="173"/>
        <v>#REF!</v>
      </c>
      <c r="AF190" s="383" t="e">
        <f t="shared" si="169"/>
        <v>#REF!</v>
      </c>
      <c r="AG190" s="384" t="e">
        <f t="shared" si="169"/>
        <v>#REF!</v>
      </c>
      <c r="AH190" s="389" t="e">
        <f t="shared" si="170"/>
        <v>#REF!</v>
      </c>
    </row>
    <row r="191" spans="2:34" ht="16.5" customHeight="1" collapsed="1" thickBot="1" x14ac:dyDescent="0.3">
      <c r="P191" s="425"/>
      <c r="Q191" s="425"/>
      <c r="R191" s="425"/>
      <c r="S191" s="425"/>
      <c r="T191" s="425"/>
      <c r="U191" s="425"/>
      <c r="V191" s="425"/>
    </row>
    <row r="192" spans="2:34" ht="30.75" customHeight="1" thickTop="1" thickBot="1" x14ac:dyDescent="0.3">
      <c r="C192" s="437" t="s">
        <v>1113</v>
      </c>
      <c r="D192" s="739" t="s">
        <v>1089</v>
      </c>
      <c r="E192" s="740"/>
      <c r="F192" s="739" t="s">
        <v>1090</v>
      </c>
      <c r="G192" s="740"/>
      <c r="H192" s="739" t="s">
        <v>1091</v>
      </c>
      <c r="I192" s="740"/>
      <c r="J192" s="739" t="s">
        <v>1092</v>
      </c>
      <c r="K192" s="740"/>
      <c r="L192" s="739" t="s">
        <v>1093</v>
      </c>
      <c r="M192" s="740"/>
      <c r="N192" s="739" t="s">
        <v>1094</v>
      </c>
      <c r="O192" s="740"/>
      <c r="P192" s="739" t="s">
        <v>178</v>
      </c>
      <c r="Q192" s="740"/>
      <c r="R192" s="739" t="s">
        <v>1095</v>
      </c>
      <c r="S192" s="740"/>
      <c r="T192" s="739" t="s">
        <v>1096</v>
      </c>
      <c r="U192" s="740"/>
      <c r="V192" s="739" t="s">
        <v>1097</v>
      </c>
      <c r="W192" s="740"/>
      <c r="X192" s="739" t="s">
        <v>1098</v>
      </c>
      <c r="Y192" s="740"/>
      <c r="Z192" s="739" t="s">
        <v>1099</v>
      </c>
      <c r="AA192" s="740"/>
      <c r="AB192" s="739" t="s">
        <v>1100</v>
      </c>
      <c r="AC192" s="740"/>
      <c r="AD192" s="739" t="s">
        <v>1101</v>
      </c>
      <c r="AE192" s="740"/>
      <c r="AF192" s="438" t="s">
        <v>1124</v>
      </c>
      <c r="AG192" s="439" t="s">
        <v>1125</v>
      </c>
      <c r="AH192" s="440" t="s">
        <v>1107</v>
      </c>
    </row>
    <row r="193" spans="2:34" ht="16.5" customHeight="1" thickTop="1" thickBot="1" x14ac:dyDescent="0.3">
      <c r="C193" s="441" t="s">
        <v>1137</v>
      </c>
      <c r="D193" s="402" t="s">
        <v>1114</v>
      </c>
      <c r="E193" s="403" t="s">
        <v>1115</v>
      </c>
      <c r="F193" s="402" t="s">
        <v>1114</v>
      </c>
      <c r="G193" s="403" t="s">
        <v>1115</v>
      </c>
      <c r="H193" s="402" t="s">
        <v>1114</v>
      </c>
      <c r="I193" s="403" t="s">
        <v>1115</v>
      </c>
      <c r="J193" s="402" t="s">
        <v>1114</v>
      </c>
      <c r="K193" s="403" t="s">
        <v>1115</v>
      </c>
      <c r="L193" s="402" t="s">
        <v>1114</v>
      </c>
      <c r="M193" s="403" t="s">
        <v>1115</v>
      </c>
      <c r="N193" s="402" t="s">
        <v>1114</v>
      </c>
      <c r="O193" s="403" t="s">
        <v>1115</v>
      </c>
      <c r="P193" s="402" t="s">
        <v>1114</v>
      </c>
      <c r="Q193" s="403" t="s">
        <v>1115</v>
      </c>
      <c r="R193" s="402" t="s">
        <v>1114</v>
      </c>
      <c r="S193" s="403" t="s">
        <v>1115</v>
      </c>
      <c r="T193" s="402" t="s">
        <v>1114</v>
      </c>
      <c r="U193" s="403" t="s">
        <v>1115</v>
      </c>
      <c r="V193" s="402" t="s">
        <v>1114</v>
      </c>
      <c r="W193" s="403" t="s">
        <v>1115</v>
      </c>
      <c r="X193" s="402" t="s">
        <v>1114</v>
      </c>
      <c r="Y193" s="403" t="s">
        <v>1115</v>
      </c>
      <c r="Z193" s="402" t="s">
        <v>1114</v>
      </c>
      <c r="AA193" s="403" t="s">
        <v>1115</v>
      </c>
      <c r="AB193" s="402" t="s">
        <v>1114</v>
      </c>
      <c r="AC193" s="403" t="s">
        <v>1115</v>
      </c>
      <c r="AD193" s="402" t="s">
        <v>1114</v>
      </c>
      <c r="AE193" s="403" t="s">
        <v>1115</v>
      </c>
      <c r="AF193" s="393" t="s">
        <v>1114</v>
      </c>
      <c r="AG193" s="394" t="s">
        <v>1115</v>
      </c>
      <c r="AH193" s="395" t="s">
        <v>1123</v>
      </c>
    </row>
    <row r="194" spans="2:34" ht="16.5" customHeight="1" thickTop="1" thickBot="1" x14ac:dyDescent="0.3">
      <c r="C194" s="442" t="s">
        <v>1108</v>
      </c>
      <c r="D194" s="415" t="e">
        <f>+SUMIF($C$168:$C$190,$C194,D$168:D$190)</f>
        <v>#REF!</v>
      </c>
      <c r="E194" s="415" t="e">
        <f t="shared" ref="E194:AE196" si="174">+SUMIF($C$168:$C$190,$C194,E$168:E$190)</f>
        <v>#REF!</v>
      </c>
      <c r="F194" s="415" t="e">
        <f t="shared" si="174"/>
        <v>#REF!</v>
      </c>
      <c r="G194" s="415" t="e">
        <f t="shared" si="174"/>
        <v>#REF!</v>
      </c>
      <c r="H194" s="415" t="e">
        <f t="shared" si="174"/>
        <v>#REF!</v>
      </c>
      <c r="I194" s="415" t="e">
        <f t="shared" si="174"/>
        <v>#REF!</v>
      </c>
      <c r="J194" s="415" t="e">
        <f t="shared" si="174"/>
        <v>#REF!</v>
      </c>
      <c r="K194" s="415" t="e">
        <f t="shared" si="174"/>
        <v>#REF!</v>
      </c>
      <c r="L194" s="415" t="e">
        <f t="shared" si="174"/>
        <v>#REF!</v>
      </c>
      <c r="M194" s="415" t="e">
        <f t="shared" si="174"/>
        <v>#REF!</v>
      </c>
      <c r="N194" s="415" t="e">
        <f t="shared" si="174"/>
        <v>#REF!</v>
      </c>
      <c r="O194" s="415" t="e">
        <f t="shared" si="174"/>
        <v>#REF!</v>
      </c>
      <c r="P194" s="415" t="e">
        <f t="shared" si="174"/>
        <v>#REF!</v>
      </c>
      <c r="Q194" s="415" t="e">
        <f t="shared" si="174"/>
        <v>#REF!</v>
      </c>
      <c r="R194" s="415" t="e">
        <f t="shared" si="174"/>
        <v>#REF!</v>
      </c>
      <c r="S194" s="415" t="e">
        <f t="shared" si="174"/>
        <v>#REF!</v>
      </c>
      <c r="T194" s="415" t="e">
        <f t="shared" si="174"/>
        <v>#REF!</v>
      </c>
      <c r="U194" s="415" t="e">
        <f t="shared" si="174"/>
        <v>#REF!</v>
      </c>
      <c r="V194" s="415" t="e">
        <f t="shared" si="174"/>
        <v>#REF!</v>
      </c>
      <c r="W194" s="415" t="e">
        <f t="shared" si="174"/>
        <v>#REF!</v>
      </c>
      <c r="X194" s="415" t="e">
        <f t="shared" si="174"/>
        <v>#REF!</v>
      </c>
      <c r="Y194" s="415" t="e">
        <f t="shared" si="174"/>
        <v>#REF!</v>
      </c>
      <c r="Z194" s="415" t="e">
        <f t="shared" si="174"/>
        <v>#REF!</v>
      </c>
      <c r="AA194" s="415" t="e">
        <f t="shared" si="174"/>
        <v>#REF!</v>
      </c>
      <c r="AB194" s="415" t="e">
        <f t="shared" si="174"/>
        <v>#REF!</v>
      </c>
      <c r="AC194" s="415" t="e">
        <f t="shared" si="174"/>
        <v>#REF!</v>
      </c>
      <c r="AD194" s="415" t="e">
        <f t="shared" si="174"/>
        <v>#REF!</v>
      </c>
      <c r="AE194" s="415" t="e">
        <f t="shared" si="174"/>
        <v>#REF!</v>
      </c>
      <c r="AF194" s="383" t="e">
        <f>SUMIF($D$166:$AE$166,AF$166,$D194:$AE194)</f>
        <v>#REF!</v>
      </c>
      <c r="AG194" s="384" t="e">
        <f t="shared" ref="AF194:AG202" si="175">SUMIF($D$166:$AE$166,AG$166,$D194:$AE194)</f>
        <v>#REF!</v>
      </c>
      <c r="AH194" s="391" t="e">
        <f t="shared" ref="AH194:AH196" si="176">+AF194+AG194</f>
        <v>#REF!</v>
      </c>
    </row>
    <row r="195" spans="2:34" ht="16.5" customHeight="1" thickTop="1" thickBot="1" x14ac:dyDescent="0.3">
      <c r="C195" s="442" t="s">
        <v>1109</v>
      </c>
      <c r="D195" s="415" t="e">
        <f t="shared" ref="D195:S196" si="177">+SUMIF($C$168:$C$190,$C195,D$168:D$190)</f>
        <v>#REF!</v>
      </c>
      <c r="E195" s="415" t="e">
        <f t="shared" si="177"/>
        <v>#REF!</v>
      </c>
      <c r="F195" s="415" t="e">
        <f t="shared" si="177"/>
        <v>#REF!</v>
      </c>
      <c r="G195" s="415" t="e">
        <f t="shared" si="177"/>
        <v>#REF!</v>
      </c>
      <c r="H195" s="415" t="e">
        <f t="shared" si="177"/>
        <v>#REF!</v>
      </c>
      <c r="I195" s="415" t="e">
        <f t="shared" si="177"/>
        <v>#REF!</v>
      </c>
      <c r="J195" s="415" t="e">
        <f t="shared" si="177"/>
        <v>#REF!</v>
      </c>
      <c r="K195" s="415" t="e">
        <f t="shared" si="177"/>
        <v>#REF!</v>
      </c>
      <c r="L195" s="415" t="e">
        <f t="shared" si="177"/>
        <v>#REF!</v>
      </c>
      <c r="M195" s="415" t="e">
        <f t="shared" si="177"/>
        <v>#REF!</v>
      </c>
      <c r="N195" s="415" t="e">
        <f t="shared" si="177"/>
        <v>#REF!</v>
      </c>
      <c r="O195" s="415" t="e">
        <f t="shared" si="177"/>
        <v>#REF!</v>
      </c>
      <c r="P195" s="415" t="e">
        <f t="shared" si="177"/>
        <v>#REF!</v>
      </c>
      <c r="Q195" s="415" t="e">
        <f t="shared" si="177"/>
        <v>#REF!</v>
      </c>
      <c r="R195" s="415" t="e">
        <f t="shared" si="177"/>
        <v>#REF!</v>
      </c>
      <c r="S195" s="415" t="e">
        <f t="shared" si="177"/>
        <v>#REF!</v>
      </c>
      <c r="T195" s="415" t="e">
        <f t="shared" si="174"/>
        <v>#REF!</v>
      </c>
      <c r="U195" s="415" t="e">
        <f t="shared" si="174"/>
        <v>#REF!</v>
      </c>
      <c r="V195" s="415" t="e">
        <f t="shared" si="174"/>
        <v>#REF!</v>
      </c>
      <c r="W195" s="415" t="e">
        <f t="shared" si="174"/>
        <v>#REF!</v>
      </c>
      <c r="X195" s="415" t="e">
        <f t="shared" si="174"/>
        <v>#REF!</v>
      </c>
      <c r="Y195" s="415" t="e">
        <f t="shared" si="174"/>
        <v>#REF!</v>
      </c>
      <c r="Z195" s="415" t="e">
        <f t="shared" si="174"/>
        <v>#REF!</v>
      </c>
      <c r="AA195" s="415" t="e">
        <f t="shared" si="174"/>
        <v>#REF!</v>
      </c>
      <c r="AB195" s="415" t="e">
        <f t="shared" si="174"/>
        <v>#REF!</v>
      </c>
      <c r="AC195" s="415" t="e">
        <f t="shared" si="174"/>
        <v>#REF!</v>
      </c>
      <c r="AD195" s="415" t="e">
        <f t="shared" si="174"/>
        <v>#REF!</v>
      </c>
      <c r="AE195" s="415" t="e">
        <f t="shared" si="174"/>
        <v>#REF!</v>
      </c>
      <c r="AF195" s="396" t="e">
        <f t="shared" si="175"/>
        <v>#REF!</v>
      </c>
      <c r="AG195" s="397" t="e">
        <f t="shared" si="175"/>
        <v>#REF!</v>
      </c>
      <c r="AH195" s="398" t="e">
        <f t="shared" si="176"/>
        <v>#REF!</v>
      </c>
    </row>
    <row r="196" spans="2:34" ht="16.5" customHeight="1" thickTop="1" thickBot="1" x14ac:dyDescent="0.3">
      <c r="C196" s="442" t="s">
        <v>1110</v>
      </c>
      <c r="D196" s="415" t="e">
        <f t="shared" si="177"/>
        <v>#REF!</v>
      </c>
      <c r="E196" s="415" t="e">
        <f t="shared" si="174"/>
        <v>#REF!</v>
      </c>
      <c r="F196" s="415" t="e">
        <f t="shared" si="174"/>
        <v>#REF!</v>
      </c>
      <c r="G196" s="415" t="e">
        <f t="shared" si="174"/>
        <v>#REF!</v>
      </c>
      <c r="H196" s="415" t="e">
        <f t="shared" si="174"/>
        <v>#REF!</v>
      </c>
      <c r="I196" s="415" t="e">
        <f t="shared" si="174"/>
        <v>#REF!</v>
      </c>
      <c r="J196" s="415" t="e">
        <f t="shared" si="174"/>
        <v>#REF!</v>
      </c>
      <c r="K196" s="415" t="e">
        <f t="shared" si="174"/>
        <v>#REF!</v>
      </c>
      <c r="L196" s="415" t="e">
        <f t="shared" si="174"/>
        <v>#REF!</v>
      </c>
      <c r="M196" s="415" t="e">
        <f t="shared" si="174"/>
        <v>#REF!</v>
      </c>
      <c r="N196" s="415" t="e">
        <f t="shared" si="174"/>
        <v>#REF!</v>
      </c>
      <c r="O196" s="415" t="e">
        <f t="shared" si="174"/>
        <v>#REF!</v>
      </c>
      <c r="P196" s="415" t="e">
        <f t="shared" si="174"/>
        <v>#REF!</v>
      </c>
      <c r="Q196" s="415" t="e">
        <f t="shared" si="174"/>
        <v>#REF!</v>
      </c>
      <c r="R196" s="415" t="e">
        <f t="shared" si="174"/>
        <v>#REF!</v>
      </c>
      <c r="S196" s="415" t="e">
        <f t="shared" si="174"/>
        <v>#REF!</v>
      </c>
      <c r="T196" s="415" t="e">
        <f t="shared" si="174"/>
        <v>#REF!</v>
      </c>
      <c r="U196" s="415" t="e">
        <f t="shared" si="174"/>
        <v>#REF!</v>
      </c>
      <c r="V196" s="415" t="e">
        <f t="shared" si="174"/>
        <v>#REF!</v>
      </c>
      <c r="W196" s="415" t="e">
        <f t="shared" si="174"/>
        <v>#REF!</v>
      </c>
      <c r="X196" s="415" t="e">
        <f t="shared" si="174"/>
        <v>#REF!</v>
      </c>
      <c r="Y196" s="415" t="e">
        <f t="shared" si="174"/>
        <v>#REF!</v>
      </c>
      <c r="Z196" s="415" t="e">
        <f t="shared" si="174"/>
        <v>#REF!</v>
      </c>
      <c r="AA196" s="415" t="e">
        <f t="shared" si="174"/>
        <v>#REF!</v>
      </c>
      <c r="AB196" s="415" t="e">
        <f t="shared" si="174"/>
        <v>#REF!</v>
      </c>
      <c r="AC196" s="415" t="e">
        <f t="shared" si="174"/>
        <v>#REF!</v>
      </c>
      <c r="AD196" s="415" t="e">
        <f t="shared" si="174"/>
        <v>#REF!</v>
      </c>
      <c r="AE196" s="415" t="e">
        <f>+SUMIF($C$168:$C$190,$C196,AE$168:AE$190)</f>
        <v>#REF!</v>
      </c>
      <c r="AF196" s="396" t="e">
        <f t="shared" si="175"/>
        <v>#REF!</v>
      </c>
      <c r="AG196" s="397" t="e">
        <f t="shared" si="175"/>
        <v>#REF!</v>
      </c>
      <c r="AH196" s="398" t="e">
        <f t="shared" si="176"/>
        <v>#REF!</v>
      </c>
    </row>
    <row r="197" spans="2:34" ht="16.5" customHeight="1" thickTop="1" thickBot="1" x14ac:dyDescent="0.3">
      <c r="C197" s="442" t="s">
        <v>1127</v>
      </c>
      <c r="D197" s="415" t="e">
        <f t="shared" ref="D197:M202" si="178">+D196*(1+$E$307)</f>
        <v>#REF!</v>
      </c>
      <c r="E197" s="415" t="e">
        <f t="shared" si="178"/>
        <v>#REF!</v>
      </c>
      <c r="F197" s="415" t="e">
        <f t="shared" si="178"/>
        <v>#REF!</v>
      </c>
      <c r="G197" s="415" t="e">
        <f t="shared" si="178"/>
        <v>#REF!</v>
      </c>
      <c r="H197" s="415" t="e">
        <f t="shared" si="178"/>
        <v>#REF!</v>
      </c>
      <c r="I197" s="415" t="e">
        <f t="shared" si="178"/>
        <v>#REF!</v>
      </c>
      <c r="J197" s="415" t="e">
        <f t="shared" si="178"/>
        <v>#REF!</v>
      </c>
      <c r="K197" s="415" t="e">
        <f t="shared" si="178"/>
        <v>#REF!</v>
      </c>
      <c r="L197" s="415" t="e">
        <f t="shared" si="178"/>
        <v>#REF!</v>
      </c>
      <c r="M197" s="415" t="e">
        <f t="shared" si="178"/>
        <v>#REF!</v>
      </c>
      <c r="N197" s="415" t="e">
        <f t="shared" ref="N197:W202" si="179">+N196*(1+$E$307)</f>
        <v>#REF!</v>
      </c>
      <c r="O197" s="415" t="e">
        <f t="shared" si="179"/>
        <v>#REF!</v>
      </c>
      <c r="P197" s="415" t="e">
        <f t="shared" si="179"/>
        <v>#REF!</v>
      </c>
      <c r="Q197" s="415" t="e">
        <f t="shared" si="179"/>
        <v>#REF!</v>
      </c>
      <c r="R197" s="415" t="e">
        <f t="shared" si="179"/>
        <v>#REF!</v>
      </c>
      <c r="S197" s="415" t="e">
        <f t="shared" si="179"/>
        <v>#REF!</v>
      </c>
      <c r="T197" s="415" t="e">
        <f t="shared" si="179"/>
        <v>#REF!</v>
      </c>
      <c r="U197" s="415" t="e">
        <f t="shared" si="179"/>
        <v>#REF!</v>
      </c>
      <c r="V197" s="415" t="e">
        <f t="shared" si="179"/>
        <v>#REF!</v>
      </c>
      <c r="W197" s="415" t="e">
        <f t="shared" si="179"/>
        <v>#REF!</v>
      </c>
      <c r="X197" s="415" t="e">
        <f t="shared" ref="X197:AE202" si="180">+X196*(1+$E$307)</f>
        <v>#REF!</v>
      </c>
      <c r="Y197" s="415" t="e">
        <f t="shared" si="180"/>
        <v>#REF!</v>
      </c>
      <c r="Z197" s="415" t="e">
        <f t="shared" si="180"/>
        <v>#REF!</v>
      </c>
      <c r="AA197" s="415" t="e">
        <f t="shared" si="180"/>
        <v>#REF!</v>
      </c>
      <c r="AB197" s="415" t="e">
        <f t="shared" si="180"/>
        <v>#REF!</v>
      </c>
      <c r="AC197" s="415" t="e">
        <f t="shared" si="180"/>
        <v>#REF!</v>
      </c>
      <c r="AD197" s="415" t="e">
        <f t="shared" si="180"/>
        <v>#REF!</v>
      </c>
      <c r="AE197" s="415" t="e">
        <f t="shared" si="180"/>
        <v>#REF!</v>
      </c>
      <c r="AF197" s="396" t="e">
        <f t="shared" si="175"/>
        <v>#REF!</v>
      </c>
      <c r="AG197" s="397" t="e">
        <f t="shared" si="175"/>
        <v>#REF!</v>
      </c>
      <c r="AH197" s="398" t="e">
        <f t="shared" ref="AH197:AH202" si="181">+AF197+AG197</f>
        <v>#REF!</v>
      </c>
    </row>
    <row r="198" spans="2:34" ht="16.5" customHeight="1" thickTop="1" thickBot="1" x14ac:dyDescent="0.3">
      <c r="C198" s="442" t="s">
        <v>1128</v>
      </c>
      <c r="D198" s="415" t="e">
        <f t="shared" si="178"/>
        <v>#REF!</v>
      </c>
      <c r="E198" s="415" t="e">
        <f t="shared" si="178"/>
        <v>#REF!</v>
      </c>
      <c r="F198" s="415" t="e">
        <f t="shared" si="178"/>
        <v>#REF!</v>
      </c>
      <c r="G198" s="415" t="e">
        <f t="shared" si="178"/>
        <v>#REF!</v>
      </c>
      <c r="H198" s="415" t="e">
        <f t="shared" si="178"/>
        <v>#REF!</v>
      </c>
      <c r="I198" s="415" t="e">
        <f t="shared" si="178"/>
        <v>#REF!</v>
      </c>
      <c r="J198" s="415" t="e">
        <f t="shared" si="178"/>
        <v>#REF!</v>
      </c>
      <c r="K198" s="415" t="e">
        <f t="shared" si="178"/>
        <v>#REF!</v>
      </c>
      <c r="L198" s="415" t="e">
        <f t="shared" si="178"/>
        <v>#REF!</v>
      </c>
      <c r="M198" s="415" t="e">
        <f t="shared" si="178"/>
        <v>#REF!</v>
      </c>
      <c r="N198" s="415" t="e">
        <f t="shared" si="179"/>
        <v>#REF!</v>
      </c>
      <c r="O198" s="415" t="e">
        <f t="shared" si="179"/>
        <v>#REF!</v>
      </c>
      <c r="P198" s="415" t="e">
        <f t="shared" si="179"/>
        <v>#REF!</v>
      </c>
      <c r="Q198" s="415" t="e">
        <f t="shared" si="179"/>
        <v>#REF!</v>
      </c>
      <c r="R198" s="415" t="e">
        <f t="shared" si="179"/>
        <v>#REF!</v>
      </c>
      <c r="S198" s="415" t="e">
        <f t="shared" si="179"/>
        <v>#REF!</v>
      </c>
      <c r="T198" s="415" t="e">
        <f t="shared" si="179"/>
        <v>#REF!</v>
      </c>
      <c r="U198" s="415" t="e">
        <f t="shared" si="179"/>
        <v>#REF!</v>
      </c>
      <c r="V198" s="415" t="e">
        <f t="shared" si="179"/>
        <v>#REF!</v>
      </c>
      <c r="W198" s="415" t="e">
        <f t="shared" si="179"/>
        <v>#REF!</v>
      </c>
      <c r="X198" s="415" t="e">
        <f t="shared" si="180"/>
        <v>#REF!</v>
      </c>
      <c r="Y198" s="415" t="e">
        <f t="shared" si="180"/>
        <v>#REF!</v>
      </c>
      <c r="Z198" s="415" t="e">
        <f t="shared" si="180"/>
        <v>#REF!</v>
      </c>
      <c r="AA198" s="415" t="e">
        <f t="shared" si="180"/>
        <v>#REF!</v>
      </c>
      <c r="AB198" s="415" t="e">
        <f t="shared" si="180"/>
        <v>#REF!</v>
      </c>
      <c r="AC198" s="415" t="e">
        <f t="shared" si="180"/>
        <v>#REF!</v>
      </c>
      <c r="AD198" s="415" t="e">
        <f t="shared" si="180"/>
        <v>#REF!</v>
      </c>
      <c r="AE198" s="415" t="e">
        <f t="shared" si="180"/>
        <v>#REF!</v>
      </c>
      <c r="AF198" s="396" t="e">
        <f t="shared" si="175"/>
        <v>#REF!</v>
      </c>
      <c r="AG198" s="397" t="e">
        <f t="shared" si="175"/>
        <v>#REF!</v>
      </c>
      <c r="AH198" s="398" t="e">
        <f t="shared" si="181"/>
        <v>#REF!</v>
      </c>
    </row>
    <row r="199" spans="2:34" ht="16.5" customHeight="1" thickTop="1" thickBot="1" x14ac:dyDescent="0.3">
      <c r="C199" s="442" t="s">
        <v>1129</v>
      </c>
      <c r="D199" s="415" t="e">
        <f t="shared" si="178"/>
        <v>#REF!</v>
      </c>
      <c r="E199" s="415" t="e">
        <f t="shared" si="178"/>
        <v>#REF!</v>
      </c>
      <c r="F199" s="415" t="e">
        <f t="shared" si="178"/>
        <v>#REF!</v>
      </c>
      <c r="G199" s="415" t="e">
        <f t="shared" si="178"/>
        <v>#REF!</v>
      </c>
      <c r="H199" s="415" t="e">
        <f t="shared" si="178"/>
        <v>#REF!</v>
      </c>
      <c r="I199" s="415" t="e">
        <f t="shared" si="178"/>
        <v>#REF!</v>
      </c>
      <c r="J199" s="415" t="e">
        <f t="shared" si="178"/>
        <v>#REF!</v>
      </c>
      <c r="K199" s="415" t="e">
        <f t="shared" si="178"/>
        <v>#REF!</v>
      </c>
      <c r="L199" s="415" t="e">
        <f t="shared" si="178"/>
        <v>#REF!</v>
      </c>
      <c r="M199" s="415" t="e">
        <f t="shared" si="178"/>
        <v>#REF!</v>
      </c>
      <c r="N199" s="415" t="e">
        <f t="shared" si="179"/>
        <v>#REF!</v>
      </c>
      <c r="O199" s="415" t="e">
        <f t="shared" si="179"/>
        <v>#REF!</v>
      </c>
      <c r="P199" s="415" t="e">
        <f t="shared" si="179"/>
        <v>#REF!</v>
      </c>
      <c r="Q199" s="415" t="e">
        <f t="shared" si="179"/>
        <v>#REF!</v>
      </c>
      <c r="R199" s="415" t="e">
        <f t="shared" si="179"/>
        <v>#REF!</v>
      </c>
      <c r="S199" s="415" t="e">
        <f t="shared" si="179"/>
        <v>#REF!</v>
      </c>
      <c r="T199" s="415" t="e">
        <f t="shared" si="179"/>
        <v>#REF!</v>
      </c>
      <c r="U199" s="415" t="e">
        <f t="shared" si="179"/>
        <v>#REF!</v>
      </c>
      <c r="V199" s="415" t="e">
        <f t="shared" si="179"/>
        <v>#REF!</v>
      </c>
      <c r="W199" s="415" t="e">
        <f t="shared" si="179"/>
        <v>#REF!</v>
      </c>
      <c r="X199" s="415" t="e">
        <f t="shared" si="180"/>
        <v>#REF!</v>
      </c>
      <c r="Y199" s="415" t="e">
        <f t="shared" si="180"/>
        <v>#REF!</v>
      </c>
      <c r="Z199" s="415" t="e">
        <f t="shared" si="180"/>
        <v>#REF!</v>
      </c>
      <c r="AA199" s="415" t="e">
        <f t="shared" si="180"/>
        <v>#REF!</v>
      </c>
      <c r="AB199" s="415" t="e">
        <f t="shared" si="180"/>
        <v>#REF!</v>
      </c>
      <c r="AC199" s="415" t="e">
        <f t="shared" si="180"/>
        <v>#REF!</v>
      </c>
      <c r="AD199" s="415" t="e">
        <f t="shared" si="180"/>
        <v>#REF!</v>
      </c>
      <c r="AE199" s="415" t="e">
        <f t="shared" si="180"/>
        <v>#REF!</v>
      </c>
      <c r="AF199" s="396" t="e">
        <f t="shared" si="175"/>
        <v>#REF!</v>
      </c>
      <c r="AG199" s="397" t="e">
        <f t="shared" si="175"/>
        <v>#REF!</v>
      </c>
      <c r="AH199" s="398" t="e">
        <f t="shared" si="181"/>
        <v>#REF!</v>
      </c>
    </row>
    <row r="200" spans="2:34" ht="16.5" customHeight="1" thickTop="1" thickBot="1" x14ac:dyDescent="0.3">
      <c r="C200" s="442" t="s">
        <v>1130</v>
      </c>
      <c r="D200" s="415" t="e">
        <f t="shared" si="178"/>
        <v>#REF!</v>
      </c>
      <c r="E200" s="415" t="e">
        <f t="shared" si="178"/>
        <v>#REF!</v>
      </c>
      <c r="F200" s="415" t="e">
        <f t="shared" si="178"/>
        <v>#REF!</v>
      </c>
      <c r="G200" s="415" t="e">
        <f t="shared" si="178"/>
        <v>#REF!</v>
      </c>
      <c r="H200" s="415" t="e">
        <f t="shared" si="178"/>
        <v>#REF!</v>
      </c>
      <c r="I200" s="415" t="e">
        <f t="shared" si="178"/>
        <v>#REF!</v>
      </c>
      <c r="J200" s="415" t="e">
        <f t="shared" si="178"/>
        <v>#REF!</v>
      </c>
      <c r="K200" s="415" t="e">
        <f t="shared" si="178"/>
        <v>#REF!</v>
      </c>
      <c r="L200" s="415" t="e">
        <f t="shared" si="178"/>
        <v>#REF!</v>
      </c>
      <c r="M200" s="415" t="e">
        <f t="shared" si="178"/>
        <v>#REF!</v>
      </c>
      <c r="N200" s="415" t="e">
        <f t="shared" si="179"/>
        <v>#REF!</v>
      </c>
      <c r="O200" s="415" t="e">
        <f t="shared" si="179"/>
        <v>#REF!</v>
      </c>
      <c r="P200" s="415" t="e">
        <f t="shared" si="179"/>
        <v>#REF!</v>
      </c>
      <c r="Q200" s="415" t="e">
        <f t="shared" si="179"/>
        <v>#REF!</v>
      </c>
      <c r="R200" s="415" t="e">
        <f t="shared" si="179"/>
        <v>#REF!</v>
      </c>
      <c r="S200" s="415" t="e">
        <f t="shared" si="179"/>
        <v>#REF!</v>
      </c>
      <c r="T200" s="415" t="e">
        <f t="shared" si="179"/>
        <v>#REF!</v>
      </c>
      <c r="U200" s="415" t="e">
        <f t="shared" si="179"/>
        <v>#REF!</v>
      </c>
      <c r="V200" s="415" t="e">
        <f t="shared" si="179"/>
        <v>#REF!</v>
      </c>
      <c r="W200" s="415" t="e">
        <f t="shared" si="179"/>
        <v>#REF!</v>
      </c>
      <c r="X200" s="415" t="e">
        <f t="shared" si="180"/>
        <v>#REF!</v>
      </c>
      <c r="Y200" s="415" t="e">
        <f t="shared" si="180"/>
        <v>#REF!</v>
      </c>
      <c r="Z200" s="415" t="e">
        <f t="shared" si="180"/>
        <v>#REF!</v>
      </c>
      <c r="AA200" s="415" t="e">
        <f t="shared" si="180"/>
        <v>#REF!</v>
      </c>
      <c r="AB200" s="415" t="e">
        <f t="shared" si="180"/>
        <v>#REF!</v>
      </c>
      <c r="AC200" s="415" t="e">
        <f t="shared" si="180"/>
        <v>#REF!</v>
      </c>
      <c r="AD200" s="415" t="e">
        <f t="shared" si="180"/>
        <v>#REF!</v>
      </c>
      <c r="AE200" s="415" t="e">
        <f t="shared" si="180"/>
        <v>#REF!</v>
      </c>
      <c r="AF200" s="396" t="e">
        <f t="shared" si="175"/>
        <v>#REF!</v>
      </c>
      <c r="AG200" s="397" t="e">
        <f t="shared" si="175"/>
        <v>#REF!</v>
      </c>
      <c r="AH200" s="398" t="e">
        <f t="shared" si="181"/>
        <v>#REF!</v>
      </c>
    </row>
    <row r="201" spans="2:34" ht="16.5" customHeight="1" thickTop="1" thickBot="1" x14ac:dyDescent="0.3">
      <c r="C201" s="442" t="s">
        <v>1131</v>
      </c>
      <c r="D201" s="415" t="e">
        <f t="shared" si="178"/>
        <v>#REF!</v>
      </c>
      <c r="E201" s="415" t="e">
        <f t="shared" si="178"/>
        <v>#REF!</v>
      </c>
      <c r="F201" s="415" t="e">
        <f t="shared" si="178"/>
        <v>#REF!</v>
      </c>
      <c r="G201" s="415" t="e">
        <f t="shared" si="178"/>
        <v>#REF!</v>
      </c>
      <c r="H201" s="415" t="e">
        <f t="shared" si="178"/>
        <v>#REF!</v>
      </c>
      <c r="I201" s="415" t="e">
        <f t="shared" si="178"/>
        <v>#REF!</v>
      </c>
      <c r="J201" s="415" t="e">
        <f t="shared" si="178"/>
        <v>#REF!</v>
      </c>
      <c r="K201" s="415" t="e">
        <f t="shared" si="178"/>
        <v>#REF!</v>
      </c>
      <c r="L201" s="415" t="e">
        <f t="shared" si="178"/>
        <v>#REF!</v>
      </c>
      <c r="M201" s="415" t="e">
        <f t="shared" si="178"/>
        <v>#REF!</v>
      </c>
      <c r="N201" s="415" t="e">
        <f t="shared" si="179"/>
        <v>#REF!</v>
      </c>
      <c r="O201" s="415" t="e">
        <f t="shared" si="179"/>
        <v>#REF!</v>
      </c>
      <c r="P201" s="415" t="e">
        <f t="shared" si="179"/>
        <v>#REF!</v>
      </c>
      <c r="Q201" s="415" t="e">
        <f t="shared" si="179"/>
        <v>#REF!</v>
      </c>
      <c r="R201" s="415" t="e">
        <f t="shared" si="179"/>
        <v>#REF!</v>
      </c>
      <c r="S201" s="415" t="e">
        <f t="shared" si="179"/>
        <v>#REF!</v>
      </c>
      <c r="T201" s="415" t="e">
        <f t="shared" si="179"/>
        <v>#REF!</v>
      </c>
      <c r="U201" s="415" t="e">
        <f t="shared" si="179"/>
        <v>#REF!</v>
      </c>
      <c r="V201" s="415" t="e">
        <f t="shared" si="179"/>
        <v>#REF!</v>
      </c>
      <c r="W201" s="415" t="e">
        <f t="shared" si="179"/>
        <v>#REF!</v>
      </c>
      <c r="X201" s="415" t="e">
        <f t="shared" si="180"/>
        <v>#REF!</v>
      </c>
      <c r="Y201" s="415" t="e">
        <f t="shared" si="180"/>
        <v>#REF!</v>
      </c>
      <c r="Z201" s="415" t="e">
        <f t="shared" si="180"/>
        <v>#REF!</v>
      </c>
      <c r="AA201" s="415" t="e">
        <f t="shared" si="180"/>
        <v>#REF!</v>
      </c>
      <c r="AB201" s="415" t="e">
        <f t="shared" si="180"/>
        <v>#REF!</v>
      </c>
      <c r="AC201" s="415" t="e">
        <f t="shared" si="180"/>
        <v>#REF!</v>
      </c>
      <c r="AD201" s="415" t="e">
        <f t="shared" si="180"/>
        <v>#REF!</v>
      </c>
      <c r="AE201" s="415" t="e">
        <f t="shared" si="180"/>
        <v>#REF!</v>
      </c>
      <c r="AF201" s="396" t="e">
        <f t="shared" si="175"/>
        <v>#REF!</v>
      </c>
      <c r="AG201" s="397" t="e">
        <f t="shared" si="175"/>
        <v>#REF!</v>
      </c>
      <c r="AH201" s="398" t="e">
        <f t="shared" si="181"/>
        <v>#REF!</v>
      </c>
    </row>
    <row r="202" spans="2:34" ht="16.5" customHeight="1" thickTop="1" thickBot="1" x14ac:dyDescent="0.3">
      <c r="C202" s="442" t="s">
        <v>1132</v>
      </c>
      <c r="D202" s="415" t="e">
        <f t="shared" si="178"/>
        <v>#REF!</v>
      </c>
      <c r="E202" s="415" t="e">
        <f t="shared" si="178"/>
        <v>#REF!</v>
      </c>
      <c r="F202" s="415" t="e">
        <f t="shared" si="178"/>
        <v>#REF!</v>
      </c>
      <c r="G202" s="415" t="e">
        <f t="shared" si="178"/>
        <v>#REF!</v>
      </c>
      <c r="H202" s="415" t="e">
        <f t="shared" si="178"/>
        <v>#REF!</v>
      </c>
      <c r="I202" s="415" t="e">
        <f t="shared" si="178"/>
        <v>#REF!</v>
      </c>
      <c r="J202" s="415" t="e">
        <f t="shared" si="178"/>
        <v>#REF!</v>
      </c>
      <c r="K202" s="415" t="e">
        <f t="shared" si="178"/>
        <v>#REF!</v>
      </c>
      <c r="L202" s="415" t="e">
        <f t="shared" si="178"/>
        <v>#REF!</v>
      </c>
      <c r="M202" s="415" t="e">
        <f t="shared" si="178"/>
        <v>#REF!</v>
      </c>
      <c r="N202" s="415" t="e">
        <f t="shared" si="179"/>
        <v>#REF!</v>
      </c>
      <c r="O202" s="415" t="e">
        <f t="shared" si="179"/>
        <v>#REF!</v>
      </c>
      <c r="P202" s="415" t="e">
        <f t="shared" si="179"/>
        <v>#REF!</v>
      </c>
      <c r="Q202" s="415" t="e">
        <f t="shared" si="179"/>
        <v>#REF!</v>
      </c>
      <c r="R202" s="415" t="e">
        <f t="shared" si="179"/>
        <v>#REF!</v>
      </c>
      <c r="S202" s="415" t="e">
        <f t="shared" si="179"/>
        <v>#REF!</v>
      </c>
      <c r="T202" s="415" t="e">
        <f t="shared" si="179"/>
        <v>#REF!</v>
      </c>
      <c r="U202" s="415" t="e">
        <f t="shared" si="179"/>
        <v>#REF!</v>
      </c>
      <c r="V202" s="415" t="e">
        <f t="shared" si="179"/>
        <v>#REF!</v>
      </c>
      <c r="W202" s="415" t="e">
        <f t="shared" si="179"/>
        <v>#REF!</v>
      </c>
      <c r="X202" s="415" t="e">
        <f t="shared" si="180"/>
        <v>#REF!</v>
      </c>
      <c r="Y202" s="415" t="e">
        <f t="shared" si="180"/>
        <v>#REF!</v>
      </c>
      <c r="Z202" s="415" t="e">
        <f t="shared" si="180"/>
        <v>#REF!</v>
      </c>
      <c r="AA202" s="415" t="e">
        <f t="shared" si="180"/>
        <v>#REF!</v>
      </c>
      <c r="AB202" s="415" t="e">
        <f t="shared" si="180"/>
        <v>#REF!</v>
      </c>
      <c r="AC202" s="415" t="e">
        <f t="shared" si="180"/>
        <v>#REF!</v>
      </c>
      <c r="AD202" s="415" t="e">
        <f t="shared" si="180"/>
        <v>#REF!</v>
      </c>
      <c r="AE202" s="415" t="e">
        <f t="shared" si="180"/>
        <v>#REF!</v>
      </c>
      <c r="AF202" s="396" t="e">
        <f t="shared" si="175"/>
        <v>#REF!</v>
      </c>
      <c r="AG202" s="397" t="e">
        <f t="shared" si="175"/>
        <v>#REF!</v>
      </c>
      <c r="AH202" s="398" t="e">
        <f t="shared" si="181"/>
        <v>#REF!</v>
      </c>
    </row>
    <row r="203" spans="2:34" ht="16.5" customHeight="1" thickTop="1" thickBot="1" x14ac:dyDescent="0.3">
      <c r="B203" s="479"/>
      <c r="P203" s="425"/>
      <c r="Q203" s="425"/>
      <c r="R203" s="425"/>
      <c r="S203" s="425"/>
      <c r="T203" s="425"/>
      <c r="U203" s="425"/>
      <c r="V203" s="425"/>
    </row>
    <row r="204" spans="2:34" ht="16.5" customHeight="1" thickTop="1" thickBot="1" x14ac:dyDescent="0.3">
      <c r="B204" s="479"/>
      <c r="C204" s="437" t="s">
        <v>1126</v>
      </c>
      <c r="D204" s="464" t="s">
        <v>1108</v>
      </c>
      <c r="E204" s="464" t="s">
        <v>1109</v>
      </c>
      <c r="F204" s="464" t="s">
        <v>1110</v>
      </c>
      <c r="G204" s="464" t="s">
        <v>1127</v>
      </c>
      <c r="H204" s="464" t="s">
        <v>1128</v>
      </c>
      <c r="I204" s="464" t="s">
        <v>1129</v>
      </c>
      <c r="J204" s="464" t="s">
        <v>1130</v>
      </c>
      <c r="K204" s="464" t="s">
        <v>1131</v>
      </c>
      <c r="L204" s="464" t="s">
        <v>1132</v>
      </c>
      <c r="M204" s="464" t="s">
        <v>1133</v>
      </c>
      <c r="P204" s="425"/>
      <c r="Q204" s="425"/>
      <c r="R204" s="425"/>
      <c r="S204" s="425"/>
      <c r="T204" s="425"/>
      <c r="U204" s="425"/>
      <c r="V204" s="425"/>
    </row>
    <row r="205" spans="2:34" ht="16.5" customHeight="1" thickTop="1" thickBot="1" x14ac:dyDescent="0.3">
      <c r="B205" s="479"/>
      <c r="C205" s="443" t="s">
        <v>1134</v>
      </c>
      <c r="D205" s="399" t="e">
        <f t="shared" ref="D205:L205" si="182">+VLOOKUP(D$204,$C$194:$AH$202,30,0)</f>
        <v>#REF!</v>
      </c>
      <c r="E205" s="399" t="e">
        <f t="shared" si="182"/>
        <v>#REF!</v>
      </c>
      <c r="F205" s="399" t="e">
        <f t="shared" si="182"/>
        <v>#REF!</v>
      </c>
      <c r="G205" s="399" t="e">
        <f t="shared" si="182"/>
        <v>#REF!</v>
      </c>
      <c r="H205" s="399" t="e">
        <f t="shared" si="182"/>
        <v>#REF!</v>
      </c>
      <c r="I205" s="399" t="e">
        <f t="shared" si="182"/>
        <v>#REF!</v>
      </c>
      <c r="J205" s="399" t="e">
        <f t="shared" si="182"/>
        <v>#REF!</v>
      </c>
      <c r="K205" s="399" t="e">
        <f t="shared" si="182"/>
        <v>#REF!</v>
      </c>
      <c r="L205" s="399" t="e">
        <f t="shared" si="182"/>
        <v>#REF!</v>
      </c>
      <c r="M205" s="489" t="e">
        <f>SUM(D205:L205)</f>
        <v>#REF!</v>
      </c>
      <c r="P205" s="425"/>
      <c r="Q205" s="425"/>
      <c r="R205" s="425"/>
      <c r="S205" s="425"/>
      <c r="T205" s="425"/>
      <c r="U205" s="425"/>
      <c r="V205" s="425"/>
    </row>
    <row r="206" spans="2:34" ht="16.5" customHeight="1" thickTop="1" thickBot="1" x14ac:dyDescent="0.3">
      <c r="B206" s="479"/>
      <c r="C206" s="444" t="s">
        <v>1135</v>
      </c>
      <c r="D206" s="399" t="e">
        <f t="shared" ref="D206:L206" si="183">+VLOOKUP(D$204,$C$194:$AH$202,31,0)</f>
        <v>#REF!</v>
      </c>
      <c r="E206" s="399" t="e">
        <f t="shared" si="183"/>
        <v>#REF!</v>
      </c>
      <c r="F206" s="399" t="e">
        <f t="shared" si="183"/>
        <v>#REF!</v>
      </c>
      <c r="G206" s="399" t="e">
        <f t="shared" si="183"/>
        <v>#REF!</v>
      </c>
      <c r="H206" s="399" t="e">
        <f t="shared" si="183"/>
        <v>#REF!</v>
      </c>
      <c r="I206" s="399" t="e">
        <f t="shared" si="183"/>
        <v>#REF!</v>
      </c>
      <c r="J206" s="399" t="e">
        <f t="shared" si="183"/>
        <v>#REF!</v>
      </c>
      <c r="K206" s="399" t="e">
        <f t="shared" si="183"/>
        <v>#REF!</v>
      </c>
      <c r="L206" s="399" t="e">
        <f t="shared" si="183"/>
        <v>#REF!</v>
      </c>
      <c r="M206" s="489" t="e">
        <f>SUM(D206:L206)</f>
        <v>#REF!</v>
      </c>
      <c r="P206" s="425"/>
      <c r="Q206" s="425"/>
      <c r="R206" s="425"/>
      <c r="S206" s="425"/>
      <c r="T206" s="425"/>
      <c r="U206" s="425"/>
      <c r="V206" s="425"/>
    </row>
    <row r="207" spans="2:34" ht="16.5" customHeight="1" thickTop="1" thickBot="1" x14ac:dyDescent="0.3">
      <c r="B207" s="479"/>
      <c r="C207" s="445" t="s">
        <v>1136</v>
      </c>
      <c r="D207" s="490" t="e">
        <f>SUM(D205:D206)</f>
        <v>#REF!</v>
      </c>
      <c r="E207" s="490" t="e">
        <f t="shared" ref="E207:L207" si="184">SUM(E205:E206)</f>
        <v>#REF!</v>
      </c>
      <c r="F207" s="490" t="e">
        <f t="shared" si="184"/>
        <v>#REF!</v>
      </c>
      <c r="G207" s="490" t="e">
        <f t="shared" si="184"/>
        <v>#REF!</v>
      </c>
      <c r="H207" s="490" t="e">
        <f t="shared" si="184"/>
        <v>#REF!</v>
      </c>
      <c r="I207" s="490" t="e">
        <f t="shared" si="184"/>
        <v>#REF!</v>
      </c>
      <c r="J207" s="490" t="e">
        <f t="shared" si="184"/>
        <v>#REF!</v>
      </c>
      <c r="K207" s="490" t="e">
        <f t="shared" si="184"/>
        <v>#REF!</v>
      </c>
      <c r="L207" s="490" t="e">
        <f t="shared" si="184"/>
        <v>#REF!</v>
      </c>
      <c r="M207" s="491" t="e">
        <f>SUM(M205:M206)</f>
        <v>#REF!</v>
      </c>
      <c r="P207" s="425"/>
      <c r="Q207" s="425"/>
      <c r="R207" s="425"/>
      <c r="S207" s="425"/>
      <c r="T207" s="425"/>
      <c r="U207" s="425"/>
      <c r="V207" s="425"/>
    </row>
    <row r="208" spans="2:34" ht="16.5" customHeight="1" thickTop="1" x14ac:dyDescent="0.25">
      <c r="P208" s="425"/>
      <c r="Q208" s="425"/>
      <c r="R208" s="425"/>
      <c r="S208" s="425"/>
      <c r="T208" s="425"/>
      <c r="U208" s="425"/>
      <c r="V208" s="425"/>
    </row>
    <row r="209" spans="1:22" ht="16.5" hidden="1" customHeight="1" outlineLevel="1" thickTop="1" thickBot="1" x14ac:dyDescent="0.3">
      <c r="B209" s="774" t="s">
        <v>1139</v>
      </c>
      <c r="C209" s="775"/>
      <c r="D209" s="492"/>
      <c r="E209" s="492"/>
      <c r="F209" s="492"/>
      <c r="G209" s="492"/>
      <c r="H209" s="492"/>
      <c r="I209" s="492"/>
      <c r="J209" s="492"/>
      <c r="K209" s="492"/>
      <c r="L209" s="492"/>
      <c r="M209" s="493"/>
      <c r="P209" s="425"/>
      <c r="Q209" s="425"/>
      <c r="R209" s="425"/>
      <c r="S209" s="425"/>
      <c r="T209" s="425"/>
      <c r="U209" s="425"/>
      <c r="V209" s="425"/>
    </row>
    <row r="210" spans="1:22" ht="16.5" hidden="1" customHeight="1" outlineLevel="1" thickTop="1" x14ac:dyDescent="0.25">
      <c r="B210" s="479"/>
      <c r="P210" s="425"/>
      <c r="Q210" s="425"/>
      <c r="R210" s="425"/>
      <c r="S210" s="425"/>
      <c r="T210" s="425"/>
      <c r="U210" s="425"/>
      <c r="V210" s="425"/>
    </row>
    <row r="211" spans="1:22" ht="16.5" hidden="1" customHeight="1" outlineLevel="1" x14ac:dyDescent="0.25">
      <c r="B211" s="479"/>
      <c r="E211" s="732" t="s">
        <v>115</v>
      </c>
      <c r="F211" s="732"/>
      <c r="G211" s="732"/>
      <c r="H211" s="732"/>
      <c r="I211" s="732"/>
      <c r="J211" s="732"/>
      <c r="K211" s="732"/>
      <c r="L211" s="732"/>
      <c r="M211" s="732"/>
      <c r="P211" s="425"/>
      <c r="Q211" s="425"/>
      <c r="R211" s="425"/>
      <c r="S211" s="425"/>
      <c r="T211" s="425"/>
      <c r="U211" s="425"/>
      <c r="V211" s="425"/>
    </row>
    <row r="212" spans="1:22" hidden="1" outlineLevel="1" x14ac:dyDescent="0.25">
      <c r="B212" s="494"/>
      <c r="C212" s="495"/>
      <c r="D212" s="495"/>
      <c r="E212" s="496" t="s">
        <v>1082</v>
      </c>
      <c r="F212" s="496" t="s">
        <v>1082</v>
      </c>
      <c r="G212" s="496" t="s">
        <v>1083</v>
      </c>
      <c r="H212" s="496" t="s">
        <v>1083</v>
      </c>
      <c r="I212" s="496" t="s">
        <v>1084</v>
      </c>
      <c r="J212" s="496" t="s">
        <v>1084</v>
      </c>
      <c r="K212" s="731" t="s">
        <v>185</v>
      </c>
      <c r="L212" s="731"/>
      <c r="M212" s="732" t="s">
        <v>40</v>
      </c>
      <c r="N212" s="497"/>
      <c r="O212" s="497"/>
      <c r="P212" s="425"/>
      <c r="Q212" s="425"/>
      <c r="R212" s="425"/>
      <c r="S212" s="425"/>
      <c r="T212" s="425"/>
      <c r="U212" s="425"/>
      <c r="V212" s="425"/>
    </row>
    <row r="213" spans="1:22" ht="45" hidden="1" outlineLevel="1" x14ac:dyDescent="0.25">
      <c r="B213" s="743" t="str">
        <f>CONCATENATE("Items para Plan Operativo ",'PDI-03'!E42)</f>
        <v>Items para Plan Operativo Plan de atención al ciudadano y transparencia organizacional</v>
      </c>
      <c r="C213" s="743"/>
      <c r="D213" s="498" t="s">
        <v>183</v>
      </c>
      <c r="E213" s="499" t="s">
        <v>1114</v>
      </c>
      <c r="F213" s="499" t="s">
        <v>1115</v>
      </c>
      <c r="G213" s="499" t="s">
        <v>1114</v>
      </c>
      <c r="H213" s="499" t="s">
        <v>1115</v>
      </c>
      <c r="I213" s="499" t="s">
        <v>1114</v>
      </c>
      <c r="J213" s="499" t="s">
        <v>1115</v>
      </c>
      <c r="K213" s="499" t="s">
        <v>1111</v>
      </c>
      <c r="L213" s="499" t="s">
        <v>1112</v>
      </c>
      <c r="M213" s="732"/>
      <c r="N213" s="425"/>
      <c r="O213" s="425"/>
      <c r="P213" s="425"/>
      <c r="Q213" s="425"/>
      <c r="R213" s="425"/>
      <c r="S213" s="425"/>
      <c r="T213" s="425"/>
      <c r="U213" s="425"/>
    </row>
    <row r="214" spans="1:22" hidden="1" outlineLevel="1" x14ac:dyDescent="0.25">
      <c r="A214" s="427" t="s">
        <v>1089</v>
      </c>
      <c r="B214" s="500">
        <v>1</v>
      </c>
      <c r="C214" s="501" t="s">
        <v>1142</v>
      </c>
      <c r="D214" s="502"/>
      <c r="E214" s="420">
        <f t="shared" ref="E214:J227" si="185">INDEX($D$168:$AE$170,MATCH(E$212,$C$168:$C$170,0),MATCH($A214&amp;E$213,$D$164:$AE$164,0))</f>
        <v>54649562</v>
      </c>
      <c r="F214" s="420">
        <f t="shared" si="185"/>
        <v>0</v>
      </c>
      <c r="G214" s="420">
        <f t="shared" si="185"/>
        <v>56289048.859999999</v>
      </c>
      <c r="H214" s="420">
        <f t="shared" si="185"/>
        <v>0</v>
      </c>
      <c r="I214" s="420">
        <f t="shared" si="185"/>
        <v>57977720.325800002</v>
      </c>
      <c r="J214" s="420">
        <f t="shared" si="185"/>
        <v>0</v>
      </c>
      <c r="K214" s="503">
        <f t="shared" ref="K214:K228" si="186">E214+G214+I214</f>
        <v>168916331.18580002</v>
      </c>
      <c r="L214" s="503">
        <f t="shared" ref="L214:L228" si="187">F214+H214+J214</f>
        <v>0</v>
      </c>
      <c r="M214" s="503">
        <f>+K214+L214</f>
        <v>168916331.18580002</v>
      </c>
    </row>
    <row r="215" spans="1:22" hidden="1" outlineLevel="1" x14ac:dyDescent="0.25">
      <c r="A215" s="427" t="s">
        <v>1090</v>
      </c>
      <c r="B215" s="500">
        <v>2</v>
      </c>
      <c r="C215" s="501" t="s">
        <v>1090</v>
      </c>
      <c r="D215" s="502"/>
      <c r="E215" s="420">
        <f t="shared" si="185"/>
        <v>0</v>
      </c>
      <c r="F215" s="420">
        <f t="shared" si="185"/>
        <v>0</v>
      </c>
      <c r="G215" s="420">
        <f t="shared" si="185"/>
        <v>0</v>
      </c>
      <c r="H215" s="420">
        <f t="shared" si="185"/>
        <v>0</v>
      </c>
      <c r="I215" s="420">
        <f t="shared" si="185"/>
        <v>0</v>
      </c>
      <c r="J215" s="420">
        <f t="shared" si="185"/>
        <v>0</v>
      </c>
      <c r="K215" s="504">
        <f t="shared" si="186"/>
        <v>0</v>
      </c>
      <c r="L215" s="504">
        <f t="shared" si="187"/>
        <v>0</v>
      </c>
      <c r="M215" s="503">
        <f t="shared" ref="M215:M228" si="188">+K215+L215</f>
        <v>0</v>
      </c>
    </row>
    <row r="216" spans="1:22" hidden="1" outlineLevel="1" x14ac:dyDescent="0.25">
      <c r="A216" s="427" t="s">
        <v>1091</v>
      </c>
      <c r="B216" s="500">
        <v>3</v>
      </c>
      <c r="C216" s="501" t="s">
        <v>1091</v>
      </c>
      <c r="D216" s="502"/>
      <c r="E216" s="420">
        <f t="shared" si="185"/>
        <v>0</v>
      </c>
      <c r="F216" s="420">
        <f t="shared" si="185"/>
        <v>0</v>
      </c>
      <c r="G216" s="420">
        <f t="shared" si="185"/>
        <v>0</v>
      </c>
      <c r="H216" s="420">
        <f t="shared" si="185"/>
        <v>0</v>
      </c>
      <c r="I216" s="420">
        <f t="shared" si="185"/>
        <v>0</v>
      </c>
      <c r="J216" s="420">
        <f t="shared" si="185"/>
        <v>0</v>
      </c>
      <c r="K216" s="504">
        <f t="shared" si="186"/>
        <v>0</v>
      </c>
      <c r="L216" s="504">
        <f t="shared" si="187"/>
        <v>0</v>
      </c>
      <c r="M216" s="503">
        <f t="shared" si="188"/>
        <v>0</v>
      </c>
    </row>
    <row r="217" spans="1:22" hidden="1" outlineLevel="1" x14ac:dyDescent="0.25">
      <c r="A217" s="427" t="s">
        <v>1092</v>
      </c>
      <c r="B217" s="500">
        <v>4</v>
      </c>
      <c r="C217" s="501" t="s">
        <v>1145</v>
      </c>
      <c r="D217" s="502"/>
      <c r="E217" s="420">
        <f t="shared" si="185"/>
        <v>0</v>
      </c>
      <c r="F217" s="420">
        <f t="shared" si="185"/>
        <v>0</v>
      </c>
      <c r="G217" s="420">
        <f t="shared" si="185"/>
        <v>0</v>
      </c>
      <c r="H217" s="420">
        <f t="shared" si="185"/>
        <v>0</v>
      </c>
      <c r="I217" s="420">
        <f t="shared" si="185"/>
        <v>0</v>
      </c>
      <c r="J217" s="420">
        <f t="shared" si="185"/>
        <v>0</v>
      </c>
      <c r="K217" s="504">
        <f t="shared" si="186"/>
        <v>0</v>
      </c>
      <c r="L217" s="504">
        <f t="shared" si="187"/>
        <v>0</v>
      </c>
      <c r="M217" s="503">
        <f t="shared" si="188"/>
        <v>0</v>
      </c>
    </row>
    <row r="218" spans="1:22" hidden="1" outlineLevel="1" x14ac:dyDescent="0.25">
      <c r="A218" s="427" t="s">
        <v>1093</v>
      </c>
      <c r="B218" s="500">
        <v>5</v>
      </c>
      <c r="C218" s="501" t="s">
        <v>1093</v>
      </c>
      <c r="D218" s="502"/>
      <c r="E218" s="420">
        <f t="shared" si="185"/>
        <v>0</v>
      </c>
      <c r="F218" s="420">
        <f t="shared" si="185"/>
        <v>0</v>
      </c>
      <c r="G218" s="420">
        <f t="shared" si="185"/>
        <v>0</v>
      </c>
      <c r="H218" s="420">
        <f t="shared" si="185"/>
        <v>0</v>
      </c>
      <c r="I218" s="420">
        <f t="shared" si="185"/>
        <v>0</v>
      </c>
      <c r="J218" s="420">
        <f t="shared" si="185"/>
        <v>0</v>
      </c>
      <c r="K218" s="504">
        <f t="shared" si="186"/>
        <v>0</v>
      </c>
      <c r="L218" s="504">
        <f t="shared" si="187"/>
        <v>0</v>
      </c>
      <c r="M218" s="503">
        <f t="shared" si="188"/>
        <v>0</v>
      </c>
    </row>
    <row r="219" spans="1:22" hidden="1" outlineLevel="1" x14ac:dyDescent="0.25">
      <c r="A219" s="427" t="s">
        <v>1094</v>
      </c>
      <c r="B219" s="500">
        <f>1+B218</f>
        <v>6</v>
      </c>
      <c r="C219" s="501" t="s">
        <v>1143</v>
      </c>
      <c r="D219" s="502"/>
      <c r="E219" s="420">
        <f t="shared" si="185"/>
        <v>4000000</v>
      </c>
      <c r="F219" s="420">
        <f t="shared" si="185"/>
        <v>0</v>
      </c>
      <c r="G219" s="420">
        <f t="shared" si="185"/>
        <v>4120000</v>
      </c>
      <c r="H219" s="420">
        <f t="shared" si="185"/>
        <v>0</v>
      </c>
      <c r="I219" s="420">
        <f t="shared" si="185"/>
        <v>4243600</v>
      </c>
      <c r="J219" s="420">
        <f t="shared" si="185"/>
        <v>0</v>
      </c>
      <c r="K219" s="504">
        <f t="shared" si="186"/>
        <v>12363600</v>
      </c>
      <c r="L219" s="504">
        <f t="shared" si="187"/>
        <v>0</v>
      </c>
      <c r="M219" s="503">
        <f t="shared" si="188"/>
        <v>12363600</v>
      </c>
    </row>
    <row r="220" spans="1:22" hidden="1" outlineLevel="1" x14ac:dyDescent="0.25">
      <c r="A220" s="427" t="s">
        <v>178</v>
      </c>
      <c r="B220" s="500">
        <f t="shared" ref="B220:B227" si="189">1+B219</f>
        <v>7</v>
      </c>
      <c r="C220" s="501" t="s">
        <v>178</v>
      </c>
      <c r="D220" s="501"/>
      <c r="E220" s="420">
        <f t="shared" si="185"/>
        <v>0</v>
      </c>
      <c r="F220" s="420">
        <f t="shared" si="185"/>
        <v>0</v>
      </c>
      <c r="G220" s="420">
        <f t="shared" si="185"/>
        <v>0</v>
      </c>
      <c r="H220" s="420">
        <f t="shared" si="185"/>
        <v>0</v>
      </c>
      <c r="I220" s="420">
        <f t="shared" si="185"/>
        <v>0</v>
      </c>
      <c r="J220" s="420">
        <f t="shared" si="185"/>
        <v>0</v>
      </c>
      <c r="K220" s="504">
        <f t="shared" si="186"/>
        <v>0</v>
      </c>
      <c r="L220" s="504">
        <f t="shared" si="187"/>
        <v>0</v>
      </c>
      <c r="M220" s="503">
        <f t="shared" si="188"/>
        <v>0</v>
      </c>
    </row>
    <row r="221" spans="1:22" hidden="1" outlineLevel="1" x14ac:dyDescent="0.25">
      <c r="A221" s="427" t="s">
        <v>1095</v>
      </c>
      <c r="B221" s="500">
        <f t="shared" si="189"/>
        <v>8</v>
      </c>
      <c r="C221" s="501" t="s">
        <v>1095</v>
      </c>
      <c r="D221" s="502"/>
      <c r="E221" s="420">
        <f t="shared" si="185"/>
        <v>0</v>
      </c>
      <c r="F221" s="420">
        <f t="shared" si="185"/>
        <v>0</v>
      </c>
      <c r="G221" s="420">
        <f t="shared" si="185"/>
        <v>0</v>
      </c>
      <c r="H221" s="420">
        <f t="shared" si="185"/>
        <v>0</v>
      </c>
      <c r="I221" s="420">
        <f t="shared" si="185"/>
        <v>0</v>
      </c>
      <c r="J221" s="420">
        <f t="shared" si="185"/>
        <v>0</v>
      </c>
      <c r="K221" s="504">
        <f t="shared" si="186"/>
        <v>0</v>
      </c>
      <c r="L221" s="504">
        <f t="shared" si="187"/>
        <v>0</v>
      </c>
      <c r="M221" s="503">
        <f t="shared" si="188"/>
        <v>0</v>
      </c>
    </row>
    <row r="222" spans="1:22" hidden="1" outlineLevel="1" x14ac:dyDescent="0.25">
      <c r="A222" s="427" t="s">
        <v>1096</v>
      </c>
      <c r="B222" s="500">
        <f t="shared" si="189"/>
        <v>9</v>
      </c>
      <c r="C222" s="501" t="s">
        <v>1096</v>
      </c>
      <c r="D222" s="502"/>
      <c r="E222" s="420">
        <f t="shared" si="185"/>
        <v>0</v>
      </c>
      <c r="F222" s="420">
        <f t="shared" si="185"/>
        <v>0</v>
      </c>
      <c r="G222" s="420">
        <f t="shared" si="185"/>
        <v>0</v>
      </c>
      <c r="H222" s="420">
        <f t="shared" si="185"/>
        <v>0</v>
      </c>
      <c r="I222" s="420">
        <f t="shared" si="185"/>
        <v>0</v>
      </c>
      <c r="J222" s="420">
        <f t="shared" si="185"/>
        <v>0</v>
      </c>
      <c r="K222" s="504">
        <f t="shared" si="186"/>
        <v>0</v>
      </c>
      <c r="L222" s="504">
        <f t="shared" si="187"/>
        <v>0</v>
      </c>
      <c r="M222" s="503">
        <f t="shared" si="188"/>
        <v>0</v>
      </c>
    </row>
    <row r="223" spans="1:22" hidden="1" outlineLevel="1" x14ac:dyDescent="0.25">
      <c r="A223" s="427" t="s">
        <v>1097</v>
      </c>
      <c r="B223" s="500">
        <f t="shared" si="189"/>
        <v>10</v>
      </c>
      <c r="C223" s="501" t="s">
        <v>1144</v>
      </c>
      <c r="D223" s="502"/>
      <c r="E223" s="420">
        <f t="shared" si="185"/>
        <v>0</v>
      </c>
      <c r="F223" s="420">
        <f t="shared" si="185"/>
        <v>0</v>
      </c>
      <c r="G223" s="420">
        <f t="shared" si="185"/>
        <v>0</v>
      </c>
      <c r="H223" s="420">
        <f t="shared" si="185"/>
        <v>0</v>
      </c>
      <c r="I223" s="420">
        <f t="shared" si="185"/>
        <v>0</v>
      </c>
      <c r="J223" s="420">
        <f t="shared" si="185"/>
        <v>0</v>
      </c>
      <c r="K223" s="504">
        <f t="shared" si="186"/>
        <v>0</v>
      </c>
      <c r="L223" s="504">
        <f t="shared" si="187"/>
        <v>0</v>
      </c>
      <c r="M223" s="503">
        <f t="shared" si="188"/>
        <v>0</v>
      </c>
    </row>
    <row r="224" spans="1:22" hidden="1" outlineLevel="1" x14ac:dyDescent="0.25">
      <c r="A224" s="427" t="s">
        <v>1098</v>
      </c>
      <c r="B224" s="500">
        <f t="shared" si="189"/>
        <v>11</v>
      </c>
      <c r="C224" s="501" t="s">
        <v>1098</v>
      </c>
      <c r="D224" s="502"/>
      <c r="E224" s="420">
        <f t="shared" si="185"/>
        <v>0</v>
      </c>
      <c r="F224" s="420">
        <f t="shared" si="185"/>
        <v>0</v>
      </c>
      <c r="G224" s="420">
        <f t="shared" si="185"/>
        <v>0</v>
      </c>
      <c r="H224" s="420">
        <f t="shared" si="185"/>
        <v>0</v>
      </c>
      <c r="I224" s="420">
        <f t="shared" si="185"/>
        <v>0</v>
      </c>
      <c r="J224" s="420">
        <f t="shared" si="185"/>
        <v>0</v>
      </c>
      <c r="K224" s="504">
        <f t="shared" si="186"/>
        <v>0</v>
      </c>
      <c r="L224" s="504">
        <f t="shared" si="187"/>
        <v>0</v>
      </c>
      <c r="M224" s="503">
        <f t="shared" si="188"/>
        <v>0</v>
      </c>
    </row>
    <row r="225" spans="1:13" hidden="1" outlineLevel="1" x14ac:dyDescent="0.25">
      <c r="A225" s="427" t="s">
        <v>1099</v>
      </c>
      <c r="B225" s="500">
        <f t="shared" si="189"/>
        <v>12</v>
      </c>
      <c r="C225" s="501" t="s">
        <v>1099</v>
      </c>
      <c r="D225" s="502"/>
      <c r="E225" s="420">
        <f t="shared" si="185"/>
        <v>0</v>
      </c>
      <c r="F225" s="420">
        <f t="shared" si="185"/>
        <v>0</v>
      </c>
      <c r="G225" s="420">
        <f t="shared" si="185"/>
        <v>0</v>
      </c>
      <c r="H225" s="420">
        <f t="shared" si="185"/>
        <v>0</v>
      </c>
      <c r="I225" s="420">
        <f t="shared" si="185"/>
        <v>0</v>
      </c>
      <c r="J225" s="420">
        <f t="shared" si="185"/>
        <v>0</v>
      </c>
      <c r="K225" s="504">
        <f t="shared" si="186"/>
        <v>0</v>
      </c>
      <c r="L225" s="504">
        <f t="shared" si="187"/>
        <v>0</v>
      </c>
      <c r="M225" s="503">
        <f t="shared" si="188"/>
        <v>0</v>
      </c>
    </row>
    <row r="226" spans="1:13" hidden="1" outlineLevel="1" x14ac:dyDescent="0.25">
      <c r="A226" s="427" t="s">
        <v>1100</v>
      </c>
      <c r="B226" s="500">
        <f t="shared" si="189"/>
        <v>13</v>
      </c>
      <c r="C226" s="501" t="s">
        <v>1100</v>
      </c>
      <c r="D226" s="502"/>
      <c r="E226" s="420">
        <f t="shared" si="185"/>
        <v>0</v>
      </c>
      <c r="F226" s="420">
        <f t="shared" si="185"/>
        <v>0</v>
      </c>
      <c r="G226" s="420">
        <f t="shared" si="185"/>
        <v>0</v>
      </c>
      <c r="H226" s="420">
        <f t="shared" si="185"/>
        <v>0</v>
      </c>
      <c r="I226" s="420">
        <f t="shared" si="185"/>
        <v>0</v>
      </c>
      <c r="J226" s="420">
        <f t="shared" si="185"/>
        <v>0</v>
      </c>
      <c r="K226" s="504">
        <f t="shared" si="186"/>
        <v>0</v>
      </c>
      <c r="L226" s="504">
        <f t="shared" si="187"/>
        <v>0</v>
      </c>
      <c r="M226" s="503">
        <f t="shared" si="188"/>
        <v>0</v>
      </c>
    </row>
    <row r="227" spans="1:13" hidden="1" outlineLevel="1" x14ac:dyDescent="0.25">
      <c r="A227" s="427" t="s">
        <v>1101</v>
      </c>
      <c r="B227" s="500">
        <f t="shared" si="189"/>
        <v>14</v>
      </c>
      <c r="C227" s="501" t="s">
        <v>1101</v>
      </c>
      <c r="D227" s="502"/>
      <c r="E227" s="420">
        <f t="shared" si="185"/>
        <v>0</v>
      </c>
      <c r="F227" s="420">
        <f t="shared" si="185"/>
        <v>0</v>
      </c>
      <c r="G227" s="420">
        <f t="shared" si="185"/>
        <v>0</v>
      </c>
      <c r="H227" s="420">
        <f t="shared" si="185"/>
        <v>0</v>
      </c>
      <c r="I227" s="420">
        <f t="shared" si="185"/>
        <v>0</v>
      </c>
      <c r="J227" s="420">
        <f t="shared" si="185"/>
        <v>0</v>
      </c>
      <c r="K227" s="504">
        <f t="shared" si="186"/>
        <v>0</v>
      </c>
      <c r="L227" s="504">
        <f t="shared" si="187"/>
        <v>0</v>
      </c>
      <c r="M227" s="503">
        <f t="shared" si="188"/>
        <v>0</v>
      </c>
    </row>
    <row r="228" spans="1:13" hidden="1" outlineLevel="1" x14ac:dyDescent="0.25">
      <c r="C228" s="741" t="s">
        <v>53</v>
      </c>
      <c r="D228" s="742"/>
      <c r="E228" s="505">
        <f>SUM(E214:E227)</f>
        <v>58649562</v>
      </c>
      <c r="F228" s="505">
        <f t="shared" ref="F228:J228" si="190">SUM(F214:F227)</f>
        <v>0</v>
      </c>
      <c r="G228" s="505">
        <f t="shared" si="190"/>
        <v>60409048.859999999</v>
      </c>
      <c r="H228" s="505">
        <f t="shared" si="190"/>
        <v>0</v>
      </c>
      <c r="I228" s="505">
        <f t="shared" si="190"/>
        <v>62221320.325800002</v>
      </c>
      <c r="J228" s="505">
        <f t="shared" si="190"/>
        <v>0</v>
      </c>
      <c r="K228" s="506">
        <f t="shared" si="186"/>
        <v>181279931.18580002</v>
      </c>
      <c r="L228" s="506">
        <f t="shared" si="187"/>
        <v>0</v>
      </c>
      <c r="M228" s="506">
        <f t="shared" si="188"/>
        <v>181279931.18580002</v>
      </c>
    </row>
    <row r="229" spans="1:13" hidden="1" outlineLevel="1" x14ac:dyDescent="0.25">
      <c r="B229" s="507"/>
    </row>
    <row r="230" spans="1:13" hidden="1" outlineLevel="1" x14ac:dyDescent="0.25">
      <c r="B230" s="507"/>
      <c r="E230" s="732" t="s">
        <v>115</v>
      </c>
      <c r="F230" s="732"/>
      <c r="G230" s="732"/>
      <c r="H230" s="732"/>
      <c r="I230" s="732"/>
      <c r="J230" s="732"/>
      <c r="K230" s="732"/>
      <c r="L230" s="732"/>
      <c r="M230" s="732"/>
    </row>
    <row r="231" spans="1:13" ht="16.5" hidden="1" customHeight="1" outlineLevel="1" x14ac:dyDescent="0.25">
      <c r="B231" s="494"/>
      <c r="C231" s="495"/>
      <c r="D231" s="495"/>
      <c r="E231" s="496" t="s">
        <v>1082</v>
      </c>
      <c r="F231" s="496" t="s">
        <v>1082</v>
      </c>
      <c r="G231" s="496" t="s">
        <v>1083</v>
      </c>
      <c r="H231" s="496" t="s">
        <v>1083</v>
      </c>
      <c r="I231" s="496" t="s">
        <v>1084</v>
      </c>
      <c r="J231" s="496" t="s">
        <v>1084</v>
      </c>
      <c r="K231" s="731" t="s">
        <v>185</v>
      </c>
      <c r="L231" s="731"/>
      <c r="M231" s="732" t="s">
        <v>40</v>
      </c>
    </row>
    <row r="232" spans="1:13" ht="45" hidden="1" outlineLevel="1" x14ac:dyDescent="0.25">
      <c r="B232" s="743" t="str">
        <f>CONCATENATE("Items para Plan Operativo ",'PDI-03'!E45)</f>
        <v xml:space="preserve">Items para Plan Operativo </v>
      </c>
      <c r="C232" s="743"/>
      <c r="D232" s="498" t="s">
        <v>183</v>
      </c>
      <c r="E232" s="499" t="s">
        <v>1114</v>
      </c>
      <c r="F232" s="499" t="s">
        <v>1115</v>
      </c>
      <c r="G232" s="499" t="s">
        <v>1114</v>
      </c>
      <c r="H232" s="499" t="s">
        <v>1115</v>
      </c>
      <c r="I232" s="499" t="s">
        <v>1114</v>
      </c>
      <c r="J232" s="499" t="s">
        <v>1115</v>
      </c>
      <c r="K232" s="499" t="s">
        <v>1111</v>
      </c>
      <c r="L232" s="499" t="s">
        <v>1112</v>
      </c>
      <c r="M232" s="732"/>
    </row>
    <row r="233" spans="1:13" hidden="1" outlineLevel="1" x14ac:dyDescent="0.25">
      <c r="A233" s="427" t="s">
        <v>1089</v>
      </c>
      <c r="B233" s="500">
        <v>1</v>
      </c>
      <c r="C233" s="501" t="s">
        <v>1142</v>
      </c>
      <c r="D233" s="502"/>
      <c r="E233" s="420">
        <f t="shared" ref="E233:J246" si="191">INDEX($D$173:$AE$175,MATCH(E$231,$C$173:$C$175,0),MATCH($A233&amp;E$232,$D$164:$AE$164,0))</f>
        <v>0</v>
      </c>
      <c r="F233" s="420">
        <f t="shared" si="191"/>
        <v>0</v>
      </c>
      <c r="G233" s="420">
        <f t="shared" si="191"/>
        <v>0</v>
      </c>
      <c r="H233" s="420">
        <f t="shared" si="191"/>
        <v>0</v>
      </c>
      <c r="I233" s="420">
        <f t="shared" si="191"/>
        <v>0</v>
      </c>
      <c r="J233" s="420">
        <f t="shared" si="191"/>
        <v>0</v>
      </c>
      <c r="K233" s="503">
        <f t="shared" ref="K233:K247" si="192">E233+G233+I233</f>
        <v>0</v>
      </c>
      <c r="L233" s="503">
        <f t="shared" ref="L233:L247" si="193">F233+H233+J233</f>
        <v>0</v>
      </c>
      <c r="M233" s="503">
        <f>+K233+L233</f>
        <v>0</v>
      </c>
    </row>
    <row r="234" spans="1:13" hidden="1" outlineLevel="1" x14ac:dyDescent="0.25">
      <c r="A234" s="427" t="s">
        <v>1090</v>
      </c>
      <c r="B234" s="500">
        <v>2</v>
      </c>
      <c r="C234" s="501" t="s">
        <v>1090</v>
      </c>
      <c r="D234" s="502"/>
      <c r="E234" s="420">
        <f t="shared" si="191"/>
        <v>0</v>
      </c>
      <c r="F234" s="420">
        <f t="shared" si="191"/>
        <v>0</v>
      </c>
      <c r="G234" s="420">
        <f t="shared" si="191"/>
        <v>0</v>
      </c>
      <c r="H234" s="420">
        <f t="shared" si="191"/>
        <v>0</v>
      </c>
      <c r="I234" s="420">
        <f t="shared" si="191"/>
        <v>0</v>
      </c>
      <c r="J234" s="420">
        <f t="shared" si="191"/>
        <v>0</v>
      </c>
      <c r="K234" s="504">
        <f t="shared" si="192"/>
        <v>0</v>
      </c>
      <c r="L234" s="504">
        <f t="shared" si="193"/>
        <v>0</v>
      </c>
      <c r="M234" s="503">
        <f t="shared" ref="M234:M247" si="194">+K234+L234</f>
        <v>0</v>
      </c>
    </row>
    <row r="235" spans="1:13" hidden="1" outlineLevel="1" x14ac:dyDescent="0.25">
      <c r="A235" s="427" t="s">
        <v>1091</v>
      </c>
      <c r="B235" s="500">
        <v>3</v>
      </c>
      <c r="C235" s="501" t="s">
        <v>1091</v>
      </c>
      <c r="D235" s="502"/>
      <c r="E235" s="420">
        <f t="shared" si="191"/>
        <v>0</v>
      </c>
      <c r="F235" s="420">
        <f t="shared" si="191"/>
        <v>0</v>
      </c>
      <c r="G235" s="420">
        <f t="shared" si="191"/>
        <v>0</v>
      </c>
      <c r="H235" s="420">
        <f t="shared" si="191"/>
        <v>0</v>
      </c>
      <c r="I235" s="420">
        <f t="shared" si="191"/>
        <v>0</v>
      </c>
      <c r="J235" s="420">
        <f t="shared" si="191"/>
        <v>0</v>
      </c>
      <c r="K235" s="504">
        <f t="shared" si="192"/>
        <v>0</v>
      </c>
      <c r="L235" s="504">
        <f t="shared" si="193"/>
        <v>0</v>
      </c>
      <c r="M235" s="503">
        <f t="shared" si="194"/>
        <v>0</v>
      </c>
    </row>
    <row r="236" spans="1:13" hidden="1" outlineLevel="1" x14ac:dyDescent="0.25">
      <c r="A236" s="427" t="s">
        <v>1092</v>
      </c>
      <c r="B236" s="500">
        <v>4</v>
      </c>
      <c r="C236" s="501" t="s">
        <v>1145</v>
      </c>
      <c r="D236" s="502"/>
      <c r="E236" s="420">
        <f t="shared" si="191"/>
        <v>0</v>
      </c>
      <c r="F236" s="420">
        <f t="shared" si="191"/>
        <v>0</v>
      </c>
      <c r="G236" s="420">
        <f t="shared" si="191"/>
        <v>0</v>
      </c>
      <c r="H236" s="420">
        <f t="shared" si="191"/>
        <v>0</v>
      </c>
      <c r="I236" s="420">
        <f t="shared" si="191"/>
        <v>0</v>
      </c>
      <c r="J236" s="420">
        <f t="shared" si="191"/>
        <v>0</v>
      </c>
      <c r="K236" s="504">
        <f t="shared" si="192"/>
        <v>0</v>
      </c>
      <c r="L236" s="504">
        <f t="shared" si="193"/>
        <v>0</v>
      </c>
      <c r="M236" s="503">
        <f t="shared" si="194"/>
        <v>0</v>
      </c>
    </row>
    <row r="237" spans="1:13" hidden="1" outlineLevel="1" x14ac:dyDescent="0.25">
      <c r="A237" s="427" t="s">
        <v>1093</v>
      </c>
      <c r="B237" s="500">
        <v>5</v>
      </c>
      <c r="C237" s="501" t="s">
        <v>1093</v>
      </c>
      <c r="D237" s="502"/>
      <c r="E237" s="420">
        <f t="shared" si="191"/>
        <v>0</v>
      </c>
      <c r="F237" s="420">
        <f t="shared" si="191"/>
        <v>0</v>
      </c>
      <c r="G237" s="420">
        <f t="shared" si="191"/>
        <v>0</v>
      </c>
      <c r="H237" s="420">
        <f t="shared" si="191"/>
        <v>0</v>
      </c>
      <c r="I237" s="420">
        <f t="shared" si="191"/>
        <v>0</v>
      </c>
      <c r="J237" s="420">
        <f t="shared" si="191"/>
        <v>0</v>
      </c>
      <c r="K237" s="504">
        <f t="shared" si="192"/>
        <v>0</v>
      </c>
      <c r="L237" s="504">
        <f t="shared" si="193"/>
        <v>0</v>
      </c>
      <c r="M237" s="503">
        <f t="shared" si="194"/>
        <v>0</v>
      </c>
    </row>
    <row r="238" spans="1:13" hidden="1" outlineLevel="1" x14ac:dyDescent="0.25">
      <c r="A238" s="427" t="s">
        <v>1094</v>
      </c>
      <c r="B238" s="500">
        <f>1+B237</f>
        <v>6</v>
      </c>
      <c r="C238" s="501" t="s">
        <v>1143</v>
      </c>
      <c r="D238" s="502"/>
      <c r="E238" s="420">
        <f t="shared" si="191"/>
        <v>0</v>
      </c>
      <c r="F238" s="420">
        <f t="shared" si="191"/>
        <v>0</v>
      </c>
      <c r="G238" s="420">
        <f t="shared" si="191"/>
        <v>0</v>
      </c>
      <c r="H238" s="420">
        <f t="shared" si="191"/>
        <v>0</v>
      </c>
      <c r="I238" s="420">
        <f t="shared" si="191"/>
        <v>0</v>
      </c>
      <c r="J238" s="420">
        <f t="shared" si="191"/>
        <v>0</v>
      </c>
      <c r="K238" s="504">
        <f t="shared" si="192"/>
        <v>0</v>
      </c>
      <c r="L238" s="504">
        <f t="shared" si="193"/>
        <v>0</v>
      </c>
      <c r="M238" s="503">
        <f t="shared" si="194"/>
        <v>0</v>
      </c>
    </row>
    <row r="239" spans="1:13" hidden="1" outlineLevel="1" x14ac:dyDescent="0.25">
      <c r="A239" s="427" t="s">
        <v>178</v>
      </c>
      <c r="B239" s="500">
        <f t="shared" ref="B239:B246" si="195">1+B238</f>
        <v>7</v>
      </c>
      <c r="C239" s="501" t="s">
        <v>178</v>
      </c>
      <c r="D239" s="501"/>
      <c r="E239" s="420">
        <f t="shared" si="191"/>
        <v>0</v>
      </c>
      <c r="F239" s="420">
        <f t="shared" si="191"/>
        <v>0</v>
      </c>
      <c r="G239" s="420">
        <f t="shared" si="191"/>
        <v>0</v>
      </c>
      <c r="H239" s="420">
        <f t="shared" si="191"/>
        <v>0</v>
      </c>
      <c r="I239" s="420">
        <f t="shared" si="191"/>
        <v>0</v>
      </c>
      <c r="J239" s="420">
        <f t="shared" si="191"/>
        <v>0</v>
      </c>
      <c r="K239" s="504">
        <f t="shared" si="192"/>
        <v>0</v>
      </c>
      <c r="L239" s="504">
        <f t="shared" si="193"/>
        <v>0</v>
      </c>
      <c r="M239" s="503">
        <f t="shared" si="194"/>
        <v>0</v>
      </c>
    </row>
    <row r="240" spans="1:13" hidden="1" outlineLevel="1" x14ac:dyDescent="0.25">
      <c r="A240" s="427" t="s">
        <v>1095</v>
      </c>
      <c r="B240" s="500">
        <f t="shared" si="195"/>
        <v>8</v>
      </c>
      <c r="C240" s="501" t="s">
        <v>1095</v>
      </c>
      <c r="D240" s="502"/>
      <c r="E240" s="420">
        <f t="shared" si="191"/>
        <v>0</v>
      </c>
      <c r="F240" s="420">
        <f t="shared" si="191"/>
        <v>0</v>
      </c>
      <c r="G240" s="420">
        <f t="shared" si="191"/>
        <v>0</v>
      </c>
      <c r="H240" s="420">
        <f t="shared" si="191"/>
        <v>0</v>
      </c>
      <c r="I240" s="420">
        <f t="shared" si="191"/>
        <v>0</v>
      </c>
      <c r="J240" s="420">
        <f t="shared" si="191"/>
        <v>0</v>
      </c>
      <c r="K240" s="504">
        <f t="shared" si="192"/>
        <v>0</v>
      </c>
      <c r="L240" s="504">
        <f t="shared" si="193"/>
        <v>0</v>
      </c>
      <c r="M240" s="503">
        <f t="shared" si="194"/>
        <v>0</v>
      </c>
    </row>
    <row r="241" spans="1:13" hidden="1" outlineLevel="1" x14ac:dyDescent="0.25">
      <c r="A241" s="427" t="s">
        <v>1096</v>
      </c>
      <c r="B241" s="500">
        <f t="shared" si="195"/>
        <v>9</v>
      </c>
      <c r="C241" s="501" t="s">
        <v>1096</v>
      </c>
      <c r="D241" s="502"/>
      <c r="E241" s="420">
        <f t="shared" si="191"/>
        <v>0</v>
      </c>
      <c r="F241" s="420">
        <f t="shared" si="191"/>
        <v>0</v>
      </c>
      <c r="G241" s="420">
        <f t="shared" si="191"/>
        <v>0</v>
      </c>
      <c r="H241" s="420">
        <f t="shared" si="191"/>
        <v>0</v>
      </c>
      <c r="I241" s="420">
        <f t="shared" si="191"/>
        <v>0</v>
      </c>
      <c r="J241" s="420">
        <f t="shared" si="191"/>
        <v>0</v>
      </c>
      <c r="K241" s="504">
        <f t="shared" si="192"/>
        <v>0</v>
      </c>
      <c r="L241" s="504">
        <f t="shared" si="193"/>
        <v>0</v>
      </c>
      <c r="M241" s="503">
        <f t="shared" si="194"/>
        <v>0</v>
      </c>
    </row>
    <row r="242" spans="1:13" hidden="1" outlineLevel="1" x14ac:dyDescent="0.25">
      <c r="A242" s="427" t="s">
        <v>1097</v>
      </c>
      <c r="B242" s="500">
        <f t="shared" si="195"/>
        <v>10</v>
      </c>
      <c r="C242" s="501" t="s">
        <v>1144</v>
      </c>
      <c r="D242" s="502"/>
      <c r="E242" s="420">
        <f t="shared" si="191"/>
        <v>0</v>
      </c>
      <c r="F242" s="420">
        <f t="shared" si="191"/>
        <v>0</v>
      </c>
      <c r="G242" s="420">
        <f t="shared" si="191"/>
        <v>0</v>
      </c>
      <c r="H242" s="420">
        <f t="shared" si="191"/>
        <v>0</v>
      </c>
      <c r="I242" s="420">
        <f t="shared" si="191"/>
        <v>0</v>
      </c>
      <c r="J242" s="420">
        <f t="shared" si="191"/>
        <v>0</v>
      </c>
      <c r="K242" s="504">
        <f t="shared" si="192"/>
        <v>0</v>
      </c>
      <c r="L242" s="504">
        <f t="shared" si="193"/>
        <v>0</v>
      </c>
      <c r="M242" s="503">
        <f t="shared" si="194"/>
        <v>0</v>
      </c>
    </row>
    <row r="243" spans="1:13" hidden="1" outlineLevel="1" x14ac:dyDescent="0.25">
      <c r="A243" s="427" t="s">
        <v>1098</v>
      </c>
      <c r="B243" s="500">
        <f t="shared" si="195"/>
        <v>11</v>
      </c>
      <c r="C243" s="501" t="s">
        <v>1098</v>
      </c>
      <c r="D243" s="502"/>
      <c r="E243" s="420">
        <f t="shared" si="191"/>
        <v>0</v>
      </c>
      <c r="F243" s="420">
        <f t="shared" si="191"/>
        <v>0</v>
      </c>
      <c r="G243" s="420">
        <f t="shared" si="191"/>
        <v>0</v>
      </c>
      <c r="H243" s="420">
        <f t="shared" si="191"/>
        <v>0</v>
      </c>
      <c r="I243" s="420">
        <f t="shared" si="191"/>
        <v>0</v>
      </c>
      <c r="J243" s="420">
        <f t="shared" si="191"/>
        <v>0</v>
      </c>
      <c r="K243" s="504">
        <f t="shared" si="192"/>
        <v>0</v>
      </c>
      <c r="L243" s="504">
        <f t="shared" si="193"/>
        <v>0</v>
      </c>
      <c r="M243" s="503">
        <f t="shared" si="194"/>
        <v>0</v>
      </c>
    </row>
    <row r="244" spans="1:13" hidden="1" outlineLevel="1" x14ac:dyDescent="0.25">
      <c r="A244" s="427" t="s">
        <v>1099</v>
      </c>
      <c r="B244" s="500">
        <f t="shared" si="195"/>
        <v>12</v>
      </c>
      <c r="C244" s="501" t="s">
        <v>1099</v>
      </c>
      <c r="D244" s="502"/>
      <c r="E244" s="420">
        <f t="shared" si="191"/>
        <v>0</v>
      </c>
      <c r="F244" s="420">
        <f t="shared" si="191"/>
        <v>0</v>
      </c>
      <c r="G244" s="420">
        <f t="shared" si="191"/>
        <v>0</v>
      </c>
      <c r="H244" s="420">
        <f t="shared" si="191"/>
        <v>0</v>
      </c>
      <c r="I244" s="420">
        <f t="shared" si="191"/>
        <v>0</v>
      </c>
      <c r="J244" s="420">
        <f t="shared" si="191"/>
        <v>0</v>
      </c>
      <c r="K244" s="504">
        <f t="shared" si="192"/>
        <v>0</v>
      </c>
      <c r="L244" s="504">
        <f t="shared" si="193"/>
        <v>0</v>
      </c>
      <c r="M244" s="503">
        <f t="shared" si="194"/>
        <v>0</v>
      </c>
    </row>
    <row r="245" spans="1:13" hidden="1" outlineLevel="1" x14ac:dyDescent="0.25">
      <c r="A245" s="427" t="s">
        <v>1100</v>
      </c>
      <c r="B245" s="500">
        <f t="shared" si="195"/>
        <v>13</v>
      </c>
      <c r="C245" s="501" t="s">
        <v>1100</v>
      </c>
      <c r="D245" s="502"/>
      <c r="E245" s="420">
        <f t="shared" si="191"/>
        <v>0</v>
      </c>
      <c r="F245" s="420">
        <f t="shared" si="191"/>
        <v>0</v>
      </c>
      <c r="G245" s="420">
        <f t="shared" si="191"/>
        <v>0</v>
      </c>
      <c r="H245" s="420">
        <f t="shared" si="191"/>
        <v>0</v>
      </c>
      <c r="I245" s="420">
        <f t="shared" si="191"/>
        <v>0</v>
      </c>
      <c r="J245" s="420">
        <f t="shared" si="191"/>
        <v>0</v>
      </c>
      <c r="K245" s="504">
        <f t="shared" si="192"/>
        <v>0</v>
      </c>
      <c r="L245" s="504">
        <f t="shared" si="193"/>
        <v>0</v>
      </c>
      <c r="M245" s="503">
        <f t="shared" si="194"/>
        <v>0</v>
      </c>
    </row>
    <row r="246" spans="1:13" hidden="1" outlineLevel="1" x14ac:dyDescent="0.25">
      <c r="A246" s="427" t="s">
        <v>1101</v>
      </c>
      <c r="B246" s="500">
        <f t="shared" si="195"/>
        <v>14</v>
      </c>
      <c r="C246" s="501" t="s">
        <v>1101</v>
      </c>
      <c r="D246" s="502"/>
      <c r="E246" s="420">
        <f t="shared" si="191"/>
        <v>0</v>
      </c>
      <c r="F246" s="420">
        <f t="shared" si="191"/>
        <v>0</v>
      </c>
      <c r="G246" s="420">
        <f t="shared" si="191"/>
        <v>0</v>
      </c>
      <c r="H246" s="420">
        <f t="shared" si="191"/>
        <v>0</v>
      </c>
      <c r="I246" s="420">
        <f t="shared" si="191"/>
        <v>0</v>
      </c>
      <c r="J246" s="420">
        <f t="shared" si="191"/>
        <v>0</v>
      </c>
      <c r="K246" s="504">
        <f t="shared" si="192"/>
        <v>0</v>
      </c>
      <c r="L246" s="504">
        <f t="shared" si="193"/>
        <v>0</v>
      </c>
      <c r="M246" s="503">
        <f t="shared" si="194"/>
        <v>0</v>
      </c>
    </row>
    <row r="247" spans="1:13" hidden="1" outlineLevel="1" x14ac:dyDescent="0.25">
      <c r="C247" s="741" t="s">
        <v>53</v>
      </c>
      <c r="D247" s="742"/>
      <c r="E247" s="505">
        <f>SUM(E233:E246)</f>
        <v>0</v>
      </c>
      <c r="F247" s="505">
        <f t="shared" ref="F247:J247" si="196">SUM(F233:F246)</f>
        <v>0</v>
      </c>
      <c r="G247" s="505">
        <f t="shared" si="196"/>
        <v>0</v>
      </c>
      <c r="H247" s="505">
        <f t="shared" si="196"/>
        <v>0</v>
      </c>
      <c r="I247" s="505">
        <f t="shared" si="196"/>
        <v>0</v>
      </c>
      <c r="J247" s="505">
        <f t="shared" si="196"/>
        <v>0</v>
      </c>
      <c r="K247" s="506">
        <f t="shared" si="192"/>
        <v>0</v>
      </c>
      <c r="L247" s="506">
        <f t="shared" si="193"/>
        <v>0</v>
      </c>
      <c r="M247" s="506">
        <f t="shared" si="194"/>
        <v>0</v>
      </c>
    </row>
    <row r="248" spans="1:13" hidden="1" outlineLevel="1" x14ac:dyDescent="0.25">
      <c r="B248" s="507"/>
    </row>
    <row r="249" spans="1:13" hidden="1" outlineLevel="1" x14ac:dyDescent="0.25">
      <c r="B249" s="507"/>
      <c r="E249" s="732" t="s">
        <v>115</v>
      </c>
      <c r="F249" s="732"/>
      <c r="G249" s="732"/>
      <c r="H249" s="732"/>
      <c r="I249" s="732"/>
      <c r="J249" s="732"/>
      <c r="K249" s="732"/>
      <c r="L249" s="732"/>
      <c r="M249" s="732"/>
    </row>
    <row r="250" spans="1:13" ht="16.5" hidden="1" customHeight="1" outlineLevel="1" x14ac:dyDescent="0.25">
      <c r="B250" s="494"/>
      <c r="C250" s="495"/>
      <c r="D250" s="495"/>
      <c r="E250" s="496" t="s">
        <v>1082</v>
      </c>
      <c r="F250" s="496" t="s">
        <v>1082</v>
      </c>
      <c r="G250" s="496" t="s">
        <v>1083</v>
      </c>
      <c r="H250" s="496" t="s">
        <v>1083</v>
      </c>
      <c r="I250" s="496" t="s">
        <v>1084</v>
      </c>
      <c r="J250" s="496" t="s">
        <v>1084</v>
      </c>
      <c r="K250" s="731" t="s">
        <v>185</v>
      </c>
      <c r="L250" s="731"/>
      <c r="M250" s="732" t="s">
        <v>40</v>
      </c>
    </row>
    <row r="251" spans="1:13" ht="45" hidden="1" outlineLevel="1" x14ac:dyDescent="0.25">
      <c r="B251" s="743" t="str">
        <f>CONCATENATE("Items para Plan Operativo ",'PDI-03'!E48)</f>
        <v xml:space="preserve">Items para Plan Operativo </v>
      </c>
      <c r="C251" s="743"/>
      <c r="D251" s="498" t="s">
        <v>183</v>
      </c>
      <c r="E251" s="499" t="s">
        <v>1114</v>
      </c>
      <c r="F251" s="499" t="s">
        <v>1115</v>
      </c>
      <c r="G251" s="499" t="s">
        <v>1114</v>
      </c>
      <c r="H251" s="499" t="s">
        <v>1115</v>
      </c>
      <c r="I251" s="499" t="s">
        <v>1114</v>
      </c>
      <c r="J251" s="499" t="s">
        <v>1115</v>
      </c>
      <c r="K251" s="499" t="s">
        <v>1111</v>
      </c>
      <c r="L251" s="499" t="s">
        <v>1112</v>
      </c>
      <c r="M251" s="732"/>
    </row>
    <row r="252" spans="1:13" hidden="1" outlineLevel="1" x14ac:dyDescent="0.25">
      <c r="A252" s="427" t="s">
        <v>1089</v>
      </c>
      <c r="B252" s="500">
        <v>1</v>
      </c>
      <c r="C252" s="501" t="s">
        <v>1142</v>
      </c>
      <c r="D252" s="502"/>
      <c r="E252" s="420">
        <f t="shared" ref="E252:J265" si="197">INDEX($D$178:$AE$180,MATCH(E$250,$C$178:$C$180,0),MATCH($A252&amp;E$251,$D$164:$AE$164,0))</f>
        <v>0</v>
      </c>
      <c r="F252" s="420">
        <f t="shared" si="197"/>
        <v>0</v>
      </c>
      <c r="G252" s="420">
        <f t="shared" si="197"/>
        <v>0</v>
      </c>
      <c r="H252" s="420">
        <f t="shared" si="197"/>
        <v>0</v>
      </c>
      <c r="I252" s="420">
        <f t="shared" si="197"/>
        <v>0</v>
      </c>
      <c r="J252" s="420">
        <f t="shared" si="197"/>
        <v>0</v>
      </c>
      <c r="K252" s="503">
        <f t="shared" ref="K252:K266" si="198">E252+G252+I252</f>
        <v>0</v>
      </c>
      <c r="L252" s="503">
        <f t="shared" ref="L252:L266" si="199">F252+H252+J252</f>
        <v>0</v>
      </c>
      <c r="M252" s="503">
        <f>+K252+L252</f>
        <v>0</v>
      </c>
    </row>
    <row r="253" spans="1:13" hidden="1" outlineLevel="1" x14ac:dyDescent="0.25">
      <c r="A253" s="427" t="s">
        <v>1090</v>
      </c>
      <c r="B253" s="500">
        <v>2</v>
      </c>
      <c r="C253" s="501" t="s">
        <v>1090</v>
      </c>
      <c r="D253" s="502"/>
      <c r="E253" s="420">
        <f t="shared" si="197"/>
        <v>0</v>
      </c>
      <c r="F253" s="420">
        <f t="shared" si="197"/>
        <v>0</v>
      </c>
      <c r="G253" s="420">
        <f t="shared" si="197"/>
        <v>0</v>
      </c>
      <c r="H253" s="420">
        <f t="shared" si="197"/>
        <v>0</v>
      </c>
      <c r="I253" s="420">
        <f t="shared" si="197"/>
        <v>0</v>
      </c>
      <c r="J253" s="420">
        <f t="shared" si="197"/>
        <v>0</v>
      </c>
      <c r="K253" s="504">
        <f t="shared" si="198"/>
        <v>0</v>
      </c>
      <c r="L253" s="504">
        <f t="shared" si="199"/>
        <v>0</v>
      </c>
      <c r="M253" s="503">
        <f t="shared" ref="M253:M266" si="200">+K253+L253</f>
        <v>0</v>
      </c>
    </row>
    <row r="254" spans="1:13" hidden="1" outlineLevel="1" x14ac:dyDescent="0.25">
      <c r="A254" s="427" t="s">
        <v>1091</v>
      </c>
      <c r="B254" s="500">
        <v>3</v>
      </c>
      <c r="C254" s="501" t="s">
        <v>1091</v>
      </c>
      <c r="D254" s="502"/>
      <c r="E254" s="420">
        <f t="shared" si="197"/>
        <v>0</v>
      </c>
      <c r="F254" s="420">
        <f t="shared" si="197"/>
        <v>0</v>
      </c>
      <c r="G254" s="420">
        <f t="shared" si="197"/>
        <v>0</v>
      </c>
      <c r="H254" s="420">
        <f t="shared" si="197"/>
        <v>0</v>
      </c>
      <c r="I254" s="420">
        <f t="shared" si="197"/>
        <v>0</v>
      </c>
      <c r="J254" s="420">
        <f t="shared" si="197"/>
        <v>0</v>
      </c>
      <c r="K254" s="504">
        <f t="shared" si="198"/>
        <v>0</v>
      </c>
      <c r="L254" s="504">
        <f t="shared" si="199"/>
        <v>0</v>
      </c>
      <c r="M254" s="503">
        <f t="shared" si="200"/>
        <v>0</v>
      </c>
    </row>
    <row r="255" spans="1:13" hidden="1" outlineLevel="1" x14ac:dyDescent="0.25">
      <c r="A255" s="427" t="s">
        <v>1092</v>
      </c>
      <c r="B255" s="500">
        <v>4</v>
      </c>
      <c r="C255" s="501" t="s">
        <v>1145</v>
      </c>
      <c r="D255" s="502"/>
      <c r="E255" s="420">
        <f t="shared" si="197"/>
        <v>0</v>
      </c>
      <c r="F255" s="420">
        <f t="shared" si="197"/>
        <v>0</v>
      </c>
      <c r="G255" s="420">
        <f t="shared" si="197"/>
        <v>0</v>
      </c>
      <c r="H255" s="420">
        <f t="shared" si="197"/>
        <v>0</v>
      </c>
      <c r="I255" s="420">
        <f t="shared" si="197"/>
        <v>0</v>
      </c>
      <c r="J255" s="420">
        <f t="shared" si="197"/>
        <v>0</v>
      </c>
      <c r="K255" s="504">
        <f t="shared" si="198"/>
        <v>0</v>
      </c>
      <c r="L255" s="504">
        <f t="shared" si="199"/>
        <v>0</v>
      </c>
      <c r="M255" s="503">
        <f t="shared" si="200"/>
        <v>0</v>
      </c>
    </row>
    <row r="256" spans="1:13" hidden="1" outlineLevel="1" x14ac:dyDescent="0.25">
      <c r="A256" s="427" t="s">
        <v>1093</v>
      </c>
      <c r="B256" s="500">
        <v>5</v>
      </c>
      <c r="C256" s="501" t="s">
        <v>1093</v>
      </c>
      <c r="D256" s="502"/>
      <c r="E256" s="420">
        <f t="shared" si="197"/>
        <v>0</v>
      </c>
      <c r="F256" s="420">
        <f t="shared" si="197"/>
        <v>0</v>
      </c>
      <c r="G256" s="420">
        <f t="shared" si="197"/>
        <v>0</v>
      </c>
      <c r="H256" s="420">
        <f t="shared" si="197"/>
        <v>0</v>
      </c>
      <c r="I256" s="420">
        <f t="shared" si="197"/>
        <v>0</v>
      </c>
      <c r="J256" s="420">
        <f t="shared" si="197"/>
        <v>0</v>
      </c>
      <c r="K256" s="504">
        <f t="shared" si="198"/>
        <v>0</v>
      </c>
      <c r="L256" s="504">
        <f t="shared" si="199"/>
        <v>0</v>
      </c>
      <c r="M256" s="503">
        <f t="shared" si="200"/>
        <v>0</v>
      </c>
    </row>
    <row r="257" spans="1:13" hidden="1" outlineLevel="1" x14ac:dyDescent="0.25">
      <c r="A257" s="427" t="s">
        <v>1094</v>
      </c>
      <c r="B257" s="500">
        <f>1+B256</f>
        <v>6</v>
      </c>
      <c r="C257" s="501" t="s">
        <v>1143</v>
      </c>
      <c r="D257" s="502"/>
      <c r="E257" s="420">
        <f t="shared" si="197"/>
        <v>0</v>
      </c>
      <c r="F257" s="420">
        <f t="shared" si="197"/>
        <v>0</v>
      </c>
      <c r="G257" s="420">
        <f t="shared" si="197"/>
        <v>0</v>
      </c>
      <c r="H257" s="420">
        <f t="shared" si="197"/>
        <v>0</v>
      </c>
      <c r="I257" s="420">
        <f t="shared" si="197"/>
        <v>0</v>
      </c>
      <c r="J257" s="420">
        <f t="shared" si="197"/>
        <v>0</v>
      </c>
      <c r="K257" s="504">
        <f t="shared" si="198"/>
        <v>0</v>
      </c>
      <c r="L257" s="504">
        <f t="shared" si="199"/>
        <v>0</v>
      </c>
      <c r="M257" s="503">
        <f t="shared" si="200"/>
        <v>0</v>
      </c>
    </row>
    <row r="258" spans="1:13" hidden="1" outlineLevel="1" x14ac:dyDescent="0.25">
      <c r="A258" s="427" t="s">
        <v>178</v>
      </c>
      <c r="B258" s="500">
        <f t="shared" ref="B258:B265" si="201">1+B257</f>
        <v>7</v>
      </c>
      <c r="C258" s="501" t="s">
        <v>178</v>
      </c>
      <c r="D258" s="501"/>
      <c r="E258" s="420">
        <f t="shared" si="197"/>
        <v>0</v>
      </c>
      <c r="F258" s="420">
        <f t="shared" si="197"/>
        <v>0</v>
      </c>
      <c r="G258" s="420">
        <f t="shared" si="197"/>
        <v>0</v>
      </c>
      <c r="H258" s="420">
        <f t="shared" si="197"/>
        <v>0</v>
      </c>
      <c r="I258" s="420">
        <f t="shared" si="197"/>
        <v>0</v>
      </c>
      <c r="J258" s="420">
        <f t="shared" si="197"/>
        <v>0</v>
      </c>
      <c r="K258" s="504">
        <f t="shared" si="198"/>
        <v>0</v>
      </c>
      <c r="L258" s="504">
        <f t="shared" si="199"/>
        <v>0</v>
      </c>
      <c r="M258" s="503">
        <f t="shared" si="200"/>
        <v>0</v>
      </c>
    </row>
    <row r="259" spans="1:13" hidden="1" outlineLevel="1" x14ac:dyDescent="0.25">
      <c r="A259" s="427" t="s">
        <v>1095</v>
      </c>
      <c r="B259" s="500">
        <f t="shared" si="201"/>
        <v>8</v>
      </c>
      <c r="C259" s="501" t="s">
        <v>1095</v>
      </c>
      <c r="D259" s="502"/>
      <c r="E259" s="420">
        <f t="shared" si="197"/>
        <v>0</v>
      </c>
      <c r="F259" s="420">
        <f t="shared" si="197"/>
        <v>0</v>
      </c>
      <c r="G259" s="420">
        <f t="shared" si="197"/>
        <v>0</v>
      </c>
      <c r="H259" s="420">
        <f t="shared" si="197"/>
        <v>0</v>
      </c>
      <c r="I259" s="420">
        <f t="shared" si="197"/>
        <v>0</v>
      </c>
      <c r="J259" s="420">
        <f t="shared" si="197"/>
        <v>0</v>
      </c>
      <c r="K259" s="504">
        <f t="shared" si="198"/>
        <v>0</v>
      </c>
      <c r="L259" s="504">
        <f t="shared" si="199"/>
        <v>0</v>
      </c>
      <c r="M259" s="503">
        <f t="shared" si="200"/>
        <v>0</v>
      </c>
    </row>
    <row r="260" spans="1:13" hidden="1" outlineLevel="1" x14ac:dyDescent="0.25">
      <c r="A260" s="427" t="s">
        <v>1096</v>
      </c>
      <c r="B260" s="500">
        <f t="shared" si="201"/>
        <v>9</v>
      </c>
      <c r="C260" s="501" t="s">
        <v>1096</v>
      </c>
      <c r="D260" s="502"/>
      <c r="E260" s="420">
        <f t="shared" si="197"/>
        <v>0</v>
      </c>
      <c r="F260" s="420">
        <f t="shared" si="197"/>
        <v>0</v>
      </c>
      <c r="G260" s="420">
        <f t="shared" si="197"/>
        <v>0</v>
      </c>
      <c r="H260" s="420">
        <f t="shared" si="197"/>
        <v>0</v>
      </c>
      <c r="I260" s="420">
        <f t="shared" si="197"/>
        <v>0</v>
      </c>
      <c r="J260" s="420">
        <f t="shared" si="197"/>
        <v>0</v>
      </c>
      <c r="K260" s="504">
        <f t="shared" si="198"/>
        <v>0</v>
      </c>
      <c r="L260" s="504">
        <f t="shared" si="199"/>
        <v>0</v>
      </c>
      <c r="M260" s="503">
        <f t="shared" si="200"/>
        <v>0</v>
      </c>
    </row>
    <row r="261" spans="1:13" hidden="1" outlineLevel="1" x14ac:dyDescent="0.25">
      <c r="A261" s="427" t="s">
        <v>1097</v>
      </c>
      <c r="B261" s="500">
        <f t="shared" si="201"/>
        <v>10</v>
      </c>
      <c r="C261" s="501" t="s">
        <v>1144</v>
      </c>
      <c r="D261" s="502"/>
      <c r="E261" s="420">
        <f t="shared" si="197"/>
        <v>0</v>
      </c>
      <c r="F261" s="420">
        <f t="shared" si="197"/>
        <v>0</v>
      </c>
      <c r="G261" s="420">
        <f t="shared" si="197"/>
        <v>0</v>
      </c>
      <c r="H261" s="420">
        <f t="shared" si="197"/>
        <v>0</v>
      </c>
      <c r="I261" s="420">
        <f t="shared" si="197"/>
        <v>0</v>
      </c>
      <c r="J261" s="420">
        <f t="shared" si="197"/>
        <v>0</v>
      </c>
      <c r="K261" s="504">
        <f t="shared" si="198"/>
        <v>0</v>
      </c>
      <c r="L261" s="504">
        <f t="shared" si="199"/>
        <v>0</v>
      </c>
      <c r="M261" s="503">
        <f t="shared" si="200"/>
        <v>0</v>
      </c>
    </row>
    <row r="262" spans="1:13" hidden="1" outlineLevel="1" x14ac:dyDescent="0.25">
      <c r="A262" s="427" t="s">
        <v>1098</v>
      </c>
      <c r="B262" s="500">
        <f t="shared" si="201"/>
        <v>11</v>
      </c>
      <c r="C262" s="501" t="s">
        <v>1098</v>
      </c>
      <c r="D262" s="502"/>
      <c r="E262" s="420">
        <f t="shared" si="197"/>
        <v>0</v>
      </c>
      <c r="F262" s="420">
        <f t="shared" si="197"/>
        <v>0</v>
      </c>
      <c r="G262" s="420">
        <f t="shared" si="197"/>
        <v>0</v>
      </c>
      <c r="H262" s="420">
        <f t="shared" si="197"/>
        <v>0</v>
      </c>
      <c r="I262" s="420">
        <f t="shared" si="197"/>
        <v>0</v>
      </c>
      <c r="J262" s="420">
        <f t="shared" si="197"/>
        <v>0</v>
      </c>
      <c r="K262" s="504">
        <f t="shared" si="198"/>
        <v>0</v>
      </c>
      <c r="L262" s="504">
        <f t="shared" si="199"/>
        <v>0</v>
      </c>
      <c r="M262" s="503">
        <f t="shared" si="200"/>
        <v>0</v>
      </c>
    </row>
    <row r="263" spans="1:13" hidden="1" outlineLevel="1" x14ac:dyDescent="0.25">
      <c r="A263" s="427" t="s">
        <v>1099</v>
      </c>
      <c r="B263" s="500">
        <f t="shared" si="201"/>
        <v>12</v>
      </c>
      <c r="C263" s="501" t="s">
        <v>1099</v>
      </c>
      <c r="D263" s="502"/>
      <c r="E263" s="420">
        <f t="shared" si="197"/>
        <v>0</v>
      </c>
      <c r="F263" s="420">
        <f t="shared" si="197"/>
        <v>0</v>
      </c>
      <c r="G263" s="420">
        <f t="shared" si="197"/>
        <v>0</v>
      </c>
      <c r="H263" s="420">
        <f t="shared" si="197"/>
        <v>0</v>
      </c>
      <c r="I263" s="420">
        <f t="shared" si="197"/>
        <v>0</v>
      </c>
      <c r="J263" s="420">
        <f t="shared" si="197"/>
        <v>0</v>
      </c>
      <c r="K263" s="504">
        <f t="shared" si="198"/>
        <v>0</v>
      </c>
      <c r="L263" s="504">
        <f t="shared" si="199"/>
        <v>0</v>
      </c>
      <c r="M263" s="503">
        <f t="shared" si="200"/>
        <v>0</v>
      </c>
    </row>
    <row r="264" spans="1:13" hidden="1" outlineLevel="1" x14ac:dyDescent="0.25">
      <c r="A264" s="427" t="s">
        <v>1100</v>
      </c>
      <c r="B264" s="500">
        <f t="shared" si="201"/>
        <v>13</v>
      </c>
      <c r="C264" s="501" t="s">
        <v>1100</v>
      </c>
      <c r="D264" s="502"/>
      <c r="E264" s="420">
        <f t="shared" si="197"/>
        <v>0</v>
      </c>
      <c r="F264" s="420">
        <f t="shared" si="197"/>
        <v>0</v>
      </c>
      <c r="G264" s="420">
        <f t="shared" si="197"/>
        <v>0</v>
      </c>
      <c r="H264" s="420">
        <f t="shared" si="197"/>
        <v>0</v>
      </c>
      <c r="I264" s="420">
        <f t="shared" si="197"/>
        <v>0</v>
      </c>
      <c r="J264" s="420">
        <f t="shared" si="197"/>
        <v>0</v>
      </c>
      <c r="K264" s="504">
        <f t="shared" si="198"/>
        <v>0</v>
      </c>
      <c r="L264" s="504">
        <f t="shared" si="199"/>
        <v>0</v>
      </c>
      <c r="M264" s="503">
        <f t="shared" si="200"/>
        <v>0</v>
      </c>
    </row>
    <row r="265" spans="1:13" hidden="1" outlineLevel="1" x14ac:dyDescent="0.25">
      <c r="A265" s="427" t="s">
        <v>1101</v>
      </c>
      <c r="B265" s="500">
        <f t="shared" si="201"/>
        <v>14</v>
      </c>
      <c r="C265" s="501" t="s">
        <v>1101</v>
      </c>
      <c r="D265" s="502"/>
      <c r="E265" s="420">
        <f t="shared" si="197"/>
        <v>0</v>
      </c>
      <c r="F265" s="420">
        <f t="shared" si="197"/>
        <v>0</v>
      </c>
      <c r="G265" s="420">
        <f t="shared" si="197"/>
        <v>0</v>
      </c>
      <c r="H265" s="420">
        <f t="shared" si="197"/>
        <v>0</v>
      </c>
      <c r="I265" s="420">
        <f t="shared" si="197"/>
        <v>0</v>
      </c>
      <c r="J265" s="420">
        <f t="shared" si="197"/>
        <v>0</v>
      </c>
      <c r="K265" s="504">
        <f t="shared" si="198"/>
        <v>0</v>
      </c>
      <c r="L265" s="504">
        <f t="shared" si="199"/>
        <v>0</v>
      </c>
      <c r="M265" s="503">
        <f t="shared" si="200"/>
        <v>0</v>
      </c>
    </row>
    <row r="266" spans="1:13" hidden="1" outlineLevel="1" x14ac:dyDescent="0.25">
      <c r="C266" s="741" t="s">
        <v>53</v>
      </c>
      <c r="D266" s="742"/>
      <c r="E266" s="505">
        <f>SUM(E252:E265)</f>
        <v>0</v>
      </c>
      <c r="F266" s="505">
        <f t="shared" ref="F266:J266" si="202">SUM(F252:F265)</f>
        <v>0</v>
      </c>
      <c r="G266" s="505">
        <f t="shared" si="202"/>
        <v>0</v>
      </c>
      <c r="H266" s="505">
        <f t="shared" si="202"/>
        <v>0</v>
      </c>
      <c r="I266" s="505">
        <f t="shared" si="202"/>
        <v>0</v>
      </c>
      <c r="J266" s="505">
        <f t="shared" si="202"/>
        <v>0</v>
      </c>
      <c r="K266" s="506">
        <f t="shared" si="198"/>
        <v>0</v>
      </c>
      <c r="L266" s="506">
        <f t="shared" si="199"/>
        <v>0</v>
      </c>
      <c r="M266" s="506">
        <f t="shared" si="200"/>
        <v>0</v>
      </c>
    </row>
    <row r="267" spans="1:13" hidden="1" outlineLevel="1" x14ac:dyDescent="0.25">
      <c r="B267" s="507"/>
    </row>
    <row r="268" spans="1:13" hidden="1" outlineLevel="1" x14ac:dyDescent="0.25">
      <c r="B268" s="507"/>
      <c r="E268" s="732" t="s">
        <v>115</v>
      </c>
      <c r="F268" s="732"/>
      <c r="G268" s="732"/>
      <c r="H268" s="732"/>
      <c r="I268" s="732"/>
      <c r="J268" s="732"/>
      <c r="K268" s="732"/>
      <c r="L268" s="732"/>
      <c r="M268" s="732"/>
    </row>
    <row r="269" spans="1:13" ht="16.5" hidden="1" customHeight="1" outlineLevel="1" x14ac:dyDescent="0.25">
      <c r="B269" s="494"/>
      <c r="C269" s="495"/>
      <c r="D269" s="495"/>
      <c r="E269" s="496" t="s">
        <v>1082</v>
      </c>
      <c r="F269" s="496" t="s">
        <v>1082</v>
      </c>
      <c r="G269" s="496" t="s">
        <v>1083</v>
      </c>
      <c r="H269" s="496" t="s">
        <v>1083</v>
      </c>
      <c r="I269" s="496" t="s">
        <v>1084</v>
      </c>
      <c r="J269" s="496" t="s">
        <v>1084</v>
      </c>
      <c r="K269" s="731" t="s">
        <v>185</v>
      </c>
      <c r="L269" s="731"/>
      <c r="M269" s="732" t="s">
        <v>40</v>
      </c>
    </row>
    <row r="270" spans="1:13" ht="45" hidden="1" outlineLevel="1" x14ac:dyDescent="0.25">
      <c r="B270" s="743" t="e">
        <f>CONCATENATE("Items para Plan Operativo ",'PDI-03'!#REF!)</f>
        <v>#REF!</v>
      </c>
      <c r="C270" s="743"/>
      <c r="D270" s="498" t="s">
        <v>183</v>
      </c>
      <c r="E270" s="499" t="s">
        <v>1114</v>
      </c>
      <c r="F270" s="499" t="s">
        <v>1115</v>
      </c>
      <c r="G270" s="499" t="s">
        <v>1114</v>
      </c>
      <c r="H270" s="499" t="s">
        <v>1115</v>
      </c>
      <c r="I270" s="499" t="s">
        <v>1114</v>
      </c>
      <c r="J270" s="499" t="s">
        <v>1115</v>
      </c>
      <c r="K270" s="499" t="s">
        <v>1111</v>
      </c>
      <c r="L270" s="499" t="s">
        <v>1112</v>
      </c>
      <c r="M270" s="732"/>
    </row>
    <row r="271" spans="1:13" hidden="1" outlineLevel="1" x14ac:dyDescent="0.25">
      <c r="A271" s="427" t="s">
        <v>1089</v>
      </c>
      <c r="B271" s="500">
        <v>1</v>
      </c>
      <c r="C271" s="501" t="s">
        <v>1142</v>
      </c>
      <c r="D271" s="502"/>
      <c r="E271" s="420" t="e">
        <f t="shared" ref="E271:J284" si="203">INDEX($D$183:$AE$185,MATCH(E$269,$C$183:$C$185,0),MATCH($A271&amp;E$270,$D$164:$AE$164,0))</f>
        <v>#REF!</v>
      </c>
      <c r="F271" s="420" t="e">
        <f t="shared" si="203"/>
        <v>#REF!</v>
      </c>
      <c r="G271" s="420" t="e">
        <f t="shared" si="203"/>
        <v>#REF!</v>
      </c>
      <c r="H271" s="420" t="e">
        <f t="shared" si="203"/>
        <v>#REF!</v>
      </c>
      <c r="I271" s="420" t="e">
        <f t="shared" si="203"/>
        <v>#REF!</v>
      </c>
      <c r="J271" s="420" t="e">
        <f t="shared" si="203"/>
        <v>#REF!</v>
      </c>
      <c r="K271" s="503" t="e">
        <f t="shared" ref="K271:K285" si="204">E271+G271+I271</f>
        <v>#REF!</v>
      </c>
      <c r="L271" s="503" t="e">
        <f t="shared" ref="L271:L285" si="205">F271+H271+J271</f>
        <v>#REF!</v>
      </c>
      <c r="M271" s="503" t="e">
        <f>+K271+L271</f>
        <v>#REF!</v>
      </c>
    </row>
    <row r="272" spans="1:13" hidden="1" outlineLevel="1" x14ac:dyDescent="0.25">
      <c r="A272" s="427" t="s">
        <v>1090</v>
      </c>
      <c r="B272" s="500">
        <v>2</v>
      </c>
      <c r="C272" s="501" t="s">
        <v>1090</v>
      </c>
      <c r="D272" s="502"/>
      <c r="E272" s="420" t="e">
        <f t="shared" si="203"/>
        <v>#REF!</v>
      </c>
      <c r="F272" s="420" t="e">
        <f t="shared" si="203"/>
        <v>#REF!</v>
      </c>
      <c r="G272" s="420" t="e">
        <f t="shared" si="203"/>
        <v>#REF!</v>
      </c>
      <c r="H272" s="420" t="e">
        <f t="shared" si="203"/>
        <v>#REF!</v>
      </c>
      <c r="I272" s="420" t="e">
        <f t="shared" si="203"/>
        <v>#REF!</v>
      </c>
      <c r="J272" s="420" t="e">
        <f t="shared" si="203"/>
        <v>#REF!</v>
      </c>
      <c r="K272" s="504" t="e">
        <f t="shared" si="204"/>
        <v>#REF!</v>
      </c>
      <c r="L272" s="504" t="e">
        <f t="shared" si="205"/>
        <v>#REF!</v>
      </c>
      <c r="M272" s="503" t="e">
        <f t="shared" ref="M272:M285" si="206">+K272+L272</f>
        <v>#REF!</v>
      </c>
    </row>
    <row r="273" spans="1:13" hidden="1" outlineLevel="1" x14ac:dyDescent="0.25">
      <c r="A273" s="427" t="s">
        <v>1091</v>
      </c>
      <c r="B273" s="500">
        <v>3</v>
      </c>
      <c r="C273" s="501" t="s">
        <v>1091</v>
      </c>
      <c r="D273" s="502"/>
      <c r="E273" s="420" t="e">
        <f t="shared" si="203"/>
        <v>#REF!</v>
      </c>
      <c r="F273" s="420" t="e">
        <f t="shared" si="203"/>
        <v>#REF!</v>
      </c>
      <c r="G273" s="420" t="e">
        <f t="shared" si="203"/>
        <v>#REF!</v>
      </c>
      <c r="H273" s="420" t="e">
        <f t="shared" si="203"/>
        <v>#REF!</v>
      </c>
      <c r="I273" s="420" t="e">
        <f t="shared" si="203"/>
        <v>#REF!</v>
      </c>
      <c r="J273" s="420" t="e">
        <f t="shared" si="203"/>
        <v>#REF!</v>
      </c>
      <c r="K273" s="504" t="e">
        <f t="shared" si="204"/>
        <v>#REF!</v>
      </c>
      <c r="L273" s="504" t="e">
        <f t="shared" si="205"/>
        <v>#REF!</v>
      </c>
      <c r="M273" s="503" t="e">
        <f t="shared" si="206"/>
        <v>#REF!</v>
      </c>
    </row>
    <row r="274" spans="1:13" hidden="1" outlineLevel="1" x14ac:dyDescent="0.25">
      <c r="A274" s="427" t="s">
        <v>1092</v>
      </c>
      <c r="B274" s="500">
        <v>4</v>
      </c>
      <c r="C274" s="501" t="s">
        <v>1145</v>
      </c>
      <c r="D274" s="502"/>
      <c r="E274" s="420" t="e">
        <f t="shared" si="203"/>
        <v>#REF!</v>
      </c>
      <c r="F274" s="420" t="e">
        <f t="shared" si="203"/>
        <v>#REF!</v>
      </c>
      <c r="G274" s="420" t="e">
        <f t="shared" si="203"/>
        <v>#REF!</v>
      </c>
      <c r="H274" s="420" t="e">
        <f t="shared" si="203"/>
        <v>#REF!</v>
      </c>
      <c r="I274" s="420" t="e">
        <f t="shared" si="203"/>
        <v>#REF!</v>
      </c>
      <c r="J274" s="420" t="e">
        <f t="shared" si="203"/>
        <v>#REF!</v>
      </c>
      <c r="K274" s="504" t="e">
        <f t="shared" si="204"/>
        <v>#REF!</v>
      </c>
      <c r="L274" s="504" t="e">
        <f t="shared" si="205"/>
        <v>#REF!</v>
      </c>
      <c r="M274" s="503" t="e">
        <f t="shared" si="206"/>
        <v>#REF!</v>
      </c>
    </row>
    <row r="275" spans="1:13" hidden="1" outlineLevel="1" x14ac:dyDescent="0.25">
      <c r="A275" s="427" t="s">
        <v>1093</v>
      </c>
      <c r="B275" s="500">
        <v>5</v>
      </c>
      <c r="C275" s="501" t="s">
        <v>1093</v>
      </c>
      <c r="D275" s="502"/>
      <c r="E275" s="420" t="e">
        <f t="shared" si="203"/>
        <v>#REF!</v>
      </c>
      <c r="F275" s="420" t="e">
        <f t="shared" si="203"/>
        <v>#REF!</v>
      </c>
      <c r="G275" s="420" t="e">
        <f t="shared" si="203"/>
        <v>#REF!</v>
      </c>
      <c r="H275" s="420" t="e">
        <f t="shared" si="203"/>
        <v>#REF!</v>
      </c>
      <c r="I275" s="420" t="e">
        <f t="shared" si="203"/>
        <v>#REF!</v>
      </c>
      <c r="J275" s="420" t="e">
        <f t="shared" si="203"/>
        <v>#REF!</v>
      </c>
      <c r="K275" s="504" t="e">
        <f t="shared" si="204"/>
        <v>#REF!</v>
      </c>
      <c r="L275" s="504" t="e">
        <f t="shared" si="205"/>
        <v>#REF!</v>
      </c>
      <c r="M275" s="503" t="e">
        <f t="shared" si="206"/>
        <v>#REF!</v>
      </c>
    </row>
    <row r="276" spans="1:13" hidden="1" outlineLevel="1" x14ac:dyDescent="0.25">
      <c r="A276" s="427" t="s">
        <v>1094</v>
      </c>
      <c r="B276" s="500">
        <f>1+B275</f>
        <v>6</v>
      </c>
      <c r="C276" s="501" t="s">
        <v>1143</v>
      </c>
      <c r="D276" s="502"/>
      <c r="E276" s="420" t="e">
        <f t="shared" si="203"/>
        <v>#REF!</v>
      </c>
      <c r="F276" s="420" t="e">
        <f t="shared" si="203"/>
        <v>#REF!</v>
      </c>
      <c r="G276" s="420" t="e">
        <f t="shared" si="203"/>
        <v>#REF!</v>
      </c>
      <c r="H276" s="420" t="e">
        <f t="shared" si="203"/>
        <v>#REF!</v>
      </c>
      <c r="I276" s="420" t="e">
        <f t="shared" si="203"/>
        <v>#REF!</v>
      </c>
      <c r="J276" s="420" t="e">
        <f t="shared" si="203"/>
        <v>#REF!</v>
      </c>
      <c r="K276" s="504" t="e">
        <f t="shared" si="204"/>
        <v>#REF!</v>
      </c>
      <c r="L276" s="504" t="e">
        <f t="shared" si="205"/>
        <v>#REF!</v>
      </c>
      <c r="M276" s="503" t="e">
        <f t="shared" si="206"/>
        <v>#REF!</v>
      </c>
    </row>
    <row r="277" spans="1:13" hidden="1" outlineLevel="1" x14ac:dyDescent="0.25">
      <c r="A277" s="427" t="s">
        <v>178</v>
      </c>
      <c r="B277" s="500">
        <f t="shared" ref="B277:B284" si="207">1+B276</f>
        <v>7</v>
      </c>
      <c r="C277" s="501" t="s">
        <v>178</v>
      </c>
      <c r="D277" s="501"/>
      <c r="E277" s="420" t="e">
        <f t="shared" si="203"/>
        <v>#REF!</v>
      </c>
      <c r="F277" s="420" t="e">
        <f t="shared" si="203"/>
        <v>#REF!</v>
      </c>
      <c r="G277" s="420" t="e">
        <f t="shared" si="203"/>
        <v>#REF!</v>
      </c>
      <c r="H277" s="420" t="e">
        <f t="shared" si="203"/>
        <v>#REF!</v>
      </c>
      <c r="I277" s="420" t="e">
        <f t="shared" si="203"/>
        <v>#REF!</v>
      </c>
      <c r="J277" s="420" t="e">
        <f t="shared" si="203"/>
        <v>#REF!</v>
      </c>
      <c r="K277" s="504" t="e">
        <f t="shared" si="204"/>
        <v>#REF!</v>
      </c>
      <c r="L277" s="504" t="e">
        <f t="shared" si="205"/>
        <v>#REF!</v>
      </c>
      <c r="M277" s="503" t="e">
        <f t="shared" si="206"/>
        <v>#REF!</v>
      </c>
    </row>
    <row r="278" spans="1:13" hidden="1" outlineLevel="1" x14ac:dyDescent="0.25">
      <c r="A278" s="427" t="s">
        <v>1095</v>
      </c>
      <c r="B278" s="500">
        <f t="shared" si="207"/>
        <v>8</v>
      </c>
      <c r="C278" s="501" t="s">
        <v>1095</v>
      </c>
      <c r="D278" s="502"/>
      <c r="E278" s="420" t="e">
        <f t="shared" si="203"/>
        <v>#REF!</v>
      </c>
      <c r="F278" s="420" t="e">
        <f t="shared" si="203"/>
        <v>#REF!</v>
      </c>
      <c r="G278" s="420" t="e">
        <f t="shared" si="203"/>
        <v>#REF!</v>
      </c>
      <c r="H278" s="420" t="e">
        <f t="shared" si="203"/>
        <v>#REF!</v>
      </c>
      <c r="I278" s="420" t="e">
        <f t="shared" si="203"/>
        <v>#REF!</v>
      </c>
      <c r="J278" s="420" t="e">
        <f t="shared" si="203"/>
        <v>#REF!</v>
      </c>
      <c r="K278" s="504" t="e">
        <f t="shared" si="204"/>
        <v>#REF!</v>
      </c>
      <c r="L278" s="504" t="e">
        <f t="shared" si="205"/>
        <v>#REF!</v>
      </c>
      <c r="M278" s="503" t="e">
        <f t="shared" si="206"/>
        <v>#REF!</v>
      </c>
    </row>
    <row r="279" spans="1:13" hidden="1" outlineLevel="1" x14ac:dyDescent="0.25">
      <c r="A279" s="427" t="s">
        <v>1096</v>
      </c>
      <c r="B279" s="500">
        <f t="shared" si="207"/>
        <v>9</v>
      </c>
      <c r="C279" s="501" t="s">
        <v>1096</v>
      </c>
      <c r="D279" s="502"/>
      <c r="E279" s="420" t="e">
        <f t="shared" si="203"/>
        <v>#REF!</v>
      </c>
      <c r="F279" s="420" t="e">
        <f t="shared" si="203"/>
        <v>#REF!</v>
      </c>
      <c r="G279" s="420" t="e">
        <f t="shared" si="203"/>
        <v>#REF!</v>
      </c>
      <c r="H279" s="420" t="e">
        <f t="shared" si="203"/>
        <v>#REF!</v>
      </c>
      <c r="I279" s="420" t="e">
        <f t="shared" si="203"/>
        <v>#REF!</v>
      </c>
      <c r="J279" s="420" t="e">
        <f t="shared" si="203"/>
        <v>#REF!</v>
      </c>
      <c r="K279" s="504" t="e">
        <f t="shared" si="204"/>
        <v>#REF!</v>
      </c>
      <c r="L279" s="504" t="e">
        <f t="shared" si="205"/>
        <v>#REF!</v>
      </c>
      <c r="M279" s="503" t="e">
        <f t="shared" si="206"/>
        <v>#REF!</v>
      </c>
    </row>
    <row r="280" spans="1:13" hidden="1" outlineLevel="1" x14ac:dyDescent="0.25">
      <c r="A280" s="427" t="s">
        <v>1097</v>
      </c>
      <c r="B280" s="500">
        <f t="shared" si="207"/>
        <v>10</v>
      </c>
      <c r="C280" s="501" t="s">
        <v>1144</v>
      </c>
      <c r="D280" s="502"/>
      <c r="E280" s="420" t="e">
        <f t="shared" si="203"/>
        <v>#REF!</v>
      </c>
      <c r="F280" s="420" t="e">
        <f t="shared" si="203"/>
        <v>#REF!</v>
      </c>
      <c r="G280" s="420" t="e">
        <f t="shared" si="203"/>
        <v>#REF!</v>
      </c>
      <c r="H280" s="420" t="e">
        <f t="shared" si="203"/>
        <v>#REF!</v>
      </c>
      <c r="I280" s="420" t="e">
        <f t="shared" si="203"/>
        <v>#REF!</v>
      </c>
      <c r="J280" s="420" t="e">
        <f t="shared" si="203"/>
        <v>#REF!</v>
      </c>
      <c r="K280" s="504" t="e">
        <f t="shared" si="204"/>
        <v>#REF!</v>
      </c>
      <c r="L280" s="504" t="e">
        <f t="shared" si="205"/>
        <v>#REF!</v>
      </c>
      <c r="M280" s="503" t="e">
        <f t="shared" si="206"/>
        <v>#REF!</v>
      </c>
    </row>
    <row r="281" spans="1:13" hidden="1" outlineLevel="1" x14ac:dyDescent="0.25">
      <c r="A281" s="427" t="s">
        <v>1098</v>
      </c>
      <c r="B281" s="500">
        <f t="shared" si="207"/>
        <v>11</v>
      </c>
      <c r="C281" s="501" t="s">
        <v>1098</v>
      </c>
      <c r="D281" s="502"/>
      <c r="E281" s="420" t="e">
        <f t="shared" si="203"/>
        <v>#REF!</v>
      </c>
      <c r="F281" s="420" t="e">
        <f t="shared" si="203"/>
        <v>#REF!</v>
      </c>
      <c r="G281" s="420" t="e">
        <f t="shared" si="203"/>
        <v>#REF!</v>
      </c>
      <c r="H281" s="420" t="e">
        <f t="shared" si="203"/>
        <v>#REF!</v>
      </c>
      <c r="I281" s="420" t="e">
        <f t="shared" si="203"/>
        <v>#REF!</v>
      </c>
      <c r="J281" s="420" t="e">
        <f t="shared" si="203"/>
        <v>#REF!</v>
      </c>
      <c r="K281" s="504" t="e">
        <f t="shared" si="204"/>
        <v>#REF!</v>
      </c>
      <c r="L281" s="504" t="e">
        <f t="shared" si="205"/>
        <v>#REF!</v>
      </c>
      <c r="M281" s="503" t="e">
        <f t="shared" si="206"/>
        <v>#REF!</v>
      </c>
    </row>
    <row r="282" spans="1:13" hidden="1" outlineLevel="1" x14ac:dyDescent="0.25">
      <c r="A282" s="427" t="s">
        <v>1099</v>
      </c>
      <c r="B282" s="500">
        <f t="shared" si="207"/>
        <v>12</v>
      </c>
      <c r="C282" s="501" t="s">
        <v>1099</v>
      </c>
      <c r="D282" s="502"/>
      <c r="E282" s="420" t="e">
        <f t="shared" si="203"/>
        <v>#REF!</v>
      </c>
      <c r="F282" s="420" t="e">
        <f t="shared" si="203"/>
        <v>#REF!</v>
      </c>
      <c r="G282" s="420" t="e">
        <f t="shared" si="203"/>
        <v>#REF!</v>
      </c>
      <c r="H282" s="420" t="e">
        <f t="shared" si="203"/>
        <v>#REF!</v>
      </c>
      <c r="I282" s="420" t="e">
        <f t="shared" si="203"/>
        <v>#REF!</v>
      </c>
      <c r="J282" s="420" t="e">
        <f t="shared" si="203"/>
        <v>#REF!</v>
      </c>
      <c r="K282" s="504" t="e">
        <f t="shared" si="204"/>
        <v>#REF!</v>
      </c>
      <c r="L282" s="504" t="e">
        <f t="shared" si="205"/>
        <v>#REF!</v>
      </c>
      <c r="M282" s="503" t="e">
        <f t="shared" si="206"/>
        <v>#REF!</v>
      </c>
    </row>
    <row r="283" spans="1:13" hidden="1" outlineLevel="1" x14ac:dyDescent="0.25">
      <c r="A283" s="427" t="s">
        <v>1100</v>
      </c>
      <c r="B283" s="500">
        <f t="shared" si="207"/>
        <v>13</v>
      </c>
      <c r="C283" s="501" t="s">
        <v>1100</v>
      </c>
      <c r="D283" s="502"/>
      <c r="E283" s="420" t="e">
        <f t="shared" si="203"/>
        <v>#REF!</v>
      </c>
      <c r="F283" s="420" t="e">
        <f t="shared" si="203"/>
        <v>#REF!</v>
      </c>
      <c r="G283" s="420" t="e">
        <f t="shared" si="203"/>
        <v>#REF!</v>
      </c>
      <c r="H283" s="420" t="e">
        <f t="shared" si="203"/>
        <v>#REF!</v>
      </c>
      <c r="I283" s="420" t="e">
        <f t="shared" si="203"/>
        <v>#REF!</v>
      </c>
      <c r="J283" s="420" t="e">
        <f t="shared" si="203"/>
        <v>#REF!</v>
      </c>
      <c r="K283" s="504" t="e">
        <f t="shared" si="204"/>
        <v>#REF!</v>
      </c>
      <c r="L283" s="504" t="e">
        <f t="shared" si="205"/>
        <v>#REF!</v>
      </c>
      <c r="M283" s="503" t="e">
        <f t="shared" si="206"/>
        <v>#REF!</v>
      </c>
    </row>
    <row r="284" spans="1:13" hidden="1" outlineLevel="1" x14ac:dyDescent="0.25">
      <c r="A284" s="427" t="s">
        <v>1101</v>
      </c>
      <c r="B284" s="500">
        <f t="shared" si="207"/>
        <v>14</v>
      </c>
      <c r="C284" s="501" t="s">
        <v>1101</v>
      </c>
      <c r="D284" s="502"/>
      <c r="E284" s="420" t="e">
        <f t="shared" si="203"/>
        <v>#REF!</v>
      </c>
      <c r="F284" s="420" t="e">
        <f t="shared" si="203"/>
        <v>#REF!</v>
      </c>
      <c r="G284" s="420" t="e">
        <f t="shared" si="203"/>
        <v>#REF!</v>
      </c>
      <c r="H284" s="420" t="e">
        <f t="shared" si="203"/>
        <v>#REF!</v>
      </c>
      <c r="I284" s="420" t="e">
        <f t="shared" si="203"/>
        <v>#REF!</v>
      </c>
      <c r="J284" s="420" t="e">
        <f t="shared" si="203"/>
        <v>#REF!</v>
      </c>
      <c r="K284" s="504" t="e">
        <f t="shared" si="204"/>
        <v>#REF!</v>
      </c>
      <c r="L284" s="504" t="e">
        <f t="shared" si="205"/>
        <v>#REF!</v>
      </c>
      <c r="M284" s="503" t="e">
        <f t="shared" si="206"/>
        <v>#REF!</v>
      </c>
    </row>
    <row r="285" spans="1:13" hidden="1" outlineLevel="1" x14ac:dyDescent="0.25">
      <c r="C285" s="741" t="s">
        <v>53</v>
      </c>
      <c r="D285" s="742"/>
      <c r="E285" s="505" t="e">
        <f>SUM(E271:E284)</f>
        <v>#REF!</v>
      </c>
      <c r="F285" s="505" t="e">
        <f t="shared" ref="F285:J285" si="208">SUM(F271:F284)</f>
        <v>#REF!</v>
      </c>
      <c r="G285" s="505" t="e">
        <f t="shared" si="208"/>
        <v>#REF!</v>
      </c>
      <c r="H285" s="505" t="e">
        <f t="shared" si="208"/>
        <v>#REF!</v>
      </c>
      <c r="I285" s="505" t="e">
        <f t="shared" si="208"/>
        <v>#REF!</v>
      </c>
      <c r="J285" s="505" t="e">
        <f t="shared" si="208"/>
        <v>#REF!</v>
      </c>
      <c r="K285" s="506" t="e">
        <f t="shared" si="204"/>
        <v>#REF!</v>
      </c>
      <c r="L285" s="506" t="e">
        <f t="shared" si="205"/>
        <v>#REF!</v>
      </c>
      <c r="M285" s="506" t="e">
        <f t="shared" si="206"/>
        <v>#REF!</v>
      </c>
    </row>
    <row r="286" spans="1:13" hidden="1" outlineLevel="1" x14ac:dyDescent="0.25">
      <c r="B286" s="507"/>
    </row>
    <row r="287" spans="1:13" hidden="1" outlineLevel="1" x14ac:dyDescent="0.25">
      <c r="B287" s="507"/>
      <c r="E287" s="732" t="s">
        <v>115</v>
      </c>
      <c r="F287" s="732"/>
      <c r="G287" s="732"/>
      <c r="H287" s="732"/>
      <c r="I287" s="732"/>
      <c r="J287" s="732"/>
      <c r="K287" s="732"/>
      <c r="L287" s="732"/>
      <c r="M287" s="732"/>
    </row>
    <row r="288" spans="1:13" ht="16.5" hidden="1" customHeight="1" outlineLevel="1" x14ac:dyDescent="0.25">
      <c r="B288" s="494"/>
      <c r="C288" s="495"/>
      <c r="D288" s="495"/>
      <c r="E288" s="496" t="s">
        <v>1082</v>
      </c>
      <c r="F288" s="496" t="s">
        <v>1082</v>
      </c>
      <c r="G288" s="496" t="s">
        <v>1083</v>
      </c>
      <c r="H288" s="496" t="s">
        <v>1083</v>
      </c>
      <c r="I288" s="496" t="s">
        <v>1084</v>
      </c>
      <c r="J288" s="496" t="s">
        <v>1084</v>
      </c>
      <c r="K288" s="731" t="s">
        <v>185</v>
      </c>
      <c r="L288" s="731"/>
      <c r="M288" s="732" t="s">
        <v>40</v>
      </c>
    </row>
    <row r="289" spans="1:13" ht="38.25" hidden="1" outlineLevel="1" x14ac:dyDescent="0.25">
      <c r="B289" s="743" t="e">
        <f>CONCATENATE("Items para Plan Operativo ",'PDI-03'!#REF!)</f>
        <v>#REF!</v>
      </c>
      <c r="C289" s="743"/>
      <c r="D289" s="498" t="s">
        <v>183</v>
      </c>
      <c r="E289" s="499" t="s">
        <v>1114</v>
      </c>
      <c r="F289" s="499" t="s">
        <v>1115</v>
      </c>
      <c r="G289" s="499" t="s">
        <v>1114</v>
      </c>
      <c r="H289" s="499" t="s">
        <v>1115</v>
      </c>
      <c r="I289" s="499" t="s">
        <v>1114</v>
      </c>
      <c r="J289" s="499" t="s">
        <v>1115</v>
      </c>
      <c r="K289" s="499" t="s">
        <v>1111</v>
      </c>
      <c r="L289" s="508" t="s">
        <v>1112</v>
      </c>
      <c r="M289" s="732"/>
    </row>
    <row r="290" spans="1:13" hidden="1" outlineLevel="1" x14ac:dyDescent="0.25">
      <c r="A290" s="427" t="s">
        <v>1089</v>
      </c>
      <c r="B290" s="500">
        <v>1</v>
      </c>
      <c r="C290" s="501" t="s">
        <v>1142</v>
      </c>
      <c r="D290" s="502"/>
      <c r="E290" s="420" t="e">
        <f t="shared" ref="E290:J303" si="209">INDEX($D$188:$AE$190,MATCH(E$288,$C$188:$C$190,0),MATCH($A290&amp;E$289,$D$164:$AE$164,0))</f>
        <v>#REF!</v>
      </c>
      <c r="F290" s="420" t="e">
        <f t="shared" si="209"/>
        <v>#REF!</v>
      </c>
      <c r="G290" s="420" t="e">
        <f t="shared" si="209"/>
        <v>#REF!</v>
      </c>
      <c r="H290" s="420" t="e">
        <f t="shared" si="209"/>
        <v>#REF!</v>
      </c>
      <c r="I290" s="420" t="e">
        <f t="shared" si="209"/>
        <v>#REF!</v>
      </c>
      <c r="J290" s="420" t="e">
        <f t="shared" si="209"/>
        <v>#REF!</v>
      </c>
      <c r="K290" s="503" t="e">
        <f t="shared" ref="K290:K304" si="210">E290+G290+I290</f>
        <v>#REF!</v>
      </c>
      <c r="L290" s="503" t="e">
        <f t="shared" ref="L290:L304" si="211">F290+H290+J290</f>
        <v>#REF!</v>
      </c>
      <c r="M290" s="503" t="e">
        <f>+K290+L290</f>
        <v>#REF!</v>
      </c>
    </row>
    <row r="291" spans="1:13" hidden="1" outlineLevel="1" x14ac:dyDescent="0.25">
      <c r="A291" s="427" t="s">
        <v>1090</v>
      </c>
      <c r="B291" s="500">
        <v>2</v>
      </c>
      <c r="C291" s="501" t="s">
        <v>1090</v>
      </c>
      <c r="D291" s="502"/>
      <c r="E291" s="420" t="e">
        <f t="shared" si="209"/>
        <v>#REF!</v>
      </c>
      <c r="F291" s="420" t="e">
        <f t="shared" si="209"/>
        <v>#REF!</v>
      </c>
      <c r="G291" s="420" t="e">
        <f t="shared" si="209"/>
        <v>#REF!</v>
      </c>
      <c r="H291" s="420" t="e">
        <f t="shared" si="209"/>
        <v>#REF!</v>
      </c>
      <c r="I291" s="420" t="e">
        <f t="shared" si="209"/>
        <v>#REF!</v>
      </c>
      <c r="J291" s="420" t="e">
        <f t="shared" si="209"/>
        <v>#REF!</v>
      </c>
      <c r="K291" s="504" t="e">
        <f t="shared" si="210"/>
        <v>#REF!</v>
      </c>
      <c r="L291" s="504" t="e">
        <f t="shared" si="211"/>
        <v>#REF!</v>
      </c>
      <c r="M291" s="503" t="e">
        <f t="shared" ref="M291:M304" si="212">+K291+L291</f>
        <v>#REF!</v>
      </c>
    </row>
    <row r="292" spans="1:13" hidden="1" outlineLevel="1" x14ac:dyDescent="0.25">
      <c r="A292" s="427" t="s">
        <v>1091</v>
      </c>
      <c r="B292" s="500">
        <v>3</v>
      </c>
      <c r="C292" s="501" t="s">
        <v>1091</v>
      </c>
      <c r="D292" s="502"/>
      <c r="E292" s="420" t="e">
        <f t="shared" si="209"/>
        <v>#REF!</v>
      </c>
      <c r="F292" s="420" t="e">
        <f t="shared" si="209"/>
        <v>#REF!</v>
      </c>
      <c r="G292" s="420" t="e">
        <f t="shared" si="209"/>
        <v>#REF!</v>
      </c>
      <c r="H292" s="420" t="e">
        <f t="shared" si="209"/>
        <v>#REF!</v>
      </c>
      <c r="I292" s="420" t="e">
        <f t="shared" si="209"/>
        <v>#REF!</v>
      </c>
      <c r="J292" s="420" t="e">
        <f t="shared" si="209"/>
        <v>#REF!</v>
      </c>
      <c r="K292" s="504" t="e">
        <f t="shared" si="210"/>
        <v>#REF!</v>
      </c>
      <c r="L292" s="504" t="e">
        <f t="shared" si="211"/>
        <v>#REF!</v>
      </c>
      <c r="M292" s="503" t="e">
        <f t="shared" si="212"/>
        <v>#REF!</v>
      </c>
    </row>
    <row r="293" spans="1:13" hidden="1" outlineLevel="1" x14ac:dyDescent="0.25">
      <c r="A293" s="427" t="s">
        <v>1092</v>
      </c>
      <c r="B293" s="500">
        <v>4</v>
      </c>
      <c r="C293" s="501" t="s">
        <v>1145</v>
      </c>
      <c r="D293" s="502"/>
      <c r="E293" s="420" t="e">
        <f t="shared" si="209"/>
        <v>#REF!</v>
      </c>
      <c r="F293" s="420" t="e">
        <f t="shared" si="209"/>
        <v>#REF!</v>
      </c>
      <c r="G293" s="420" t="e">
        <f t="shared" si="209"/>
        <v>#REF!</v>
      </c>
      <c r="H293" s="420" t="e">
        <f t="shared" si="209"/>
        <v>#REF!</v>
      </c>
      <c r="I293" s="420" t="e">
        <f t="shared" si="209"/>
        <v>#REF!</v>
      </c>
      <c r="J293" s="420" t="e">
        <f t="shared" si="209"/>
        <v>#REF!</v>
      </c>
      <c r="K293" s="504" t="e">
        <f t="shared" si="210"/>
        <v>#REF!</v>
      </c>
      <c r="L293" s="504" t="e">
        <f t="shared" si="211"/>
        <v>#REF!</v>
      </c>
      <c r="M293" s="503" t="e">
        <f t="shared" si="212"/>
        <v>#REF!</v>
      </c>
    </row>
    <row r="294" spans="1:13" hidden="1" outlineLevel="1" x14ac:dyDescent="0.25">
      <c r="A294" s="427" t="s">
        <v>1093</v>
      </c>
      <c r="B294" s="500">
        <v>5</v>
      </c>
      <c r="C294" s="501" t="s">
        <v>1093</v>
      </c>
      <c r="D294" s="502"/>
      <c r="E294" s="420" t="e">
        <f t="shared" si="209"/>
        <v>#REF!</v>
      </c>
      <c r="F294" s="420" t="e">
        <f t="shared" si="209"/>
        <v>#REF!</v>
      </c>
      <c r="G294" s="420" t="e">
        <f t="shared" si="209"/>
        <v>#REF!</v>
      </c>
      <c r="H294" s="420" t="e">
        <f t="shared" si="209"/>
        <v>#REF!</v>
      </c>
      <c r="I294" s="420" t="e">
        <f t="shared" si="209"/>
        <v>#REF!</v>
      </c>
      <c r="J294" s="420" t="e">
        <f t="shared" si="209"/>
        <v>#REF!</v>
      </c>
      <c r="K294" s="504" t="e">
        <f t="shared" si="210"/>
        <v>#REF!</v>
      </c>
      <c r="L294" s="504" t="e">
        <f t="shared" si="211"/>
        <v>#REF!</v>
      </c>
      <c r="M294" s="503" t="e">
        <f t="shared" si="212"/>
        <v>#REF!</v>
      </c>
    </row>
    <row r="295" spans="1:13" hidden="1" outlineLevel="1" x14ac:dyDescent="0.25">
      <c r="A295" s="427" t="s">
        <v>1094</v>
      </c>
      <c r="B295" s="500">
        <f>1+B294</f>
        <v>6</v>
      </c>
      <c r="C295" s="501" t="s">
        <v>1143</v>
      </c>
      <c r="D295" s="502"/>
      <c r="E295" s="420" t="e">
        <f t="shared" si="209"/>
        <v>#REF!</v>
      </c>
      <c r="F295" s="420" t="e">
        <f t="shared" si="209"/>
        <v>#REF!</v>
      </c>
      <c r="G295" s="420" t="e">
        <f t="shared" si="209"/>
        <v>#REF!</v>
      </c>
      <c r="H295" s="420" t="e">
        <f t="shared" si="209"/>
        <v>#REF!</v>
      </c>
      <c r="I295" s="420" t="e">
        <f t="shared" si="209"/>
        <v>#REF!</v>
      </c>
      <c r="J295" s="420" t="e">
        <f t="shared" si="209"/>
        <v>#REF!</v>
      </c>
      <c r="K295" s="504" t="e">
        <f t="shared" si="210"/>
        <v>#REF!</v>
      </c>
      <c r="L295" s="504" t="e">
        <f t="shared" si="211"/>
        <v>#REF!</v>
      </c>
      <c r="M295" s="503" t="e">
        <f t="shared" si="212"/>
        <v>#REF!</v>
      </c>
    </row>
    <row r="296" spans="1:13" hidden="1" outlineLevel="1" x14ac:dyDescent="0.25">
      <c r="A296" s="427" t="s">
        <v>178</v>
      </c>
      <c r="B296" s="500">
        <f t="shared" ref="B296:B303" si="213">1+B295</f>
        <v>7</v>
      </c>
      <c r="C296" s="501" t="s">
        <v>178</v>
      </c>
      <c r="D296" s="501"/>
      <c r="E296" s="420" t="e">
        <f t="shared" si="209"/>
        <v>#REF!</v>
      </c>
      <c r="F296" s="420" t="e">
        <f t="shared" si="209"/>
        <v>#REF!</v>
      </c>
      <c r="G296" s="420" t="e">
        <f t="shared" si="209"/>
        <v>#REF!</v>
      </c>
      <c r="H296" s="420" t="e">
        <f t="shared" si="209"/>
        <v>#REF!</v>
      </c>
      <c r="I296" s="420" t="e">
        <f t="shared" si="209"/>
        <v>#REF!</v>
      </c>
      <c r="J296" s="420" t="e">
        <f t="shared" si="209"/>
        <v>#REF!</v>
      </c>
      <c r="K296" s="504" t="e">
        <f t="shared" si="210"/>
        <v>#REF!</v>
      </c>
      <c r="L296" s="504" t="e">
        <f t="shared" si="211"/>
        <v>#REF!</v>
      </c>
      <c r="M296" s="503" t="e">
        <f t="shared" si="212"/>
        <v>#REF!</v>
      </c>
    </row>
    <row r="297" spans="1:13" hidden="1" outlineLevel="1" x14ac:dyDescent="0.25">
      <c r="A297" s="427" t="s">
        <v>1095</v>
      </c>
      <c r="B297" s="500">
        <f t="shared" si="213"/>
        <v>8</v>
      </c>
      <c r="C297" s="501" t="s">
        <v>1095</v>
      </c>
      <c r="D297" s="502"/>
      <c r="E297" s="420" t="e">
        <f t="shared" si="209"/>
        <v>#REF!</v>
      </c>
      <c r="F297" s="420" t="e">
        <f t="shared" si="209"/>
        <v>#REF!</v>
      </c>
      <c r="G297" s="420" t="e">
        <f t="shared" si="209"/>
        <v>#REF!</v>
      </c>
      <c r="H297" s="420" t="e">
        <f t="shared" si="209"/>
        <v>#REF!</v>
      </c>
      <c r="I297" s="420" t="e">
        <f t="shared" si="209"/>
        <v>#REF!</v>
      </c>
      <c r="J297" s="420" t="e">
        <f t="shared" si="209"/>
        <v>#REF!</v>
      </c>
      <c r="K297" s="504" t="e">
        <f t="shared" si="210"/>
        <v>#REF!</v>
      </c>
      <c r="L297" s="504" t="e">
        <f t="shared" si="211"/>
        <v>#REF!</v>
      </c>
      <c r="M297" s="503" t="e">
        <f t="shared" si="212"/>
        <v>#REF!</v>
      </c>
    </row>
    <row r="298" spans="1:13" hidden="1" outlineLevel="1" x14ac:dyDescent="0.25">
      <c r="A298" s="427" t="s">
        <v>1096</v>
      </c>
      <c r="B298" s="500">
        <f t="shared" si="213"/>
        <v>9</v>
      </c>
      <c r="C298" s="501" t="s">
        <v>1096</v>
      </c>
      <c r="D298" s="502"/>
      <c r="E298" s="420" t="e">
        <f t="shared" si="209"/>
        <v>#REF!</v>
      </c>
      <c r="F298" s="420" t="e">
        <f t="shared" si="209"/>
        <v>#REF!</v>
      </c>
      <c r="G298" s="420" t="e">
        <f t="shared" si="209"/>
        <v>#REF!</v>
      </c>
      <c r="H298" s="420" t="e">
        <f t="shared" si="209"/>
        <v>#REF!</v>
      </c>
      <c r="I298" s="420" t="e">
        <f t="shared" si="209"/>
        <v>#REF!</v>
      </c>
      <c r="J298" s="420" t="e">
        <f t="shared" si="209"/>
        <v>#REF!</v>
      </c>
      <c r="K298" s="504" t="e">
        <f t="shared" si="210"/>
        <v>#REF!</v>
      </c>
      <c r="L298" s="504" t="e">
        <f t="shared" si="211"/>
        <v>#REF!</v>
      </c>
      <c r="M298" s="503" t="e">
        <f t="shared" si="212"/>
        <v>#REF!</v>
      </c>
    </row>
    <row r="299" spans="1:13" hidden="1" outlineLevel="1" x14ac:dyDescent="0.25">
      <c r="A299" s="427" t="s">
        <v>1097</v>
      </c>
      <c r="B299" s="500">
        <f t="shared" si="213"/>
        <v>10</v>
      </c>
      <c r="C299" s="501" t="s">
        <v>1144</v>
      </c>
      <c r="D299" s="502"/>
      <c r="E299" s="420" t="e">
        <f t="shared" si="209"/>
        <v>#REF!</v>
      </c>
      <c r="F299" s="420" t="e">
        <f t="shared" si="209"/>
        <v>#REF!</v>
      </c>
      <c r="G299" s="420" t="e">
        <f t="shared" si="209"/>
        <v>#REF!</v>
      </c>
      <c r="H299" s="420" t="e">
        <f t="shared" si="209"/>
        <v>#REF!</v>
      </c>
      <c r="I299" s="420" t="e">
        <f t="shared" si="209"/>
        <v>#REF!</v>
      </c>
      <c r="J299" s="420" t="e">
        <f t="shared" si="209"/>
        <v>#REF!</v>
      </c>
      <c r="K299" s="504" t="e">
        <f t="shared" si="210"/>
        <v>#REF!</v>
      </c>
      <c r="L299" s="504" t="e">
        <f t="shared" si="211"/>
        <v>#REF!</v>
      </c>
      <c r="M299" s="503" t="e">
        <f t="shared" si="212"/>
        <v>#REF!</v>
      </c>
    </row>
    <row r="300" spans="1:13" hidden="1" outlineLevel="1" x14ac:dyDescent="0.25">
      <c r="A300" s="427" t="s">
        <v>1098</v>
      </c>
      <c r="B300" s="500">
        <f t="shared" si="213"/>
        <v>11</v>
      </c>
      <c r="C300" s="501" t="s">
        <v>1098</v>
      </c>
      <c r="D300" s="502"/>
      <c r="E300" s="420" t="e">
        <f t="shared" si="209"/>
        <v>#REF!</v>
      </c>
      <c r="F300" s="420" t="e">
        <f t="shared" si="209"/>
        <v>#REF!</v>
      </c>
      <c r="G300" s="420" t="e">
        <f t="shared" si="209"/>
        <v>#REF!</v>
      </c>
      <c r="H300" s="420" t="e">
        <f t="shared" si="209"/>
        <v>#REF!</v>
      </c>
      <c r="I300" s="420" t="e">
        <f t="shared" si="209"/>
        <v>#REF!</v>
      </c>
      <c r="J300" s="420" t="e">
        <f t="shared" si="209"/>
        <v>#REF!</v>
      </c>
      <c r="K300" s="504" t="e">
        <f t="shared" si="210"/>
        <v>#REF!</v>
      </c>
      <c r="L300" s="504" t="e">
        <f t="shared" si="211"/>
        <v>#REF!</v>
      </c>
      <c r="M300" s="503" t="e">
        <f t="shared" si="212"/>
        <v>#REF!</v>
      </c>
    </row>
    <row r="301" spans="1:13" hidden="1" outlineLevel="1" x14ac:dyDescent="0.25">
      <c r="A301" s="427" t="s">
        <v>1099</v>
      </c>
      <c r="B301" s="500">
        <f t="shared" si="213"/>
        <v>12</v>
      </c>
      <c r="C301" s="501" t="s">
        <v>1099</v>
      </c>
      <c r="D301" s="502"/>
      <c r="E301" s="420" t="e">
        <f t="shared" si="209"/>
        <v>#REF!</v>
      </c>
      <c r="F301" s="420" t="e">
        <f t="shared" si="209"/>
        <v>#REF!</v>
      </c>
      <c r="G301" s="420" t="e">
        <f t="shared" si="209"/>
        <v>#REF!</v>
      </c>
      <c r="H301" s="420" t="e">
        <f t="shared" si="209"/>
        <v>#REF!</v>
      </c>
      <c r="I301" s="420" t="e">
        <f t="shared" si="209"/>
        <v>#REF!</v>
      </c>
      <c r="J301" s="420" t="e">
        <f t="shared" si="209"/>
        <v>#REF!</v>
      </c>
      <c r="K301" s="504" t="e">
        <f t="shared" si="210"/>
        <v>#REF!</v>
      </c>
      <c r="L301" s="504" t="e">
        <f t="shared" si="211"/>
        <v>#REF!</v>
      </c>
      <c r="M301" s="503" t="e">
        <f t="shared" si="212"/>
        <v>#REF!</v>
      </c>
    </row>
    <row r="302" spans="1:13" hidden="1" outlineLevel="1" x14ac:dyDescent="0.25">
      <c r="A302" s="427" t="s">
        <v>1100</v>
      </c>
      <c r="B302" s="500">
        <f t="shared" si="213"/>
        <v>13</v>
      </c>
      <c r="C302" s="501" t="s">
        <v>1100</v>
      </c>
      <c r="D302" s="502"/>
      <c r="E302" s="420" t="e">
        <f t="shared" si="209"/>
        <v>#REF!</v>
      </c>
      <c r="F302" s="420" t="e">
        <f t="shared" si="209"/>
        <v>#REF!</v>
      </c>
      <c r="G302" s="420" t="e">
        <f t="shared" si="209"/>
        <v>#REF!</v>
      </c>
      <c r="H302" s="420" t="e">
        <f t="shared" si="209"/>
        <v>#REF!</v>
      </c>
      <c r="I302" s="420" t="e">
        <f t="shared" si="209"/>
        <v>#REF!</v>
      </c>
      <c r="J302" s="420" t="e">
        <f t="shared" si="209"/>
        <v>#REF!</v>
      </c>
      <c r="K302" s="504" t="e">
        <f t="shared" si="210"/>
        <v>#REF!</v>
      </c>
      <c r="L302" s="504" t="e">
        <f t="shared" si="211"/>
        <v>#REF!</v>
      </c>
      <c r="M302" s="503" t="e">
        <f t="shared" si="212"/>
        <v>#REF!</v>
      </c>
    </row>
    <row r="303" spans="1:13" hidden="1" outlineLevel="1" x14ac:dyDescent="0.25">
      <c r="A303" s="427" t="s">
        <v>1101</v>
      </c>
      <c r="B303" s="500">
        <f t="shared" si="213"/>
        <v>14</v>
      </c>
      <c r="C303" s="501" t="s">
        <v>1101</v>
      </c>
      <c r="D303" s="502"/>
      <c r="E303" s="420" t="e">
        <f t="shared" si="209"/>
        <v>#REF!</v>
      </c>
      <c r="F303" s="420" t="e">
        <f t="shared" si="209"/>
        <v>#REF!</v>
      </c>
      <c r="G303" s="420" t="e">
        <f t="shared" si="209"/>
        <v>#REF!</v>
      </c>
      <c r="H303" s="420" t="e">
        <f t="shared" si="209"/>
        <v>#REF!</v>
      </c>
      <c r="I303" s="420" t="e">
        <f t="shared" si="209"/>
        <v>#REF!</v>
      </c>
      <c r="J303" s="420" t="e">
        <f t="shared" si="209"/>
        <v>#REF!</v>
      </c>
      <c r="K303" s="504" t="e">
        <f t="shared" si="210"/>
        <v>#REF!</v>
      </c>
      <c r="L303" s="504" t="e">
        <f t="shared" si="211"/>
        <v>#REF!</v>
      </c>
      <c r="M303" s="503" t="e">
        <f t="shared" si="212"/>
        <v>#REF!</v>
      </c>
    </row>
    <row r="304" spans="1:13" hidden="1" outlineLevel="1" x14ac:dyDescent="0.25">
      <c r="C304" s="741" t="s">
        <v>53</v>
      </c>
      <c r="D304" s="742"/>
      <c r="E304" s="505" t="e">
        <f>SUM(E290:E303)</f>
        <v>#REF!</v>
      </c>
      <c r="F304" s="505" t="e">
        <f t="shared" ref="F304:J304" si="214">SUM(F290:F303)</f>
        <v>#REF!</v>
      </c>
      <c r="G304" s="505" t="e">
        <f t="shared" si="214"/>
        <v>#REF!</v>
      </c>
      <c r="H304" s="505" t="e">
        <f t="shared" si="214"/>
        <v>#REF!</v>
      </c>
      <c r="I304" s="505" t="e">
        <f t="shared" si="214"/>
        <v>#REF!</v>
      </c>
      <c r="J304" s="505" t="e">
        <f t="shared" si="214"/>
        <v>#REF!</v>
      </c>
      <c r="K304" s="506" t="e">
        <f t="shared" si="210"/>
        <v>#REF!</v>
      </c>
      <c r="L304" s="506" t="e">
        <f t="shared" si="211"/>
        <v>#REF!</v>
      </c>
      <c r="M304" s="506" t="e">
        <f t="shared" si="212"/>
        <v>#REF!</v>
      </c>
    </row>
    <row r="305" spans="2:25" ht="15.75" collapsed="1" thickBot="1" x14ac:dyDescent="0.3">
      <c r="B305" s="507"/>
    </row>
    <row r="306" spans="2:25" ht="15.75" customHeight="1" thickTop="1" thickBot="1" x14ac:dyDescent="0.3">
      <c r="B306" s="509"/>
      <c r="C306" s="510" t="s">
        <v>1140</v>
      </c>
      <c r="D306" s="511"/>
      <c r="E306" s="511"/>
      <c r="F306" s="511"/>
      <c r="G306" s="511"/>
      <c r="H306" s="511"/>
      <c r="I306" s="511"/>
      <c r="J306" s="511"/>
      <c r="K306" s="511"/>
      <c r="L306" s="511"/>
      <c r="M306" s="511"/>
      <c r="N306" s="512"/>
      <c r="O306" s="512"/>
      <c r="P306" s="512"/>
      <c r="Q306" s="512"/>
      <c r="R306" s="513"/>
    </row>
    <row r="307" spans="2:25" ht="15.75" customHeight="1" thickTop="1" x14ac:dyDescent="0.25">
      <c r="B307" s="509"/>
      <c r="C307" s="509"/>
      <c r="D307" s="514" t="s">
        <v>1141</v>
      </c>
      <c r="E307" s="419">
        <v>0.03</v>
      </c>
      <c r="F307" s="509"/>
      <c r="G307" s="509"/>
      <c r="H307" s="509"/>
      <c r="I307" s="509"/>
      <c r="J307" s="509"/>
      <c r="K307" s="509"/>
      <c r="L307" s="509"/>
      <c r="M307" s="509"/>
      <c r="R307" s="515"/>
      <c r="S307" s="515"/>
      <c r="T307" s="515"/>
      <c r="U307" s="515"/>
      <c r="V307" s="515"/>
      <c r="W307" s="515"/>
      <c r="X307" s="515"/>
      <c r="Y307" s="515"/>
    </row>
    <row r="308" spans="2:25" ht="30" customHeight="1" x14ac:dyDescent="0.25">
      <c r="C308" s="767" t="s">
        <v>182</v>
      </c>
      <c r="D308" s="770" t="s">
        <v>116</v>
      </c>
      <c r="E308" s="776"/>
      <c r="F308" s="771"/>
      <c r="G308" s="771"/>
      <c r="H308" s="771"/>
      <c r="I308" s="771"/>
      <c r="J308" s="771"/>
      <c r="K308" s="777"/>
      <c r="L308" s="748" t="s">
        <v>117</v>
      </c>
      <c r="M308" s="749"/>
      <c r="N308" s="749"/>
      <c r="O308" s="749"/>
      <c r="P308" s="749"/>
      <c r="Q308" s="749"/>
      <c r="R308" s="750"/>
      <c r="S308" s="515"/>
      <c r="T308" s="515"/>
      <c r="U308" s="515"/>
      <c r="V308" s="515"/>
      <c r="W308" s="515"/>
      <c r="X308" s="515"/>
      <c r="Y308" s="515"/>
    </row>
    <row r="309" spans="2:25" ht="51.75" customHeight="1" x14ac:dyDescent="0.25">
      <c r="C309" s="768"/>
      <c r="D309" s="516">
        <v>2020</v>
      </c>
      <c r="E309" s="516">
        <v>2021</v>
      </c>
      <c r="F309" s="516">
        <v>2022</v>
      </c>
      <c r="G309" s="517" t="s">
        <v>40</v>
      </c>
      <c r="H309" s="518" t="s">
        <v>184</v>
      </c>
      <c r="I309" s="518" t="s">
        <v>1119</v>
      </c>
      <c r="J309" s="519" t="s">
        <v>1086</v>
      </c>
      <c r="K309" s="499" t="s">
        <v>48</v>
      </c>
      <c r="L309" s="520" t="s">
        <v>179</v>
      </c>
      <c r="M309" s="520" t="s">
        <v>180</v>
      </c>
      <c r="N309" s="520" t="s">
        <v>181</v>
      </c>
      <c r="O309" s="520" t="s">
        <v>83</v>
      </c>
      <c r="P309" s="520" t="s">
        <v>84</v>
      </c>
      <c r="Q309" s="772" t="s">
        <v>1049</v>
      </c>
      <c r="R309" s="773"/>
      <c r="S309" s="515"/>
      <c r="T309" s="515"/>
      <c r="U309" s="515"/>
      <c r="V309" s="515"/>
      <c r="W309" s="515"/>
      <c r="X309" s="515"/>
      <c r="Y309" s="515"/>
    </row>
    <row r="310" spans="2:25" ht="21" customHeight="1" x14ac:dyDescent="0.25">
      <c r="C310" s="769"/>
      <c r="D310" s="516"/>
      <c r="E310" s="516"/>
      <c r="F310" s="516"/>
      <c r="G310" s="517"/>
      <c r="H310" s="518"/>
      <c r="I310" s="518"/>
      <c r="J310" s="520"/>
      <c r="K310" s="499"/>
      <c r="L310" s="520"/>
      <c r="M310" s="520"/>
      <c r="N310" s="520"/>
      <c r="O310" s="520"/>
      <c r="P310" s="520"/>
      <c r="Q310" s="521" t="s">
        <v>1050</v>
      </c>
      <c r="R310" s="520" t="s">
        <v>1051</v>
      </c>
      <c r="S310" s="522"/>
      <c r="T310" s="515"/>
      <c r="U310" s="515"/>
      <c r="V310" s="515"/>
      <c r="W310" s="515"/>
      <c r="X310" s="515"/>
      <c r="Y310" s="515"/>
    </row>
    <row r="311" spans="2:25" x14ac:dyDescent="0.25">
      <c r="C311" s="446" t="str">
        <f>+C25</f>
        <v>Plan de atención al ciudadano y transparencia organizacional</v>
      </c>
      <c r="D311" s="421">
        <f>+AH138</f>
        <v>58649562</v>
      </c>
      <c r="E311" s="421">
        <f>+AH147</f>
        <v>60409048.859999999</v>
      </c>
      <c r="F311" s="421">
        <f>+AH156</f>
        <v>62221320.325800002</v>
      </c>
      <c r="G311" s="422">
        <f t="shared" ref="G311:G312" si="215">SUM(D311:F311)</f>
        <v>181279931.18580002</v>
      </c>
      <c r="H311" s="421">
        <f>+AF167</f>
        <v>181279931.18580002</v>
      </c>
      <c r="I311" s="423">
        <f>+AG167</f>
        <v>0</v>
      </c>
      <c r="J311" s="523">
        <f>+G323+G334+G345</f>
        <v>0</v>
      </c>
      <c r="K311" s="423">
        <f>I311-J311</f>
        <v>0</v>
      </c>
      <c r="L311" s="523">
        <f>+I323+I334+I345</f>
        <v>0</v>
      </c>
      <c r="M311" s="523">
        <f t="shared" ref="M311:R315" si="216">+J323+J334+J345</f>
        <v>0</v>
      </c>
      <c r="N311" s="523">
        <f t="shared" si="216"/>
        <v>0</v>
      </c>
      <c r="O311" s="523">
        <f t="shared" si="216"/>
        <v>0</v>
      </c>
      <c r="P311" s="523">
        <f t="shared" si="216"/>
        <v>0</v>
      </c>
      <c r="Q311" s="523">
        <f t="shared" si="216"/>
        <v>0</v>
      </c>
      <c r="R311" s="523">
        <f t="shared" si="216"/>
        <v>0</v>
      </c>
      <c r="S311" s="524"/>
      <c r="T311" s="524"/>
      <c r="U311" s="524"/>
      <c r="V311" s="515"/>
      <c r="W311" s="515"/>
      <c r="X311" s="515"/>
      <c r="Y311" s="515"/>
    </row>
    <row r="312" spans="2:25" hidden="1" x14ac:dyDescent="0.25">
      <c r="C312" s="446">
        <f>+C47</f>
        <v>0</v>
      </c>
      <c r="D312" s="421">
        <f>+AH139</f>
        <v>0</v>
      </c>
      <c r="E312" s="421">
        <f>+AH148</f>
        <v>0</v>
      </c>
      <c r="F312" s="421">
        <f>+AH157</f>
        <v>0</v>
      </c>
      <c r="G312" s="422">
        <f t="shared" si="215"/>
        <v>0</v>
      </c>
      <c r="H312" s="421">
        <f>+AF172</f>
        <v>0</v>
      </c>
      <c r="I312" s="423">
        <f>+AG172</f>
        <v>0</v>
      </c>
      <c r="J312" s="523">
        <f t="shared" ref="J312:L315" si="217">+G324+G335+G346</f>
        <v>0</v>
      </c>
      <c r="K312" s="423">
        <f t="shared" ref="K312:K315" si="218">I312-J312</f>
        <v>0</v>
      </c>
      <c r="L312" s="523">
        <f t="shared" si="217"/>
        <v>0</v>
      </c>
      <c r="M312" s="523">
        <f t="shared" si="216"/>
        <v>0</v>
      </c>
      <c r="N312" s="523">
        <f t="shared" si="216"/>
        <v>0</v>
      </c>
      <c r="O312" s="523">
        <f t="shared" si="216"/>
        <v>0</v>
      </c>
      <c r="P312" s="523">
        <f t="shared" si="216"/>
        <v>0</v>
      </c>
      <c r="Q312" s="523">
        <f t="shared" si="216"/>
        <v>0</v>
      </c>
      <c r="R312" s="523">
        <f t="shared" si="216"/>
        <v>0</v>
      </c>
      <c r="S312" s="525"/>
      <c r="T312" s="525"/>
      <c r="U312" s="525"/>
      <c r="V312" s="515"/>
      <c r="W312" s="515"/>
      <c r="X312" s="515"/>
      <c r="Y312" s="515"/>
    </row>
    <row r="313" spans="2:25" hidden="1" x14ac:dyDescent="0.25">
      <c r="C313" s="446">
        <f>+C69</f>
        <v>0</v>
      </c>
      <c r="D313" s="421">
        <f>+AH140</f>
        <v>0</v>
      </c>
      <c r="E313" s="421">
        <f>+AH149</f>
        <v>0</v>
      </c>
      <c r="F313" s="421">
        <f>+AH158</f>
        <v>0</v>
      </c>
      <c r="G313" s="422">
        <f>SUM(D313:F313)</f>
        <v>0</v>
      </c>
      <c r="H313" s="421">
        <f>+AF177</f>
        <v>0</v>
      </c>
      <c r="I313" s="423">
        <f>+AG177</f>
        <v>0</v>
      </c>
      <c r="J313" s="523">
        <f t="shared" si="217"/>
        <v>0</v>
      </c>
      <c r="K313" s="423">
        <f t="shared" si="218"/>
        <v>0</v>
      </c>
      <c r="L313" s="523">
        <f t="shared" si="217"/>
        <v>0</v>
      </c>
      <c r="M313" s="523">
        <f t="shared" si="216"/>
        <v>0</v>
      </c>
      <c r="N313" s="523">
        <f t="shared" si="216"/>
        <v>0</v>
      </c>
      <c r="O313" s="523">
        <f t="shared" si="216"/>
        <v>0</v>
      </c>
      <c r="P313" s="523">
        <f t="shared" si="216"/>
        <v>0</v>
      </c>
      <c r="Q313" s="523">
        <f t="shared" si="216"/>
        <v>0</v>
      </c>
      <c r="R313" s="523">
        <f t="shared" si="216"/>
        <v>0</v>
      </c>
      <c r="S313" s="525"/>
      <c r="T313" s="525"/>
      <c r="U313" s="525"/>
      <c r="V313" s="515"/>
      <c r="W313" s="515"/>
      <c r="X313" s="515"/>
      <c r="Y313" s="515"/>
    </row>
    <row r="314" spans="2:25" hidden="1" x14ac:dyDescent="0.25">
      <c r="C314" s="446" t="e">
        <f>+C91</f>
        <v>#REF!</v>
      </c>
      <c r="D314" s="421" t="e">
        <f>+AH141</f>
        <v>#REF!</v>
      </c>
      <c r="E314" s="421" t="e">
        <f>+AH150</f>
        <v>#REF!</v>
      </c>
      <c r="F314" s="421" t="e">
        <f>+AH159</f>
        <v>#REF!</v>
      </c>
      <c r="G314" s="422" t="e">
        <f t="shared" ref="G314:G315" si="219">SUM(D314:F314)</f>
        <v>#REF!</v>
      </c>
      <c r="H314" s="421" t="e">
        <f>+AF182</f>
        <v>#REF!</v>
      </c>
      <c r="I314" s="423" t="e">
        <f>+AG182</f>
        <v>#REF!</v>
      </c>
      <c r="J314" s="523">
        <f t="shared" si="217"/>
        <v>0</v>
      </c>
      <c r="K314" s="423" t="e">
        <f t="shared" si="218"/>
        <v>#REF!</v>
      </c>
      <c r="L314" s="523">
        <f t="shared" si="217"/>
        <v>0</v>
      </c>
      <c r="M314" s="523">
        <f t="shared" si="216"/>
        <v>0</v>
      </c>
      <c r="N314" s="523">
        <f t="shared" si="216"/>
        <v>0</v>
      </c>
      <c r="O314" s="523">
        <f t="shared" si="216"/>
        <v>0</v>
      </c>
      <c r="P314" s="523">
        <f t="shared" si="216"/>
        <v>0</v>
      </c>
      <c r="Q314" s="523">
        <f t="shared" si="216"/>
        <v>0</v>
      </c>
      <c r="R314" s="523">
        <f t="shared" si="216"/>
        <v>0</v>
      </c>
      <c r="S314" s="525"/>
      <c r="T314" s="525"/>
      <c r="U314" s="525"/>
      <c r="V314" s="515"/>
      <c r="W314" s="515"/>
      <c r="X314" s="515"/>
      <c r="Y314" s="515"/>
    </row>
    <row r="315" spans="2:25" hidden="1" x14ac:dyDescent="0.25">
      <c r="C315" s="446" t="e">
        <f>+C113</f>
        <v>#REF!</v>
      </c>
      <c r="D315" s="421" t="e">
        <f>+AH142</f>
        <v>#REF!</v>
      </c>
      <c r="E315" s="421" t="e">
        <f>+AH151</f>
        <v>#REF!</v>
      </c>
      <c r="F315" s="421" t="e">
        <f>+AH160</f>
        <v>#REF!</v>
      </c>
      <c r="G315" s="422" t="e">
        <f t="shared" si="219"/>
        <v>#REF!</v>
      </c>
      <c r="H315" s="421" t="e">
        <f>+AF187</f>
        <v>#REF!</v>
      </c>
      <c r="I315" s="423" t="e">
        <f>+AG187</f>
        <v>#REF!</v>
      </c>
      <c r="J315" s="523">
        <f t="shared" si="217"/>
        <v>0</v>
      </c>
      <c r="K315" s="423" t="e">
        <f t="shared" si="218"/>
        <v>#REF!</v>
      </c>
      <c r="L315" s="523">
        <f t="shared" si="217"/>
        <v>0</v>
      </c>
      <c r="M315" s="523">
        <f t="shared" si="216"/>
        <v>0</v>
      </c>
      <c r="N315" s="523">
        <f t="shared" si="216"/>
        <v>0</v>
      </c>
      <c r="O315" s="523">
        <f t="shared" si="216"/>
        <v>0</v>
      </c>
      <c r="P315" s="523">
        <f t="shared" si="216"/>
        <v>0</v>
      </c>
      <c r="Q315" s="523">
        <f t="shared" si="216"/>
        <v>0</v>
      </c>
      <c r="R315" s="523">
        <f t="shared" si="216"/>
        <v>0</v>
      </c>
      <c r="S315" s="525"/>
      <c r="T315" s="525"/>
      <c r="U315" s="525"/>
      <c r="V315" s="515"/>
      <c r="W315" s="515"/>
      <c r="X315" s="515"/>
      <c r="Y315" s="515"/>
    </row>
    <row r="316" spans="2:25" x14ac:dyDescent="0.25">
      <c r="C316" s="447" t="s">
        <v>41</v>
      </c>
      <c r="D316" s="526" t="e">
        <f>SUM(D311:D315)</f>
        <v>#REF!</v>
      </c>
      <c r="E316" s="526" t="e">
        <f t="shared" ref="E316:G316" si="220">SUM(E311:E315)</f>
        <v>#REF!</v>
      </c>
      <c r="F316" s="526" t="e">
        <f t="shared" si="220"/>
        <v>#REF!</v>
      </c>
      <c r="G316" s="526" t="e">
        <f t="shared" si="220"/>
        <v>#REF!</v>
      </c>
      <c r="H316" s="526" t="e">
        <f>SUM(H311:H315)</f>
        <v>#REF!</v>
      </c>
      <c r="I316" s="526" t="e">
        <f t="shared" ref="I316" si="221">SUM(I311:I315)</f>
        <v>#REF!</v>
      </c>
      <c r="J316" s="526"/>
      <c r="K316" s="526" t="e">
        <f t="shared" ref="K316:R316" si="222">SUM(K311:K315)</f>
        <v>#REF!</v>
      </c>
      <c r="L316" s="526">
        <f t="shared" si="222"/>
        <v>0</v>
      </c>
      <c r="M316" s="526">
        <f t="shared" si="222"/>
        <v>0</v>
      </c>
      <c r="N316" s="526">
        <f t="shared" si="222"/>
        <v>0</v>
      </c>
      <c r="O316" s="526">
        <f t="shared" si="222"/>
        <v>0</v>
      </c>
      <c r="P316" s="526">
        <f t="shared" si="222"/>
        <v>0</v>
      </c>
      <c r="Q316" s="526">
        <f t="shared" si="222"/>
        <v>0</v>
      </c>
      <c r="R316" s="526">
        <f t="shared" si="222"/>
        <v>0</v>
      </c>
      <c r="S316" s="515"/>
      <c r="T316" s="515"/>
      <c r="U316" s="515"/>
      <c r="V316" s="515"/>
      <c r="W316" s="515"/>
      <c r="X316" s="515"/>
      <c r="Y316" s="515"/>
    </row>
    <row r="317" spans="2:25" ht="14.25" customHeight="1" x14ac:dyDescent="0.25">
      <c r="C317" s="7"/>
      <c r="D317" s="527">
        <v>941808560.23000002</v>
      </c>
      <c r="E317" s="527"/>
      <c r="G317" s="528" t="s">
        <v>5</v>
      </c>
      <c r="H317" s="529" t="e">
        <f>H316/G316</f>
        <v>#REF!</v>
      </c>
      <c r="I317" s="530" t="e">
        <f>I316/$G$316</f>
        <v>#REF!</v>
      </c>
      <c r="J317" s="530"/>
      <c r="K317" s="530" t="e">
        <f>K316/$G$316</f>
        <v>#REF!</v>
      </c>
      <c r="L317" s="531"/>
      <c r="N317" s="527">
        <v>941808560.23000002</v>
      </c>
      <c r="S317" s="515"/>
      <c r="T317" s="515"/>
      <c r="U317" s="515"/>
      <c r="V317" s="515"/>
      <c r="W317" s="515"/>
      <c r="X317" s="515"/>
      <c r="Y317" s="515"/>
    </row>
    <row r="318" spans="2:25" ht="16.5" customHeight="1" thickBot="1" x14ac:dyDescent="0.3">
      <c r="C318" s="7"/>
      <c r="D318" s="527">
        <v>-107794641.23000002</v>
      </c>
      <c r="E318" s="527"/>
      <c r="G318" s="532" t="e">
        <f>H317+I317+K317</f>
        <v>#REF!</v>
      </c>
      <c r="H318" s="527"/>
      <c r="I318" s="527"/>
      <c r="J318" s="527"/>
      <c r="K318" s="527"/>
      <c r="L318" s="527"/>
      <c r="M318" s="527">
        <v>54047675.089101434</v>
      </c>
      <c r="N318" s="533"/>
      <c r="O318" s="534"/>
      <c r="P318" s="534"/>
      <c r="R318" s="515"/>
      <c r="S318" s="515"/>
      <c r="T318" s="515"/>
      <c r="U318" s="515"/>
      <c r="V318" s="515"/>
      <c r="W318" s="515"/>
      <c r="X318" s="515"/>
      <c r="Y318" s="515"/>
    </row>
    <row r="319" spans="2:25" ht="18.75" customHeight="1" thickTop="1" thickBot="1" x14ac:dyDescent="0.3">
      <c r="B319" s="7"/>
      <c r="C319" s="510" t="s">
        <v>1138</v>
      </c>
      <c r="D319" s="511"/>
      <c r="E319" s="511"/>
      <c r="F319" s="511"/>
      <c r="G319" s="511"/>
      <c r="H319" s="511"/>
      <c r="I319" s="511"/>
      <c r="J319" s="511"/>
      <c r="K319" s="511"/>
      <c r="L319" s="511"/>
      <c r="M319" s="511"/>
      <c r="N319" s="512"/>
      <c r="O319" s="512"/>
      <c r="P319" s="512"/>
      <c r="Q319" s="512"/>
      <c r="R319" s="513"/>
      <c r="S319" s="515"/>
      <c r="T319" s="515"/>
      <c r="U319" s="515"/>
      <c r="V319" s="515"/>
      <c r="W319" s="515"/>
      <c r="X319" s="515"/>
      <c r="Y319" s="515"/>
    </row>
    <row r="320" spans="2:25" ht="16.5" customHeight="1" outlineLevel="1" thickTop="1" x14ac:dyDescent="0.25">
      <c r="C320" s="768" t="s">
        <v>182</v>
      </c>
      <c r="D320" s="778" t="str">
        <f>"Presupuesto general plurianual (Pesos) "&amp;D321</f>
        <v>Presupuesto general plurianual (Pesos) 2020</v>
      </c>
      <c r="E320" s="776"/>
      <c r="F320" s="776"/>
      <c r="G320" s="776"/>
      <c r="H320" s="776"/>
      <c r="I320" s="779" t="s">
        <v>117</v>
      </c>
      <c r="J320" s="780"/>
      <c r="K320" s="780"/>
      <c r="L320" s="780"/>
      <c r="M320" s="780"/>
      <c r="N320" s="780"/>
      <c r="O320" s="781"/>
      <c r="R320" s="515"/>
      <c r="S320" s="515"/>
      <c r="T320" s="515"/>
      <c r="U320" s="515"/>
      <c r="V320" s="515"/>
      <c r="W320" s="515"/>
      <c r="X320" s="515"/>
      <c r="Y320" s="515"/>
    </row>
    <row r="321" spans="3:25" ht="60" outlineLevel="1" x14ac:dyDescent="0.25">
      <c r="C321" s="768"/>
      <c r="D321" s="516">
        <v>2020</v>
      </c>
      <c r="E321" s="518" t="s">
        <v>184</v>
      </c>
      <c r="F321" s="518" t="s">
        <v>1119</v>
      </c>
      <c r="G321" s="535" t="s">
        <v>1086</v>
      </c>
      <c r="H321" s="499" t="s">
        <v>48</v>
      </c>
      <c r="I321" s="520" t="s">
        <v>179</v>
      </c>
      <c r="J321" s="520" t="s">
        <v>180</v>
      </c>
      <c r="K321" s="520" t="s">
        <v>181</v>
      </c>
      <c r="L321" s="520" t="s">
        <v>83</v>
      </c>
      <c r="M321" s="520" t="s">
        <v>84</v>
      </c>
      <c r="N321" s="772" t="s">
        <v>1049</v>
      </c>
      <c r="O321" s="773"/>
      <c r="R321" s="515"/>
      <c r="S321" s="515"/>
      <c r="T321" s="515"/>
      <c r="U321" s="515"/>
      <c r="V321" s="515"/>
      <c r="W321" s="515"/>
      <c r="X321" s="515"/>
      <c r="Y321" s="515"/>
    </row>
    <row r="322" spans="3:25" ht="30" outlineLevel="1" x14ac:dyDescent="0.25">
      <c r="C322" s="769"/>
      <c r="D322" s="516" t="s">
        <v>1107</v>
      </c>
      <c r="E322" s="518" t="s">
        <v>1107</v>
      </c>
      <c r="F322" s="518" t="s">
        <v>1107</v>
      </c>
      <c r="G322" s="520"/>
      <c r="H322" s="499"/>
      <c r="I322" s="520"/>
      <c r="J322" s="520"/>
      <c r="K322" s="520"/>
      <c r="L322" s="520"/>
      <c r="M322" s="520"/>
      <c r="N322" s="521" t="s">
        <v>1050</v>
      </c>
      <c r="O322" s="520" t="s">
        <v>1051</v>
      </c>
      <c r="R322" s="515"/>
      <c r="S322" s="515"/>
      <c r="T322" s="515"/>
      <c r="U322" s="515"/>
      <c r="V322" s="515"/>
      <c r="W322" s="515"/>
      <c r="X322" s="515"/>
      <c r="Y322" s="515"/>
    </row>
    <row r="323" spans="3:25" outlineLevel="1" x14ac:dyDescent="0.25">
      <c r="C323" s="446" t="str">
        <f>+C25</f>
        <v>Plan de atención al ciudadano y transparencia organizacional</v>
      </c>
      <c r="D323" s="422">
        <f>+AH138</f>
        <v>58649562</v>
      </c>
      <c r="E323" s="421">
        <f t="shared" ref="E323:F327" si="223">+AF138</f>
        <v>58649562</v>
      </c>
      <c r="F323" s="421">
        <f t="shared" si="223"/>
        <v>0</v>
      </c>
      <c r="G323" s="426"/>
      <c r="H323" s="422">
        <f t="shared" ref="H323:H327" si="224">F323-G323</f>
        <v>0</v>
      </c>
      <c r="I323" s="426"/>
      <c r="J323" s="426"/>
      <c r="K323" s="426"/>
      <c r="L323" s="426"/>
      <c r="M323" s="426"/>
      <c r="N323" s="536"/>
      <c r="O323" s="536"/>
      <c r="R323" s="515"/>
      <c r="S323" s="515"/>
      <c r="T323" s="515"/>
      <c r="U323" s="515"/>
      <c r="V323" s="515"/>
      <c r="W323" s="515"/>
      <c r="X323" s="515"/>
      <c r="Y323" s="515"/>
    </row>
    <row r="324" spans="3:25" hidden="1" outlineLevel="1" x14ac:dyDescent="0.25">
      <c r="C324" s="446">
        <f>+C47</f>
        <v>0</v>
      </c>
      <c r="D324" s="422">
        <f>+AH139</f>
        <v>0</v>
      </c>
      <c r="E324" s="421">
        <f t="shared" si="223"/>
        <v>0</v>
      </c>
      <c r="F324" s="421">
        <f t="shared" si="223"/>
        <v>0</v>
      </c>
      <c r="G324" s="426"/>
      <c r="H324" s="422">
        <f t="shared" si="224"/>
        <v>0</v>
      </c>
      <c r="I324" s="426"/>
      <c r="J324" s="426"/>
      <c r="K324" s="426"/>
      <c r="L324" s="426"/>
      <c r="M324" s="426"/>
      <c r="N324" s="536"/>
      <c r="O324" s="536"/>
      <c r="R324" s="515"/>
      <c r="S324" s="515"/>
      <c r="T324" s="515"/>
      <c r="U324" s="515"/>
      <c r="V324" s="515"/>
      <c r="W324" s="515"/>
      <c r="X324" s="515"/>
      <c r="Y324" s="515"/>
    </row>
    <row r="325" spans="3:25" hidden="1" outlineLevel="1" x14ac:dyDescent="0.25">
      <c r="C325" s="446">
        <f>+C69</f>
        <v>0</v>
      </c>
      <c r="D325" s="422">
        <f>+AH140</f>
        <v>0</v>
      </c>
      <c r="E325" s="421">
        <f t="shared" si="223"/>
        <v>0</v>
      </c>
      <c r="F325" s="421">
        <f t="shared" si="223"/>
        <v>0</v>
      </c>
      <c r="G325" s="426"/>
      <c r="H325" s="422">
        <f t="shared" si="224"/>
        <v>0</v>
      </c>
      <c r="I325" s="426"/>
      <c r="J325" s="426"/>
      <c r="K325" s="426"/>
      <c r="L325" s="426"/>
      <c r="M325" s="426"/>
      <c r="N325" s="536"/>
      <c r="O325" s="536"/>
      <c r="R325" s="515"/>
      <c r="S325" s="515"/>
      <c r="T325" s="515"/>
      <c r="U325" s="515"/>
      <c r="V325" s="515"/>
      <c r="W325" s="515"/>
      <c r="X325" s="515"/>
      <c r="Y325" s="515"/>
    </row>
    <row r="326" spans="3:25" hidden="1" outlineLevel="1" x14ac:dyDescent="0.25">
      <c r="C326" s="446" t="e">
        <f>+C91</f>
        <v>#REF!</v>
      </c>
      <c r="D326" s="422" t="e">
        <f>+AH141</f>
        <v>#REF!</v>
      </c>
      <c r="E326" s="421" t="e">
        <f t="shared" si="223"/>
        <v>#REF!</v>
      </c>
      <c r="F326" s="421" t="e">
        <f t="shared" si="223"/>
        <v>#REF!</v>
      </c>
      <c r="G326" s="426"/>
      <c r="H326" s="422" t="e">
        <f t="shared" si="224"/>
        <v>#REF!</v>
      </c>
      <c r="I326" s="426"/>
      <c r="J326" s="426"/>
      <c r="K326" s="426"/>
      <c r="L326" s="426"/>
      <c r="M326" s="426"/>
      <c r="N326" s="536"/>
      <c r="O326" s="536"/>
      <c r="R326" s="515"/>
      <c r="S326" s="515"/>
      <c r="T326" s="515"/>
      <c r="U326" s="515"/>
      <c r="V326" s="515"/>
      <c r="W326" s="515"/>
      <c r="X326" s="515"/>
      <c r="Y326" s="515"/>
    </row>
    <row r="327" spans="3:25" hidden="1" outlineLevel="1" x14ac:dyDescent="0.25">
      <c r="C327" s="446" t="e">
        <f>+C113</f>
        <v>#REF!</v>
      </c>
      <c r="D327" s="422" t="e">
        <f>+AH142</f>
        <v>#REF!</v>
      </c>
      <c r="E327" s="421" t="e">
        <f t="shared" si="223"/>
        <v>#REF!</v>
      </c>
      <c r="F327" s="421" t="e">
        <f t="shared" si="223"/>
        <v>#REF!</v>
      </c>
      <c r="G327" s="426"/>
      <c r="H327" s="422" t="e">
        <f t="shared" si="224"/>
        <v>#REF!</v>
      </c>
      <c r="I327" s="426"/>
      <c r="J327" s="426"/>
      <c r="K327" s="426"/>
      <c r="L327" s="426"/>
      <c r="M327" s="426"/>
      <c r="N327" s="536"/>
      <c r="O327" s="536"/>
      <c r="R327" s="515"/>
      <c r="S327" s="515"/>
      <c r="T327" s="515"/>
      <c r="U327" s="515"/>
      <c r="V327" s="515"/>
      <c r="W327" s="515"/>
      <c r="X327" s="515"/>
      <c r="Y327" s="515"/>
    </row>
    <row r="328" spans="3:25" outlineLevel="1" x14ac:dyDescent="0.25">
      <c r="C328" s="447" t="s">
        <v>41</v>
      </c>
      <c r="D328" s="447" t="e">
        <f>SUM(D323:D327)</f>
        <v>#REF!</v>
      </c>
      <c r="E328" s="526" t="e">
        <f t="shared" ref="E328:F328" si="225">SUM(E323:E327)</f>
        <v>#REF!</v>
      </c>
      <c r="F328" s="526" t="e">
        <f t="shared" si="225"/>
        <v>#REF!</v>
      </c>
      <c r="G328" s="526">
        <f t="shared" ref="G328" si="226">SUM(G323:G327)</f>
        <v>0</v>
      </c>
      <c r="H328" s="526" t="e">
        <f t="shared" ref="H328" si="227">SUM(H323:H327)</f>
        <v>#REF!</v>
      </c>
      <c r="I328" s="526">
        <f t="shared" ref="I328" si="228">SUM(I323:I327)</f>
        <v>0</v>
      </c>
      <c r="J328" s="526">
        <f t="shared" ref="J328" si="229">SUM(J323:J327)</f>
        <v>0</v>
      </c>
      <c r="K328" s="526">
        <f t="shared" ref="K328" si="230">SUM(K323:K327)</f>
        <v>0</v>
      </c>
      <c r="L328" s="526">
        <f t="shared" ref="L328" si="231">SUM(L323:L327)</f>
        <v>0</v>
      </c>
      <c r="M328" s="526">
        <f t="shared" ref="M328" si="232">SUM(M323:M327)</f>
        <v>0</v>
      </c>
      <c r="N328" s="526">
        <f t="shared" ref="N328" si="233">SUM(N323:N327)</f>
        <v>0</v>
      </c>
      <c r="O328" s="526">
        <f t="shared" ref="O328" si="234">SUM(O323:O327)</f>
        <v>0</v>
      </c>
      <c r="R328" s="515"/>
      <c r="S328" s="515"/>
      <c r="T328" s="515"/>
      <c r="U328" s="515"/>
      <c r="V328" s="515"/>
      <c r="W328" s="515"/>
      <c r="X328" s="515"/>
      <c r="Y328" s="515"/>
    </row>
    <row r="329" spans="3:25" outlineLevel="1" x14ac:dyDescent="0.25">
      <c r="D329" s="528" t="s">
        <v>5</v>
      </c>
      <c r="E329" s="529" t="e">
        <f>E328/D328</f>
        <v>#REF!</v>
      </c>
      <c r="F329" s="530" t="e">
        <f>F328/$G$316</f>
        <v>#REF!</v>
      </c>
      <c r="G329" s="530"/>
      <c r="H329" s="530" t="e">
        <f>H328/$G$316</f>
        <v>#REF!</v>
      </c>
      <c r="R329" s="515"/>
      <c r="S329" s="515"/>
      <c r="T329" s="515"/>
      <c r="U329" s="515"/>
      <c r="V329" s="515"/>
      <c r="W329" s="515"/>
      <c r="X329" s="515"/>
      <c r="Y329" s="515"/>
    </row>
    <row r="330" spans="3:25" outlineLevel="1" x14ac:dyDescent="0.25">
      <c r="D330" s="537" t="e">
        <f>E329+F329+H329</f>
        <v>#REF!</v>
      </c>
      <c r="E330" s="527"/>
      <c r="F330" s="527"/>
      <c r="G330" s="527"/>
      <c r="H330" s="527"/>
      <c r="R330" s="515"/>
      <c r="S330" s="515"/>
      <c r="T330" s="515"/>
      <c r="U330" s="515"/>
      <c r="V330" s="515"/>
      <c r="W330" s="515"/>
      <c r="X330" s="515"/>
      <c r="Y330" s="515"/>
    </row>
    <row r="331" spans="3:25" outlineLevel="1" x14ac:dyDescent="0.25">
      <c r="C331" s="767" t="s">
        <v>182</v>
      </c>
      <c r="D331" s="770" t="str">
        <f>"Presupuesto general plurianual (Pesos) "&amp;D332</f>
        <v>Presupuesto general plurianual (Pesos) 2021</v>
      </c>
      <c r="E331" s="771"/>
      <c r="F331" s="771"/>
      <c r="G331" s="771"/>
      <c r="H331" s="771"/>
      <c r="I331" s="748" t="s">
        <v>117</v>
      </c>
      <c r="J331" s="749"/>
      <c r="K331" s="749"/>
      <c r="L331" s="749"/>
      <c r="M331" s="749"/>
      <c r="N331" s="749"/>
      <c r="O331" s="750"/>
      <c r="R331" s="515"/>
      <c r="S331" s="515"/>
      <c r="T331" s="515"/>
      <c r="U331" s="515"/>
      <c r="V331" s="515"/>
      <c r="W331" s="515"/>
      <c r="X331" s="515"/>
      <c r="Y331" s="515"/>
    </row>
    <row r="332" spans="3:25" ht="60" outlineLevel="1" x14ac:dyDescent="0.25">
      <c r="C332" s="768"/>
      <c r="D332" s="516">
        <v>2021</v>
      </c>
      <c r="E332" s="518" t="s">
        <v>184</v>
      </c>
      <c r="F332" s="518" t="s">
        <v>1119</v>
      </c>
      <c r="G332" s="535" t="s">
        <v>1086</v>
      </c>
      <c r="H332" s="499" t="s">
        <v>48</v>
      </c>
      <c r="I332" s="520" t="s">
        <v>179</v>
      </c>
      <c r="J332" s="520" t="s">
        <v>180</v>
      </c>
      <c r="K332" s="520" t="s">
        <v>181</v>
      </c>
      <c r="L332" s="520" t="s">
        <v>83</v>
      </c>
      <c r="M332" s="520" t="s">
        <v>84</v>
      </c>
      <c r="N332" s="772" t="s">
        <v>1049</v>
      </c>
      <c r="O332" s="773"/>
      <c r="R332" s="515"/>
      <c r="S332" s="515"/>
      <c r="T332" s="515"/>
      <c r="U332" s="515"/>
      <c r="V332" s="515"/>
      <c r="W332" s="515"/>
      <c r="X332" s="515"/>
      <c r="Y332" s="515"/>
    </row>
    <row r="333" spans="3:25" ht="30" outlineLevel="1" x14ac:dyDescent="0.25">
      <c r="C333" s="769"/>
      <c r="D333" s="516" t="s">
        <v>1107</v>
      </c>
      <c r="E333" s="518" t="s">
        <v>1107</v>
      </c>
      <c r="F333" s="518" t="s">
        <v>1107</v>
      </c>
      <c r="G333" s="520"/>
      <c r="H333" s="499"/>
      <c r="I333" s="520"/>
      <c r="J333" s="520"/>
      <c r="K333" s="520"/>
      <c r="L333" s="520"/>
      <c r="M333" s="520"/>
      <c r="N333" s="521" t="s">
        <v>1050</v>
      </c>
      <c r="O333" s="520" t="s">
        <v>1051</v>
      </c>
      <c r="R333" s="515"/>
      <c r="S333" s="515"/>
      <c r="T333" s="515"/>
      <c r="U333" s="515"/>
      <c r="V333" s="515"/>
      <c r="W333" s="515"/>
      <c r="X333" s="515"/>
      <c r="Y333" s="515"/>
    </row>
    <row r="334" spans="3:25" outlineLevel="1" x14ac:dyDescent="0.25">
      <c r="C334" s="446" t="str">
        <f>+C323</f>
        <v>Plan de atención al ciudadano y transparencia organizacional</v>
      </c>
      <c r="D334" s="422">
        <f>+AH147</f>
        <v>60409048.859999999</v>
      </c>
      <c r="E334" s="421">
        <f t="shared" ref="E334:F338" si="235">+AF147</f>
        <v>60409048.859999999</v>
      </c>
      <c r="F334" s="421">
        <f t="shared" si="235"/>
        <v>0</v>
      </c>
      <c r="G334" s="426"/>
      <c r="H334" s="422">
        <f t="shared" ref="H334:H338" si="236">F334-G334</f>
        <v>0</v>
      </c>
      <c r="I334" s="426"/>
      <c r="J334" s="426"/>
      <c r="K334" s="426"/>
      <c r="L334" s="426"/>
      <c r="M334" s="426"/>
      <c r="N334" s="536"/>
      <c r="O334" s="536"/>
      <c r="R334" s="515"/>
      <c r="S334" s="515"/>
      <c r="T334" s="515"/>
      <c r="U334" s="515"/>
      <c r="V334" s="515"/>
      <c r="W334" s="515"/>
      <c r="X334" s="515"/>
      <c r="Y334" s="515"/>
    </row>
    <row r="335" spans="3:25" hidden="1" outlineLevel="1" x14ac:dyDescent="0.25">
      <c r="C335" s="446">
        <f>+C324</f>
        <v>0</v>
      </c>
      <c r="D335" s="422">
        <f>+AH148</f>
        <v>0</v>
      </c>
      <c r="E335" s="421">
        <f t="shared" si="235"/>
        <v>0</v>
      </c>
      <c r="F335" s="421">
        <f t="shared" si="235"/>
        <v>0</v>
      </c>
      <c r="G335" s="426"/>
      <c r="H335" s="422">
        <f t="shared" si="236"/>
        <v>0</v>
      </c>
      <c r="I335" s="426"/>
      <c r="J335" s="426"/>
      <c r="K335" s="426"/>
      <c r="L335" s="426"/>
      <c r="M335" s="426"/>
      <c r="N335" s="536"/>
      <c r="O335" s="536"/>
      <c r="R335" s="515"/>
      <c r="S335" s="515"/>
      <c r="T335" s="515"/>
      <c r="U335" s="515"/>
      <c r="V335" s="515"/>
      <c r="W335" s="515"/>
      <c r="X335" s="515"/>
      <c r="Y335" s="515"/>
    </row>
    <row r="336" spans="3:25" hidden="1" outlineLevel="1" x14ac:dyDescent="0.25">
      <c r="C336" s="446">
        <f>+C325</f>
        <v>0</v>
      </c>
      <c r="D336" s="422">
        <f>+AH149</f>
        <v>0</v>
      </c>
      <c r="E336" s="421">
        <f t="shared" si="235"/>
        <v>0</v>
      </c>
      <c r="F336" s="421">
        <f t="shared" si="235"/>
        <v>0</v>
      </c>
      <c r="G336" s="426"/>
      <c r="H336" s="422">
        <f t="shared" si="236"/>
        <v>0</v>
      </c>
      <c r="I336" s="426"/>
      <c r="J336" s="426"/>
      <c r="K336" s="426"/>
      <c r="L336" s="426"/>
      <c r="M336" s="426"/>
      <c r="N336" s="536"/>
      <c r="O336" s="536"/>
      <c r="R336" s="515"/>
      <c r="S336" s="515"/>
      <c r="T336" s="515"/>
      <c r="U336" s="515"/>
      <c r="V336" s="515"/>
      <c r="W336" s="515"/>
      <c r="X336" s="515"/>
      <c r="Y336" s="515"/>
    </row>
    <row r="337" spans="1:25" hidden="1" outlineLevel="1" x14ac:dyDescent="0.25">
      <c r="C337" s="446" t="e">
        <f>+C326</f>
        <v>#REF!</v>
      </c>
      <c r="D337" s="422" t="e">
        <f>+AH150</f>
        <v>#REF!</v>
      </c>
      <c r="E337" s="421" t="e">
        <f t="shared" si="235"/>
        <v>#REF!</v>
      </c>
      <c r="F337" s="421" t="e">
        <f t="shared" si="235"/>
        <v>#REF!</v>
      </c>
      <c r="G337" s="426"/>
      <c r="H337" s="422" t="e">
        <f t="shared" si="236"/>
        <v>#REF!</v>
      </c>
      <c r="I337" s="426"/>
      <c r="J337" s="426"/>
      <c r="K337" s="426"/>
      <c r="L337" s="426"/>
      <c r="M337" s="426"/>
      <c r="N337" s="536"/>
      <c r="O337" s="536"/>
      <c r="R337" s="515"/>
      <c r="S337" s="515"/>
      <c r="T337" s="515"/>
      <c r="U337" s="515"/>
      <c r="V337" s="515"/>
      <c r="W337" s="515"/>
      <c r="X337" s="515"/>
      <c r="Y337" s="515"/>
    </row>
    <row r="338" spans="1:25" hidden="1" outlineLevel="1" x14ac:dyDescent="0.25">
      <c r="C338" s="446" t="e">
        <f>+C327</f>
        <v>#REF!</v>
      </c>
      <c r="D338" s="422" t="e">
        <f>+AH151</f>
        <v>#REF!</v>
      </c>
      <c r="E338" s="421" t="e">
        <f t="shared" si="235"/>
        <v>#REF!</v>
      </c>
      <c r="F338" s="421" t="e">
        <f t="shared" si="235"/>
        <v>#REF!</v>
      </c>
      <c r="G338" s="426"/>
      <c r="H338" s="422" t="e">
        <f t="shared" si="236"/>
        <v>#REF!</v>
      </c>
      <c r="I338" s="426"/>
      <c r="J338" s="426"/>
      <c r="K338" s="426"/>
      <c r="L338" s="426"/>
      <c r="M338" s="426"/>
      <c r="N338" s="536"/>
      <c r="O338" s="536"/>
      <c r="R338" s="515"/>
      <c r="S338" s="515"/>
      <c r="T338" s="515"/>
      <c r="U338" s="515"/>
      <c r="V338" s="515"/>
      <c r="W338" s="515"/>
      <c r="X338" s="515"/>
      <c r="Y338" s="515"/>
    </row>
    <row r="339" spans="1:25" outlineLevel="1" x14ac:dyDescent="0.25">
      <c r="C339" s="447" t="s">
        <v>41</v>
      </c>
      <c r="D339" s="447" t="e">
        <f>SUM(D334:D338)</f>
        <v>#REF!</v>
      </c>
      <c r="E339" s="526" t="e">
        <f t="shared" ref="E339" si="237">SUM(E334:E338)</f>
        <v>#REF!</v>
      </c>
      <c r="F339" s="526" t="e">
        <f t="shared" ref="F339" si="238">SUM(F334:F338)</f>
        <v>#REF!</v>
      </c>
      <c r="G339" s="526">
        <f t="shared" ref="G339" si="239">SUM(G334:G338)</f>
        <v>0</v>
      </c>
      <c r="H339" s="526" t="e">
        <f t="shared" ref="H339" si="240">SUM(H334:H338)</f>
        <v>#REF!</v>
      </c>
      <c r="I339" s="526">
        <f t="shared" ref="I339" si="241">SUM(I334:I338)</f>
        <v>0</v>
      </c>
      <c r="J339" s="526">
        <f t="shared" ref="J339" si="242">SUM(J334:J338)</f>
        <v>0</v>
      </c>
      <c r="K339" s="526">
        <f t="shared" ref="K339" si="243">SUM(K334:K338)</f>
        <v>0</v>
      </c>
      <c r="L339" s="526">
        <f t="shared" ref="L339" si="244">SUM(L334:L338)</f>
        <v>0</v>
      </c>
      <c r="M339" s="526">
        <f t="shared" ref="M339" si="245">SUM(M334:M338)</f>
        <v>0</v>
      </c>
      <c r="N339" s="526">
        <f t="shared" ref="N339" si="246">SUM(N334:N338)</f>
        <v>0</v>
      </c>
      <c r="O339" s="526">
        <f t="shared" ref="O339" si="247">SUM(O334:O338)</f>
        <v>0</v>
      </c>
      <c r="R339" s="515"/>
      <c r="S339" s="515"/>
      <c r="T339" s="515"/>
      <c r="U339" s="515"/>
      <c r="V339" s="515"/>
      <c r="W339" s="515"/>
      <c r="X339" s="515"/>
      <c r="Y339" s="515"/>
    </row>
    <row r="340" spans="1:25" outlineLevel="1" x14ac:dyDescent="0.25">
      <c r="D340" s="528" t="s">
        <v>5</v>
      </c>
      <c r="E340" s="529" t="e">
        <f>E339/D339</f>
        <v>#REF!</v>
      </c>
      <c r="F340" s="530" t="e">
        <f>F339/$G$316</f>
        <v>#REF!</v>
      </c>
      <c r="G340" s="530"/>
      <c r="H340" s="530" t="e">
        <f>H339/$G$316</f>
        <v>#REF!</v>
      </c>
      <c r="R340" s="515"/>
      <c r="S340" s="515"/>
      <c r="T340" s="515"/>
      <c r="U340" s="515"/>
      <c r="V340" s="515"/>
      <c r="W340" s="515"/>
      <c r="X340" s="515"/>
      <c r="Y340" s="515"/>
    </row>
    <row r="341" spans="1:25" outlineLevel="1" x14ac:dyDescent="0.25">
      <c r="R341" s="515"/>
      <c r="S341" s="515"/>
      <c r="T341" s="515"/>
      <c r="U341" s="515"/>
      <c r="V341" s="515"/>
      <c r="W341" s="515"/>
      <c r="X341" s="515"/>
      <c r="Y341" s="515"/>
    </row>
    <row r="342" spans="1:25" outlineLevel="1" x14ac:dyDescent="0.25">
      <c r="C342" s="767" t="s">
        <v>182</v>
      </c>
      <c r="D342" s="770" t="str">
        <f>"Presupuesto general plurianual (Pesos) "&amp;D343</f>
        <v>Presupuesto general plurianual (Pesos) 2022</v>
      </c>
      <c r="E342" s="771"/>
      <c r="F342" s="771"/>
      <c r="G342" s="771"/>
      <c r="H342" s="771"/>
      <c r="I342" s="748" t="s">
        <v>117</v>
      </c>
      <c r="J342" s="749"/>
      <c r="K342" s="749"/>
      <c r="L342" s="749"/>
      <c r="M342" s="749"/>
      <c r="N342" s="749"/>
      <c r="O342" s="750"/>
      <c r="R342" s="515"/>
      <c r="S342" s="515"/>
      <c r="T342" s="515"/>
      <c r="U342" s="515"/>
      <c r="V342" s="515"/>
      <c r="W342" s="515"/>
      <c r="X342" s="515"/>
      <c r="Y342" s="515"/>
    </row>
    <row r="343" spans="1:25" ht="60" outlineLevel="1" x14ac:dyDescent="0.25">
      <c r="C343" s="768"/>
      <c r="D343" s="516">
        <v>2022</v>
      </c>
      <c r="E343" s="518" t="s">
        <v>184</v>
      </c>
      <c r="F343" s="518" t="s">
        <v>1119</v>
      </c>
      <c r="G343" s="535" t="s">
        <v>1086</v>
      </c>
      <c r="H343" s="499" t="s">
        <v>48</v>
      </c>
      <c r="I343" s="520" t="s">
        <v>179</v>
      </c>
      <c r="J343" s="520" t="s">
        <v>180</v>
      </c>
      <c r="K343" s="520" t="s">
        <v>181</v>
      </c>
      <c r="L343" s="520" t="s">
        <v>83</v>
      </c>
      <c r="M343" s="520" t="s">
        <v>84</v>
      </c>
      <c r="N343" s="772" t="s">
        <v>1049</v>
      </c>
      <c r="O343" s="773"/>
      <c r="R343" s="515"/>
      <c r="S343" s="515"/>
      <c r="T343" s="515"/>
      <c r="U343" s="515"/>
      <c r="V343" s="515"/>
      <c r="W343" s="515"/>
      <c r="X343" s="515"/>
      <c r="Y343" s="515"/>
    </row>
    <row r="344" spans="1:25" ht="30" outlineLevel="1" x14ac:dyDescent="0.25">
      <c r="C344" s="769"/>
      <c r="D344" s="516" t="s">
        <v>1107</v>
      </c>
      <c r="E344" s="518" t="s">
        <v>1107</v>
      </c>
      <c r="F344" s="518" t="s">
        <v>1107</v>
      </c>
      <c r="G344" s="520"/>
      <c r="H344" s="499"/>
      <c r="I344" s="520"/>
      <c r="J344" s="520"/>
      <c r="K344" s="520"/>
      <c r="L344" s="520"/>
      <c r="M344" s="520"/>
      <c r="N344" s="521" t="s">
        <v>1050</v>
      </c>
      <c r="O344" s="520" t="s">
        <v>1051</v>
      </c>
      <c r="R344" s="515"/>
      <c r="S344" s="515"/>
      <c r="T344" s="515"/>
      <c r="U344" s="515"/>
      <c r="V344" s="515"/>
      <c r="W344" s="515"/>
      <c r="X344" s="515"/>
      <c r="Y344" s="515"/>
    </row>
    <row r="345" spans="1:25" outlineLevel="1" x14ac:dyDescent="0.25">
      <c r="C345" s="446" t="str">
        <f>+C334</f>
        <v>Plan de atención al ciudadano y transparencia organizacional</v>
      </c>
      <c r="D345" s="422">
        <f>+AH156</f>
        <v>62221320.325800002</v>
      </c>
      <c r="E345" s="421">
        <f t="shared" ref="E345:F349" si="248">+AF156</f>
        <v>62221320.325800002</v>
      </c>
      <c r="F345" s="421">
        <f t="shared" si="248"/>
        <v>0</v>
      </c>
      <c r="G345" s="426"/>
      <c r="H345" s="422">
        <f t="shared" ref="H345:H349" si="249">F345-G345</f>
        <v>0</v>
      </c>
      <c r="I345" s="426"/>
      <c r="J345" s="426"/>
      <c r="K345" s="426"/>
      <c r="L345" s="426"/>
      <c r="M345" s="426"/>
      <c r="N345" s="536"/>
      <c r="O345" s="536"/>
      <c r="R345" s="515"/>
      <c r="S345" s="515"/>
      <c r="T345" s="515"/>
      <c r="U345" s="515"/>
      <c r="V345" s="515"/>
    </row>
    <row r="346" spans="1:25" s="539" customFormat="1" hidden="1" outlineLevel="1" x14ac:dyDescent="0.25">
      <c r="A346" s="538"/>
      <c r="C346" s="446">
        <f>+C335</f>
        <v>0</v>
      </c>
      <c r="D346" s="422">
        <f>+AH157</f>
        <v>0</v>
      </c>
      <c r="E346" s="421">
        <f t="shared" si="248"/>
        <v>0</v>
      </c>
      <c r="F346" s="421">
        <f t="shared" si="248"/>
        <v>0</v>
      </c>
      <c r="G346" s="426"/>
      <c r="H346" s="422">
        <f t="shared" si="249"/>
        <v>0</v>
      </c>
      <c r="I346" s="426"/>
      <c r="J346" s="426"/>
      <c r="K346" s="426"/>
      <c r="L346" s="426"/>
      <c r="M346" s="426"/>
      <c r="N346" s="536"/>
      <c r="O346" s="536"/>
      <c r="R346" s="540"/>
      <c r="S346" s="540"/>
      <c r="T346" s="540"/>
      <c r="U346" s="540"/>
      <c r="V346" s="540"/>
    </row>
    <row r="347" spans="1:25" hidden="1" outlineLevel="1" x14ac:dyDescent="0.25">
      <c r="C347" s="446">
        <f>+C336</f>
        <v>0</v>
      </c>
      <c r="D347" s="422">
        <f>+AH158</f>
        <v>0</v>
      </c>
      <c r="E347" s="421">
        <f t="shared" si="248"/>
        <v>0</v>
      </c>
      <c r="F347" s="421">
        <f t="shared" si="248"/>
        <v>0</v>
      </c>
      <c r="G347" s="426"/>
      <c r="H347" s="422">
        <f t="shared" si="249"/>
        <v>0</v>
      </c>
      <c r="I347" s="426"/>
      <c r="J347" s="426"/>
      <c r="K347" s="426"/>
      <c r="L347" s="426"/>
      <c r="M347" s="426"/>
      <c r="N347" s="536"/>
      <c r="O347" s="536"/>
      <c r="R347" s="515"/>
      <c r="S347" s="515"/>
      <c r="T347" s="515"/>
      <c r="U347" s="515"/>
      <c r="V347" s="515"/>
    </row>
    <row r="348" spans="1:25" hidden="1" outlineLevel="1" x14ac:dyDescent="0.25">
      <c r="C348" s="446" t="e">
        <f>+C337</f>
        <v>#REF!</v>
      </c>
      <c r="D348" s="422" t="e">
        <f>+AH159</f>
        <v>#REF!</v>
      </c>
      <c r="E348" s="421" t="e">
        <f t="shared" si="248"/>
        <v>#REF!</v>
      </c>
      <c r="F348" s="421" t="e">
        <f t="shared" si="248"/>
        <v>#REF!</v>
      </c>
      <c r="G348" s="426"/>
      <c r="H348" s="422" t="e">
        <f t="shared" si="249"/>
        <v>#REF!</v>
      </c>
      <c r="I348" s="426"/>
      <c r="J348" s="426"/>
      <c r="K348" s="426"/>
      <c r="L348" s="426"/>
      <c r="M348" s="426"/>
      <c r="N348" s="536"/>
      <c r="O348" s="536"/>
      <c r="R348" s="515"/>
      <c r="S348" s="515"/>
      <c r="T348" s="515"/>
      <c r="U348" s="515"/>
      <c r="V348" s="515"/>
    </row>
    <row r="349" spans="1:25" hidden="1" outlineLevel="1" x14ac:dyDescent="0.25">
      <c r="C349" s="446" t="e">
        <f>+C338</f>
        <v>#REF!</v>
      </c>
      <c r="D349" s="422" t="e">
        <f>+AH160</f>
        <v>#REF!</v>
      </c>
      <c r="E349" s="421" t="e">
        <f t="shared" si="248"/>
        <v>#REF!</v>
      </c>
      <c r="F349" s="421" t="e">
        <f t="shared" si="248"/>
        <v>#REF!</v>
      </c>
      <c r="G349" s="426"/>
      <c r="H349" s="422" t="e">
        <f t="shared" si="249"/>
        <v>#REF!</v>
      </c>
      <c r="I349" s="426"/>
      <c r="J349" s="426"/>
      <c r="K349" s="426"/>
      <c r="L349" s="426"/>
      <c r="M349" s="426"/>
      <c r="N349" s="536"/>
      <c r="O349" s="536"/>
      <c r="R349" s="515"/>
      <c r="S349" s="515"/>
      <c r="T349" s="515"/>
      <c r="U349" s="515"/>
      <c r="V349" s="515"/>
    </row>
    <row r="350" spans="1:25" outlineLevel="1" x14ac:dyDescent="0.25">
      <c r="C350" s="447" t="s">
        <v>41</v>
      </c>
      <c r="D350" s="447" t="e">
        <f>SUM(D345:D349)</f>
        <v>#REF!</v>
      </c>
      <c r="E350" s="526" t="e">
        <f t="shared" ref="E350" si="250">SUM(E345:E349)</f>
        <v>#REF!</v>
      </c>
      <c r="F350" s="526" t="e">
        <f t="shared" ref="F350" si="251">SUM(F345:F349)</f>
        <v>#REF!</v>
      </c>
      <c r="G350" s="526">
        <f t="shared" ref="G350" si="252">SUM(G345:G349)</f>
        <v>0</v>
      </c>
      <c r="H350" s="526" t="e">
        <f t="shared" ref="H350" si="253">SUM(H345:H349)</f>
        <v>#REF!</v>
      </c>
      <c r="I350" s="526">
        <f t="shared" ref="I350" si="254">SUM(I345:I349)</f>
        <v>0</v>
      </c>
      <c r="J350" s="526">
        <f t="shared" ref="J350" si="255">SUM(J345:J349)</f>
        <v>0</v>
      </c>
      <c r="K350" s="526">
        <f t="shared" ref="K350" si="256">SUM(K345:K349)</f>
        <v>0</v>
      </c>
      <c r="L350" s="526">
        <f t="shared" ref="L350" si="257">SUM(L345:L349)</f>
        <v>0</v>
      </c>
      <c r="M350" s="526">
        <f t="shared" ref="M350" si="258">SUM(M345:M349)</f>
        <v>0</v>
      </c>
      <c r="N350" s="526">
        <f t="shared" ref="N350" si="259">SUM(N345:N349)</f>
        <v>0</v>
      </c>
      <c r="O350" s="526">
        <f t="shared" ref="O350" si="260">SUM(O345:O349)</f>
        <v>0</v>
      </c>
      <c r="R350" s="515"/>
      <c r="S350" s="515"/>
      <c r="T350" s="515"/>
      <c r="U350" s="515"/>
      <c r="V350" s="515"/>
    </row>
    <row r="351" spans="1:25" outlineLevel="1" x14ac:dyDescent="0.25">
      <c r="D351" s="528" t="s">
        <v>5</v>
      </c>
      <c r="E351" s="529" t="e">
        <f>E350/D350</f>
        <v>#REF!</v>
      </c>
      <c r="F351" s="530" t="e">
        <f>F350/$G$316</f>
        <v>#REF!</v>
      </c>
      <c r="G351" s="530"/>
      <c r="H351" s="530" t="e">
        <f>H350/$G$316</f>
        <v>#REF!</v>
      </c>
      <c r="R351" s="515"/>
      <c r="S351" s="515"/>
      <c r="T351" s="515"/>
      <c r="U351" s="515"/>
      <c r="V351" s="515"/>
    </row>
    <row r="352" spans="1:25"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sheetData>
  <sheetProtection algorithmName="SHA-512" hashValue="0s6uUdIFeUL8KCPS6MGCpTnSguQhnJXQOOJ3lRy3RsIHRGx7/780suYse1zzL57S31okJhD5gI427tG4Ko2F8w==" saltValue="4iqg3ujPGVQtpPovUOBe0g==" spinCount="100000" sheet="1" objects="1" scenarios="1" formatCells="0"/>
  <mergeCells count="118">
    <mergeCell ref="C11:N11"/>
    <mergeCell ref="C331:C333"/>
    <mergeCell ref="D331:H331"/>
    <mergeCell ref="I331:O331"/>
    <mergeCell ref="N332:O332"/>
    <mergeCell ref="C342:C344"/>
    <mergeCell ref="D342:H342"/>
    <mergeCell ref="I342:O342"/>
    <mergeCell ref="N343:O343"/>
    <mergeCell ref="B209:C209"/>
    <mergeCell ref="E230:M230"/>
    <mergeCell ref="E287:M287"/>
    <mergeCell ref="C320:C322"/>
    <mergeCell ref="D308:K308"/>
    <mergeCell ref="L308:R308"/>
    <mergeCell ref="D320:H320"/>
    <mergeCell ref="I320:O320"/>
    <mergeCell ref="N321:O321"/>
    <mergeCell ref="Q309:R309"/>
    <mergeCell ref="C308:C310"/>
    <mergeCell ref="C228:D228"/>
    <mergeCell ref="B289:C289"/>
    <mergeCell ref="C304:D304"/>
    <mergeCell ref="C266:D266"/>
    <mergeCell ref="M250:M251"/>
    <mergeCell ref="Z192:AA192"/>
    <mergeCell ref="AB192:AC192"/>
    <mergeCell ref="AB165:AC165"/>
    <mergeCell ref="X136:Y136"/>
    <mergeCell ref="Z136:AA136"/>
    <mergeCell ref="AB136:AC136"/>
    <mergeCell ref="AD136:AE136"/>
    <mergeCell ref="N136:O136"/>
    <mergeCell ref="P136:Q136"/>
    <mergeCell ref="R136:S136"/>
    <mergeCell ref="T136:U136"/>
    <mergeCell ref="AD165:AE165"/>
    <mergeCell ref="P192:Q192"/>
    <mergeCell ref="R192:S192"/>
    <mergeCell ref="N192:O192"/>
    <mergeCell ref="AD192:AE192"/>
    <mergeCell ref="X165:Y165"/>
    <mergeCell ref="Z165:AA165"/>
    <mergeCell ref="X192:Y192"/>
    <mergeCell ref="R165:S165"/>
    <mergeCell ref="L192:M192"/>
    <mergeCell ref="AF136:AH136"/>
    <mergeCell ref="AF146:AH146"/>
    <mergeCell ref="AF155:AH155"/>
    <mergeCell ref="M231:M232"/>
    <mergeCell ref="C9:N9"/>
    <mergeCell ref="C13:N13"/>
    <mergeCell ref="B16:N16"/>
    <mergeCell ref="E15:N15"/>
    <mergeCell ref="B213:C213"/>
    <mergeCell ref="B15:D15"/>
    <mergeCell ref="B232:C232"/>
    <mergeCell ref="B24:C24"/>
    <mergeCell ref="AB23:AC23"/>
    <mergeCell ref="AD23:AE23"/>
    <mergeCell ref="D21:AE21"/>
    <mergeCell ref="N23:O23"/>
    <mergeCell ref="P23:Q23"/>
    <mergeCell ref="R23:S23"/>
    <mergeCell ref="T23:U23"/>
    <mergeCell ref="V23:W23"/>
    <mergeCell ref="X23:Y23"/>
    <mergeCell ref="J18:N19"/>
    <mergeCell ref="Z23:AA23"/>
    <mergeCell ref="J192:K192"/>
    <mergeCell ref="C285:D285"/>
    <mergeCell ref="V136:W136"/>
    <mergeCell ref="K269:L269"/>
    <mergeCell ref="T165:U165"/>
    <mergeCell ref="V165:W165"/>
    <mergeCell ref="T192:U192"/>
    <mergeCell ref="V192:W192"/>
    <mergeCell ref="N165:O165"/>
    <mergeCell ref="P165:Q165"/>
    <mergeCell ref="C247:D247"/>
    <mergeCell ref="B251:C251"/>
    <mergeCell ref="M212:M213"/>
    <mergeCell ref="B144:C144"/>
    <mergeCell ref="D136:E136"/>
    <mergeCell ref="F136:G136"/>
    <mergeCell ref="H136:I136"/>
    <mergeCell ref="J136:K136"/>
    <mergeCell ref="L136:M136"/>
    <mergeCell ref="K250:L250"/>
    <mergeCell ref="K231:L231"/>
    <mergeCell ref="E249:M249"/>
    <mergeCell ref="K212:L212"/>
    <mergeCell ref="H192:I192"/>
    <mergeCell ref="B270:C270"/>
    <mergeCell ref="K288:L288"/>
    <mergeCell ref="E268:M268"/>
    <mergeCell ref="B23:C23"/>
    <mergeCell ref="B146:C146"/>
    <mergeCell ref="M269:M270"/>
    <mergeCell ref="M288:M289"/>
    <mergeCell ref="B153:C153"/>
    <mergeCell ref="D192:E192"/>
    <mergeCell ref="B166:C166"/>
    <mergeCell ref="B155:C155"/>
    <mergeCell ref="D165:E165"/>
    <mergeCell ref="F165:G165"/>
    <mergeCell ref="H165:I165"/>
    <mergeCell ref="J165:K165"/>
    <mergeCell ref="L165:M165"/>
    <mergeCell ref="D23:E23"/>
    <mergeCell ref="F23:G23"/>
    <mergeCell ref="H23:I23"/>
    <mergeCell ref="J23:K23"/>
    <mergeCell ref="L23:M23"/>
    <mergeCell ref="E211:M211"/>
    <mergeCell ref="B162:C162"/>
    <mergeCell ref="B137:C137"/>
    <mergeCell ref="F192:G192"/>
  </mergeCells>
  <phoneticPr fontId="0" type="noConversion"/>
  <pageMargins left="0.7" right="0.7" top="0.75" bottom="0.75" header="0.3" footer="0.3"/>
  <pageSetup paperSize="7" scale="9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53"/>
  <sheetViews>
    <sheetView zoomScale="85" zoomScaleNormal="85" workbookViewId="0">
      <pane ySplit="7" topLeftCell="A44" activePane="bottomLeft" state="frozen"/>
      <selection pane="bottomLeft" activeCell="K43" sqref="K43"/>
    </sheetView>
  </sheetViews>
  <sheetFormatPr baseColWidth="10" defaultColWidth="0" defaultRowHeight="15" zeroHeight="1" x14ac:dyDescent="0.25"/>
  <cols>
    <col min="1" max="1" width="2.7109375" style="11" customWidth="1"/>
    <col min="2" max="2" width="16.28515625" style="11" customWidth="1"/>
    <col min="3" max="3" width="22" style="11" customWidth="1"/>
    <col min="4" max="4" width="10.5703125" style="11" bestFit="1" customWidth="1"/>
    <col min="5" max="5" width="18.28515625" style="11" customWidth="1"/>
    <col min="6" max="6" width="15.140625" style="11" customWidth="1"/>
    <col min="7" max="7" width="10.140625" style="11" customWidth="1"/>
    <col min="8" max="8" width="12.42578125" style="11" bestFit="1" customWidth="1"/>
    <col min="9" max="9" width="10.5703125" style="11" customWidth="1"/>
    <col min="10" max="10" width="12.7109375" style="11" bestFit="1" customWidth="1"/>
    <col min="11" max="11" width="15.140625" style="11" bestFit="1" customWidth="1"/>
    <col min="12" max="12" width="35.140625" style="11" customWidth="1"/>
    <col min="13" max="13" width="5.28515625" style="11" customWidth="1"/>
    <col min="14" max="14" width="16.42578125" style="11" hidden="1" customWidth="1"/>
    <col min="15" max="15" width="16.5703125" style="11" hidden="1" customWidth="1"/>
    <col min="16" max="16" width="18.42578125" style="11" hidden="1" customWidth="1"/>
    <col min="17" max="17" width="20" style="11" hidden="1" customWidth="1"/>
    <col min="18" max="19" width="0" style="11" hidden="1" customWidth="1"/>
    <col min="20" max="16384" width="11.42578125" style="11" hidden="1"/>
  </cols>
  <sheetData>
    <row r="1" spans="1:18" s="4" customFormat="1" x14ac:dyDescent="0.25">
      <c r="A1" s="351"/>
      <c r="B1" s="351"/>
      <c r="C1" s="351"/>
      <c r="D1" s="351"/>
      <c r="E1" s="351"/>
      <c r="F1" s="351"/>
      <c r="G1" s="351"/>
      <c r="H1" s="351"/>
      <c r="I1" s="351"/>
      <c r="J1" s="351"/>
      <c r="K1" s="351"/>
      <c r="L1" s="351"/>
      <c r="M1" s="351"/>
    </row>
    <row r="2" spans="1:18" s="4" customFormat="1" x14ac:dyDescent="0.25">
      <c r="A2" s="351"/>
      <c r="B2" s="369"/>
      <c r="C2" s="369"/>
      <c r="D2" s="369"/>
      <c r="E2" s="369"/>
      <c r="F2" s="369"/>
      <c r="G2" s="369"/>
      <c r="H2" s="351"/>
      <c r="I2" s="351"/>
      <c r="J2" s="352" t="s">
        <v>4</v>
      </c>
      <c r="K2" s="352" t="s">
        <v>9</v>
      </c>
      <c r="L2" s="351"/>
      <c r="M2" s="351"/>
    </row>
    <row r="3" spans="1:18" s="4" customFormat="1" x14ac:dyDescent="0.25">
      <c r="A3" s="351"/>
      <c r="B3" s="369"/>
      <c r="C3" s="369"/>
      <c r="D3" s="369"/>
      <c r="E3" s="369"/>
      <c r="F3" s="369"/>
      <c r="G3" s="369"/>
      <c r="H3" s="351"/>
      <c r="I3" s="351"/>
      <c r="J3" s="352" t="s">
        <v>6</v>
      </c>
      <c r="K3" s="352">
        <v>6</v>
      </c>
      <c r="L3" s="351"/>
      <c r="M3" s="351"/>
    </row>
    <row r="4" spans="1:18" s="4" customFormat="1" x14ac:dyDescent="0.25">
      <c r="A4" s="351"/>
      <c r="B4" s="369"/>
      <c r="C4" s="369"/>
      <c r="D4" s="369"/>
      <c r="E4" s="369"/>
      <c r="F4" s="369"/>
      <c r="G4" s="369"/>
      <c r="H4" s="351"/>
      <c r="I4" s="351"/>
      <c r="J4" s="352" t="s">
        <v>7</v>
      </c>
      <c r="K4" s="373">
        <v>43685</v>
      </c>
      <c r="L4" s="351"/>
      <c r="M4" s="351"/>
    </row>
    <row r="5" spans="1:18" s="4" customFormat="1" x14ac:dyDescent="0.25">
      <c r="A5" s="351"/>
      <c r="B5" s="351"/>
      <c r="C5" s="351"/>
      <c r="D5" s="351"/>
      <c r="E5" s="351"/>
      <c r="F5" s="351"/>
      <c r="G5" s="351"/>
      <c r="H5" s="351"/>
      <c r="I5" s="351"/>
      <c r="J5" s="352" t="s">
        <v>8</v>
      </c>
      <c r="K5" s="352" t="s">
        <v>103</v>
      </c>
      <c r="L5" s="351"/>
      <c r="M5" s="351"/>
    </row>
    <row r="6" spans="1:18" s="4" customFormat="1" x14ac:dyDescent="0.25">
      <c r="A6" s="351"/>
      <c r="B6" s="351"/>
      <c r="C6" s="351"/>
      <c r="D6" s="351"/>
      <c r="E6" s="351"/>
      <c r="F6" s="351"/>
      <c r="G6" s="351"/>
      <c r="H6" s="351"/>
      <c r="I6" s="351"/>
      <c r="J6" s="351"/>
      <c r="K6" s="351"/>
      <c r="L6" s="351"/>
      <c r="M6" s="351"/>
    </row>
    <row r="7" spans="1:18" s="4" customFormat="1" ht="33" customHeight="1" x14ac:dyDescent="0.25">
      <c r="A7" s="351"/>
      <c r="B7" s="370"/>
      <c r="C7" s="370"/>
      <c r="D7" s="370"/>
      <c r="E7" s="370"/>
      <c r="F7" s="370"/>
      <c r="G7" s="370"/>
      <c r="H7" s="370"/>
      <c r="I7" s="370"/>
      <c r="J7" s="370"/>
      <c r="K7" s="370"/>
      <c r="L7" s="351"/>
      <c r="M7" s="351"/>
    </row>
    <row r="8" spans="1:18" s="8" customFormat="1" x14ac:dyDescent="0.25">
      <c r="B8" s="10"/>
    </row>
    <row r="9" spans="1:18" s="45" customFormat="1" ht="30.95" customHeight="1" x14ac:dyDescent="0.25">
      <c r="B9" s="787" t="s">
        <v>1219</v>
      </c>
      <c r="C9" s="788"/>
      <c r="D9" s="652" t="str">
        <f>'PDI-01'!E13</f>
        <v>Gestión y Sostenibilidad Institucional</v>
      </c>
      <c r="E9" s="652"/>
      <c r="F9" s="652"/>
      <c r="G9" s="652"/>
      <c r="H9" s="652"/>
      <c r="I9" s="652"/>
      <c r="J9" s="652"/>
      <c r="K9" s="652"/>
      <c r="L9" s="652"/>
    </row>
    <row r="10" spans="1:18" s="45" customFormat="1" ht="6.75" customHeight="1" x14ac:dyDescent="0.25">
      <c r="B10" s="465"/>
      <c r="C10" s="465"/>
      <c r="D10" s="466"/>
      <c r="E10" s="466"/>
      <c r="F10" s="466"/>
      <c r="G10" s="466"/>
      <c r="H10" s="466"/>
      <c r="I10" s="466"/>
      <c r="J10" s="466"/>
      <c r="K10" s="466"/>
      <c r="L10" s="466"/>
    </row>
    <row r="11" spans="1:18" s="45" customFormat="1" ht="30.95" customHeight="1" x14ac:dyDescent="0.25">
      <c r="B11" s="787" t="s">
        <v>1219</v>
      </c>
      <c r="C11" s="788"/>
      <c r="D11" s="652" t="str">
        <f>'PDI-01'!E15</f>
        <v xml:space="preserve">Cultura de la Legalidad, la Transparencia, el Gobierno Corporativo y la Participación Ciudadana </v>
      </c>
      <c r="E11" s="652"/>
      <c r="F11" s="652"/>
      <c r="G11" s="652"/>
      <c r="H11" s="652"/>
      <c r="I11" s="652"/>
      <c r="J11" s="652"/>
      <c r="K11" s="652"/>
      <c r="L11" s="652"/>
    </row>
    <row r="12" spans="1:18" s="45" customFormat="1" ht="6.75" customHeight="1" x14ac:dyDescent="0.25">
      <c r="B12" s="46"/>
      <c r="C12" s="47"/>
      <c r="D12" s="47"/>
      <c r="E12" s="47"/>
      <c r="F12" s="47"/>
      <c r="G12" s="47"/>
    </row>
    <row r="13" spans="1:18" s="45" customFormat="1" ht="30.95" customHeight="1" x14ac:dyDescent="0.25">
      <c r="B13" s="787" t="s">
        <v>32</v>
      </c>
      <c r="C13" s="788"/>
      <c r="D13" s="652" t="str">
        <f>'PDI-01'!E11</f>
        <v>Transparencia, gobernanza y legalidad (PDI2028 – GSI - 38)</v>
      </c>
      <c r="E13" s="652"/>
      <c r="F13" s="652"/>
      <c r="G13" s="652"/>
      <c r="H13" s="652"/>
      <c r="I13" s="652"/>
      <c r="J13" s="652"/>
      <c r="K13" s="652"/>
      <c r="L13" s="652"/>
    </row>
    <row r="14" spans="1:18" s="48" customFormat="1" ht="22.5" customHeight="1" x14ac:dyDescent="0.3"/>
    <row r="15" spans="1:18" s="48" customFormat="1" ht="75.75" customHeight="1" x14ac:dyDescent="0.3">
      <c r="B15" s="613" t="s">
        <v>56</v>
      </c>
      <c r="C15" s="614"/>
      <c r="D15" s="792" t="s">
        <v>1222</v>
      </c>
      <c r="E15" s="793"/>
      <c r="F15" s="793"/>
      <c r="G15" s="793"/>
      <c r="H15" s="793"/>
      <c r="I15" s="793"/>
      <c r="J15" s="793"/>
      <c r="K15" s="793"/>
      <c r="L15" s="794"/>
    </row>
    <row r="16" spans="1:18" s="48" customFormat="1" ht="22.5" customHeight="1" x14ac:dyDescent="0.3">
      <c r="B16" s="702" t="s">
        <v>105</v>
      </c>
      <c r="C16" s="702"/>
      <c r="D16" s="702"/>
      <c r="E16" s="702"/>
      <c r="F16" s="702"/>
      <c r="G16" s="702"/>
      <c r="H16" s="702"/>
      <c r="I16" s="702"/>
      <c r="J16" s="702"/>
      <c r="K16" s="702"/>
      <c r="L16" s="702"/>
      <c r="N16" s="49"/>
      <c r="O16" s="49"/>
      <c r="P16" s="49"/>
      <c r="Q16" s="49"/>
      <c r="R16" s="49"/>
    </row>
    <row r="17" spans="2:18" s="48" customFormat="1" ht="15" customHeight="1" x14ac:dyDescent="0.3">
      <c r="B17" s="28"/>
      <c r="C17" s="28"/>
      <c r="D17" s="28"/>
      <c r="E17" s="28"/>
      <c r="F17" s="28"/>
      <c r="G17" s="28"/>
      <c r="H17" s="28"/>
      <c r="I17" s="28"/>
      <c r="J17" s="28"/>
      <c r="K17" s="28"/>
      <c r="L17" s="28"/>
      <c r="N17" s="49"/>
      <c r="O17" s="49"/>
      <c r="P17" s="49"/>
      <c r="Q17" s="49"/>
      <c r="R17" s="49"/>
    </row>
    <row r="18" spans="2:18" s="48" customFormat="1" ht="35.25" customHeight="1" x14ac:dyDescent="0.3">
      <c r="B18" s="789" t="s">
        <v>104</v>
      </c>
      <c r="C18" s="790"/>
      <c r="D18" s="790"/>
      <c r="E18" s="790"/>
      <c r="F18" s="790"/>
      <c r="G18" s="790"/>
      <c r="H18" s="790"/>
      <c r="I18" s="790"/>
      <c r="J18" s="790"/>
      <c r="K18" s="790"/>
      <c r="L18" s="791"/>
      <c r="N18" s="49"/>
      <c r="O18" s="49"/>
      <c r="P18" s="49"/>
      <c r="Q18" s="49"/>
      <c r="R18" s="49"/>
    </row>
    <row r="19" spans="2:18" s="48" customFormat="1" ht="21.75" customHeight="1" x14ac:dyDescent="0.3">
      <c r="B19" s="35"/>
      <c r="C19" s="35"/>
      <c r="D19" s="35"/>
      <c r="E19" s="35"/>
      <c r="F19" s="35"/>
      <c r="G19" s="35"/>
      <c r="H19" s="35"/>
      <c r="I19" s="35"/>
      <c r="J19" s="35"/>
      <c r="K19" s="35"/>
      <c r="N19" s="49"/>
      <c r="O19" s="49"/>
      <c r="P19" s="49"/>
      <c r="Q19" s="49"/>
      <c r="R19" s="49"/>
    </row>
    <row r="20" spans="2:18" s="48" customFormat="1" ht="33.75" customHeight="1" x14ac:dyDescent="0.3">
      <c r="B20" s="49"/>
      <c r="C20" s="29"/>
      <c r="D20" s="783" t="s">
        <v>71</v>
      </c>
      <c r="E20" s="783"/>
      <c r="F20" s="783"/>
      <c r="G20" s="784" t="s">
        <v>75</v>
      </c>
      <c r="H20" s="785"/>
      <c r="I20" s="786"/>
      <c r="J20" s="784" t="s">
        <v>79</v>
      </c>
      <c r="K20" s="786"/>
      <c r="L20" s="783" t="s">
        <v>82</v>
      </c>
      <c r="M20" s="49"/>
      <c r="N20" s="49"/>
      <c r="O20" s="49"/>
      <c r="P20" s="49"/>
      <c r="Q20" s="49"/>
      <c r="R20" s="49"/>
    </row>
    <row r="21" spans="2:18" s="48" customFormat="1" ht="33" x14ac:dyDescent="0.3">
      <c r="B21" s="50"/>
      <c r="C21" s="50"/>
      <c r="D21" s="551" t="s">
        <v>72</v>
      </c>
      <c r="E21" s="551" t="s">
        <v>73</v>
      </c>
      <c r="F21" s="551" t="s">
        <v>74</v>
      </c>
      <c r="G21" s="552" t="s">
        <v>76</v>
      </c>
      <c r="H21" s="552" t="s">
        <v>77</v>
      </c>
      <c r="I21" s="552" t="s">
        <v>78</v>
      </c>
      <c r="J21" s="552" t="s">
        <v>80</v>
      </c>
      <c r="K21" s="552" t="s">
        <v>81</v>
      </c>
      <c r="L21" s="783"/>
      <c r="M21" s="49"/>
      <c r="N21" s="49"/>
      <c r="O21" s="49"/>
      <c r="P21" s="49"/>
      <c r="Q21" s="49"/>
      <c r="R21" s="49"/>
    </row>
    <row r="22" spans="2:18" s="48" customFormat="1" ht="16.5" x14ac:dyDescent="0.3">
      <c r="B22" s="551" t="s">
        <v>57</v>
      </c>
      <c r="C22" s="380" t="s">
        <v>58</v>
      </c>
      <c r="D22" s="53"/>
      <c r="E22" s="53"/>
      <c r="F22" s="53" t="s">
        <v>1056</v>
      </c>
      <c r="G22" s="53"/>
      <c r="H22" s="53"/>
      <c r="I22" s="53"/>
      <c r="J22" s="53"/>
      <c r="K22" s="53"/>
      <c r="L22" s="51"/>
      <c r="M22" s="49"/>
      <c r="N22" s="49"/>
      <c r="O22" s="49"/>
      <c r="P22" s="49"/>
      <c r="Q22" s="49"/>
      <c r="R22" s="49"/>
    </row>
    <row r="23" spans="2:18" s="48" customFormat="1" ht="16.5" x14ac:dyDescent="0.3">
      <c r="B23" s="616" t="s">
        <v>59</v>
      </c>
      <c r="C23" s="381" t="s">
        <v>60</v>
      </c>
      <c r="D23" s="53"/>
      <c r="E23" s="53"/>
      <c r="F23" s="53" t="s">
        <v>1056</v>
      </c>
      <c r="G23" s="53"/>
      <c r="H23" s="53"/>
      <c r="I23" s="53"/>
      <c r="J23" s="54"/>
      <c r="K23" s="53"/>
      <c r="L23" s="51"/>
    </row>
    <row r="24" spans="2:18" s="48" customFormat="1" ht="16.5" x14ac:dyDescent="0.3">
      <c r="B24" s="617"/>
      <c r="C24" s="380" t="s">
        <v>61</v>
      </c>
      <c r="D24" s="53"/>
      <c r="E24" s="53"/>
      <c r="F24" s="53" t="s">
        <v>1056</v>
      </c>
      <c r="G24" s="53"/>
      <c r="H24" s="53"/>
      <c r="I24" s="53"/>
      <c r="J24" s="53"/>
      <c r="K24" s="53"/>
      <c r="L24" s="51"/>
    </row>
    <row r="25" spans="2:18" s="48" customFormat="1" ht="16.5" x14ac:dyDescent="0.3">
      <c r="B25" s="688"/>
      <c r="C25" s="380" t="s">
        <v>62</v>
      </c>
      <c r="D25" s="54"/>
      <c r="E25" s="54"/>
      <c r="F25" s="53" t="s">
        <v>1056</v>
      </c>
      <c r="G25" s="54"/>
      <c r="H25" s="54"/>
      <c r="I25" s="54"/>
      <c r="J25" s="54"/>
      <c r="K25" s="54"/>
      <c r="L25" s="51"/>
    </row>
    <row r="26" spans="2:18" s="48" customFormat="1" ht="16.5" x14ac:dyDescent="0.3">
      <c r="B26" s="616" t="s">
        <v>63</v>
      </c>
      <c r="C26" s="380" t="s">
        <v>64</v>
      </c>
      <c r="D26" s="54"/>
      <c r="E26" s="54"/>
      <c r="F26" s="53" t="s">
        <v>1056</v>
      </c>
      <c r="G26" s="54"/>
      <c r="H26" s="54"/>
      <c r="I26" s="54"/>
      <c r="J26" s="54"/>
      <c r="K26" s="54"/>
      <c r="L26" s="51"/>
    </row>
    <row r="27" spans="2:18" s="48" customFormat="1" ht="16.5" x14ac:dyDescent="0.3">
      <c r="B27" s="617"/>
      <c r="C27" s="380" t="s">
        <v>65</v>
      </c>
      <c r="D27" s="54"/>
      <c r="E27" s="54"/>
      <c r="F27" s="53" t="s">
        <v>1056</v>
      </c>
      <c r="G27" s="54"/>
      <c r="H27" s="54"/>
      <c r="I27" s="54"/>
      <c r="J27" s="54"/>
      <c r="K27" s="54"/>
      <c r="L27" s="51"/>
    </row>
    <row r="28" spans="2:18" s="48" customFormat="1" ht="16.5" x14ac:dyDescent="0.3">
      <c r="B28" s="702" t="s">
        <v>66</v>
      </c>
      <c r="C28" s="382" t="s">
        <v>67</v>
      </c>
      <c r="D28" s="54"/>
      <c r="E28" s="54"/>
      <c r="F28" s="53" t="s">
        <v>1056</v>
      </c>
      <c r="G28" s="54"/>
      <c r="H28" s="54"/>
      <c r="I28" s="54"/>
      <c r="J28" s="54"/>
      <c r="K28" s="54"/>
      <c r="L28" s="51"/>
    </row>
    <row r="29" spans="2:18" s="48" customFormat="1" ht="20.25" customHeight="1" x14ac:dyDescent="0.3">
      <c r="B29" s="702"/>
      <c r="C29" s="380" t="s">
        <v>68</v>
      </c>
      <c r="D29" s="54"/>
      <c r="E29" s="54"/>
      <c r="F29" s="53" t="s">
        <v>1056</v>
      </c>
      <c r="G29" s="54"/>
      <c r="H29" s="54"/>
      <c r="I29" s="54"/>
      <c r="J29" s="54"/>
      <c r="K29" s="54"/>
      <c r="L29" s="51"/>
    </row>
    <row r="30" spans="2:18" s="48" customFormat="1" ht="16.5" customHeight="1" x14ac:dyDescent="0.3">
      <c r="B30" s="551" t="s">
        <v>69</v>
      </c>
      <c r="C30" s="380" t="s">
        <v>70</v>
      </c>
      <c r="D30" s="54"/>
      <c r="E30" s="54"/>
      <c r="F30" s="53" t="s">
        <v>1056</v>
      </c>
      <c r="G30" s="54"/>
      <c r="H30" s="54"/>
      <c r="I30" s="54"/>
      <c r="J30" s="54"/>
      <c r="K30" s="54"/>
      <c r="L30" s="51"/>
    </row>
    <row r="31" spans="2:18" s="48" customFormat="1" ht="59.25" customHeight="1" x14ac:dyDescent="0.3">
      <c r="B31" s="795" t="s">
        <v>1283</v>
      </c>
      <c r="C31" s="557" t="s">
        <v>1287</v>
      </c>
      <c r="D31" s="54"/>
      <c r="E31" s="54"/>
      <c r="F31" s="53" t="s">
        <v>1056</v>
      </c>
      <c r="G31" s="54"/>
      <c r="H31" s="54"/>
      <c r="I31" s="54"/>
      <c r="J31" s="54"/>
      <c r="K31" s="54"/>
      <c r="L31" s="51"/>
    </row>
    <row r="32" spans="2:18" s="48" customFormat="1" ht="90.75" customHeight="1" x14ac:dyDescent="0.3">
      <c r="B32" s="796"/>
      <c r="C32" s="557" t="s">
        <v>1284</v>
      </c>
      <c r="D32" s="54"/>
      <c r="E32" s="54"/>
      <c r="F32" s="53" t="s">
        <v>1056</v>
      </c>
      <c r="G32" s="54"/>
      <c r="H32" s="54"/>
      <c r="I32" s="54"/>
      <c r="J32" s="54"/>
      <c r="K32" s="54"/>
      <c r="L32" s="51"/>
    </row>
    <row r="33" spans="2:12" s="48" customFormat="1" ht="16.5" x14ac:dyDescent="0.3">
      <c r="B33" s="796"/>
      <c r="C33" s="557" t="s">
        <v>1288</v>
      </c>
      <c r="D33" s="54"/>
      <c r="E33" s="54"/>
      <c r="F33" s="53" t="s">
        <v>1056</v>
      </c>
      <c r="G33" s="54"/>
      <c r="H33" s="54"/>
      <c r="I33" s="54"/>
      <c r="J33" s="54"/>
      <c r="K33" s="54"/>
      <c r="L33" s="51"/>
    </row>
    <row r="34" spans="2:12" s="48" customFormat="1" ht="70.5" customHeight="1" x14ac:dyDescent="0.3">
      <c r="B34" s="797"/>
      <c r="C34" s="557" t="s">
        <v>1289</v>
      </c>
      <c r="D34" s="54"/>
      <c r="E34" s="54"/>
      <c r="F34" s="53" t="s">
        <v>1056</v>
      </c>
      <c r="G34" s="54"/>
      <c r="H34" s="54"/>
      <c r="I34" s="54"/>
      <c r="J34" s="54"/>
      <c r="K34" s="54"/>
      <c r="L34" s="51"/>
    </row>
    <row r="35" spans="2:12" s="48" customFormat="1" ht="16.5" x14ac:dyDescent="0.3">
      <c r="B35" s="52"/>
      <c r="C35" s="29"/>
      <c r="D35" s="49"/>
      <c r="E35" s="49"/>
      <c r="F35" s="49"/>
      <c r="G35" s="49"/>
      <c r="H35" s="49"/>
      <c r="I35" s="49"/>
      <c r="J35" s="49"/>
      <c r="K35" s="49"/>
      <c r="L35" s="49"/>
    </row>
    <row r="36" spans="2:12" s="48" customFormat="1" ht="31.5" customHeight="1" x14ac:dyDescent="0.3">
      <c r="B36" s="798" t="s">
        <v>1285</v>
      </c>
      <c r="C36" s="799"/>
      <c r="D36" s="799"/>
      <c r="E36" s="799"/>
      <c r="F36" s="799"/>
      <c r="G36" s="799"/>
      <c r="H36" s="800"/>
      <c r="I36" s="49"/>
      <c r="J36" s="801"/>
      <c r="K36" s="801"/>
      <c r="L36" s="801"/>
    </row>
    <row r="37" spans="2:12" s="48" customFormat="1" ht="34.5" customHeight="1" x14ac:dyDescent="0.3">
      <c r="B37" s="49"/>
      <c r="C37" s="29"/>
      <c r="D37" s="49"/>
      <c r="E37" s="49"/>
      <c r="F37" s="49"/>
      <c r="G37" s="49"/>
      <c r="H37" s="49"/>
      <c r="I37" s="49"/>
      <c r="J37" s="556"/>
      <c r="K37" s="556"/>
      <c r="L37" s="556"/>
    </row>
    <row r="38" spans="2:12" s="48" customFormat="1" ht="50.25" customHeight="1" x14ac:dyDescent="0.3">
      <c r="B38" s="782" t="s">
        <v>85</v>
      </c>
      <c r="C38" s="782"/>
      <c r="D38" s="782"/>
      <c r="E38" s="782"/>
      <c r="F38" s="782"/>
      <c r="G38" s="782"/>
      <c r="H38" s="54" t="s">
        <v>1056</v>
      </c>
      <c r="I38" s="49"/>
      <c r="J38" s="802"/>
      <c r="K38" s="802"/>
      <c r="L38" s="556"/>
    </row>
    <row r="39" spans="2:12" s="48" customFormat="1" ht="30.75" customHeight="1" x14ac:dyDescent="0.3">
      <c r="B39" s="782" t="s">
        <v>86</v>
      </c>
      <c r="C39" s="782"/>
      <c r="D39" s="782"/>
      <c r="E39" s="782"/>
      <c r="F39" s="782"/>
      <c r="G39" s="782"/>
      <c r="H39" s="54"/>
      <c r="I39" s="49"/>
      <c r="J39" s="802"/>
      <c r="K39" s="802"/>
      <c r="L39" s="556"/>
    </row>
    <row r="40" spans="2:12" s="48" customFormat="1" ht="33.75" customHeight="1" x14ac:dyDescent="0.3">
      <c r="B40" s="782" t="s">
        <v>87</v>
      </c>
      <c r="C40" s="782"/>
      <c r="D40" s="782"/>
      <c r="E40" s="782"/>
      <c r="F40" s="782"/>
      <c r="G40" s="782"/>
      <c r="H40" s="54"/>
      <c r="I40" s="49"/>
      <c r="J40" s="49"/>
      <c r="K40" s="49"/>
      <c r="L40" s="49"/>
    </row>
    <row r="41" spans="2:12" s="48" customFormat="1" ht="49.5" customHeight="1" x14ac:dyDescent="0.3">
      <c r="B41" s="782" t="s">
        <v>88</v>
      </c>
      <c r="C41" s="782"/>
      <c r="D41" s="782"/>
      <c r="E41" s="782"/>
      <c r="F41" s="782"/>
      <c r="G41" s="782"/>
      <c r="H41" s="54"/>
      <c r="I41" s="49"/>
      <c r="J41" s="49"/>
      <c r="K41" s="49"/>
      <c r="L41" s="49"/>
    </row>
    <row r="42" spans="2:12" s="48" customFormat="1" ht="36" customHeight="1" x14ac:dyDescent="0.3">
      <c r="B42" s="782" t="s">
        <v>89</v>
      </c>
      <c r="C42" s="782"/>
      <c r="D42" s="782"/>
      <c r="E42" s="782"/>
      <c r="F42" s="782"/>
      <c r="G42" s="782"/>
      <c r="H42" s="54" t="s">
        <v>1056</v>
      </c>
      <c r="I42" s="49"/>
      <c r="J42" s="49"/>
      <c r="K42" s="49"/>
      <c r="L42" s="49"/>
    </row>
    <row r="43" spans="2:12" s="48" customFormat="1" ht="49.5" customHeight="1" x14ac:dyDescent="0.3">
      <c r="B43" s="782" t="s">
        <v>90</v>
      </c>
      <c r="C43" s="782"/>
      <c r="D43" s="782"/>
      <c r="E43" s="782"/>
      <c r="F43" s="782"/>
      <c r="G43" s="782"/>
      <c r="H43" s="54"/>
      <c r="I43" s="49"/>
      <c r="J43" s="49"/>
      <c r="K43" s="49"/>
      <c r="L43" s="49"/>
    </row>
    <row r="44" spans="2:12" ht="32.25" customHeight="1" x14ac:dyDescent="0.3">
      <c r="B44" s="782" t="s">
        <v>91</v>
      </c>
      <c r="C44" s="782"/>
      <c r="D44" s="782"/>
      <c r="E44" s="782"/>
      <c r="F44" s="782"/>
      <c r="G44" s="782"/>
      <c r="H44" s="54"/>
      <c r="I44" s="49"/>
      <c r="J44" s="49"/>
      <c r="K44" s="49"/>
      <c r="L44" s="49"/>
    </row>
    <row r="45" spans="2:12" ht="38.25" customHeight="1" x14ac:dyDescent="0.3">
      <c r="B45" s="782" t="s">
        <v>92</v>
      </c>
      <c r="C45" s="782"/>
      <c r="D45" s="782"/>
      <c r="E45" s="782"/>
      <c r="F45" s="782"/>
      <c r="G45" s="782"/>
      <c r="H45" s="54"/>
      <c r="I45" s="49"/>
      <c r="J45" s="49"/>
      <c r="K45" s="49"/>
      <c r="L45" s="49"/>
    </row>
    <row r="46" spans="2:12" ht="15" customHeight="1" x14ac:dyDescent="0.25">
      <c r="B46" s="803"/>
      <c r="C46" s="803"/>
      <c r="D46" s="803"/>
      <c r="E46" s="803"/>
      <c r="F46" s="803"/>
      <c r="G46" s="803"/>
      <c r="H46" s="12"/>
      <c r="I46" s="12"/>
      <c r="J46" s="12"/>
      <c r="K46" s="12"/>
      <c r="L46" s="12"/>
    </row>
    <row r="47" spans="2:12" ht="33.75" customHeight="1" x14ac:dyDescent="0.25">
      <c r="B47" s="782" t="s">
        <v>1286</v>
      </c>
      <c r="C47" s="782"/>
      <c r="D47" s="782"/>
      <c r="E47" s="782"/>
      <c r="F47" s="782"/>
      <c r="G47" s="782"/>
      <c r="H47" s="565"/>
    </row>
    <row r="48" spans="2:12" x14ac:dyDescent="0.25"/>
    <row r="49" hidden="1" x14ac:dyDescent="0.25"/>
    <row r="50" hidden="1" x14ac:dyDescent="0.25"/>
    <row r="51" hidden="1" x14ac:dyDescent="0.25"/>
    <row r="52" hidden="1" x14ac:dyDescent="0.25"/>
    <row r="53" hidden="1" x14ac:dyDescent="0.25"/>
  </sheetData>
  <sheetProtection algorithmName="SHA-512" hashValue="B0fxaZvrpHyEVZx356/MwBUtQMFbiK12r9eeNfxIMR7LHLQl1O4QbxVFC/K+BGvR6X68L0PlhCdL1UOcEgrc0g==" saltValue="jTf+d3wcXIgWq3SblGcH2g==" spinCount="100000" sheet="1" objects="1" scenarios="1" formatCells="0"/>
  <mergeCells count="32">
    <mergeCell ref="B47:G47"/>
    <mergeCell ref="B31:B34"/>
    <mergeCell ref="B36:H36"/>
    <mergeCell ref="J36:L36"/>
    <mergeCell ref="J38:K38"/>
    <mergeCell ref="J39:K39"/>
    <mergeCell ref="B39:G39"/>
    <mergeCell ref="B38:G38"/>
    <mergeCell ref="B43:G43"/>
    <mergeCell ref="B44:G44"/>
    <mergeCell ref="B45:G45"/>
    <mergeCell ref="B46:G46"/>
    <mergeCell ref="B9:C9"/>
    <mergeCell ref="B13:C13"/>
    <mergeCell ref="B18:L18"/>
    <mergeCell ref="D9:L9"/>
    <mergeCell ref="D13:L13"/>
    <mergeCell ref="B11:C11"/>
    <mergeCell ref="D11:L11"/>
    <mergeCell ref="B15:C15"/>
    <mergeCell ref="D15:L15"/>
    <mergeCell ref="B16:L16"/>
    <mergeCell ref="D20:F20"/>
    <mergeCell ref="G20:I20"/>
    <mergeCell ref="J20:K20"/>
    <mergeCell ref="L20:L21"/>
    <mergeCell ref="B23:B25"/>
    <mergeCell ref="B26:B27"/>
    <mergeCell ref="B28:B29"/>
    <mergeCell ref="B40:G40"/>
    <mergeCell ref="B41:G41"/>
    <mergeCell ref="B42:G42"/>
  </mergeCells>
  <phoneticPr fontId="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R21"/>
  <sheetViews>
    <sheetView zoomScale="80" zoomScaleNormal="80" workbookViewId="0">
      <pane ySplit="7" topLeftCell="A17" activePane="bottomLeft" state="frozen"/>
      <selection pane="bottomLeft" activeCell="D18" sqref="D18:H18"/>
    </sheetView>
  </sheetViews>
  <sheetFormatPr baseColWidth="10" defaultColWidth="0" defaultRowHeight="16.5" zeroHeight="1" x14ac:dyDescent="0.3"/>
  <cols>
    <col min="1" max="1" width="24.5703125" style="48" customWidth="1"/>
    <col min="2" max="2" width="16.28515625" style="48" customWidth="1"/>
    <col min="3" max="3" width="19.42578125" style="48" customWidth="1"/>
    <col min="4" max="4" width="15.42578125" style="48" customWidth="1"/>
    <col min="5" max="5" width="18.28515625" style="48" customWidth="1"/>
    <col min="6" max="6" width="15.140625" style="48" customWidth="1"/>
    <col min="7" max="7" width="14.42578125" style="48" customWidth="1"/>
    <col min="8" max="8" width="19.28515625" style="48" customWidth="1"/>
    <col min="9" max="9" width="10.85546875" style="48" bestFit="1" customWidth="1"/>
    <col min="10" max="10" width="11.7109375" style="48" customWidth="1"/>
    <col min="11" max="11" width="13.42578125" style="48" hidden="1" customWidth="1"/>
    <col min="12" max="12" width="35.140625" style="48" hidden="1" customWidth="1"/>
    <col min="13" max="13" width="19.42578125" style="48" hidden="1" customWidth="1"/>
    <col min="14" max="14" width="16.42578125" style="48" hidden="1" customWidth="1"/>
    <col min="15" max="15" width="16.5703125" style="48" hidden="1" customWidth="1"/>
    <col min="16" max="16" width="18.42578125" style="48" hidden="1" customWidth="1"/>
    <col min="17" max="17" width="20" style="48" hidden="1" customWidth="1"/>
    <col min="18" max="16384" width="11.42578125" style="48" hidden="1"/>
  </cols>
  <sheetData>
    <row r="1" spans="1:18" s="4" customFormat="1" ht="15" x14ac:dyDescent="0.25">
      <c r="A1" s="351"/>
      <c r="B1" s="351"/>
      <c r="C1" s="351"/>
      <c r="D1" s="351"/>
      <c r="E1" s="351"/>
      <c r="F1" s="351"/>
      <c r="G1" s="351"/>
      <c r="H1" s="351"/>
      <c r="I1" s="351"/>
      <c r="J1" s="351"/>
    </row>
    <row r="2" spans="1:18" s="4" customFormat="1" ht="15" x14ac:dyDescent="0.25">
      <c r="A2" s="351"/>
      <c r="B2" s="351"/>
      <c r="C2" s="351"/>
      <c r="D2" s="351"/>
      <c r="E2" s="351"/>
      <c r="F2" s="351"/>
      <c r="G2" s="351"/>
      <c r="H2" s="352" t="s">
        <v>4</v>
      </c>
      <c r="I2" s="352" t="s">
        <v>9</v>
      </c>
      <c r="J2" s="351"/>
    </row>
    <row r="3" spans="1:18" s="4" customFormat="1" ht="15" x14ac:dyDescent="0.25">
      <c r="A3" s="351"/>
      <c r="B3" s="369"/>
      <c r="C3" s="369"/>
      <c r="D3" s="369"/>
      <c r="E3" s="369"/>
      <c r="F3" s="369"/>
      <c r="G3" s="351"/>
      <c r="H3" s="352" t="s">
        <v>6</v>
      </c>
      <c r="I3" s="352">
        <v>6</v>
      </c>
      <c r="J3" s="351"/>
    </row>
    <row r="4" spans="1:18" s="4" customFormat="1" ht="15" x14ac:dyDescent="0.25">
      <c r="A4" s="351"/>
      <c r="B4" s="369"/>
      <c r="C4" s="369"/>
      <c r="D4" s="369"/>
      <c r="E4" s="369"/>
      <c r="F4" s="369"/>
      <c r="G4" s="351"/>
      <c r="H4" s="352" t="s">
        <v>7</v>
      </c>
      <c r="I4" s="373">
        <v>43685</v>
      </c>
      <c r="J4" s="351"/>
    </row>
    <row r="5" spans="1:18" s="4" customFormat="1" ht="15" x14ac:dyDescent="0.25">
      <c r="A5" s="351"/>
      <c r="B5" s="369"/>
      <c r="C5" s="369"/>
      <c r="D5" s="369"/>
      <c r="E5" s="369"/>
      <c r="F5" s="369"/>
      <c r="G5" s="351"/>
      <c r="H5" s="352" t="s">
        <v>8</v>
      </c>
      <c r="I5" s="352" t="s">
        <v>106</v>
      </c>
      <c r="J5" s="351"/>
    </row>
    <row r="6" spans="1:18" s="4" customFormat="1" ht="15" x14ac:dyDescent="0.25">
      <c r="A6" s="351"/>
      <c r="B6" s="351"/>
      <c r="C6" s="351"/>
      <c r="D6" s="351"/>
      <c r="E6" s="351"/>
      <c r="F6" s="351"/>
      <c r="G6" s="351"/>
      <c r="H6" s="351"/>
      <c r="I6" s="351"/>
      <c r="J6" s="351"/>
    </row>
    <row r="7" spans="1:18" s="4" customFormat="1" ht="31.5" customHeight="1" x14ac:dyDescent="0.25">
      <c r="A7" s="351"/>
      <c r="B7" s="370"/>
      <c r="C7" s="370"/>
      <c r="D7" s="370"/>
      <c r="E7" s="370"/>
      <c r="F7" s="370"/>
      <c r="G7" s="370"/>
      <c r="H7" s="370"/>
      <c r="I7" s="370"/>
      <c r="J7" s="351"/>
      <c r="K7" s="5"/>
    </row>
    <row r="8" spans="1:18" s="8" customFormat="1" ht="15" x14ac:dyDescent="0.25">
      <c r="B8" s="10"/>
    </row>
    <row r="9" spans="1:18" s="45" customFormat="1" ht="30.95" customHeight="1" x14ac:dyDescent="0.25">
      <c r="B9" s="787" t="s">
        <v>1219</v>
      </c>
      <c r="C9" s="788"/>
      <c r="D9" s="652" t="str">
        <f>'PDI-01'!E13</f>
        <v>Gestión y Sostenibilidad Institucional</v>
      </c>
      <c r="E9" s="652"/>
      <c r="F9" s="652"/>
      <c r="G9" s="652"/>
      <c r="H9" s="652"/>
    </row>
    <row r="10" spans="1:18" s="45" customFormat="1" ht="6.75" customHeight="1" x14ac:dyDescent="0.25">
      <c r="B10" s="465"/>
      <c r="C10" s="466"/>
      <c r="D10" s="466"/>
      <c r="E10" s="466"/>
      <c r="F10" s="466"/>
      <c r="G10" s="466"/>
      <c r="H10" s="466"/>
    </row>
    <row r="11" spans="1:18" s="45" customFormat="1" ht="30.95" customHeight="1" x14ac:dyDescent="0.25">
      <c r="B11" s="787" t="s">
        <v>1251</v>
      </c>
      <c r="C11" s="788"/>
      <c r="D11" s="652" t="str">
        <f>'PDI-01'!E15</f>
        <v xml:space="preserve">Cultura de la Legalidad, la Transparencia, el Gobierno Corporativo y la Participación Ciudadana </v>
      </c>
      <c r="E11" s="652"/>
      <c r="F11" s="652"/>
      <c r="G11" s="652"/>
      <c r="H11" s="652"/>
    </row>
    <row r="12" spans="1:18" s="45" customFormat="1" ht="6.75" customHeight="1" x14ac:dyDescent="0.25">
      <c r="B12" s="46"/>
      <c r="C12" s="47"/>
      <c r="D12" s="47"/>
      <c r="E12" s="47"/>
      <c r="F12" s="47"/>
      <c r="G12" s="47"/>
    </row>
    <row r="13" spans="1:18" s="45" customFormat="1" ht="30.95" customHeight="1" x14ac:dyDescent="0.25">
      <c r="B13" s="787" t="s">
        <v>32</v>
      </c>
      <c r="C13" s="788"/>
      <c r="D13" s="652" t="str">
        <f>'PDI-01'!E11</f>
        <v>Transparencia, gobernanza y legalidad (PDI2028 – GSI - 38)</v>
      </c>
      <c r="E13" s="652"/>
      <c r="F13" s="652"/>
      <c r="G13" s="652"/>
      <c r="H13" s="652"/>
    </row>
    <row r="14" spans="1:18" ht="29.25" customHeight="1" x14ac:dyDescent="0.3">
      <c r="B14" s="55"/>
      <c r="C14" s="55"/>
      <c r="D14" s="55"/>
      <c r="E14" s="55"/>
      <c r="F14" s="55"/>
      <c r="G14" s="55"/>
      <c r="H14" s="55"/>
    </row>
    <row r="15" spans="1:18" ht="84.75" customHeight="1" x14ac:dyDescent="0.3">
      <c r="B15" s="810" t="s">
        <v>93</v>
      </c>
      <c r="C15" s="620"/>
      <c r="D15" s="805" t="s">
        <v>1087</v>
      </c>
      <c r="E15" s="806"/>
      <c r="F15" s="806"/>
      <c r="G15" s="806"/>
      <c r="H15" s="807"/>
    </row>
    <row r="16" spans="1:18" ht="27" customHeight="1" x14ac:dyDescent="0.3">
      <c r="B16" s="702" t="s">
        <v>94</v>
      </c>
      <c r="C16" s="702"/>
      <c r="D16" s="702"/>
      <c r="E16" s="702"/>
      <c r="F16" s="702"/>
      <c r="G16" s="702"/>
      <c r="H16" s="702"/>
      <c r="I16" s="52"/>
      <c r="J16" s="52"/>
      <c r="K16" s="52"/>
      <c r="L16" s="52"/>
      <c r="M16" s="49"/>
      <c r="N16" s="49"/>
      <c r="O16" s="49"/>
      <c r="P16" s="49"/>
      <c r="Q16" s="49"/>
      <c r="R16" s="49"/>
    </row>
    <row r="17" spans="2:18" ht="11.25" customHeight="1" x14ac:dyDescent="0.3">
      <c r="B17" s="28"/>
      <c r="C17" s="28"/>
      <c r="D17" s="28"/>
      <c r="E17" s="28"/>
      <c r="F17" s="28"/>
      <c r="G17" s="28"/>
      <c r="H17" s="28"/>
      <c r="I17" s="35"/>
      <c r="J17" s="35"/>
      <c r="K17" s="35"/>
      <c r="N17" s="49"/>
      <c r="O17" s="49"/>
      <c r="P17" s="49"/>
      <c r="Q17" s="49"/>
      <c r="R17" s="49"/>
    </row>
    <row r="18" spans="2:18" ht="208.5" customHeight="1" x14ac:dyDescent="0.3">
      <c r="B18" s="702" t="s">
        <v>96</v>
      </c>
      <c r="C18" s="702"/>
      <c r="D18" s="808" t="s">
        <v>1331</v>
      </c>
      <c r="E18" s="809"/>
      <c r="F18" s="809"/>
      <c r="G18" s="809"/>
      <c r="H18" s="809"/>
    </row>
    <row r="19" spans="2:18" ht="62.25" customHeight="1" x14ac:dyDescent="0.3">
      <c r="B19" s="702" t="s">
        <v>95</v>
      </c>
      <c r="C19" s="702"/>
      <c r="D19" s="804" t="s">
        <v>1330</v>
      </c>
      <c r="E19" s="804"/>
      <c r="F19" s="804"/>
      <c r="G19" s="804"/>
      <c r="H19" s="804"/>
    </row>
    <row r="20" spans="2:18" x14ac:dyDescent="0.3"/>
    <row r="21" spans="2:18" x14ac:dyDescent="0.3"/>
  </sheetData>
  <sheetProtection algorithmName="SHA-512" hashValue="hQMR/be8XFmAtG6gk3TigNxgWkMH0PuZwtLaNYvWinTAoclqmW2u5eHVkyrXZlllMVqdGyy2iwlyKtN+3cHiiQ==" saltValue="A1oKH/XtdjweUjnDcdVEFQ==" spinCount="100000" sheet="1" objects="1" scenarios="1" formatCells="0"/>
  <mergeCells count="13">
    <mergeCell ref="D13:H13"/>
    <mergeCell ref="D9:H9"/>
    <mergeCell ref="B9:C9"/>
    <mergeCell ref="B13:C13"/>
    <mergeCell ref="B15:C15"/>
    <mergeCell ref="B11:C11"/>
    <mergeCell ref="D11:H11"/>
    <mergeCell ref="B19:C19"/>
    <mergeCell ref="D19:H19"/>
    <mergeCell ref="D15:H15"/>
    <mergeCell ref="B16:H16"/>
    <mergeCell ref="B18:C18"/>
    <mergeCell ref="D18:H18"/>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8" tint="-0.499984740745262"/>
  </sheetPr>
  <dimension ref="A1:Q184"/>
  <sheetViews>
    <sheetView zoomScale="60" zoomScaleNormal="60" workbookViewId="0">
      <pane xSplit="1" ySplit="13" topLeftCell="B110" activePane="bottomRight" state="frozen"/>
      <selection pane="topRight" activeCell="B1" sqref="B1"/>
      <selection pane="bottomLeft" activeCell="A14" sqref="A14"/>
      <selection pane="bottomRight" activeCell="Q10" sqref="Q10"/>
    </sheetView>
  </sheetViews>
  <sheetFormatPr baseColWidth="10" defaultColWidth="0" defaultRowHeight="15" zeroHeight="1" x14ac:dyDescent="0.25"/>
  <cols>
    <col min="1" max="1" width="8.42578125" style="17" customWidth="1"/>
    <col min="2" max="2" width="30.42578125" style="17" customWidth="1"/>
    <col min="3" max="4" width="13.85546875" style="17" customWidth="1"/>
    <col min="5" max="6" width="30.42578125" style="17" customWidth="1"/>
    <col min="7" max="7" width="37.28515625" style="17" customWidth="1"/>
    <col min="8" max="8" width="13.7109375" style="17" customWidth="1"/>
    <col min="9" max="9" width="14.140625" style="17" customWidth="1"/>
    <col min="10" max="10" width="37.28515625" style="17" customWidth="1"/>
    <col min="11" max="11" width="27" style="17" customWidth="1"/>
    <col min="12" max="12" width="39" style="333" customWidth="1"/>
    <col min="13" max="13" width="12" style="17" customWidth="1"/>
    <col min="14" max="14" width="19" style="17" customWidth="1"/>
    <col min="15" max="15" width="23.5703125" style="17" customWidth="1"/>
    <col min="16" max="16" width="30" style="17" customWidth="1"/>
    <col min="17" max="17" width="34.28515625" style="17" customWidth="1"/>
    <col min="18" max="16384" width="0" style="17" hidden="1"/>
  </cols>
  <sheetData>
    <row r="1" spans="1:17" s="4" customFormat="1" x14ac:dyDescent="0.25">
      <c r="A1" s="351"/>
      <c r="B1" s="351"/>
      <c r="C1" s="351"/>
      <c r="D1" s="351"/>
      <c r="E1" s="351"/>
      <c r="F1" s="351"/>
      <c r="G1" s="351"/>
      <c r="H1" s="351"/>
      <c r="I1" s="351"/>
      <c r="J1" s="351"/>
      <c r="K1" s="351"/>
      <c r="L1" s="375"/>
      <c r="M1" s="351"/>
      <c r="N1" s="351"/>
      <c r="O1" s="351"/>
      <c r="P1" s="351"/>
      <c r="Q1" s="351"/>
    </row>
    <row r="2" spans="1:17" s="4" customFormat="1" x14ac:dyDescent="0.25">
      <c r="A2" s="351"/>
      <c r="B2" s="351"/>
      <c r="C2" s="351"/>
      <c r="D2" s="351"/>
      <c r="E2" s="351"/>
      <c r="F2" s="351"/>
      <c r="G2" s="351"/>
      <c r="H2" s="369"/>
      <c r="I2" s="369"/>
      <c r="J2" s="369"/>
      <c r="K2" s="369"/>
      <c r="L2" s="352" t="s">
        <v>4</v>
      </c>
      <c r="M2" s="352" t="s">
        <v>9</v>
      </c>
      <c r="N2" s="351"/>
      <c r="O2" s="351"/>
      <c r="P2" s="351"/>
      <c r="Q2" s="351"/>
    </row>
    <row r="3" spans="1:17" s="4" customFormat="1" x14ac:dyDescent="0.25">
      <c r="A3" s="351"/>
      <c r="B3" s="351"/>
      <c r="C3" s="351"/>
      <c r="D3" s="351"/>
      <c r="E3" s="351"/>
      <c r="F3" s="351"/>
      <c r="G3" s="351"/>
      <c r="H3" s="369"/>
      <c r="I3" s="369"/>
      <c r="J3" s="369"/>
      <c r="K3" s="369"/>
      <c r="L3" s="352" t="s">
        <v>6</v>
      </c>
      <c r="M3" s="352">
        <v>4</v>
      </c>
      <c r="N3" s="351"/>
      <c r="O3" s="351"/>
      <c r="P3" s="351"/>
      <c r="Q3" s="351"/>
    </row>
    <row r="4" spans="1:17" s="4" customFormat="1" x14ac:dyDescent="0.25">
      <c r="A4" s="351"/>
      <c r="B4" s="351"/>
      <c r="C4" s="351"/>
      <c r="D4" s="351"/>
      <c r="E4" s="351"/>
      <c r="F4" s="351"/>
      <c r="G4" s="351"/>
      <c r="H4" s="369"/>
      <c r="I4" s="369"/>
      <c r="J4" s="369"/>
      <c r="K4" s="369"/>
      <c r="L4" s="352" t="s">
        <v>7</v>
      </c>
      <c r="M4" s="373">
        <v>42870</v>
      </c>
      <c r="N4" s="351"/>
      <c r="O4" s="351"/>
      <c r="P4" s="351"/>
      <c r="Q4" s="351"/>
    </row>
    <row r="5" spans="1:17" s="4" customFormat="1" x14ac:dyDescent="0.25">
      <c r="A5" s="351"/>
      <c r="B5" s="351"/>
      <c r="C5" s="351"/>
      <c r="D5" s="351"/>
      <c r="E5" s="351"/>
      <c r="F5" s="351"/>
      <c r="G5" s="351"/>
      <c r="H5" s="351"/>
      <c r="I5" s="351"/>
      <c r="J5" s="351"/>
      <c r="K5" s="351"/>
      <c r="L5" s="352" t="s">
        <v>8</v>
      </c>
      <c r="M5" s="352" t="s">
        <v>107</v>
      </c>
      <c r="N5" s="351"/>
      <c r="O5" s="351"/>
      <c r="P5" s="351"/>
      <c r="Q5" s="351"/>
    </row>
    <row r="6" spans="1:17" s="4" customFormat="1" ht="36" customHeight="1" x14ac:dyDescent="0.25">
      <c r="A6" s="351"/>
      <c r="B6" s="351"/>
      <c r="C6" s="351"/>
      <c r="D6" s="351"/>
      <c r="E6" s="351"/>
      <c r="F6" s="351"/>
      <c r="G6" s="351"/>
      <c r="H6" s="351"/>
      <c r="I6" s="351"/>
      <c r="J6" s="351"/>
      <c r="K6" s="351"/>
      <c r="L6" s="375"/>
      <c r="M6" s="351"/>
      <c r="N6" s="351"/>
      <c r="O6" s="351"/>
      <c r="P6" s="351"/>
      <c r="Q6" s="351"/>
    </row>
    <row r="7" spans="1:17" s="4" customFormat="1" ht="31.5" customHeight="1" x14ac:dyDescent="0.25">
      <c r="A7" s="351"/>
      <c r="B7" s="351"/>
      <c r="C7" s="351"/>
      <c r="D7" s="351"/>
      <c r="E7" s="351"/>
      <c r="F7" s="351"/>
      <c r="G7" s="351"/>
      <c r="H7" s="351"/>
      <c r="I7" s="351"/>
      <c r="J7" s="351"/>
      <c r="K7" s="351"/>
      <c r="L7" s="375"/>
      <c r="M7" s="351"/>
      <c r="N7" s="351"/>
      <c r="O7" s="351"/>
      <c r="P7" s="351"/>
      <c r="Q7" s="351"/>
    </row>
    <row r="8" spans="1:17" s="15" customFormat="1" ht="27" customHeight="1" x14ac:dyDescent="0.25">
      <c r="A8" s="14"/>
      <c r="B8" s="11"/>
      <c r="C8" s="11"/>
      <c r="D8" s="11"/>
      <c r="E8" s="11"/>
      <c r="F8" s="11"/>
      <c r="G8" s="11"/>
      <c r="H8" s="11"/>
      <c r="I8" s="11"/>
      <c r="J8" s="11"/>
      <c r="K8" s="11"/>
      <c r="L8" s="332"/>
      <c r="M8" s="11"/>
      <c r="N8" s="11"/>
      <c r="O8" s="11"/>
      <c r="P8" s="11"/>
      <c r="Q8" s="14"/>
    </row>
    <row r="9" spans="1:17" s="18" customFormat="1" ht="39.75" customHeight="1" x14ac:dyDescent="0.3">
      <c r="A9" s="56"/>
      <c r="B9" s="293" t="s">
        <v>27</v>
      </c>
      <c r="C9" s="684" t="s">
        <v>108</v>
      </c>
      <c r="D9" s="684"/>
      <c r="E9" s="684"/>
      <c r="F9" s="684"/>
      <c r="G9" s="684"/>
      <c r="H9" s="684"/>
      <c r="I9" s="684"/>
      <c r="J9" s="684"/>
      <c r="K9" s="684"/>
      <c r="L9" s="684"/>
      <c r="M9" s="684"/>
      <c r="N9" s="684"/>
      <c r="O9" s="684"/>
      <c r="P9" s="684"/>
      <c r="Q9" s="56"/>
    </row>
    <row r="10" spans="1:17" s="18" customFormat="1" ht="30.75" customHeight="1" x14ac:dyDescent="0.3">
      <c r="A10" s="56"/>
      <c r="B10" s="851" t="s">
        <v>26</v>
      </c>
      <c r="C10" s="852"/>
      <c r="D10" s="852"/>
      <c r="E10" s="852"/>
      <c r="F10" s="852"/>
      <c r="G10" s="852"/>
      <c r="H10" s="852"/>
      <c r="I10" s="852"/>
      <c r="J10" s="852"/>
      <c r="K10" s="852"/>
      <c r="L10" s="852"/>
      <c r="M10" s="852"/>
      <c r="N10" s="852"/>
      <c r="O10" s="852"/>
      <c r="P10" s="852"/>
      <c r="Q10" s="56"/>
    </row>
    <row r="11" spans="1:17" s="18" customFormat="1" ht="29.25" customHeight="1" x14ac:dyDescent="0.3">
      <c r="A11" s="56"/>
      <c r="B11" s="35"/>
      <c r="C11" s="35"/>
      <c r="D11" s="35"/>
      <c r="E11" s="35"/>
      <c r="F11" s="35"/>
      <c r="G11" s="35"/>
      <c r="H11" s="35"/>
      <c r="I11" s="35"/>
      <c r="J11" s="35"/>
      <c r="K11" s="35"/>
      <c r="L11" s="28"/>
      <c r="M11" s="48"/>
      <c r="N11" s="48"/>
      <c r="O11" s="48"/>
      <c r="P11" s="48"/>
      <c r="Q11" s="56"/>
    </row>
    <row r="12" spans="1:17" s="18" customFormat="1" ht="72" customHeight="1" x14ac:dyDescent="0.3">
      <c r="A12" s="56"/>
      <c r="B12" s="814" t="s">
        <v>12</v>
      </c>
      <c r="C12" s="814" t="s">
        <v>1052</v>
      </c>
      <c r="D12" s="814"/>
      <c r="E12" s="814" t="s">
        <v>23</v>
      </c>
      <c r="F12" s="814" t="s">
        <v>1053</v>
      </c>
      <c r="G12" s="814" t="s">
        <v>11</v>
      </c>
      <c r="H12" s="814" t="s">
        <v>29</v>
      </c>
      <c r="I12" s="814"/>
      <c r="J12" s="814" t="s">
        <v>23</v>
      </c>
      <c r="K12" s="814" t="s">
        <v>24</v>
      </c>
      <c r="L12" s="814" t="s">
        <v>38</v>
      </c>
      <c r="M12" s="814" t="s">
        <v>30</v>
      </c>
      <c r="N12" s="814"/>
      <c r="O12" s="814" t="s">
        <v>23</v>
      </c>
      <c r="P12" s="814" t="s">
        <v>25</v>
      </c>
      <c r="Q12" s="814" t="s">
        <v>1054</v>
      </c>
    </row>
    <row r="13" spans="1:17" s="18" customFormat="1" ht="28.5" customHeight="1" x14ac:dyDescent="0.3">
      <c r="A13" s="56"/>
      <c r="B13" s="815"/>
      <c r="C13" s="294" t="s">
        <v>21</v>
      </c>
      <c r="D13" s="294" t="s">
        <v>22</v>
      </c>
      <c r="E13" s="815"/>
      <c r="F13" s="815"/>
      <c r="G13" s="815"/>
      <c r="H13" s="294" t="s">
        <v>21</v>
      </c>
      <c r="I13" s="294" t="s">
        <v>22</v>
      </c>
      <c r="J13" s="815"/>
      <c r="K13" s="815"/>
      <c r="L13" s="815"/>
      <c r="M13" s="294" t="s">
        <v>21</v>
      </c>
      <c r="N13" s="294" t="s">
        <v>22</v>
      </c>
      <c r="O13" s="815"/>
      <c r="P13" s="815"/>
      <c r="Q13" s="815"/>
    </row>
    <row r="14" spans="1:17" s="18" customFormat="1" ht="60" customHeight="1" x14ac:dyDescent="0.3">
      <c r="A14" s="56"/>
      <c r="B14" s="829" t="s">
        <v>186</v>
      </c>
      <c r="C14" s="816"/>
      <c r="D14" s="816"/>
      <c r="E14" s="816"/>
      <c r="F14" s="816"/>
      <c r="G14" s="295" t="s">
        <v>195</v>
      </c>
      <c r="H14" s="296"/>
      <c r="I14" s="296"/>
      <c r="J14" s="296"/>
      <c r="K14" s="296"/>
      <c r="L14" s="297" t="s">
        <v>265</v>
      </c>
      <c r="M14" s="140"/>
      <c r="N14" s="140"/>
      <c r="O14" s="140"/>
      <c r="P14" s="140"/>
      <c r="Q14" s="309"/>
    </row>
    <row r="15" spans="1:17" s="18" customFormat="1" ht="81" customHeight="1" x14ac:dyDescent="0.3">
      <c r="A15" s="56"/>
      <c r="B15" s="829"/>
      <c r="C15" s="817"/>
      <c r="D15" s="817"/>
      <c r="E15" s="817"/>
      <c r="F15" s="817"/>
      <c r="G15" s="295" t="s">
        <v>196</v>
      </c>
      <c r="H15" s="296"/>
      <c r="I15" s="296"/>
      <c r="J15" s="296"/>
      <c r="K15" s="296"/>
      <c r="L15" s="297" t="s">
        <v>266</v>
      </c>
      <c r="M15" s="140"/>
      <c r="N15" s="140"/>
      <c r="O15" s="140"/>
      <c r="P15" s="140"/>
      <c r="Q15" s="309"/>
    </row>
    <row r="16" spans="1:17" s="18" customFormat="1" ht="81" customHeight="1" x14ac:dyDescent="0.3">
      <c r="A16" s="56"/>
      <c r="B16" s="829"/>
      <c r="C16" s="818"/>
      <c r="D16" s="818"/>
      <c r="E16" s="818"/>
      <c r="F16" s="818"/>
      <c r="G16" s="295" t="s">
        <v>0</v>
      </c>
      <c r="H16" s="296"/>
      <c r="I16" s="296"/>
      <c r="J16" s="296"/>
      <c r="K16" s="296"/>
      <c r="L16" s="297" t="s">
        <v>267</v>
      </c>
      <c r="M16" s="140"/>
      <c r="N16" s="140"/>
      <c r="O16" s="140"/>
      <c r="P16" s="140"/>
      <c r="Q16" s="309"/>
    </row>
    <row r="17" spans="1:17" s="18" customFormat="1" ht="81" customHeight="1" x14ac:dyDescent="0.3">
      <c r="A17" s="56"/>
      <c r="B17" s="829" t="s">
        <v>119</v>
      </c>
      <c r="C17" s="816"/>
      <c r="D17" s="816"/>
      <c r="E17" s="816"/>
      <c r="F17" s="816"/>
      <c r="G17" s="295" t="s">
        <v>1</v>
      </c>
      <c r="H17" s="296"/>
      <c r="I17" s="296"/>
      <c r="J17" s="296"/>
      <c r="K17" s="296"/>
      <c r="L17" s="297" t="s">
        <v>268</v>
      </c>
      <c r="M17" s="140"/>
      <c r="N17" s="140"/>
      <c r="O17" s="140"/>
      <c r="P17" s="140"/>
      <c r="Q17" s="309"/>
    </row>
    <row r="18" spans="1:17" s="18" customFormat="1" ht="81" customHeight="1" x14ac:dyDescent="0.3">
      <c r="A18" s="56"/>
      <c r="B18" s="829"/>
      <c r="C18" s="817"/>
      <c r="D18" s="817"/>
      <c r="E18" s="817"/>
      <c r="F18" s="817"/>
      <c r="G18" s="295" t="s">
        <v>120</v>
      </c>
      <c r="H18" s="296"/>
      <c r="I18" s="296"/>
      <c r="J18" s="296"/>
      <c r="K18" s="296"/>
      <c r="L18" s="297" t="s">
        <v>269</v>
      </c>
      <c r="M18" s="140"/>
      <c r="N18" s="140"/>
      <c r="O18" s="140"/>
      <c r="P18" s="140"/>
      <c r="Q18" s="309"/>
    </row>
    <row r="19" spans="1:17" s="18" customFormat="1" ht="81" customHeight="1" x14ac:dyDescent="0.3">
      <c r="A19" s="56"/>
      <c r="B19" s="829"/>
      <c r="C19" s="817"/>
      <c r="D19" s="817"/>
      <c r="E19" s="817"/>
      <c r="F19" s="817"/>
      <c r="G19" s="295" t="s">
        <v>197</v>
      </c>
      <c r="H19" s="296"/>
      <c r="I19" s="296"/>
      <c r="J19" s="296"/>
      <c r="K19" s="296"/>
      <c r="L19" s="297" t="s">
        <v>270</v>
      </c>
      <c r="M19" s="140"/>
      <c r="N19" s="140"/>
      <c r="O19" s="140"/>
      <c r="P19" s="140"/>
      <c r="Q19" s="309"/>
    </row>
    <row r="20" spans="1:17" s="18" customFormat="1" ht="60" customHeight="1" x14ac:dyDescent="0.3">
      <c r="A20" s="56"/>
      <c r="B20" s="829"/>
      <c r="C20" s="818"/>
      <c r="D20" s="818"/>
      <c r="E20" s="818"/>
      <c r="F20" s="818"/>
      <c r="G20" s="295" t="s">
        <v>121</v>
      </c>
      <c r="H20" s="296"/>
      <c r="I20" s="296"/>
      <c r="J20" s="296"/>
      <c r="K20" s="296"/>
      <c r="L20" s="297" t="s">
        <v>271</v>
      </c>
      <c r="M20" s="140"/>
      <c r="N20" s="140"/>
      <c r="O20" s="140"/>
      <c r="P20" s="140"/>
      <c r="Q20" s="309"/>
    </row>
    <row r="21" spans="1:17" s="18" customFormat="1" ht="60" customHeight="1" x14ac:dyDescent="0.3">
      <c r="A21" s="56"/>
      <c r="B21" s="846" t="s">
        <v>187</v>
      </c>
      <c r="C21" s="816"/>
      <c r="D21" s="816"/>
      <c r="E21" s="816"/>
      <c r="F21" s="816"/>
      <c r="G21" s="295" t="s">
        <v>122</v>
      </c>
      <c r="H21" s="296"/>
      <c r="I21" s="296"/>
      <c r="J21" s="296"/>
      <c r="K21" s="296"/>
      <c r="L21" s="297" t="s">
        <v>272</v>
      </c>
      <c r="M21" s="140"/>
      <c r="N21" s="140"/>
      <c r="O21" s="140"/>
      <c r="P21" s="140"/>
      <c r="Q21" s="309"/>
    </row>
    <row r="22" spans="1:17" s="18" customFormat="1" ht="60" customHeight="1" x14ac:dyDescent="0.3">
      <c r="A22" s="56"/>
      <c r="B22" s="847"/>
      <c r="C22" s="818"/>
      <c r="D22" s="818"/>
      <c r="E22" s="818"/>
      <c r="F22" s="818"/>
      <c r="G22" s="295" t="s">
        <v>192</v>
      </c>
      <c r="H22" s="296"/>
      <c r="I22" s="296"/>
      <c r="J22" s="296"/>
      <c r="K22" s="296"/>
      <c r="L22" s="297" t="s">
        <v>273</v>
      </c>
      <c r="M22" s="140"/>
      <c r="N22" s="140"/>
      <c r="O22" s="140"/>
      <c r="P22" s="140"/>
      <c r="Q22" s="309"/>
    </row>
    <row r="23" spans="1:17" s="18" customFormat="1" ht="60" customHeight="1" x14ac:dyDescent="0.3">
      <c r="A23" s="56"/>
      <c r="B23" s="846" t="s">
        <v>188</v>
      </c>
      <c r="C23" s="816"/>
      <c r="D23" s="816"/>
      <c r="E23" s="816"/>
      <c r="F23" s="816"/>
      <c r="G23" s="295" t="s">
        <v>193</v>
      </c>
      <c r="H23" s="296"/>
      <c r="I23" s="296"/>
      <c r="J23" s="296"/>
      <c r="K23" s="296"/>
      <c r="L23" s="298" t="s">
        <v>274</v>
      </c>
      <c r="M23" s="140"/>
      <c r="N23" s="140"/>
      <c r="O23" s="140"/>
      <c r="P23" s="140"/>
      <c r="Q23" s="309"/>
    </row>
    <row r="24" spans="1:17" s="18" customFormat="1" ht="60" customHeight="1" x14ac:dyDescent="0.3">
      <c r="A24" s="56"/>
      <c r="B24" s="847"/>
      <c r="C24" s="818"/>
      <c r="D24" s="818"/>
      <c r="E24" s="818"/>
      <c r="F24" s="818"/>
      <c r="G24" s="295" t="s">
        <v>194</v>
      </c>
      <c r="H24" s="296"/>
      <c r="I24" s="296"/>
      <c r="J24" s="296"/>
      <c r="K24" s="296"/>
      <c r="L24" s="298" t="s">
        <v>275</v>
      </c>
      <c r="M24" s="140"/>
      <c r="N24" s="140"/>
      <c r="O24" s="140"/>
      <c r="P24" s="140"/>
      <c r="Q24" s="309"/>
    </row>
    <row r="25" spans="1:17" s="18" customFormat="1" ht="60" customHeight="1" x14ac:dyDescent="0.3">
      <c r="A25" s="56"/>
      <c r="B25" s="299" t="s">
        <v>190</v>
      </c>
      <c r="C25" s="345"/>
      <c r="D25" s="345"/>
      <c r="E25" s="345"/>
      <c r="F25" s="345"/>
      <c r="G25" s="295" t="s">
        <v>118</v>
      </c>
      <c r="H25" s="296"/>
      <c r="I25" s="296"/>
      <c r="J25" s="296"/>
      <c r="K25" s="296"/>
      <c r="L25" s="297" t="s">
        <v>276</v>
      </c>
      <c r="M25" s="140"/>
      <c r="N25" s="140"/>
      <c r="O25" s="140"/>
      <c r="P25" s="140"/>
      <c r="Q25" s="309"/>
    </row>
    <row r="26" spans="1:17" s="18" customFormat="1" ht="60" customHeight="1" x14ac:dyDescent="0.3">
      <c r="A26" s="56"/>
      <c r="B26" s="829" t="s">
        <v>189</v>
      </c>
      <c r="C26" s="816"/>
      <c r="D26" s="816"/>
      <c r="E26" s="816"/>
      <c r="F26" s="816"/>
      <c r="G26" s="295" t="s">
        <v>2</v>
      </c>
      <c r="H26" s="296"/>
      <c r="I26" s="296"/>
      <c r="J26" s="296"/>
      <c r="K26" s="296"/>
      <c r="L26" s="297" t="s">
        <v>277</v>
      </c>
      <c r="M26" s="140"/>
      <c r="N26" s="140"/>
      <c r="O26" s="140"/>
      <c r="P26" s="140"/>
      <c r="Q26" s="309"/>
    </row>
    <row r="27" spans="1:17" s="18" customFormat="1" ht="60" customHeight="1" x14ac:dyDescent="0.3">
      <c r="A27" s="56"/>
      <c r="B27" s="829"/>
      <c r="C27" s="817"/>
      <c r="D27" s="817"/>
      <c r="E27" s="817"/>
      <c r="F27" s="817"/>
      <c r="G27" s="295" t="s">
        <v>13</v>
      </c>
      <c r="H27" s="296"/>
      <c r="I27" s="296"/>
      <c r="J27" s="296"/>
      <c r="K27" s="296"/>
      <c r="L27" s="297" t="s">
        <v>278</v>
      </c>
      <c r="M27" s="140"/>
      <c r="N27" s="140"/>
      <c r="O27" s="140"/>
      <c r="P27" s="140"/>
      <c r="Q27" s="309"/>
    </row>
    <row r="28" spans="1:17" s="18" customFormat="1" ht="60" customHeight="1" x14ac:dyDescent="0.3">
      <c r="A28" s="56"/>
      <c r="B28" s="829"/>
      <c r="C28" s="818"/>
      <c r="D28" s="818"/>
      <c r="E28" s="818"/>
      <c r="F28" s="818"/>
      <c r="G28" s="300" t="s">
        <v>14</v>
      </c>
      <c r="H28" s="296"/>
      <c r="I28" s="296"/>
      <c r="J28" s="296"/>
      <c r="K28" s="296"/>
      <c r="L28" s="297" t="s">
        <v>279</v>
      </c>
      <c r="M28" s="140"/>
      <c r="N28" s="140"/>
      <c r="O28" s="140"/>
      <c r="P28" s="140"/>
      <c r="Q28" s="309"/>
    </row>
    <row r="29" spans="1:17" s="18" customFormat="1" ht="60" customHeight="1" x14ac:dyDescent="0.3">
      <c r="A29" s="56"/>
      <c r="B29" s="839" t="s">
        <v>191</v>
      </c>
      <c r="C29" s="819"/>
      <c r="D29" s="819"/>
      <c r="E29" s="819"/>
      <c r="F29" s="819"/>
      <c r="G29" s="335" t="s">
        <v>124</v>
      </c>
      <c r="H29" s="67"/>
      <c r="I29" s="67"/>
      <c r="J29" s="67"/>
      <c r="K29" s="67"/>
      <c r="L29" s="66" t="s">
        <v>282</v>
      </c>
      <c r="M29" s="57"/>
      <c r="N29" s="57"/>
      <c r="O29" s="57"/>
      <c r="P29" s="57"/>
      <c r="Q29" s="347"/>
    </row>
    <row r="30" spans="1:17" s="18" customFormat="1" ht="60" customHeight="1" x14ac:dyDescent="0.3">
      <c r="A30" s="56"/>
      <c r="B30" s="839"/>
      <c r="C30" s="821"/>
      <c r="D30" s="821"/>
      <c r="E30" s="821"/>
      <c r="F30" s="821"/>
      <c r="G30" s="842" t="s">
        <v>205</v>
      </c>
      <c r="H30" s="861"/>
      <c r="I30" s="861"/>
      <c r="J30" s="861"/>
      <c r="K30" s="861"/>
      <c r="L30" s="66" t="s">
        <v>280</v>
      </c>
      <c r="M30" s="57"/>
      <c r="N30" s="57"/>
      <c r="O30" s="57"/>
      <c r="P30" s="57"/>
      <c r="Q30" s="347"/>
    </row>
    <row r="31" spans="1:17" s="18" customFormat="1" ht="60" customHeight="1" x14ac:dyDescent="0.3">
      <c r="A31" s="56"/>
      <c r="B31" s="839"/>
      <c r="C31" s="820"/>
      <c r="D31" s="820"/>
      <c r="E31" s="820"/>
      <c r="F31" s="820"/>
      <c r="G31" s="842"/>
      <c r="H31" s="862"/>
      <c r="I31" s="862"/>
      <c r="J31" s="862"/>
      <c r="K31" s="862"/>
      <c r="L31" s="66" t="s">
        <v>281</v>
      </c>
      <c r="M31" s="57"/>
      <c r="N31" s="57"/>
      <c r="O31" s="57"/>
      <c r="P31" s="57"/>
      <c r="Q31" s="347"/>
    </row>
    <row r="32" spans="1:17" s="18" customFormat="1" ht="60" customHeight="1" x14ac:dyDescent="0.3">
      <c r="A32" s="56"/>
      <c r="B32" s="839" t="s">
        <v>198</v>
      </c>
      <c r="C32" s="819"/>
      <c r="D32" s="819"/>
      <c r="E32" s="819"/>
      <c r="F32" s="819"/>
      <c r="G32" s="336" t="s">
        <v>206</v>
      </c>
      <c r="H32" s="58"/>
      <c r="I32" s="58"/>
      <c r="J32" s="58"/>
      <c r="K32" s="58"/>
      <c r="L32" s="65" t="s">
        <v>283</v>
      </c>
      <c r="M32" s="57"/>
      <c r="N32" s="57"/>
      <c r="O32" s="57"/>
      <c r="P32" s="57"/>
      <c r="Q32" s="347"/>
    </row>
    <row r="33" spans="1:17" s="18" customFormat="1" ht="60" customHeight="1" x14ac:dyDescent="0.3">
      <c r="A33" s="56"/>
      <c r="B33" s="839"/>
      <c r="C33" s="820"/>
      <c r="D33" s="820"/>
      <c r="E33" s="820"/>
      <c r="F33" s="820"/>
      <c r="G33" s="336" t="s">
        <v>207</v>
      </c>
      <c r="H33" s="58"/>
      <c r="I33" s="58"/>
      <c r="J33" s="58"/>
      <c r="K33" s="58"/>
      <c r="L33" s="65" t="s">
        <v>284</v>
      </c>
      <c r="M33" s="57"/>
      <c r="N33" s="57"/>
      <c r="O33" s="57"/>
      <c r="P33" s="57"/>
      <c r="Q33" s="347"/>
    </row>
    <row r="34" spans="1:17" s="18" customFormat="1" ht="60" customHeight="1" x14ac:dyDescent="0.3">
      <c r="A34" s="56"/>
      <c r="B34" s="854" t="s">
        <v>199</v>
      </c>
      <c r="C34" s="819"/>
      <c r="D34" s="819"/>
      <c r="E34" s="819"/>
      <c r="F34" s="819"/>
      <c r="G34" s="844" t="s">
        <v>123</v>
      </c>
      <c r="H34" s="58"/>
      <c r="I34" s="58"/>
      <c r="J34" s="58"/>
      <c r="K34" s="58"/>
      <c r="L34" s="65" t="s">
        <v>285</v>
      </c>
      <c r="M34" s="57"/>
      <c r="N34" s="57"/>
      <c r="O34" s="57"/>
      <c r="P34" s="57"/>
      <c r="Q34" s="347"/>
    </row>
    <row r="35" spans="1:17" s="18" customFormat="1" ht="60" customHeight="1" x14ac:dyDescent="0.3">
      <c r="A35" s="56"/>
      <c r="B35" s="863"/>
      <c r="C35" s="821"/>
      <c r="D35" s="821"/>
      <c r="E35" s="821"/>
      <c r="F35" s="821"/>
      <c r="G35" s="845"/>
      <c r="H35" s="58"/>
      <c r="I35" s="58"/>
      <c r="J35" s="58"/>
      <c r="K35" s="58"/>
      <c r="L35" s="65" t="s">
        <v>286</v>
      </c>
      <c r="M35" s="57"/>
      <c r="N35" s="57"/>
      <c r="O35" s="57"/>
      <c r="P35" s="57"/>
      <c r="Q35" s="347"/>
    </row>
    <row r="36" spans="1:17" s="18" customFormat="1" ht="60" customHeight="1" x14ac:dyDescent="0.3">
      <c r="A36" s="56"/>
      <c r="B36" s="855"/>
      <c r="C36" s="820"/>
      <c r="D36" s="820"/>
      <c r="E36" s="820"/>
      <c r="F36" s="820"/>
      <c r="G36" s="845"/>
      <c r="H36" s="58"/>
      <c r="I36" s="58"/>
      <c r="J36" s="58"/>
      <c r="K36" s="58"/>
      <c r="L36" s="65" t="s">
        <v>287</v>
      </c>
      <c r="M36" s="57"/>
      <c r="N36" s="57"/>
      <c r="O36" s="57"/>
      <c r="P36" s="57"/>
      <c r="Q36" s="347"/>
    </row>
    <row r="37" spans="1:17" s="18" customFormat="1" ht="60" customHeight="1" x14ac:dyDescent="0.3">
      <c r="A37" s="56"/>
      <c r="B37" s="839" t="s">
        <v>200</v>
      </c>
      <c r="C37" s="819"/>
      <c r="D37" s="819"/>
      <c r="E37" s="819"/>
      <c r="F37" s="819"/>
      <c r="G37" s="336" t="s">
        <v>208</v>
      </c>
      <c r="H37" s="58"/>
      <c r="I37" s="58"/>
      <c r="J37" s="58"/>
      <c r="K37" s="58"/>
      <c r="L37" s="65" t="s">
        <v>289</v>
      </c>
      <c r="M37" s="57"/>
      <c r="N37" s="57"/>
      <c r="O37" s="57"/>
      <c r="P37" s="57"/>
      <c r="Q37" s="347"/>
    </row>
    <row r="38" spans="1:17" s="18" customFormat="1" ht="60" customHeight="1" x14ac:dyDescent="0.3">
      <c r="A38" s="56"/>
      <c r="B38" s="839"/>
      <c r="C38" s="820"/>
      <c r="D38" s="820"/>
      <c r="E38" s="820"/>
      <c r="F38" s="820"/>
      <c r="G38" s="336" t="s">
        <v>209</v>
      </c>
      <c r="H38" s="58"/>
      <c r="I38" s="58"/>
      <c r="J38" s="58"/>
      <c r="K38" s="58"/>
      <c r="L38" s="65" t="s">
        <v>288</v>
      </c>
      <c r="M38" s="57"/>
      <c r="N38" s="57"/>
      <c r="O38" s="57"/>
      <c r="P38" s="57"/>
      <c r="Q38" s="347"/>
    </row>
    <row r="39" spans="1:17" s="18" customFormat="1" ht="60" customHeight="1" x14ac:dyDescent="0.3">
      <c r="A39" s="56"/>
      <c r="B39" s="854" t="s">
        <v>201</v>
      </c>
      <c r="C39" s="819"/>
      <c r="D39" s="819"/>
      <c r="E39" s="819"/>
      <c r="F39" s="819"/>
      <c r="G39" s="336" t="s">
        <v>210</v>
      </c>
      <c r="H39" s="58"/>
      <c r="I39" s="58"/>
      <c r="J39" s="58"/>
      <c r="K39" s="58"/>
      <c r="L39" s="65" t="s">
        <v>290</v>
      </c>
      <c r="M39" s="57"/>
      <c r="N39" s="57"/>
      <c r="O39" s="57"/>
      <c r="P39" s="57"/>
      <c r="Q39" s="347"/>
    </row>
    <row r="40" spans="1:17" s="18" customFormat="1" ht="60" customHeight="1" x14ac:dyDescent="0.3">
      <c r="A40" s="56"/>
      <c r="B40" s="863"/>
      <c r="C40" s="820"/>
      <c r="D40" s="820"/>
      <c r="E40" s="820"/>
      <c r="F40" s="820"/>
      <c r="G40" s="336" t="s">
        <v>211</v>
      </c>
      <c r="H40" s="58"/>
      <c r="I40" s="58"/>
      <c r="J40" s="58"/>
      <c r="K40" s="58"/>
      <c r="L40" s="65" t="s">
        <v>291</v>
      </c>
      <c r="M40" s="57"/>
      <c r="N40" s="57"/>
      <c r="O40" s="57"/>
      <c r="P40" s="57"/>
      <c r="Q40" s="347"/>
    </row>
    <row r="41" spans="1:17" s="18" customFormat="1" ht="60" customHeight="1" x14ac:dyDescent="0.3">
      <c r="A41" s="56"/>
      <c r="B41" s="854" t="s">
        <v>202</v>
      </c>
      <c r="C41" s="819"/>
      <c r="D41" s="819"/>
      <c r="E41" s="819"/>
      <c r="F41" s="819"/>
      <c r="G41" s="336" t="s">
        <v>212</v>
      </c>
      <c r="H41" s="58"/>
      <c r="I41" s="58"/>
      <c r="J41" s="58"/>
      <c r="K41" s="58"/>
      <c r="L41" s="65" t="s">
        <v>292</v>
      </c>
      <c r="M41" s="57"/>
      <c r="N41" s="57"/>
      <c r="O41" s="57"/>
      <c r="P41" s="57"/>
      <c r="Q41" s="347"/>
    </row>
    <row r="42" spans="1:17" s="18" customFormat="1" ht="33" customHeight="1" x14ac:dyDescent="0.3">
      <c r="A42" s="56"/>
      <c r="B42" s="855"/>
      <c r="C42" s="820"/>
      <c r="D42" s="820"/>
      <c r="E42" s="820"/>
      <c r="F42" s="820"/>
      <c r="G42" s="337" t="s">
        <v>264</v>
      </c>
      <c r="H42" s="58"/>
      <c r="I42" s="58"/>
      <c r="J42" s="58"/>
      <c r="K42" s="58"/>
      <c r="L42" s="65" t="s">
        <v>293</v>
      </c>
      <c r="M42" s="57"/>
      <c r="N42" s="57"/>
      <c r="O42" s="57"/>
      <c r="P42" s="57"/>
      <c r="Q42" s="347"/>
    </row>
    <row r="43" spans="1:17" s="18" customFormat="1" ht="60" customHeight="1" x14ac:dyDescent="0.3">
      <c r="A43" s="56"/>
      <c r="B43" s="854" t="s">
        <v>203</v>
      </c>
      <c r="C43" s="819"/>
      <c r="D43" s="819"/>
      <c r="E43" s="819"/>
      <c r="F43" s="819"/>
      <c r="G43" s="336" t="s">
        <v>213</v>
      </c>
      <c r="H43" s="58"/>
      <c r="I43" s="58"/>
      <c r="J43" s="58"/>
      <c r="K43" s="58"/>
      <c r="L43" s="65" t="s">
        <v>294</v>
      </c>
      <c r="M43" s="57"/>
      <c r="N43" s="57"/>
      <c r="O43" s="57"/>
      <c r="P43" s="57"/>
      <c r="Q43" s="347"/>
    </row>
    <row r="44" spans="1:17" s="18" customFormat="1" ht="60" customHeight="1" x14ac:dyDescent="0.3">
      <c r="A44" s="56"/>
      <c r="B44" s="863"/>
      <c r="C44" s="821"/>
      <c r="D44" s="821"/>
      <c r="E44" s="821"/>
      <c r="F44" s="821"/>
      <c r="G44" s="336" t="s">
        <v>214</v>
      </c>
      <c r="H44" s="58"/>
      <c r="I44" s="58"/>
      <c r="J44" s="58"/>
      <c r="K44" s="58"/>
      <c r="L44" s="65" t="s">
        <v>295</v>
      </c>
      <c r="M44" s="57"/>
      <c r="N44" s="57"/>
      <c r="O44" s="57"/>
      <c r="P44" s="57"/>
      <c r="Q44" s="347"/>
    </row>
    <row r="45" spans="1:17" s="18" customFormat="1" ht="60" customHeight="1" x14ac:dyDescent="0.3">
      <c r="A45" s="56"/>
      <c r="B45" s="855"/>
      <c r="C45" s="820"/>
      <c r="D45" s="820"/>
      <c r="E45" s="820"/>
      <c r="F45" s="820"/>
      <c r="G45" s="336" t="s">
        <v>215</v>
      </c>
      <c r="H45" s="58"/>
      <c r="I45" s="58"/>
      <c r="J45" s="58"/>
      <c r="K45" s="58"/>
      <c r="L45" s="65" t="s">
        <v>296</v>
      </c>
      <c r="M45" s="57"/>
      <c r="N45" s="57"/>
      <c r="O45" s="57"/>
      <c r="P45" s="57"/>
      <c r="Q45" s="347"/>
    </row>
    <row r="46" spans="1:17" s="18" customFormat="1" ht="60" customHeight="1" x14ac:dyDescent="0.3">
      <c r="A46" s="56"/>
      <c r="B46" s="854" t="s">
        <v>204</v>
      </c>
      <c r="C46" s="819"/>
      <c r="D46" s="819"/>
      <c r="E46" s="819"/>
      <c r="F46" s="819"/>
      <c r="G46" s="336" t="s">
        <v>216</v>
      </c>
      <c r="H46" s="58"/>
      <c r="I46" s="58"/>
      <c r="J46" s="58"/>
      <c r="K46" s="58"/>
      <c r="L46" s="65" t="s">
        <v>297</v>
      </c>
      <c r="M46" s="57"/>
      <c r="N46" s="57"/>
      <c r="O46" s="57"/>
      <c r="P46" s="57"/>
      <c r="Q46" s="347"/>
    </row>
    <row r="47" spans="1:17" s="18" customFormat="1" ht="60" customHeight="1" x14ac:dyDescent="0.3">
      <c r="A47" s="56"/>
      <c r="B47" s="855"/>
      <c r="C47" s="820"/>
      <c r="D47" s="820"/>
      <c r="E47" s="820"/>
      <c r="F47" s="820"/>
      <c r="G47" s="336" t="s">
        <v>217</v>
      </c>
      <c r="H47" s="58"/>
      <c r="I47" s="58"/>
      <c r="J47" s="58"/>
      <c r="K47" s="58"/>
      <c r="L47" s="65" t="s">
        <v>298</v>
      </c>
      <c r="M47" s="57"/>
      <c r="N47" s="57"/>
      <c r="O47" s="57"/>
      <c r="P47" s="57"/>
      <c r="Q47" s="347"/>
    </row>
    <row r="48" spans="1:17" s="18" customFormat="1" ht="77.25" customHeight="1" x14ac:dyDescent="0.3">
      <c r="A48" s="56"/>
      <c r="B48" s="829" t="s">
        <v>218</v>
      </c>
      <c r="C48" s="816"/>
      <c r="D48" s="816"/>
      <c r="E48" s="816"/>
      <c r="F48" s="816"/>
      <c r="G48" s="831" t="s">
        <v>223</v>
      </c>
      <c r="H48" s="296"/>
      <c r="I48" s="296"/>
      <c r="J48" s="296"/>
      <c r="K48" s="296"/>
      <c r="L48" s="302" t="s">
        <v>299</v>
      </c>
      <c r="M48" s="140"/>
      <c r="N48" s="140"/>
      <c r="O48" s="140"/>
      <c r="P48" s="140"/>
      <c r="Q48" s="309"/>
    </row>
    <row r="49" spans="1:17" s="18" customFormat="1" ht="77.25" customHeight="1" x14ac:dyDescent="0.3">
      <c r="A49" s="56"/>
      <c r="B49" s="829"/>
      <c r="C49" s="817"/>
      <c r="D49" s="817"/>
      <c r="E49" s="817"/>
      <c r="F49" s="817"/>
      <c r="G49" s="832"/>
      <c r="H49" s="296"/>
      <c r="I49" s="296"/>
      <c r="J49" s="296"/>
      <c r="K49" s="296"/>
      <c r="L49" s="302" t="s">
        <v>300</v>
      </c>
      <c r="M49" s="140"/>
      <c r="N49" s="140"/>
      <c r="O49" s="140"/>
      <c r="P49" s="140"/>
      <c r="Q49" s="309"/>
    </row>
    <row r="50" spans="1:17" s="18" customFormat="1" ht="77.25" customHeight="1" x14ac:dyDescent="0.3">
      <c r="A50" s="56"/>
      <c r="B50" s="829"/>
      <c r="C50" s="817"/>
      <c r="D50" s="817"/>
      <c r="E50" s="817"/>
      <c r="F50" s="817"/>
      <c r="G50" s="831" t="s">
        <v>224</v>
      </c>
      <c r="H50" s="296"/>
      <c r="I50" s="296"/>
      <c r="J50" s="296"/>
      <c r="K50" s="296"/>
      <c r="L50" s="302" t="s">
        <v>301</v>
      </c>
      <c r="M50" s="140"/>
      <c r="N50" s="140"/>
      <c r="O50" s="140"/>
      <c r="P50" s="140"/>
      <c r="Q50" s="309"/>
    </row>
    <row r="51" spans="1:17" s="18" customFormat="1" ht="77.25" customHeight="1" x14ac:dyDescent="0.3">
      <c r="A51" s="56"/>
      <c r="B51" s="829"/>
      <c r="C51" s="817"/>
      <c r="D51" s="817"/>
      <c r="E51" s="817"/>
      <c r="F51" s="817"/>
      <c r="G51" s="832"/>
      <c r="H51" s="296"/>
      <c r="I51" s="296"/>
      <c r="J51" s="296"/>
      <c r="K51" s="296"/>
      <c r="L51" s="302" t="s">
        <v>302</v>
      </c>
      <c r="M51" s="140"/>
      <c r="N51" s="140"/>
      <c r="O51" s="140"/>
      <c r="P51" s="140"/>
      <c r="Q51" s="309"/>
    </row>
    <row r="52" spans="1:17" s="18" customFormat="1" ht="77.25" customHeight="1" x14ac:dyDescent="0.3">
      <c r="A52" s="56"/>
      <c r="B52" s="829"/>
      <c r="C52" s="817"/>
      <c r="D52" s="817"/>
      <c r="E52" s="817"/>
      <c r="F52" s="817"/>
      <c r="G52" s="831" t="s">
        <v>225</v>
      </c>
      <c r="H52" s="296"/>
      <c r="I52" s="296"/>
      <c r="J52" s="296"/>
      <c r="K52" s="296"/>
      <c r="L52" s="302" t="s">
        <v>303</v>
      </c>
      <c r="M52" s="140"/>
      <c r="N52" s="140"/>
      <c r="O52" s="140"/>
      <c r="P52" s="140"/>
      <c r="Q52" s="309"/>
    </row>
    <row r="53" spans="1:17" s="18" customFormat="1" ht="77.25" customHeight="1" x14ac:dyDescent="0.3">
      <c r="A53" s="56"/>
      <c r="B53" s="829"/>
      <c r="C53" s="817"/>
      <c r="D53" s="817"/>
      <c r="E53" s="817"/>
      <c r="F53" s="817"/>
      <c r="G53" s="832"/>
      <c r="H53" s="296"/>
      <c r="I53" s="296"/>
      <c r="J53" s="296"/>
      <c r="K53" s="296"/>
      <c r="L53" s="302" t="s">
        <v>304</v>
      </c>
      <c r="M53" s="140"/>
      <c r="N53" s="140"/>
      <c r="O53" s="140"/>
      <c r="P53" s="140"/>
      <c r="Q53" s="309"/>
    </row>
    <row r="54" spans="1:17" s="18" customFormat="1" ht="77.25" customHeight="1" x14ac:dyDescent="0.3">
      <c r="A54" s="56"/>
      <c r="B54" s="829"/>
      <c r="C54" s="817"/>
      <c r="D54" s="817"/>
      <c r="E54" s="817"/>
      <c r="F54" s="817"/>
      <c r="G54" s="831" t="s">
        <v>226</v>
      </c>
      <c r="H54" s="296"/>
      <c r="I54" s="296"/>
      <c r="J54" s="296"/>
      <c r="K54" s="296"/>
      <c r="L54" s="302" t="s">
        <v>305</v>
      </c>
      <c r="M54" s="140"/>
      <c r="N54" s="140"/>
      <c r="O54" s="140"/>
      <c r="P54" s="140"/>
      <c r="Q54" s="309"/>
    </row>
    <row r="55" spans="1:17" s="18" customFormat="1" ht="77.25" customHeight="1" x14ac:dyDescent="0.3">
      <c r="A55" s="56"/>
      <c r="B55" s="829"/>
      <c r="C55" s="817"/>
      <c r="D55" s="817"/>
      <c r="E55" s="817"/>
      <c r="F55" s="817"/>
      <c r="G55" s="833"/>
      <c r="H55" s="296"/>
      <c r="I55" s="296"/>
      <c r="J55" s="296"/>
      <c r="K55" s="296"/>
      <c r="L55" s="302" t="s">
        <v>306</v>
      </c>
      <c r="M55" s="140"/>
      <c r="N55" s="140"/>
      <c r="O55" s="140"/>
      <c r="P55" s="140"/>
      <c r="Q55" s="309"/>
    </row>
    <row r="56" spans="1:17" s="18" customFormat="1" ht="77.25" customHeight="1" x14ac:dyDescent="0.3">
      <c r="A56" s="56"/>
      <c r="B56" s="829"/>
      <c r="C56" s="818"/>
      <c r="D56" s="818"/>
      <c r="E56" s="818"/>
      <c r="F56" s="818"/>
      <c r="G56" s="832"/>
      <c r="H56" s="296"/>
      <c r="I56" s="296"/>
      <c r="J56" s="296"/>
      <c r="K56" s="296"/>
      <c r="L56" s="302" t="s">
        <v>307</v>
      </c>
      <c r="M56" s="140"/>
      <c r="N56" s="140"/>
      <c r="O56" s="140"/>
      <c r="P56" s="140"/>
      <c r="Q56" s="309"/>
    </row>
    <row r="57" spans="1:17" s="18" customFormat="1" ht="77.25" customHeight="1" x14ac:dyDescent="0.3">
      <c r="A57" s="56"/>
      <c r="B57" s="829" t="s">
        <v>219</v>
      </c>
      <c r="C57" s="816"/>
      <c r="D57" s="816"/>
      <c r="E57" s="816"/>
      <c r="F57" s="816"/>
      <c r="G57" s="338" t="s">
        <v>227</v>
      </c>
      <c r="H57" s="301"/>
      <c r="I57" s="301"/>
      <c r="J57" s="301"/>
      <c r="K57" s="301"/>
      <c r="L57" s="302" t="s">
        <v>308</v>
      </c>
      <c r="M57" s="140"/>
      <c r="N57" s="140"/>
      <c r="O57" s="140"/>
      <c r="P57" s="140"/>
      <c r="Q57" s="309"/>
    </row>
    <row r="58" spans="1:17" s="18" customFormat="1" ht="77.25" customHeight="1" x14ac:dyDescent="0.3">
      <c r="A58" s="56"/>
      <c r="B58" s="829"/>
      <c r="C58" s="817"/>
      <c r="D58" s="817"/>
      <c r="E58" s="817"/>
      <c r="F58" s="817"/>
      <c r="G58" s="834" t="s">
        <v>228</v>
      </c>
      <c r="H58" s="301"/>
      <c r="I58" s="301"/>
      <c r="J58" s="301"/>
      <c r="K58" s="301"/>
      <c r="L58" s="302" t="s">
        <v>309</v>
      </c>
      <c r="M58" s="140"/>
      <c r="N58" s="140"/>
      <c r="O58" s="140"/>
      <c r="P58" s="140"/>
      <c r="Q58" s="309"/>
    </row>
    <row r="59" spans="1:17" s="18" customFormat="1" ht="77.25" customHeight="1" x14ac:dyDescent="0.3">
      <c r="A59" s="56"/>
      <c r="B59" s="829"/>
      <c r="C59" s="817"/>
      <c r="D59" s="817"/>
      <c r="E59" s="817"/>
      <c r="F59" s="817"/>
      <c r="G59" s="835"/>
      <c r="H59" s="301"/>
      <c r="I59" s="301"/>
      <c r="J59" s="301"/>
      <c r="K59" s="301"/>
      <c r="L59" s="302" t="s">
        <v>310</v>
      </c>
      <c r="M59" s="140"/>
      <c r="N59" s="140"/>
      <c r="O59" s="140"/>
      <c r="P59" s="140"/>
      <c r="Q59" s="309"/>
    </row>
    <row r="60" spans="1:17" s="18" customFormat="1" ht="77.25" customHeight="1" x14ac:dyDescent="0.3">
      <c r="A60" s="56"/>
      <c r="B60" s="829"/>
      <c r="C60" s="817"/>
      <c r="D60" s="817"/>
      <c r="E60" s="817"/>
      <c r="F60" s="817"/>
      <c r="G60" s="834" t="s">
        <v>229</v>
      </c>
      <c r="H60" s="827"/>
      <c r="I60" s="827"/>
      <c r="J60" s="827"/>
      <c r="K60" s="827"/>
      <c r="L60" s="302" t="s">
        <v>311</v>
      </c>
      <c r="M60" s="140"/>
      <c r="N60" s="140"/>
      <c r="O60" s="140"/>
      <c r="P60" s="140"/>
      <c r="Q60" s="309"/>
    </row>
    <row r="61" spans="1:17" s="18" customFormat="1" ht="77.25" customHeight="1" x14ac:dyDescent="0.3">
      <c r="A61" s="56"/>
      <c r="B61" s="829"/>
      <c r="C61" s="818"/>
      <c r="D61" s="818"/>
      <c r="E61" s="818"/>
      <c r="F61" s="818"/>
      <c r="G61" s="835"/>
      <c r="H61" s="828"/>
      <c r="I61" s="828"/>
      <c r="J61" s="828"/>
      <c r="K61" s="828"/>
      <c r="L61" s="302" t="s">
        <v>312</v>
      </c>
      <c r="M61" s="140"/>
      <c r="N61" s="140"/>
      <c r="O61" s="140"/>
      <c r="P61" s="140"/>
      <c r="Q61" s="309"/>
    </row>
    <row r="62" spans="1:17" s="18" customFormat="1" ht="60" customHeight="1" x14ac:dyDescent="0.3">
      <c r="A62" s="56"/>
      <c r="B62" s="829" t="s">
        <v>220</v>
      </c>
      <c r="C62" s="816"/>
      <c r="D62" s="816"/>
      <c r="E62" s="816"/>
      <c r="F62" s="816"/>
      <c r="G62" s="831" t="s">
        <v>230</v>
      </c>
      <c r="H62" s="827"/>
      <c r="I62" s="827"/>
      <c r="J62" s="827"/>
      <c r="K62" s="827"/>
      <c r="L62" s="302" t="s">
        <v>313</v>
      </c>
      <c r="M62" s="140"/>
      <c r="N62" s="140"/>
      <c r="O62" s="140"/>
      <c r="P62" s="140"/>
      <c r="Q62" s="309"/>
    </row>
    <row r="63" spans="1:17" s="18" customFormat="1" ht="60" customHeight="1" x14ac:dyDescent="0.3">
      <c r="A63" s="56"/>
      <c r="B63" s="829"/>
      <c r="C63" s="817"/>
      <c r="D63" s="817"/>
      <c r="E63" s="817"/>
      <c r="F63" s="817"/>
      <c r="G63" s="832"/>
      <c r="H63" s="828"/>
      <c r="I63" s="828"/>
      <c r="J63" s="828"/>
      <c r="K63" s="828"/>
      <c r="L63" s="302" t="s">
        <v>314</v>
      </c>
      <c r="M63" s="140"/>
      <c r="N63" s="140"/>
      <c r="O63" s="140"/>
      <c r="P63" s="140"/>
      <c r="Q63" s="309"/>
    </row>
    <row r="64" spans="1:17" s="18" customFormat="1" ht="60" customHeight="1" x14ac:dyDescent="0.3">
      <c r="A64" s="56"/>
      <c r="B64" s="829"/>
      <c r="C64" s="818"/>
      <c r="D64" s="818"/>
      <c r="E64" s="818"/>
      <c r="F64" s="818"/>
      <c r="G64" s="295" t="s">
        <v>231</v>
      </c>
      <c r="H64" s="303"/>
      <c r="I64" s="303"/>
      <c r="J64" s="303"/>
      <c r="K64" s="303"/>
      <c r="L64" s="302" t="s">
        <v>231</v>
      </c>
      <c r="M64" s="140"/>
      <c r="N64" s="140"/>
      <c r="O64" s="140"/>
      <c r="P64" s="140"/>
      <c r="Q64" s="309"/>
    </row>
    <row r="65" spans="1:17" s="18" customFormat="1" ht="60" customHeight="1" x14ac:dyDescent="0.3">
      <c r="A65" s="56"/>
      <c r="B65" s="829" t="s">
        <v>221</v>
      </c>
      <c r="C65" s="816"/>
      <c r="D65" s="816"/>
      <c r="E65" s="816"/>
      <c r="F65" s="816"/>
      <c r="G65" s="831" t="s">
        <v>232</v>
      </c>
      <c r="H65" s="296"/>
      <c r="I65" s="304"/>
      <c r="J65" s="296"/>
      <c r="K65" s="296"/>
      <c r="L65" s="302" t="s">
        <v>315</v>
      </c>
      <c r="M65" s="305"/>
      <c r="N65" s="305"/>
      <c r="O65" s="140"/>
      <c r="P65" s="140"/>
      <c r="Q65" s="309"/>
    </row>
    <row r="66" spans="1:17" s="18" customFormat="1" ht="60" customHeight="1" x14ac:dyDescent="0.3">
      <c r="A66" s="56"/>
      <c r="B66" s="829"/>
      <c r="C66" s="818"/>
      <c r="D66" s="818"/>
      <c r="E66" s="818"/>
      <c r="F66" s="818"/>
      <c r="G66" s="832"/>
      <c r="H66" s="296"/>
      <c r="I66" s="304"/>
      <c r="J66" s="296"/>
      <c r="K66" s="296"/>
      <c r="L66" s="302" t="s">
        <v>316</v>
      </c>
      <c r="M66" s="305"/>
      <c r="N66" s="305"/>
      <c r="O66" s="140"/>
      <c r="P66" s="140"/>
      <c r="Q66" s="309"/>
    </row>
    <row r="67" spans="1:17" s="18" customFormat="1" ht="60" customHeight="1" x14ac:dyDescent="0.3">
      <c r="A67" s="56"/>
      <c r="B67" s="829" t="s">
        <v>222</v>
      </c>
      <c r="C67" s="816"/>
      <c r="D67" s="816"/>
      <c r="E67" s="816"/>
      <c r="F67" s="816"/>
      <c r="G67" s="295" t="s">
        <v>233</v>
      </c>
      <c r="H67" s="827"/>
      <c r="I67" s="827"/>
      <c r="J67" s="827"/>
      <c r="K67" s="827"/>
      <c r="L67" s="302" t="s">
        <v>317</v>
      </c>
      <c r="M67" s="305"/>
      <c r="N67" s="305"/>
      <c r="O67" s="140"/>
      <c r="P67" s="140"/>
      <c r="Q67" s="309"/>
    </row>
    <row r="68" spans="1:17" s="18" customFormat="1" ht="81" customHeight="1" x14ac:dyDescent="0.3">
      <c r="A68" s="56"/>
      <c r="B68" s="829"/>
      <c r="C68" s="818"/>
      <c r="D68" s="818"/>
      <c r="E68" s="818"/>
      <c r="F68" s="818"/>
      <c r="G68" s="295" t="s">
        <v>234</v>
      </c>
      <c r="H68" s="828"/>
      <c r="I68" s="828"/>
      <c r="J68" s="828"/>
      <c r="K68" s="828"/>
      <c r="L68" s="302" t="s">
        <v>318</v>
      </c>
      <c r="M68" s="140"/>
      <c r="N68" s="140"/>
      <c r="O68" s="140"/>
      <c r="P68" s="140"/>
      <c r="Q68" s="309"/>
    </row>
    <row r="69" spans="1:17" s="18" customFormat="1" ht="60" customHeight="1" x14ac:dyDescent="0.3">
      <c r="A69" s="56"/>
      <c r="B69" s="853" t="s">
        <v>125</v>
      </c>
      <c r="C69" s="822"/>
      <c r="D69" s="822"/>
      <c r="E69" s="822"/>
      <c r="F69" s="822"/>
      <c r="G69" s="335" t="s">
        <v>126</v>
      </c>
      <c r="H69" s="58"/>
      <c r="I69" s="58"/>
      <c r="J69" s="58"/>
      <c r="K69" s="58"/>
      <c r="L69" s="68" t="s">
        <v>319</v>
      </c>
      <c r="M69" s="57"/>
      <c r="N69" s="57"/>
      <c r="O69" s="57"/>
      <c r="P69" s="57"/>
      <c r="Q69" s="347"/>
    </row>
    <row r="70" spans="1:17" s="18" customFormat="1" ht="60" customHeight="1" x14ac:dyDescent="0.3">
      <c r="A70" s="56"/>
      <c r="B70" s="853"/>
      <c r="C70" s="823"/>
      <c r="D70" s="823"/>
      <c r="E70" s="823"/>
      <c r="F70" s="823"/>
      <c r="G70" s="335" t="s">
        <v>127</v>
      </c>
      <c r="H70" s="58"/>
      <c r="I70" s="58"/>
      <c r="J70" s="58"/>
      <c r="K70" s="58"/>
      <c r="L70" s="68" t="s">
        <v>320</v>
      </c>
      <c r="M70" s="57"/>
      <c r="N70" s="57"/>
      <c r="O70" s="57"/>
      <c r="P70" s="57"/>
      <c r="Q70" s="347"/>
    </row>
    <row r="71" spans="1:17" s="18" customFormat="1" ht="60" customHeight="1" x14ac:dyDescent="0.3">
      <c r="A71" s="56"/>
      <c r="B71" s="853"/>
      <c r="C71" s="824"/>
      <c r="D71" s="824"/>
      <c r="E71" s="824"/>
      <c r="F71" s="824"/>
      <c r="G71" s="335" t="s">
        <v>235</v>
      </c>
      <c r="H71" s="58"/>
      <c r="I71" s="58"/>
      <c r="J71" s="58"/>
      <c r="K71" s="58"/>
      <c r="L71" s="68" t="s">
        <v>321</v>
      </c>
      <c r="M71" s="57"/>
      <c r="N71" s="57"/>
      <c r="O71" s="57"/>
      <c r="P71" s="57"/>
      <c r="Q71" s="347"/>
    </row>
    <row r="72" spans="1:17" s="18" customFormat="1" ht="60" customHeight="1" x14ac:dyDescent="0.3">
      <c r="A72" s="56"/>
      <c r="B72" s="839" t="s">
        <v>128</v>
      </c>
      <c r="C72" s="819"/>
      <c r="D72" s="819"/>
      <c r="E72" s="819"/>
      <c r="F72" s="819"/>
      <c r="G72" s="339" t="s">
        <v>129</v>
      </c>
      <c r="H72" s="58"/>
      <c r="I72" s="58"/>
      <c r="J72" s="58"/>
      <c r="K72" s="58"/>
      <c r="L72" s="68" t="s">
        <v>322</v>
      </c>
      <c r="M72" s="57"/>
      <c r="N72" s="57"/>
      <c r="O72" s="57"/>
      <c r="P72" s="57"/>
      <c r="Q72" s="347"/>
    </row>
    <row r="73" spans="1:17" s="18" customFormat="1" ht="60" customHeight="1" x14ac:dyDescent="0.3">
      <c r="A73" s="56"/>
      <c r="B73" s="839"/>
      <c r="C73" s="821"/>
      <c r="D73" s="821"/>
      <c r="E73" s="821"/>
      <c r="F73" s="821"/>
      <c r="G73" s="339" t="s">
        <v>130</v>
      </c>
      <c r="H73" s="58"/>
      <c r="I73" s="58"/>
      <c r="J73" s="58"/>
      <c r="K73" s="58"/>
      <c r="L73" s="68" t="s">
        <v>323</v>
      </c>
      <c r="M73" s="57"/>
      <c r="N73" s="57"/>
      <c r="O73" s="57"/>
      <c r="P73" s="57"/>
      <c r="Q73" s="347"/>
    </row>
    <row r="74" spans="1:17" s="18" customFormat="1" ht="60" customHeight="1" x14ac:dyDescent="0.3">
      <c r="A74" s="56"/>
      <c r="B74" s="839"/>
      <c r="C74" s="821"/>
      <c r="D74" s="821"/>
      <c r="E74" s="821"/>
      <c r="F74" s="821"/>
      <c r="G74" s="339" t="s">
        <v>109</v>
      </c>
      <c r="H74" s="58"/>
      <c r="I74" s="58"/>
      <c r="J74" s="58"/>
      <c r="K74" s="58"/>
      <c r="L74" s="68" t="s">
        <v>324</v>
      </c>
      <c r="M74" s="57"/>
      <c r="N74" s="57"/>
      <c r="O74" s="57"/>
      <c r="P74" s="57"/>
      <c r="Q74" s="347"/>
    </row>
    <row r="75" spans="1:17" s="18" customFormat="1" ht="60" customHeight="1" x14ac:dyDescent="0.3">
      <c r="A75" s="56"/>
      <c r="B75" s="839"/>
      <c r="C75" s="821"/>
      <c r="D75" s="821"/>
      <c r="E75" s="821"/>
      <c r="F75" s="821"/>
      <c r="G75" s="339" t="s">
        <v>131</v>
      </c>
      <c r="H75" s="58"/>
      <c r="I75" s="58"/>
      <c r="J75" s="58"/>
      <c r="K75" s="58"/>
      <c r="L75" s="68" t="s">
        <v>325</v>
      </c>
      <c r="M75" s="57"/>
      <c r="N75" s="57"/>
      <c r="O75" s="57"/>
      <c r="P75" s="57"/>
      <c r="Q75" s="347"/>
    </row>
    <row r="76" spans="1:17" s="18" customFormat="1" ht="60" customHeight="1" x14ac:dyDescent="0.3">
      <c r="A76" s="56"/>
      <c r="B76" s="839"/>
      <c r="C76" s="821"/>
      <c r="D76" s="821"/>
      <c r="E76" s="821"/>
      <c r="F76" s="821"/>
      <c r="G76" s="339" t="s">
        <v>236</v>
      </c>
      <c r="H76" s="58"/>
      <c r="I76" s="58"/>
      <c r="J76" s="58"/>
      <c r="K76" s="58"/>
      <c r="L76" s="68" t="s">
        <v>326</v>
      </c>
      <c r="M76" s="57"/>
      <c r="N76" s="57"/>
      <c r="O76" s="57"/>
      <c r="P76" s="57"/>
      <c r="Q76" s="347"/>
    </row>
    <row r="77" spans="1:17" s="18" customFormat="1" ht="60" customHeight="1" x14ac:dyDescent="0.3">
      <c r="A77" s="56"/>
      <c r="B77" s="839"/>
      <c r="C77" s="821"/>
      <c r="D77" s="821"/>
      <c r="E77" s="821"/>
      <c r="F77" s="821"/>
      <c r="G77" s="339" t="s">
        <v>132</v>
      </c>
      <c r="H77" s="58"/>
      <c r="I77" s="58"/>
      <c r="J77" s="58"/>
      <c r="K77" s="58"/>
      <c r="L77" s="68" t="s">
        <v>150</v>
      </c>
      <c r="M77" s="57"/>
      <c r="N77" s="57"/>
      <c r="O77" s="57"/>
      <c r="P77" s="57"/>
      <c r="Q77" s="347"/>
    </row>
    <row r="78" spans="1:17" s="18" customFormat="1" ht="69" customHeight="1" x14ac:dyDescent="0.3">
      <c r="A78" s="56"/>
      <c r="B78" s="839"/>
      <c r="C78" s="821"/>
      <c r="D78" s="821"/>
      <c r="E78" s="821"/>
      <c r="F78" s="821"/>
      <c r="G78" s="339" t="s">
        <v>240</v>
      </c>
      <c r="H78" s="70"/>
      <c r="I78" s="70"/>
      <c r="J78" s="70"/>
      <c r="K78" s="70"/>
      <c r="L78" s="68" t="s">
        <v>327</v>
      </c>
      <c r="M78" s="57"/>
      <c r="N78" s="57"/>
      <c r="O78" s="57"/>
      <c r="P78" s="57"/>
      <c r="Q78" s="347"/>
    </row>
    <row r="79" spans="1:17" s="18" customFormat="1" ht="67.5" customHeight="1" x14ac:dyDescent="0.3">
      <c r="A79" s="56"/>
      <c r="B79" s="839"/>
      <c r="C79" s="820"/>
      <c r="D79" s="820"/>
      <c r="E79" s="820"/>
      <c r="F79" s="820"/>
      <c r="G79" s="339" t="s">
        <v>133</v>
      </c>
      <c r="H79" s="58"/>
      <c r="I79" s="58"/>
      <c r="J79" s="58"/>
      <c r="K79" s="58"/>
      <c r="L79" s="68" t="s">
        <v>151</v>
      </c>
      <c r="M79" s="57"/>
      <c r="N79" s="57"/>
      <c r="O79" s="57"/>
      <c r="P79" s="57"/>
      <c r="Q79" s="347"/>
    </row>
    <row r="80" spans="1:17" s="18" customFormat="1" ht="60" customHeight="1" x14ac:dyDescent="0.3">
      <c r="A80" s="56"/>
      <c r="B80" s="839" t="s">
        <v>134</v>
      </c>
      <c r="C80" s="819"/>
      <c r="D80" s="819"/>
      <c r="E80" s="819"/>
      <c r="F80" s="819"/>
      <c r="G80" s="856" t="s">
        <v>237</v>
      </c>
      <c r="H80" s="58"/>
      <c r="I80" s="58"/>
      <c r="J80" s="58"/>
      <c r="K80" s="58"/>
      <c r="L80" s="68" t="s">
        <v>328</v>
      </c>
      <c r="M80" s="57"/>
      <c r="N80" s="57"/>
      <c r="O80" s="57"/>
      <c r="P80" s="57"/>
      <c r="Q80" s="347"/>
    </row>
    <row r="81" spans="1:17" s="18" customFormat="1" ht="60" customHeight="1" x14ac:dyDescent="0.3">
      <c r="A81" s="56"/>
      <c r="B81" s="839"/>
      <c r="C81" s="821"/>
      <c r="D81" s="821"/>
      <c r="E81" s="821"/>
      <c r="F81" s="821"/>
      <c r="G81" s="857"/>
      <c r="H81" s="58"/>
      <c r="I81" s="58"/>
      <c r="J81" s="58"/>
      <c r="K81" s="58"/>
      <c r="L81" s="68" t="s">
        <v>329</v>
      </c>
      <c r="M81" s="57"/>
      <c r="N81" s="57"/>
      <c r="O81" s="57"/>
      <c r="P81" s="57"/>
      <c r="Q81" s="347"/>
    </row>
    <row r="82" spans="1:17" s="18" customFormat="1" ht="60" customHeight="1" x14ac:dyDescent="0.3">
      <c r="A82" s="56"/>
      <c r="B82" s="839"/>
      <c r="C82" s="821"/>
      <c r="D82" s="821"/>
      <c r="E82" s="821"/>
      <c r="F82" s="821"/>
      <c r="G82" s="335" t="s">
        <v>379</v>
      </c>
      <c r="H82" s="58"/>
      <c r="I82" s="58"/>
      <c r="J82" s="58"/>
      <c r="K82" s="58"/>
      <c r="L82" s="68" t="s">
        <v>330</v>
      </c>
      <c r="M82" s="57"/>
      <c r="N82" s="57"/>
      <c r="O82" s="57"/>
      <c r="P82" s="57"/>
      <c r="Q82" s="347"/>
    </row>
    <row r="83" spans="1:17" s="18" customFormat="1" ht="78.75" customHeight="1" x14ac:dyDescent="0.3">
      <c r="A83" s="56"/>
      <c r="B83" s="839"/>
      <c r="C83" s="821"/>
      <c r="D83" s="821"/>
      <c r="E83" s="821"/>
      <c r="F83" s="821"/>
      <c r="G83" s="335" t="s">
        <v>238</v>
      </c>
      <c r="H83" s="58"/>
      <c r="I83" s="58"/>
      <c r="J83" s="58"/>
      <c r="K83" s="58"/>
      <c r="L83" s="68" t="s">
        <v>331</v>
      </c>
      <c r="M83" s="57"/>
      <c r="N83" s="57"/>
      <c r="O83" s="57"/>
      <c r="P83" s="57"/>
      <c r="Q83" s="347"/>
    </row>
    <row r="84" spans="1:17" s="18" customFormat="1" ht="75" customHeight="1" x14ac:dyDescent="0.3">
      <c r="A84" s="56"/>
      <c r="B84" s="839"/>
      <c r="C84" s="820"/>
      <c r="D84" s="820"/>
      <c r="E84" s="820"/>
      <c r="F84" s="820"/>
      <c r="G84" s="339" t="s">
        <v>239</v>
      </c>
      <c r="H84" s="58"/>
      <c r="I84" s="58"/>
      <c r="J84" s="58"/>
      <c r="K84" s="58"/>
      <c r="L84" s="68" t="s">
        <v>332</v>
      </c>
      <c r="M84" s="57"/>
      <c r="N84" s="57"/>
      <c r="O84" s="57"/>
      <c r="P84" s="57"/>
      <c r="Q84" s="347"/>
    </row>
    <row r="85" spans="1:17" s="18" customFormat="1" ht="85.5" customHeight="1" x14ac:dyDescent="0.3">
      <c r="A85" s="56"/>
      <c r="B85" s="829" t="s">
        <v>241</v>
      </c>
      <c r="C85" s="816"/>
      <c r="D85" s="816"/>
      <c r="E85" s="816"/>
      <c r="F85" s="816"/>
      <c r="G85" s="848" t="s">
        <v>135</v>
      </c>
      <c r="H85" s="296"/>
      <c r="I85" s="296"/>
      <c r="J85" s="296"/>
      <c r="K85" s="296"/>
      <c r="L85" s="306" t="s">
        <v>333</v>
      </c>
      <c r="M85" s="140"/>
      <c r="N85" s="140"/>
      <c r="O85" s="140"/>
      <c r="P85" s="140"/>
      <c r="Q85" s="309"/>
    </row>
    <row r="86" spans="1:17" s="18" customFormat="1" ht="85.5" customHeight="1" x14ac:dyDescent="0.3">
      <c r="A86" s="56"/>
      <c r="B86" s="829"/>
      <c r="C86" s="817"/>
      <c r="D86" s="817"/>
      <c r="E86" s="817"/>
      <c r="F86" s="817"/>
      <c r="G86" s="849"/>
      <c r="H86" s="296"/>
      <c r="I86" s="296"/>
      <c r="J86" s="296"/>
      <c r="K86" s="296"/>
      <c r="L86" s="306" t="s">
        <v>334</v>
      </c>
      <c r="M86" s="140"/>
      <c r="N86" s="140"/>
      <c r="O86" s="140"/>
      <c r="P86" s="140"/>
      <c r="Q86" s="309"/>
    </row>
    <row r="87" spans="1:17" s="18" customFormat="1" ht="85.5" customHeight="1" x14ac:dyDescent="0.3">
      <c r="A87" s="56"/>
      <c r="B87" s="829"/>
      <c r="C87" s="817"/>
      <c r="D87" s="817"/>
      <c r="E87" s="817"/>
      <c r="F87" s="817"/>
      <c r="G87" s="849"/>
      <c r="H87" s="296"/>
      <c r="I87" s="296"/>
      <c r="J87" s="296"/>
      <c r="K87" s="296"/>
      <c r="L87" s="306" t="s">
        <v>335</v>
      </c>
      <c r="M87" s="140"/>
      <c r="N87" s="140"/>
      <c r="O87" s="140"/>
      <c r="P87" s="140"/>
      <c r="Q87" s="309"/>
    </row>
    <row r="88" spans="1:17" s="18" customFormat="1" ht="85.5" customHeight="1" x14ac:dyDescent="0.3">
      <c r="A88" s="56"/>
      <c r="B88" s="829"/>
      <c r="C88" s="817"/>
      <c r="D88" s="817"/>
      <c r="E88" s="817"/>
      <c r="F88" s="817"/>
      <c r="G88" s="849"/>
      <c r="H88" s="296"/>
      <c r="I88" s="296"/>
      <c r="J88" s="296"/>
      <c r="K88" s="296"/>
      <c r="L88" s="306" t="s">
        <v>336</v>
      </c>
      <c r="M88" s="140"/>
      <c r="N88" s="140"/>
      <c r="O88" s="140"/>
      <c r="P88" s="140"/>
      <c r="Q88" s="309"/>
    </row>
    <row r="89" spans="1:17" s="18" customFormat="1" ht="85.5" customHeight="1" x14ac:dyDescent="0.3">
      <c r="A89" s="56"/>
      <c r="B89" s="829"/>
      <c r="C89" s="817"/>
      <c r="D89" s="817"/>
      <c r="E89" s="817"/>
      <c r="F89" s="817"/>
      <c r="G89" s="850"/>
      <c r="H89" s="296"/>
      <c r="I89" s="296"/>
      <c r="J89" s="296"/>
      <c r="K89" s="296"/>
      <c r="L89" s="306" t="s">
        <v>337</v>
      </c>
      <c r="M89" s="140"/>
      <c r="N89" s="140"/>
      <c r="O89" s="140"/>
      <c r="P89" s="140"/>
      <c r="Q89" s="309"/>
    </row>
    <row r="90" spans="1:17" s="18" customFormat="1" ht="85.5" customHeight="1" x14ac:dyDescent="0.3">
      <c r="A90" s="56"/>
      <c r="B90" s="829"/>
      <c r="C90" s="817"/>
      <c r="D90" s="817"/>
      <c r="E90" s="817"/>
      <c r="F90" s="817"/>
      <c r="G90" s="340" t="s">
        <v>242</v>
      </c>
      <c r="H90" s="296"/>
      <c r="I90" s="296"/>
      <c r="J90" s="296"/>
      <c r="K90" s="296"/>
      <c r="L90" s="306" t="s">
        <v>338</v>
      </c>
      <c r="M90" s="140"/>
      <c r="N90" s="140"/>
      <c r="O90" s="140"/>
      <c r="P90" s="140"/>
      <c r="Q90" s="309"/>
    </row>
    <row r="91" spans="1:17" s="18" customFormat="1" ht="85.5" customHeight="1" x14ac:dyDescent="0.3">
      <c r="A91" s="56"/>
      <c r="B91" s="829"/>
      <c r="C91" s="817"/>
      <c r="D91" s="817"/>
      <c r="E91" s="817"/>
      <c r="F91" s="817"/>
      <c r="G91" s="848" t="s">
        <v>243</v>
      </c>
      <c r="H91" s="296"/>
      <c r="I91" s="296"/>
      <c r="J91" s="296"/>
      <c r="K91" s="296"/>
      <c r="L91" s="306" t="s">
        <v>339</v>
      </c>
      <c r="M91" s="140"/>
      <c r="N91" s="140"/>
      <c r="O91" s="140"/>
      <c r="P91" s="140"/>
      <c r="Q91" s="309"/>
    </row>
    <row r="92" spans="1:17" s="18" customFormat="1" ht="85.5" customHeight="1" x14ac:dyDescent="0.3">
      <c r="A92" s="56"/>
      <c r="B92" s="829"/>
      <c r="C92" s="817"/>
      <c r="D92" s="817"/>
      <c r="E92" s="817"/>
      <c r="F92" s="817"/>
      <c r="G92" s="850"/>
      <c r="H92" s="296"/>
      <c r="I92" s="296"/>
      <c r="J92" s="296"/>
      <c r="K92" s="296"/>
      <c r="L92" s="306" t="s">
        <v>340</v>
      </c>
      <c r="M92" s="140"/>
      <c r="N92" s="140"/>
      <c r="O92" s="140"/>
      <c r="P92" s="140"/>
      <c r="Q92" s="309"/>
    </row>
    <row r="93" spans="1:17" s="18" customFormat="1" ht="85.5" customHeight="1" x14ac:dyDescent="0.3">
      <c r="A93" s="56"/>
      <c r="B93" s="829"/>
      <c r="C93" s="818"/>
      <c r="D93" s="818"/>
      <c r="E93" s="818"/>
      <c r="F93" s="818"/>
      <c r="G93" s="340" t="s">
        <v>244</v>
      </c>
      <c r="H93" s="303"/>
      <c r="I93" s="303"/>
      <c r="J93" s="303"/>
      <c r="K93" s="303"/>
      <c r="L93" s="306" t="s">
        <v>152</v>
      </c>
      <c r="M93" s="140"/>
      <c r="N93" s="140"/>
      <c r="O93" s="140"/>
      <c r="P93" s="140"/>
      <c r="Q93" s="309"/>
    </row>
    <row r="94" spans="1:17" s="18" customFormat="1" ht="60" customHeight="1" x14ac:dyDescent="0.3">
      <c r="A94" s="56"/>
      <c r="B94" s="829" t="s">
        <v>245</v>
      </c>
      <c r="C94" s="816"/>
      <c r="D94" s="816"/>
      <c r="E94" s="816"/>
      <c r="F94" s="816"/>
      <c r="G94" s="843" t="s">
        <v>246</v>
      </c>
      <c r="H94" s="827"/>
      <c r="I94" s="827"/>
      <c r="J94" s="827"/>
      <c r="K94" s="827"/>
      <c r="L94" s="306" t="s">
        <v>153</v>
      </c>
      <c r="M94" s="140"/>
      <c r="N94" s="140"/>
      <c r="O94" s="140"/>
      <c r="P94" s="140"/>
      <c r="Q94" s="309"/>
    </row>
    <row r="95" spans="1:17" s="18" customFormat="1" ht="60" customHeight="1" x14ac:dyDescent="0.3">
      <c r="A95" s="56"/>
      <c r="B95" s="829"/>
      <c r="C95" s="817"/>
      <c r="D95" s="817"/>
      <c r="E95" s="817"/>
      <c r="F95" s="817"/>
      <c r="G95" s="843"/>
      <c r="H95" s="828"/>
      <c r="I95" s="828"/>
      <c r="J95" s="828"/>
      <c r="K95" s="828"/>
      <c r="L95" s="306" t="s">
        <v>154</v>
      </c>
      <c r="M95" s="140"/>
      <c r="N95" s="140"/>
      <c r="O95" s="140"/>
      <c r="P95" s="140"/>
      <c r="Q95" s="309"/>
    </row>
    <row r="96" spans="1:17" s="18" customFormat="1" ht="60" customHeight="1" x14ac:dyDescent="0.3">
      <c r="A96" s="56"/>
      <c r="B96" s="829"/>
      <c r="C96" s="818"/>
      <c r="D96" s="818"/>
      <c r="E96" s="818"/>
      <c r="F96" s="818"/>
      <c r="G96" s="340" t="s">
        <v>136</v>
      </c>
      <c r="H96" s="303"/>
      <c r="I96" s="303"/>
      <c r="J96" s="303"/>
      <c r="K96" s="303"/>
      <c r="L96" s="306" t="s">
        <v>341</v>
      </c>
      <c r="M96" s="140"/>
      <c r="N96" s="140"/>
      <c r="O96" s="140"/>
      <c r="P96" s="140"/>
      <c r="Q96" s="309"/>
    </row>
    <row r="97" spans="1:17" s="18" customFormat="1" ht="60" customHeight="1" x14ac:dyDescent="0.3">
      <c r="A97" s="56"/>
      <c r="B97" s="829" t="s">
        <v>247</v>
      </c>
      <c r="C97" s="816"/>
      <c r="D97" s="816"/>
      <c r="E97" s="816"/>
      <c r="F97" s="816"/>
      <c r="G97" s="341" t="s">
        <v>137</v>
      </c>
      <c r="H97" s="296"/>
      <c r="I97" s="296"/>
      <c r="J97" s="296"/>
      <c r="K97" s="296"/>
      <c r="L97" s="306" t="s">
        <v>342</v>
      </c>
      <c r="M97" s="140"/>
      <c r="N97" s="140"/>
      <c r="O97" s="140"/>
      <c r="P97" s="140"/>
      <c r="Q97" s="309"/>
    </row>
    <row r="98" spans="1:17" s="18" customFormat="1" ht="60" customHeight="1" x14ac:dyDescent="0.3">
      <c r="A98" s="56"/>
      <c r="B98" s="829"/>
      <c r="C98" s="817"/>
      <c r="D98" s="817"/>
      <c r="E98" s="817"/>
      <c r="F98" s="817"/>
      <c r="G98" s="341" t="s">
        <v>138</v>
      </c>
      <c r="H98" s="296"/>
      <c r="I98" s="296"/>
      <c r="J98" s="296"/>
      <c r="K98" s="296"/>
      <c r="L98" s="306" t="s">
        <v>343</v>
      </c>
      <c r="M98" s="140"/>
      <c r="N98" s="140"/>
      <c r="O98" s="140"/>
      <c r="P98" s="140"/>
      <c r="Q98" s="309"/>
    </row>
    <row r="99" spans="1:17" s="18" customFormat="1" ht="60" customHeight="1" x14ac:dyDescent="0.3">
      <c r="A99" s="56"/>
      <c r="B99" s="829"/>
      <c r="C99" s="818"/>
      <c r="D99" s="818"/>
      <c r="E99" s="818"/>
      <c r="F99" s="818"/>
      <c r="G99" s="341" t="s">
        <v>139</v>
      </c>
      <c r="H99" s="307"/>
      <c r="I99" s="307"/>
      <c r="J99" s="307"/>
      <c r="K99" s="307"/>
      <c r="L99" s="306" t="s">
        <v>344</v>
      </c>
      <c r="M99" s="140"/>
      <c r="N99" s="140"/>
      <c r="O99" s="140"/>
      <c r="P99" s="140"/>
      <c r="Q99" s="309"/>
    </row>
    <row r="100" spans="1:17" s="18" customFormat="1" ht="132.75" customHeight="1" x14ac:dyDescent="0.3">
      <c r="A100" s="56"/>
      <c r="B100" s="59" t="s">
        <v>248</v>
      </c>
      <c r="C100" s="346"/>
      <c r="D100" s="346"/>
      <c r="E100" s="346"/>
      <c r="F100" s="346"/>
      <c r="G100" s="335" t="s">
        <v>249</v>
      </c>
      <c r="H100" s="60"/>
      <c r="I100" s="60"/>
      <c r="J100" s="60"/>
      <c r="K100" s="60"/>
      <c r="L100" s="64" t="s">
        <v>18</v>
      </c>
      <c r="M100" s="57"/>
      <c r="N100" s="57"/>
      <c r="O100" s="57"/>
      <c r="P100" s="57"/>
      <c r="Q100" s="347"/>
    </row>
    <row r="101" spans="1:17" s="18" customFormat="1" ht="60" customHeight="1" x14ac:dyDescent="0.3">
      <c r="A101" s="56"/>
      <c r="B101" s="839" t="s">
        <v>140</v>
      </c>
      <c r="C101" s="819"/>
      <c r="D101" s="819"/>
      <c r="E101" s="819"/>
      <c r="F101" s="819"/>
      <c r="G101" s="842" t="s">
        <v>15</v>
      </c>
      <c r="H101" s="836"/>
      <c r="I101" s="836"/>
      <c r="J101" s="836"/>
      <c r="K101" s="836"/>
      <c r="L101" s="64" t="s">
        <v>155</v>
      </c>
      <c r="M101" s="57"/>
      <c r="N101" s="57"/>
      <c r="O101" s="57"/>
      <c r="P101" s="57"/>
      <c r="Q101" s="347"/>
    </row>
    <row r="102" spans="1:17" s="18" customFormat="1" ht="60" customHeight="1" x14ac:dyDescent="0.3">
      <c r="A102" s="56"/>
      <c r="B102" s="839"/>
      <c r="C102" s="821"/>
      <c r="D102" s="821"/>
      <c r="E102" s="821"/>
      <c r="F102" s="821"/>
      <c r="G102" s="842"/>
      <c r="H102" s="837"/>
      <c r="I102" s="837"/>
      <c r="J102" s="837"/>
      <c r="K102" s="837"/>
      <c r="L102" s="64" t="s">
        <v>345</v>
      </c>
      <c r="M102" s="57"/>
      <c r="N102" s="57"/>
      <c r="O102" s="57"/>
      <c r="P102" s="57"/>
      <c r="Q102" s="347"/>
    </row>
    <row r="103" spans="1:17" s="18" customFormat="1" ht="60" customHeight="1" x14ac:dyDescent="0.3">
      <c r="A103" s="56"/>
      <c r="B103" s="839"/>
      <c r="C103" s="820"/>
      <c r="D103" s="820"/>
      <c r="E103" s="820"/>
      <c r="F103" s="820"/>
      <c r="G103" s="842"/>
      <c r="H103" s="838"/>
      <c r="I103" s="838"/>
      <c r="J103" s="838"/>
      <c r="K103" s="838"/>
      <c r="L103" s="64" t="s">
        <v>346</v>
      </c>
      <c r="M103" s="57"/>
      <c r="N103" s="57"/>
      <c r="O103" s="57"/>
      <c r="P103" s="57"/>
      <c r="Q103" s="347"/>
    </row>
    <row r="104" spans="1:17" s="18" customFormat="1" ht="92.25" customHeight="1" x14ac:dyDescent="0.3">
      <c r="A104" s="56"/>
      <c r="B104" s="59" t="s">
        <v>250</v>
      </c>
      <c r="C104" s="346"/>
      <c r="D104" s="346"/>
      <c r="E104" s="346"/>
      <c r="F104" s="346"/>
      <c r="G104" s="335" t="s">
        <v>141</v>
      </c>
      <c r="H104" s="60"/>
      <c r="I104" s="60"/>
      <c r="J104" s="60"/>
      <c r="K104" s="60"/>
      <c r="L104" s="64" t="s">
        <v>156</v>
      </c>
      <c r="M104" s="57"/>
      <c r="N104" s="57"/>
      <c r="O104" s="57"/>
      <c r="P104" s="57"/>
      <c r="Q104" s="347"/>
    </row>
    <row r="105" spans="1:17" s="18" customFormat="1" ht="60" customHeight="1" x14ac:dyDescent="0.3">
      <c r="A105" s="56"/>
      <c r="B105" s="839" t="s">
        <v>142</v>
      </c>
      <c r="C105" s="819"/>
      <c r="D105" s="819"/>
      <c r="E105" s="819"/>
      <c r="F105" s="819"/>
      <c r="G105" s="335" t="s">
        <v>251</v>
      </c>
      <c r="H105" s="60"/>
      <c r="I105" s="60"/>
      <c r="J105" s="60"/>
      <c r="K105" s="60"/>
      <c r="L105" s="64" t="s">
        <v>347</v>
      </c>
      <c r="M105" s="57"/>
      <c r="N105" s="57"/>
      <c r="O105" s="57"/>
      <c r="P105" s="57"/>
      <c r="Q105" s="347"/>
    </row>
    <row r="106" spans="1:17" s="18" customFormat="1" ht="60" customHeight="1" x14ac:dyDescent="0.3">
      <c r="A106" s="56"/>
      <c r="B106" s="839"/>
      <c r="C106" s="820"/>
      <c r="D106" s="820"/>
      <c r="E106" s="820"/>
      <c r="F106" s="820"/>
      <c r="G106" s="335" t="s">
        <v>143</v>
      </c>
      <c r="H106" s="60"/>
      <c r="I106" s="60"/>
      <c r="J106" s="60"/>
      <c r="K106" s="60"/>
      <c r="L106" s="64" t="s">
        <v>157</v>
      </c>
      <c r="M106" s="57"/>
      <c r="N106" s="57"/>
      <c r="O106" s="57"/>
      <c r="P106" s="57"/>
      <c r="Q106" s="347"/>
    </row>
    <row r="107" spans="1:17" s="18" customFormat="1" ht="60" customHeight="1" x14ac:dyDescent="0.3">
      <c r="A107" s="56"/>
      <c r="B107" s="839" t="s">
        <v>144</v>
      </c>
      <c r="C107" s="819"/>
      <c r="D107" s="819"/>
      <c r="E107" s="819"/>
      <c r="F107" s="819"/>
      <c r="G107" s="842" t="s">
        <v>252</v>
      </c>
      <c r="H107" s="836"/>
      <c r="I107" s="836"/>
      <c r="J107" s="836"/>
      <c r="K107" s="836"/>
      <c r="L107" s="64" t="s">
        <v>158</v>
      </c>
      <c r="M107" s="57"/>
      <c r="N107" s="57"/>
      <c r="O107" s="57"/>
      <c r="P107" s="57"/>
      <c r="Q107" s="347"/>
    </row>
    <row r="108" spans="1:17" s="18" customFormat="1" ht="60" customHeight="1" x14ac:dyDescent="0.3">
      <c r="A108" s="56"/>
      <c r="B108" s="839"/>
      <c r="C108" s="820"/>
      <c r="D108" s="820"/>
      <c r="E108" s="820"/>
      <c r="F108" s="820"/>
      <c r="G108" s="842"/>
      <c r="H108" s="838"/>
      <c r="I108" s="838"/>
      <c r="J108" s="838"/>
      <c r="K108" s="838"/>
      <c r="L108" s="64" t="s">
        <v>159</v>
      </c>
      <c r="M108" s="57"/>
      <c r="N108" s="57"/>
      <c r="O108" s="57"/>
      <c r="P108" s="57"/>
      <c r="Q108" s="347"/>
    </row>
    <row r="109" spans="1:17" s="18" customFormat="1" ht="77.25" customHeight="1" x14ac:dyDescent="0.3">
      <c r="A109" s="56"/>
      <c r="B109" s="839" t="s">
        <v>254</v>
      </c>
      <c r="C109" s="819"/>
      <c r="D109" s="819"/>
      <c r="E109" s="819"/>
      <c r="F109" s="819"/>
      <c r="G109" s="335" t="s">
        <v>253</v>
      </c>
      <c r="H109" s="60"/>
      <c r="I109" s="60"/>
      <c r="J109" s="60"/>
      <c r="K109" s="60"/>
      <c r="L109" s="64" t="s">
        <v>348</v>
      </c>
      <c r="M109" s="57"/>
      <c r="N109" s="57"/>
      <c r="O109" s="57"/>
      <c r="P109" s="57"/>
      <c r="Q109" s="347"/>
    </row>
    <row r="110" spans="1:17" s="18" customFormat="1" ht="60" customHeight="1" x14ac:dyDescent="0.3">
      <c r="A110" s="56"/>
      <c r="B110" s="839"/>
      <c r="C110" s="821"/>
      <c r="D110" s="821"/>
      <c r="E110" s="821"/>
      <c r="F110" s="821"/>
      <c r="G110" s="335" t="s">
        <v>145</v>
      </c>
      <c r="H110" s="60"/>
      <c r="I110" s="60"/>
      <c r="J110" s="60"/>
      <c r="K110" s="60"/>
      <c r="L110" s="64" t="s">
        <v>349</v>
      </c>
      <c r="M110" s="57"/>
      <c r="N110" s="57"/>
      <c r="O110" s="57"/>
      <c r="P110" s="57"/>
      <c r="Q110" s="347"/>
    </row>
    <row r="111" spans="1:17" s="18" customFormat="1" ht="75.75" customHeight="1" x14ac:dyDescent="0.3">
      <c r="A111" s="56"/>
      <c r="B111" s="839"/>
      <c r="C111" s="820"/>
      <c r="D111" s="820"/>
      <c r="E111" s="820"/>
      <c r="F111" s="820"/>
      <c r="G111" s="335" t="s">
        <v>146</v>
      </c>
      <c r="H111" s="60"/>
      <c r="I111" s="60"/>
      <c r="J111" s="60"/>
      <c r="K111" s="60"/>
      <c r="L111" s="64" t="s">
        <v>350</v>
      </c>
      <c r="M111" s="57"/>
      <c r="N111" s="57"/>
      <c r="O111" s="57"/>
      <c r="P111" s="57"/>
      <c r="Q111" s="347"/>
    </row>
    <row r="112" spans="1:17" s="18" customFormat="1" ht="60" customHeight="1" x14ac:dyDescent="0.3">
      <c r="A112" s="56"/>
      <c r="B112" s="829" t="s">
        <v>255</v>
      </c>
      <c r="C112" s="816"/>
      <c r="D112" s="816" t="s">
        <v>1056</v>
      </c>
      <c r="E112" s="816"/>
      <c r="F112" s="816"/>
      <c r="G112" s="843" t="s">
        <v>256</v>
      </c>
      <c r="H112" s="827" t="s">
        <v>1057</v>
      </c>
      <c r="I112" s="827"/>
      <c r="J112" s="827" t="s">
        <v>1058</v>
      </c>
      <c r="K112" s="827" t="s">
        <v>1055</v>
      </c>
      <c r="L112" s="302" t="s">
        <v>161</v>
      </c>
      <c r="M112" s="140"/>
      <c r="N112" s="140" t="s">
        <v>1056</v>
      </c>
      <c r="O112" s="140"/>
      <c r="P112" s="140"/>
      <c r="Q112" s="309"/>
    </row>
    <row r="113" spans="1:17" s="18" customFormat="1" ht="60" customHeight="1" x14ac:dyDescent="0.3">
      <c r="A113" s="56"/>
      <c r="B113" s="829"/>
      <c r="C113" s="817"/>
      <c r="D113" s="817"/>
      <c r="E113" s="817"/>
      <c r="F113" s="817"/>
      <c r="G113" s="843"/>
      <c r="H113" s="828"/>
      <c r="I113" s="828"/>
      <c r="J113" s="828"/>
      <c r="K113" s="828"/>
      <c r="L113" s="302" t="s">
        <v>351</v>
      </c>
      <c r="M113" s="140" t="s">
        <v>1056</v>
      </c>
      <c r="N113" s="140"/>
      <c r="O113" s="140" t="s">
        <v>1059</v>
      </c>
      <c r="P113" s="140" t="s">
        <v>1060</v>
      </c>
      <c r="Q113" s="309"/>
    </row>
    <row r="114" spans="1:17" s="18" customFormat="1" ht="60" customHeight="1" x14ac:dyDescent="0.3">
      <c r="A114" s="56"/>
      <c r="B114" s="829"/>
      <c r="C114" s="817"/>
      <c r="D114" s="817"/>
      <c r="E114" s="817"/>
      <c r="F114" s="817"/>
      <c r="G114" s="848" t="s">
        <v>257</v>
      </c>
      <c r="H114" s="296" t="s">
        <v>1057</v>
      </c>
      <c r="I114" s="296"/>
      <c r="J114" s="296"/>
      <c r="K114" s="296"/>
      <c r="L114" s="302" t="s">
        <v>352</v>
      </c>
      <c r="M114" s="140"/>
      <c r="N114" s="140" t="s">
        <v>1056</v>
      </c>
      <c r="O114" s="140"/>
      <c r="P114" s="140"/>
      <c r="Q114" s="309"/>
    </row>
    <row r="115" spans="1:17" s="18" customFormat="1" ht="60" customHeight="1" x14ac:dyDescent="0.3">
      <c r="A115" s="56"/>
      <c r="B115" s="829"/>
      <c r="C115" s="818"/>
      <c r="D115" s="818"/>
      <c r="E115" s="818"/>
      <c r="F115" s="818"/>
      <c r="G115" s="850"/>
      <c r="H115" s="303" t="s">
        <v>1057</v>
      </c>
      <c r="I115" s="303"/>
      <c r="J115" s="308"/>
      <c r="K115" s="308"/>
      <c r="L115" s="302" t="s">
        <v>353</v>
      </c>
      <c r="M115" s="140" t="s">
        <v>1056</v>
      </c>
      <c r="N115" s="140"/>
      <c r="O115" s="140"/>
      <c r="P115" s="140"/>
      <c r="Q115" s="309"/>
    </row>
    <row r="116" spans="1:17" s="18" customFormat="1" ht="71.25" customHeight="1" x14ac:dyDescent="0.3">
      <c r="A116" s="56"/>
      <c r="B116" s="829" t="s">
        <v>258</v>
      </c>
      <c r="C116" s="816"/>
      <c r="D116" s="816"/>
      <c r="E116" s="816"/>
      <c r="F116" s="816"/>
      <c r="G116" s="840" t="s">
        <v>16</v>
      </c>
      <c r="H116" s="301"/>
      <c r="I116" s="301"/>
      <c r="J116" s="301"/>
      <c r="K116" s="301"/>
      <c r="L116" s="302" t="s">
        <v>19</v>
      </c>
      <c r="M116" s="140"/>
      <c r="N116" s="140"/>
      <c r="O116" s="140"/>
      <c r="P116" s="140"/>
      <c r="Q116" s="309"/>
    </row>
    <row r="117" spans="1:17" s="18" customFormat="1" ht="71.25" customHeight="1" x14ac:dyDescent="0.3">
      <c r="A117" s="56"/>
      <c r="B117" s="829"/>
      <c r="C117" s="817"/>
      <c r="D117" s="817"/>
      <c r="E117" s="817"/>
      <c r="F117" s="817"/>
      <c r="G117" s="841"/>
      <c r="H117" s="301"/>
      <c r="I117" s="301"/>
      <c r="J117" s="301"/>
      <c r="K117" s="301"/>
      <c r="L117" s="302" t="s">
        <v>354</v>
      </c>
      <c r="M117" s="140"/>
      <c r="N117" s="140"/>
      <c r="O117" s="140"/>
      <c r="P117" s="140"/>
      <c r="Q117" s="309"/>
    </row>
    <row r="118" spans="1:17" s="18" customFormat="1" ht="71.25" customHeight="1" x14ac:dyDescent="0.3">
      <c r="A118" s="56"/>
      <c r="B118" s="829"/>
      <c r="C118" s="817"/>
      <c r="D118" s="817"/>
      <c r="E118" s="817"/>
      <c r="F118" s="817"/>
      <c r="G118" s="840" t="s">
        <v>259</v>
      </c>
      <c r="H118" s="301"/>
      <c r="I118" s="301"/>
      <c r="J118" s="301"/>
      <c r="K118" s="301"/>
      <c r="L118" s="302" t="s">
        <v>355</v>
      </c>
      <c r="M118" s="140"/>
      <c r="N118" s="140"/>
      <c r="O118" s="140"/>
      <c r="P118" s="140"/>
      <c r="Q118" s="309"/>
    </row>
    <row r="119" spans="1:17" s="18" customFormat="1" ht="71.25" customHeight="1" x14ac:dyDescent="0.3">
      <c r="A119" s="56"/>
      <c r="B119" s="829"/>
      <c r="C119" s="817"/>
      <c r="D119" s="817"/>
      <c r="E119" s="817"/>
      <c r="F119" s="817"/>
      <c r="G119" s="841"/>
      <c r="H119" s="301"/>
      <c r="I119" s="301"/>
      <c r="J119" s="301"/>
      <c r="K119" s="301"/>
      <c r="L119" s="302" t="s">
        <v>356</v>
      </c>
      <c r="M119" s="140"/>
      <c r="N119" s="140"/>
      <c r="O119" s="140"/>
      <c r="P119" s="140"/>
      <c r="Q119" s="309"/>
    </row>
    <row r="120" spans="1:17" s="18" customFormat="1" ht="71.25" customHeight="1" x14ac:dyDescent="0.3">
      <c r="A120" s="56"/>
      <c r="B120" s="829"/>
      <c r="C120" s="817"/>
      <c r="D120" s="817"/>
      <c r="E120" s="817"/>
      <c r="F120" s="817"/>
      <c r="G120" s="840" t="s">
        <v>149</v>
      </c>
      <c r="H120" s="301"/>
      <c r="I120" s="301"/>
      <c r="J120" s="301"/>
      <c r="K120" s="301"/>
      <c r="L120" s="302" t="s">
        <v>162</v>
      </c>
      <c r="M120" s="140"/>
      <c r="N120" s="140"/>
      <c r="O120" s="140"/>
      <c r="P120" s="140"/>
      <c r="Q120" s="309"/>
    </row>
    <row r="121" spans="1:17" s="18" customFormat="1" ht="71.25" customHeight="1" x14ac:dyDescent="0.3">
      <c r="A121" s="56"/>
      <c r="B121" s="829"/>
      <c r="C121" s="817"/>
      <c r="D121" s="817"/>
      <c r="E121" s="817"/>
      <c r="F121" s="817"/>
      <c r="G121" s="841"/>
      <c r="H121" s="301"/>
      <c r="I121" s="301"/>
      <c r="J121" s="301"/>
      <c r="K121" s="301"/>
      <c r="L121" s="302" t="s">
        <v>357</v>
      </c>
      <c r="M121" s="140"/>
      <c r="N121" s="140"/>
      <c r="O121" s="140"/>
      <c r="P121" s="140"/>
      <c r="Q121" s="309"/>
    </row>
    <row r="122" spans="1:17" s="18" customFormat="1" ht="105.75" customHeight="1" x14ac:dyDescent="0.3">
      <c r="A122" s="56"/>
      <c r="B122" s="829"/>
      <c r="C122" s="817"/>
      <c r="D122" s="817"/>
      <c r="E122" s="817"/>
      <c r="F122" s="817"/>
      <c r="G122" s="342" t="s">
        <v>17</v>
      </c>
      <c r="H122" s="301"/>
      <c r="I122" s="301"/>
      <c r="J122" s="301"/>
      <c r="K122" s="301"/>
      <c r="L122" s="302" t="s">
        <v>20</v>
      </c>
      <c r="M122" s="140"/>
      <c r="N122" s="140"/>
      <c r="O122" s="140"/>
      <c r="P122" s="140"/>
      <c r="Q122" s="309"/>
    </row>
    <row r="123" spans="1:17" s="18" customFormat="1" ht="105.75" customHeight="1" x14ac:dyDescent="0.3">
      <c r="A123" s="56"/>
      <c r="B123" s="829"/>
      <c r="C123" s="817"/>
      <c r="D123" s="817"/>
      <c r="E123" s="817"/>
      <c r="F123" s="817"/>
      <c r="G123" s="840" t="s">
        <v>260</v>
      </c>
      <c r="H123" s="301"/>
      <c r="I123" s="301"/>
      <c r="J123" s="301"/>
      <c r="K123" s="301"/>
      <c r="L123" s="302" t="s">
        <v>358</v>
      </c>
      <c r="M123" s="140"/>
      <c r="N123" s="140"/>
      <c r="O123" s="140"/>
      <c r="P123" s="140"/>
      <c r="Q123" s="309"/>
    </row>
    <row r="124" spans="1:17" s="18" customFormat="1" ht="105.75" customHeight="1" x14ac:dyDescent="0.3">
      <c r="A124" s="56"/>
      <c r="B124" s="829"/>
      <c r="C124" s="818"/>
      <c r="D124" s="818"/>
      <c r="E124" s="818"/>
      <c r="F124" s="818"/>
      <c r="G124" s="841"/>
      <c r="H124" s="301"/>
      <c r="I124" s="301"/>
      <c r="J124" s="301"/>
      <c r="K124" s="301"/>
      <c r="L124" s="302" t="s">
        <v>359</v>
      </c>
      <c r="M124" s="140"/>
      <c r="N124" s="140"/>
      <c r="O124" s="140"/>
      <c r="P124" s="140"/>
      <c r="Q124" s="309"/>
    </row>
    <row r="125" spans="1:17" s="18" customFormat="1" ht="105.75" customHeight="1" x14ac:dyDescent="0.3">
      <c r="A125" s="56"/>
      <c r="B125" s="829" t="s">
        <v>261</v>
      </c>
      <c r="C125" s="816"/>
      <c r="D125" s="816"/>
      <c r="E125" s="816"/>
      <c r="F125" s="816"/>
      <c r="G125" s="342" t="s">
        <v>262</v>
      </c>
      <c r="H125" s="296"/>
      <c r="I125" s="296"/>
      <c r="J125" s="296"/>
      <c r="K125" s="296"/>
      <c r="L125" s="302" t="s">
        <v>360</v>
      </c>
      <c r="M125" s="140"/>
      <c r="N125" s="140"/>
      <c r="O125" s="140"/>
      <c r="P125" s="140"/>
      <c r="Q125" s="309"/>
    </row>
    <row r="126" spans="1:17" s="18" customFormat="1" ht="105.75" customHeight="1" x14ac:dyDescent="0.3">
      <c r="A126" s="56"/>
      <c r="B126" s="829"/>
      <c r="C126" s="817"/>
      <c r="D126" s="817"/>
      <c r="E126" s="817"/>
      <c r="F126" s="817"/>
      <c r="G126" s="342" t="s">
        <v>147</v>
      </c>
      <c r="H126" s="303"/>
      <c r="I126" s="303"/>
      <c r="J126" s="303"/>
      <c r="K126" s="303"/>
      <c r="L126" s="302" t="s">
        <v>361</v>
      </c>
      <c r="M126" s="140"/>
      <c r="N126" s="140"/>
      <c r="O126" s="140"/>
      <c r="P126" s="140"/>
      <c r="Q126" s="309"/>
    </row>
    <row r="127" spans="1:17" s="18" customFormat="1" ht="105.75" customHeight="1" x14ac:dyDescent="0.3">
      <c r="A127" s="56"/>
      <c r="B127" s="829"/>
      <c r="C127" s="817"/>
      <c r="D127" s="817"/>
      <c r="E127" s="817"/>
      <c r="F127" s="817"/>
      <c r="G127" s="840" t="s">
        <v>263</v>
      </c>
      <c r="H127" s="825"/>
      <c r="I127" s="825"/>
      <c r="J127" s="825"/>
      <c r="K127" s="825"/>
      <c r="L127" s="302" t="s">
        <v>160</v>
      </c>
      <c r="M127" s="309"/>
      <c r="N127" s="309"/>
      <c r="O127" s="309"/>
      <c r="P127" s="309"/>
      <c r="Q127" s="309"/>
    </row>
    <row r="128" spans="1:17" s="18" customFormat="1" ht="105.75" customHeight="1" x14ac:dyDescent="0.3">
      <c r="A128" s="56"/>
      <c r="B128" s="829"/>
      <c r="C128" s="818"/>
      <c r="D128" s="818"/>
      <c r="E128" s="818"/>
      <c r="F128" s="818"/>
      <c r="G128" s="841"/>
      <c r="H128" s="826"/>
      <c r="I128" s="826"/>
      <c r="J128" s="826"/>
      <c r="K128" s="826"/>
      <c r="L128" s="331" t="s">
        <v>362</v>
      </c>
      <c r="M128" s="309"/>
      <c r="N128" s="309"/>
      <c r="O128" s="309"/>
      <c r="P128" s="309"/>
      <c r="Q128" s="309"/>
    </row>
    <row r="129" spans="1:17" s="18" customFormat="1" ht="105.75" customHeight="1" x14ac:dyDescent="0.3">
      <c r="A129" s="56"/>
      <c r="B129" s="829" t="s">
        <v>177</v>
      </c>
      <c r="C129" s="816"/>
      <c r="D129" s="816"/>
      <c r="E129" s="816"/>
      <c r="F129" s="816"/>
      <c r="G129" s="830" t="s">
        <v>166</v>
      </c>
      <c r="H129" s="310"/>
      <c r="I129" s="310"/>
      <c r="J129" s="310"/>
      <c r="K129" s="310"/>
      <c r="L129" s="311" t="s">
        <v>148</v>
      </c>
      <c r="M129" s="310"/>
      <c r="N129" s="310"/>
      <c r="O129" s="310"/>
      <c r="P129" s="310"/>
      <c r="Q129" s="309"/>
    </row>
    <row r="130" spans="1:17" s="18" customFormat="1" ht="105.75" customHeight="1" x14ac:dyDescent="0.3">
      <c r="A130" s="56"/>
      <c r="B130" s="829"/>
      <c r="C130" s="817"/>
      <c r="D130" s="817"/>
      <c r="E130" s="817"/>
      <c r="F130" s="817"/>
      <c r="G130" s="830"/>
      <c r="H130" s="310"/>
      <c r="I130" s="310"/>
      <c r="J130" s="310"/>
      <c r="K130" s="310"/>
      <c r="L130" s="311" t="s">
        <v>363</v>
      </c>
      <c r="M130" s="310"/>
      <c r="N130" s="310"/>
      <c r="O130" s="310"/>
      <c r="P130" s="310"/>
      <c r="Q130" s="309"/>
    </row>
    <row r="131" spans="1:17" s="18" customFormat="1" ht="105.75" customHeight="1" x14ac:dyDescent="0.3">
      <c r="A131" s="56"/>
      <c r="B131" s="829"/>
      <c r="C131" s="817"/>
      <c r="D131" s="817"/>
      <c r="E131" s="817"/>
      <c r="F131" s="817"/>
      <c r="G131" s="830"/>
      <c r="H131" s="310"/>
      <c r="I131" s="310"/>
      <c r="J131" s="310"/>
      <c r="K131" s="310"/>
      <c r="L131" s="311" t="s">
        <v>364</v>
      </c>
      <c r="M131" s="310"/>
      <c r="N131" s="310"/>
      <c r="O131" s="310"/>
      <c r="P131" s="310"/>
      <c r="Q131" s="309"/>
    </row>
    <row r="132" spans="1:17" s="18" customFormat="1" ht="56.25" customHeight="1" x14ac:dyDescent="0.3">
      <c r="A132" s="56"/>
      <c r="B132" s="829"/>
      <c r="C132" s="817"/>
      <c r="D132" s="817"/>
      <c r="E132" s="817"/>
      <c r="F132" s="817"/>
      <c r="G132" s="830" t="s">
        <v>163</v>
      </c>
      <c r="H132" s="310"/>
      <c r="I132" s="310"/>
      <c r="J132" s="310"/>
      <c r="K132" s="310"/>
      <c r="L132" s="311" t="s">
        <v>175</v>
      </c>
      <c r="M132" s="310"/>
      <c r="N132" s="310"/>
      <c r="O132" s="310"/>
      <c r="P132" s="310"/>
      <c r="Q132" s="309"/>
    </row>
    <row r="133" spans="1:17" s="18" customFormat="1" ht="75.75" customHeight="1" x14ac:dyDescent="0.3">
      <c r="A133" s="56"/>
      <c r="B133" s="829"/>
      <c r="C133" s="817"/>
      <c r="D133" s="817"/>
      <c r="E133" s="817"/>
      <c r="F133" s="817"/>
      <c r="G133" s="830"/>
      <c r="H133" s="310"/>
      <c r="I133" s="310"/>
      <c r="J133" s="310"/>
      <c r="K133" s="310"/>
      <c r="L133" s="311" t="s">
        <v>167</v>
      </c>
      <c r="M133" s="310"/>
      <c r="N133" s="310"/>
      <c r="O133" s="310"/>
      <c r="P133" s="310"/>
      <c r="Q133" s="309"/>
    </row>
    <row r="134" spans="1:17" s="18" customFormat="1" ht="75.75" customHeight="1" x14ac:dyDescent="0.3">
      <c r="A134" s="56"/>
      <c r="B134" s="829"/>
      <c r="C134" s="817"/>
      <c r="D134" s="817"/>
      <c r="E134" s="817"/>
      <c r="F134" s="817"/>
      <c r="G134" s="830" t="s">
        <v>164</v>
      </c>
      <c r="H134" s="310"/>
      <c r="I134" s="310"/>
      <c r="J134" s="310"/>
      <c r="K134" s="310"/>
      <c r="L134" s="311" t="s">
        <v>168</v>
      </c>
      <c r="M134" s="310"/>
      <c r="N134" s="310"/>
      <c r="O134" s="310"/>
      <c r="P134" s="310"/>
      <c r="Q134" s="309"/>
    </row>
    <row r="135" spans="1:17" s="18" customFormat="1" ht="75.75" customHeight="1" x14ac:dyDescent="0.3">
      <c r="A135" s="56"/>
      <c r="B135" s="829"/>
      <c r="C135" s="817"/>
      <c r="D135" s="817"/>
      <c r="E135" s="817"/>
      <c r="F135" s="817"/>
      <c r="G135" s="830"/>
      <c r="H135" s="310"/>
      <c r="I135" s="310"/>
      <c r="J135" s="310"/>
      <c r="K135" s="310"/>
      <c r="L135" s="311" t="s">
        <v>169</v>
      </c>
      <c r="M135" s="310"/>
      <c r="N135" s="310"/>
      <c r="O135" s="310"/>
      <c r="P135" s="310"/>
      <c r="Q135" s="309"/>
    </row>
    <row r="136" spans="1:17" s="18" customFormat="1" ht="75.75" customHeight="1" x14ac:dyDescent="0.3">
      <c r="A136" s="56"/>
      <c r="B136" s="829"/>
      <c r="C136" s="817"/>
      <c r="D136" s="817"/>
      <c r="E136" s="817"/>
      <c r="F136" s="817"/>
      <c r="G136" s="830"/>
      <c r="H136" s="310"/>
      <c r="I136" s="310"/>
      <c r="J136" s="310"/>
      <c r="K136" s="310"/>
      <c r="L136" s="311" t="s">
        <v>365</v>
      </c>
      <c r="M136" s="310"/>
      <c r="N136" s="310"/>
      <c r="O136" s="310"/>
      <c r="P136" s="310"/>
      <c r="Q136" s="309"/>
    </row>
    <row r="137" spans="1:17" s="18" customFormat="1" ht="75.75" customHeight="1" x14ac:dyDescent="0.3">
      <c r="A137" s="56"/>
      <c r="B137" s="829"/>
      <c r="C137" s="817"/>
      <c r="D137" s="817"/>
      <c r="E137" s="817"/>
      <c r="F137" s="817"/>
      <c r="G137" s="830" t="s">
        <v>165</v>
      </c>
      <c r="H137" s="310"/>
      <c r="I137" s="310"/>
      <c r="J137" s="310"/>
      <c r="K137" s="310"/>
      <c r="L137" s="311" t="s">
        <v>171</v>
      </c>
      <c r="M137" s="310"/>
      <c r="N137" s="310"/>
      <c r="O137" s="310"/>
      <c r="P137" s="310"/>
      <c r="Q137" s="309"/>
    </row>
    <row r="138" spans="1:17" s="18" customFormat="1" ht="75" customHeight="1" x14ac:dyDescent="0.3">
      <c r="A138" s="56"/>
      <c r="B138" s="829"/>
      <c r="C138" s="817"/>
      <c r="D138" s="817"/>
      <c r="E138" s="817"/>
      <c r="F138" s="817"/>
      <c r="G138" s="830"/>
      <c r="H138" s="310"/>
      <c r="I138" s="310"/>
      <c r="J138" s="310"/>
      <c r="K138" s="310"/>
      <c r="L138" s="311" t="s">
        <v>172</v>
      </c>
      <c r="M138" s="310"/>
      <c r="N138" s="310"/>
      <c r="O138" s="310"/>
      <c r="P138" s="310"/>
      <c r="Q138" s="309"/>
    </row>
    <row r="139" spans="1:17" s="18" customFormat="1" ht="75" customHeight="1" x14ac:dyDescent="0.3">
      <c r="A139" s="56"/>
      <c r="B139" s="829"/>
      <c r="C139" s="817"/>
      <c r="D139" s="817"/>
      <c r="E139" s="817"/>
      <c r="F139" s="817"/>
      <c r="G139" s="830" t="s">
        <v>173</v>
      </c>
      <c r="H139" s="310"/>
      <c r="I139" s="310"/>
      <c r="J139" s="310"/>
      <c r="K139" s="310"/>
      <c r="L139" s="311" t="s">
        <v>366</v>
      </c>
      <c r="M139" s="310"/>
      <c r="N139" s="310"/>
      <c r="O139" s="310"/>
      <c r="P139" s="310"/>
      <c r="Q139" s="309"/>
    </row>
    <row r="140" spans="1:17" s="18" customFormat="1" ht="75" customHeight="1" x14ac:dyDescent="0.3">
      <c r="A140" s="56"/>
      <c r="B140" s="829"/>
      <c r="C140" s="817"/>
      <c r="D140" s="817"/>
      <c r="E140" s="817"/>
      <c r="F140" s="817"/>
      <c r="G140" s="830"/>
      <c r="H140" s="310"/>
      <c r="I140" s="310"/>
      <c r="J140" s="310"/>
      <c r="K140" s="310"/>
      <c r="L140" s="311" t="s">
        <v>174</v>
      </c>
      <c r="M140" s="310"/>
      <c r="N140" s="310"/>
      <c r="O140" s="310"/>
      <c r="P140" s="310"/>
      <c r="Q140" s="309"/>
    </row>
    <row r="141" spans="1:17" s="18" customFormat="1" ht="75" customHeight="1" x14ac:dyDescent="0.3">
      <c r="A141" s="56"/>
      <c r="B141" s="829"/>
      <c r="C141" s="817"/>
      <c r="D141" s="817"/>
      <c r="E141" s="817"/>
      <c r="F141" s="817"/>
      <c r="G141" s="830"/>
      <c r="H141" s="310"/>
      <c r="I141" s="310"/>
      <c r="J141" s="310"/>
      <c r="K141" s="310"/>
      <c r="L141" s="311" t="s">
        <v>170</v>
      </c>
      <c r="M141" s="310"/>
      <c r="N141" s="310"/>
      <c r="O141" s="310"/>
      <c r="P141" s="310"/>
      <c r="Q141" s="309"/>
    </row>
    <row r="142" spans="1:17" s="18" customFormat="1" ht="83.25" customHeight="1" x14ac:dyDescent="0.3">
      <c r="A142" s="56"/>
      <c r="B142" s="829"/>
      <c r="C142" s="818"/>
      <c r="D142" s="818"/>
      <c r="E142" s="818"/>
      <c r="F142" s="818"/>
      <c r="G142" s="343" t="s">
        <v>176</v>
      </c>
      <c r="H142" s="310"/>
      <c r="I142" s="310"/>
      <c r="J142" s="310"/>
      <c r="K142" s="310"/>
      <c r="L142" s="311" t="s">
        <v>367</v>
      </c>
      <c r="M142" s="310"/>
      <c r="N142" s="310"/>
      <c r="O142" s="310"/>
      <c r="P142" s="310"/>
      <c r="Q142" s="309"/>
    </row>
    <row r="143" spans="1:17" ht="93" customHeight="1" x14ac:dyDescent="0.25">
      <c r="B143" s="860" t="s">
        <v>368</v>
      </c>
      <c r="C143" s="811"/>
      <c r="D143" s="811"/>
      <c r="E143" s="811"/>
      <c r="F143" s="811"/>
      <c r="G143" s="344" t="s">
        <v>369</v>
      </c>
      <c r="H143" s="69"/>
      <c r="I143" s="69"/>
      <c r="J143" s="69"/>
      <c r="K143" s="69"/>
      <c r="L143" s="64" t="s">
        <v>373</v>
      </c>
      <c r="M143" s="69"/>
      <c r="N143" s="69"/>
      <c r="O143" s="69"/>
      <c r="P143" s="69"/>
      <c r="Q143" s="348"/>
    </row>
    <row r="144" spans="1:17" ht="93" customHeight="1" x14ac:dyDescent="0.25">
      <c r="B144" s="860"/>
      <c r="C144" s="812"/>
      <c r="D144" s="812"/>
      <c r="E144" s="812"/>
      <c r="F144" s="812"/>
      <c r="G144" s="344" t="s">
        <v>370</v>
      </c>
      <c r="H144" s="69"/>
      <c r="I144" s="69"/>
      <c r="J144" s="69"/>
      <c r="K144" s="69"/>
      <c r="L144" s="64" t="s">
        <v>374</v>
      </c>
      <c r="M144" s="69"/>
      <c r="N144" s="69"/>
      <c r="O144" s="69"/>
      <c r="P144" s="69"/>
      <c r="Q144" s="348"/>
    </row>
    <row r="145" spans="2:17" ht="93" customHeight="1" x14ac:dyDescent="0.25">
      <c r="B145" s="860"/>
      <c r="C145" s="812"/>
      <c r="D145" s="812"/>
      <c r="E145" s="812"/>
      <c r="F145" s="812"/>
      <c r="G145" s="858" t="s">
        <v>371</v>
      </c>
      <c r="H145" s="69"/>
      <c r="I145" s="69"/>
      <c r="J145" s="69"/>
      <c r="K145" s="69"/>
      <c r="L145" s="64" t="s">
        <v>375</v>
      </c>
      <c r="M145" s="69"/>
      <c r="N145" s="69"/>
      <c r="O145" s="69"/>
      <c r="P145" s="69"/>
      <c r="Q145" s="348"/>
    </row>
    <row r="146" spans="2:17" ht="93" customHeight="1" x14ac:dyDescent="0.25">
      <c r="B146" s="860"/>
      <c r="C146" s="812"/>
      <c r="D146" s="812"/>
      <c r="E146" s="812"/>
      <c r="F146" s="812"/>
      <c r="G146" s="859"/>
      <c r="H146" s="69"/>
      <c r="I146" s="69"/>
      <c r="J146" s="69"/>
      <c r="K146" s="69"/>
      <c r="L146" s="64" t="s">
        <v>376</v>
      </c>
      <c r="M146" s="69"/>
      <c r="N146" s="69"/>
      <c r="O146" s="69"/>
      <c r="P146" s="69"/>
      <c r="Q146" s="348"/>
    </row>
    <row r="147" spans="2:17" ht="93" customHeight="1" x14ac:dyDescent="0.25">
      <c r="B147" s="860"/>
      <c r="C147" s="812"/>
      <c r="D147" s="812"/>
      <c r="E147" s="812"/>
      <c r="F147" s="812"/>
      <c r="G147" s="858" t="s">
        <v>372</v>
      </c>
      <c r="H147" s="69"/>
      <c r="I147" s="69"/>
      <c r="J147" s="69"/>
      <c r="K147" s="69"/>
      <c r="L147" s="64" t="s">
        <v>377</v>
      </c>
      <c r="M147" s="69"/>
      <c r="N147" s="69"/>
      <c r="O147" s="69"/>
      <c r="P147" s="69"/>
      <c r="Q147" s="348"/>
    </row>
    <row r="148" spans="2:17" ht="93" customHeight="1" x14ac:dyDescent="0.25">
      <c r="B148" s="860"/>
      <c r="C148" s="813"/>
      <c r="D148" s="813"/>
      <c r="E148" s="813"/>
      <c r="F148" s="813"/>
      <c r="G148" s="859"/>
      <c r="H148" s="69"/>
      <c r="I148" s="69"/>
      <c r="J148" s="69"/>
      <c r="K148" s="69"/>
      <c r="L148" s="64" t="s">
        <v>378</v>
      </c>
      <c r="M148" s="69"/>
      <c r="N148" s="69"/>
      <c r="O148" s="69"/>
      <c r="P148" s="69"/>
      <c r="Q148" s="348"/>
    </row>
    <row r="149" spans="2:17" x14ac:dyDescent="0.25"/>
    <row r="150" spans="2:17" x14ac:dyDescent="0.25"/>
    <row r="151" spans="2:17" x14ac:dyDescent="0.25"/>
    <row r="152" spans="2:17" x14ac:dyDescent="0.25"/>
    <row r="153" spans="2:17" x14ac:dyDescent="0.25"/>
    <row r="154" spans="2:17" x14ac:dyDescent="0.25"/>
    <row r="155" spans="2:17" x14ac:dyDescent="0.25"/>
    <row r="156" spans="2:17" x14ac:dyDescent="0.25"/>
    <row r="157" spans="2:17" x14ac:dyDescent="0.25"/>
    <row r="158" spans="2:17" x14ac:dyDescent="0.25"/>
    <row r="159" spans="2:17" x14ac:dyDescent="0.25"/>
    <row r="160" spans="2:17"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sheetData>
  <sheetProtection selectLockedCells="1"/>
  <mergeCells count="246">
    <mergeCell ref="G145:G146"/>
    <mergeCell ref="G147:G148"/>
    <mergeCell ref="B143:B148"/>
    <mergeCell ref="G127:G128"/>
    <mergeCell ref="G30:G31"/>
    <mergeCell ref="H30:H31"/>
    <mergeCell ref="I30:I31"/>
    <mergeCell ref="J30:J31"/>
    <mergeCell ref="K30:K31"/>
    <mergeCell ref="H60:H61"/>
    <mergeCell ref="I60:I61"/>
    <mergeCell ref="J60:J61"/>
    <mergeCell ref="K60:K61"/>
    <mergeCell ref="B39:B40"/>
    <mergeCell ref="B43:B45"/>
    <mergeCell ref="B46:B47"/>
    <mergeCell ref="B34:B36"/>
    <mergeCell ref="G48:G49"/>
    <mergeCell ref="G50:G51"/>
    <mergeCell ref="G112:G113"/>
    <mergeCell ref="B65:B66"/>
    <mergeCell ref="B67:B68"/>
    <mergeCell ref="B85:B93"/>
    <mergeCell ref="B48:B56"/>
    <mergeCell ref="G85:G89"/>
    <mergeCell ref="G91:G92"/>
    <mergeCell ref="G114:G115"/>
    <mergeCell ref="G118:G119"/>
    <mergeCell ref="B10:P10"/>
    <mergeCell ref="P12:P13"/>
    <mergeCell ref="M12:N12"/>
    <mergeCell ref="B12:B13"/>
    <mergeCell ref="G12:G13"/>
    <mergeCell ref="J12:J13"/>
    <mergeCell ref="O12:O13"/>
    <mergeCell ref="K12:K13"/>
    <mergeCell ref="L12:L13"/>
    <mergeCell ref="B69:B71"/>
    <mergeCell ref="B72:B79"/>
    <mergeCell ref="B80:B84"/>
    <mergeCell ref="H67:H68"/>
    <mergeCell ref="I67:I68"/>
    <mergeCell ref="B57:B61"/>
    <mergeCell ref="B62:B64"/>
    <mergeCell ref="G62:G63"/>
    <mergeCell ref="B41:B42"/>
    <mergeCell ref="G80:G81"/>
    <mergeCell ref="B26:B28"/>
    <mergeCell ref="B29:B31"/>
    <mergeCell ref="B32:B33"/>
    <mergeCell ref="G34:G36"/>
    <mergeCell ref="B37:B38"/>
    <mergeCell ref="B21:B22"/>
    <mergeCell ref="B23:B24"/>
    <mergeCell ref="B14:B16"/>
    <mergeCell ref="B17:B20"/>
    <mergeCell ref="C21:C22"/>
    <mergeCell ref="D21:D22"/>
    <mergeCell ref="E21:E22"/>
    <mergeCell ref="F21:F22"/>
    <mergeCell ref="C23:C24"/>
    <mergeCell ref="D23:D24"/>
    <mergeCell ref="E23:E24"/>
    <mergeCell ref="F23:F24"/>
    <mergeCell ref="C26:C28"/>
    <mergeCell ref="D26:D28"/>
    <mergeCell ref="E26:E28"/>
    <mergeCell ref="F26:F28"/>
    <mergeCell ref="C29:C31"/>
    <mergeCell ref="D29:D31"/>
    <mergeCell ref="E29:E31"/>
    <mergeCell ref="F29:F31"/>
    <mergeCell ref="B125:B128"/>
    <mergeCell ref="H94:H95"/>
    <mergeCell ref="H101:H103"/>
    <mergeCell ref="H112:H113"/>
    <mergeCell ref="B109:B111"/>
    <mergeCell ref="B112:B115"/>
    <mergeCell ref="G116:G117"/>
    <mergeCell ref="B116:B124"/>
    <mergeCell ref="B101:B103"/>
    <mergeCell ref="G101:G103"/>
    <mergeCell ref="B105:B106"/>
    <mergeCell ref="B107:B108"/>
    <mergeCell ref="H127:H128"/>
    <mergeCell ref="G120:G121"/>
    <mergeCell ref="G123:G124"/>
    <mergeCell ref="G107:G108"/>
    <mergeCell ref="B94:B96"/>
    <mergeCell ref="G94:G95"/>
    <mergeCell ref="B97:B99"/>
    <mergeCell ref="C94:C96"/>
    <mergeCell ref="D94:D96"/>
    <mergeCell ref="E94:E96"/>
    <mergeCell ref="F94:F96"/>
    <mergeCell ref="C97:C99"/>
    <mergeCell ref="J67:J68"/>
    <mergeCell ref="K67:K68"/>
    <mergeCell ref="H62:H63"/>
    <mergeCell ref="I62:I63"/>
    <mergeCell ref="J62:J63"/>
    <mergeCell ref="K62:K63"/>
    <mergeCell ref="I94:I95"/>
    <mergeCell ref="J94:J95"/>
    <mergeCell ref="K94:K95"/>
    <mergeCell ref="I127:I128"/>
    <mergeCell ref="J127:J128"/>
    <mergeCell ref="K127:K128"/>
    <mergeCell ref="I112:I113"/>
    <mergeCell ref="B129:B142"/>
    <mergeCell ref="G129:G131"/>
    <mergeCell ref="G132:G133"/>
    <mergeCell ref="G134:G136"/>
    <mergeCell ref="G52:G53"/>
    <mergeCell ref="G54:G56"/>
    <mergeCell ref="G58:G59"/>
    <mergeCell ref="G60:G61"/>
    <mergeCell ref="G65:G66"/>
    <mergeCell ref="G137:G138"/>
    <mergeCell ref="G139:G141"/>
    <mergeCell ref="J112:J113"/>
    <mergeCell ref="K112:K113"/>
    <mergeCell ref="I101:I103"/>
    <mergeCell ref="J101:J103"/>
    <mergeCell ref="K101:K103"/>
    <mergeCell ref="H107:H108"/>
    <mergeCell ref="I107:I108"/>
    <mergeCell ref="J107:J108"/>
    <mergeCell ref="K107:K108"/>
    <mergeCell ref="C9:P9"/>
    <mergeCell ref="C14:C16"/>
    <mergeCell ref="D14:D16"/>
    <mergeCell ref="E14:E16"/>
    <mergeCell ref="F14:F16"/>
    <mergeCell ref="C17:C20"/>
    <mergeCell ref="D17:D20"/>
    <mergeCell ref="E17:E20"/>
    <mergeCell ref="F17:F20"/>
    <mergeCell ref="H12:I12"/>
    <mergeCell ref="C12:D12"/>
    <mergeCell ref="E12:E13"/>
    <mergeCell ref="F12:F13"/>
    <mergeCell ref="C32:C33"/>
    <mergeCell ref="D32:D33"/>
    <mergeCell ref="E32:E33"/>
    <mergeCell ref="F32:F33"/>
    <mergeCell ref="C34:C36"/>
    <mergeCell ref="D34:D36"/>
    <mergeCell ref="E34:E36"/>
    <mergeCell ref="F34:F36"/>
    <mergeCell ref="C37:C38"/>
    <mergeCell ref="D37:D38"/>
    <mergeCell ref="E37:E38"/>
    <mergeCell ref="F37:F38"/>
    <mergeCell ref="C39:C40"/>
    <mergeCell ref="D39:D40"/>
    <mergeCell ref="E39:E40"/>
    <mergeCell ref="F39:F40"/>
    <mergeCell ref="C41:C42"/>
    <mergeCell ref="D41:D42"/>
    <mergeCell ref="E41:E42"/>
    <mergeCell ref="F41:F42"/>
    <mergeCell ref="C43:C45"/>
    <mergeCell ref="D43:D45"/>
    <mergeCell ref="E43:E45"/>
    <mergeCell ref="F43:F45"/>
    <mergeCell ref="C46:C47"/>
    <mergeCell ref="D46:D47"/>
    <mergeCell ref="E46:E47"/>
    <mergeCell ref="F46:F47"/>
    <mergeCell ref="C48:C56"/>
    <mergeCell ref="D48:D56"/>
    <mergeCell ref="E48:E56"/>
    <mergeCell ref="F48:F56"/>
    <mergeCell ref="C57:C61"/>
    <mergeCell ref="D57:D61"/>
    <mergeCell ref="E57:E61"/>
    <mergeCell ref="F57:F61"/>
    <mergeCell ref="C62:C64"/>
    <mergeCell ref="D62:D64"/>
    <mergeCell ref="E62:E64"/>
    <mergeCell ref="F62:F64"/>
    <mergeCell ref="C65:C66"/>
    <mergeCell ref="D65:D66"/>
    <mergeCell ref="E65:E66"/>
    <mergeCell ref="F65:F66"/>
    <mergeCell ref="C67:C68"/>
    <mergeCell ref="D67:D68"/>
    <mergeCell ref="E67:E68"/>
    <mergeCell ref="F67:F68"/>
    <mergeCell ref="C69:C71"/>
    <mergeCell ref="D69:D71"/>
    <mergeCell ref="E69:E71"/>
    <mergeCell ref="F69:F71"/>
    <mergeCell ref="C72:C79"/>
    <mergeCell ref="D72:D79"/>
    <mergeCell ref="E72:E79"/>
    <mergeCell ref="F72:F79"/>
    <mergeCell ref="C80:C84"/>
    <mergeCell ref="D80:D84"/>
    <mergeCell ref="E80:E84"/>
    <mergeCell ref="F80:F84"/>
    <mergeCell ref="C85:C93"/>
    <mergeCell ref="D85:D93"/>
    <mergeCell ref="E85:E93"/>
    <mergeCell ref="F85:F93"/>
    <mergeCell ref="F109:F111"/>
    <mergeCell ref="C112:C115"/>
    <mergeCell ref="D112:D115"/>
    <mergeCell ref="E112:E115"/>
    <mergeCell ref="F112:F115"/>
    <mergeCell ref="D97:D99"/>
    <mergeCell ref="E97:E99"/>
    <mergeCell ref="F97:F99"/>
    <mergeCell ref="C101:C103"/>
    <mergeCell ref="D101:D103"/>
    <mergeCell ref="E101:E103"/>
    <mergeCell ref="F101:F103"/>
    <mergeCell ref="C105:C106"/>
    <mergeCell ref="D105:D106"/>
    <mergeCell ref="E105:E106"/>
    <mergeCell ref="F105:F106"/>
    <mergeCell ref="C143:C148"/>
    <mergeCell ref="D143:D148"/>
    <mergeCell ref="E143:E148"/>
    <mergeCell ref="F143:F148"/>
    <mergeCell ref="Q12:Q13"/>
    <mergeCell ref="C116:C124"/>
    <mergeCell ref="D116:D124"/>
    <mergeCell ref="E116:E124"/>
    <mergeCell ref="F116:F124"/>
    <mergeCell ref="C125:C128"/>
    <mergeCell ref="D125:D128"/>
    <mergeCell ref="E125:E128"/>
    <mergeCell ref="F125:F128"/>
    <mergeCell ref="C129:C142"/>
    <mergeCell ref="D129:D142"/>
    <mergeCell ref="E129:E142"/>
    <mergeCell ref="F129:F142"/>
    <mergeCell ref="C107:C108"/>
    <mergeCell ref="D107:D108"/>
    <mergeCell ref="E107:E108"/>
    <mergeCell ref="F107:F108"/>
    <mergeCell ref="C109:C111"/>
    <mergeCell ref="D109:D111"/>
    <mergeCell ref="E109:E111"/>
  </mergeCells>
  <phoneticPr fontId="0" type="noConversion"/>
  <conditionalFormatting sqref="L92:L93">
    <cfRule type="duplicateValues" dxfId="0"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E195"/>
  <sheetViews>
    <sheetView topLeftCell="A21" workbookViewId="0">
      <selection activeCell="B23" sqref="B23"/>
    </sheetView>
  </sheetViews>
  <sheetFormatPr baseColWidth="10" defaultRowHeight="15" x14ac:dyDescent="0.25"/>
  <cols>
    <col min="1" max="1" width="65.7109375" style="75" customWidth="1"/>
    <col min="2" max="2" width="71.5703125" customWidth="1"/>
    <col min="3" max="3" width="15.7109375" customWidth="1"/>
    <col min="4" max="4" width="58.5703125" style="75" customWidth="1"/>
    <col min="5" max="5" width="94.140625" style="75" bestFit="1" customWidth="1"/>
  </cols>
  <sheetData>
    <row r="5" spans="1:5" x14ac:dyDescent="0.25">
      <c r="A5" s="72" t="s">
        <v>1151</v>
      </c>
      <c r="D5" s="72" t="s">
        <v>1151</v>
      </c>
      <c r="E5" s="72" t="s">
        <v>380</v>
      </c>
    </row>
    <row r="6" spans="1:5" x14ac:dyDescent="0.25">
      <c r="A6" s="449" t="s">
        <v>1152</v>
      </c>
      <c r="B6" t="s">
        <v>1153</v>
      </c>
      <c r="D6" s="449" t="s">
        <v>1154</v>
      </c>
      <c r="E6" s="450" t="s">
        <v>1155</v>
      </c>
    </row>
    <row r="7" spans="1:5" x14ac:dyDescent="0.25">
      <c r="A7" s="73" t="s">
        <v>1156</v>
      </c>
      <c r="B7" t="s">
        <v>1157</v>
      </c>
      <c r="D7" s="449" t="s">
        <v>1154</v>
      </c>
      <c r="E7" s="451" t="s">
        <v>1158</v>
      </c>
    </row>
    <row r="8" spans="1:5" x14ac:dyDescent="0.25">
      <c r="A8" s="449" t="s">
        <v>1159</v>
      </c>
      <c r="B8" t="s">
        <v>1160</v>
      </c>
      <c r="D8" s="449" t="s">
        <v>1154</v>
      </c>
      <c r="E8" s="450" t="s">
        <v>1161</v>
      </c>
    </row>
    <row r="9" spans="1:5" ht="30" x14ac:dyDescent="0.25">
      <c r="A9" s="452" t="s">
        <v>1162</v>
      </c>
      <c r="B9" t="s">
        <v>1163</v>
      </c>
      <c r="D9" s="73" t="s">
        <v>1164</v>
      </c>
      <c r="E9" s="74" t="s">
        <v>1165</v>
      </c>
    </row>
    <row r="10" spans="1:5" x14ac:dyDescent="0.25">
      <c r="A10" s="449" t="s">
        <v>1166</v>
      </c>
      <c r="B10" t="s">
        <v>1167</v>
      </c>
      <c r="D10" s="73" t="s">
        <v>1164</v>
      </c>
      <c r="E10" s="74" t="s">
        <v>1168</v>
      </c>
    </row>
    <row r="11" spans="1:5" x14ac:dyDescent="0.25">
      <c r="A11" s="73" t="s">
        <v>1169</v>
      </c>
      <c r="B11" t="s">
        <v>1170</v>
      </c>
      <c r="D11" s="73" t="s">
        <v>1164</v>
      </c>
      <c r="E11" s="74" t="s">
        <v>1171</v>
      </c>
    </row>
    <row r="12" spans="1:5" x14ac:dyDescent="0.25">
      <c r="A12" s="449" t="s">
        <v>1172</v>
      </c>
      <c r="B12" t="s">
        <v>1173</v>
      </c>
      <c r="D12" s="449" t="s">
        <v>1174</v>
      </c>
      <c r="E12" s="450" t="s">
        <v>1175</v>
      </c>
    </row>
    <row r="13" spans="1:5" x14ac:dyDescent="0.25">
      <c r="A13" s="73" t="s">
        <v>1176</v>
      </c>
      <c r="B13" t="s">
        <v>1177</v>
      </c>
      <c r="D13" s="449" t="s">
        <v>1174</v>
      </c>
      <c r="E13" s="450" t="s">
        <v>1178</v>
      </c>
    </row>
    <row r="14" spans="1:5" x14ac:dyDescent="0.25">
      <c r="A14" s="449" t="s">
        <v>1179</v>
      </c>
      <c r="B14" t="s">
        <v>1180</v>
      </c>
      <c r="D14" s="449" t="s">
        <v>1174</v>
      </c>
      <c r="E14" s="450" t="s">
        <v>1181</v>
      </c>
    </row>
    <row r="15" spans="1:5" x14ac:dyDescent="0.25">
      <c r="A15" s="73" t="s">
        <v>1182</v>
      </c>
      <c r="B15" t="s">
        <v>1183</v>
      </c>
      <c r="D15" s="449" t="s">
        <v>1174</v>
      </c>
      <c r="E15" s="450" t="s">
        <v>1184</v>
      </c>
    </row>
    <row r="16" spans="1:5" x14ac:dyDescent="0.25">
      <c r="A16" s="449" t="s">
        <v>1185</v>
      </c>
      <c r="B16" t="s">
        <v>1186</v>
      </c>
      <c r="D16" s="449" t="s">
        <v>1174</v>
      </c>
      <c r="E16" s="450" t="s">
        <v>1187</v>
      </c>
    </row>
    <row r="17" spans="1:5" x14ac:dyDescent="0.25">
      <c r="A17" s="73" t="s">
        <v>1188</v>
      </c>
      <c r="B17" t="s">
        <v>1189</v>
      </c>
      <c r="D17" s="73" t="s">
        <v>1190</v>
      </c>
      <c r="E17" s="74" t="s">
        <v>1191</v>
      </c>
    </row>
    <row r="18" spans="1:5" x14ac:dyDescent="0.25">
      <c r="A18" s="77" t="s">
        <v>382</v>
      </c>
      <c r="D18" s="73" t="s">
        <v>1190</v>
      </c>
      <c r="E18" s="74" t="s">
        <v>1192</v>
      </c>
    </row>
    <row r="19" spans="1:5" x14ac:dyDescent="0.25">
      <c r="D19" s="73" t="s">
        <v>1190</v>
      </c>
      <c r="E19" s="74" t="s">
        <v>1193</v>
      </c>
    </row>
    <row r="20" spans="1:5" x14ac:dyDescent="0.25">
      <c r="A20" s="549" t="s">
        <v>1275</v>
      </c>
      <c r="D20" s="449" t="s">
        <v>1194</v>
      </c>
      <c r="E20" s="450" t="s">
        <v>1195</v>
      </c>
    </row>
    <row r="21" spans="1:5" ht="45" x14ac:dyDescent="0.25">
      <c r="A21" s="550" t="s">
        <v>1277</v>
      </c>
      <c r="D21" s="449" t="s">
        <v>1194</v>
      </c>
      <c r="E21" s="450" t="s">
        <v>1196</v>
      </c>
    </row>
    <row r="22" spans="1:5" x14ac:dyDescent="0.25">
      <c r="A22" s="550" t="s">
        <v>1367</v>
      </c>
      <c r="D22" s="73" t="s">
        <v>1197</v>
      </c>
      <c r="E22" s="74" t="s">
        <v>1198</v>
      </c>
    </row>
    <row r="23" spans="1:5" ht="120" x14ac:dyDescent="0.25">
      <c r="A23" s="550" t="s">
        <v>1368</v>
      </c>
      <c r="D23" s="73" t="s">
        <v>1197</v>
      </c>
      <c r="E23" s="74" t="s">
        <v>1199</v>
      </c>
    </row>
    <row r="24" spans="1:5" ht="60" x14ac:dyDescent="0.25">
      <c r="A24" s="550" t="s">
        <v>1278</v>
      </c>
      <c r="D24" s="449" t="s">
        <v>1200</v>
      </c>
      <c r="E24" s="450" t="s">
        <v>1201</v>
      </c>
    </row>
    <row r="25" spans="1:5" ht="75" x14ac:dyDescent="0.25">
      <c r="A25" s="572" t="s">
        <v>1402</v>
      </c>
      <c r="D25" s="449" t="s">
        <v>1200</v>
      </c>
      <c r="E25" s="450" t="s">
        <v>1202</v>
      </c>
    </row>
    <row r="26" spans="1:5" ht="30" x14ac:dyDescent="0.25">
      <c r="A26" s="572" t="s">
        <v>1369</v>
      </c>
      <c r="D26" s="73" t="s">
        <v>1203</v>
      </c>
      <c r="E26" s="74" t="s">
        <v>1204</v>
      </c>
    </row>
    <row r="27" spans="1:5" ht="60" x14ac:dyDescent="0.25">
      <c r="A27" s="572" t="s">
        <v>1370</v>
      </c>
      <c r="D27" s="73" t="s">
        <v>1203</v>
      </c>
      <c r="E27" s="74" t="s">
        <v>1205</v>
      </c>
    </row>
    <row r="28" spans="1:5" ht="45" x14ac:dyDescent="0.25">
      <c r="A28" s="572" t="s">
        <v>1280</v>
      </c>
      <c r="D28" s="73" t="s">
        <v>1203</v>
      </c>
      <c r="E28" s="74" t="s">
        <v>1206</v>
      </c>
    </row>
    <row r="29" spans="1:5" ht="60" x14ac:dyDescent="0.25">
      <c r="A29" s="572" t="s">
        <v>1281</v>
      </c>
      <c r="D29" s="449" t="s">
        <v>1207</v>
      </c>
      <c r="E29" s="450" t="s">
        <v>1208</v>
      </c>
    </row>
    <row r="30" spans="1:5" ht="45" x14ac:dyDescent="0.25">
      <c r="A30" s="550" t="s">
        <v>1279</v>
      </c>
      <c r="D30" s="73" t="s">
        <v>1209</v>
      </c>
      <c r="E30" s="74" t="s">
        <v>1210</v>
      </c>
    </row>
    <row r="31" spans="1:5" ht="30" x14ac:dyDescent="0.25">
      <c r="A31" s="550" t="s">
        <v>1371</v>
      </c>
      <c r="D31" s="73" t="s">
        <v>1209</v>
      </c>
      <c r="E31" s="74" t="s">
        <v>1211</v>
      </c>
    </row>
    <row r="32" spans="1:5" x14ac:dyDescent="0.25">
      <c r="D32" s="73" t="s">
        <v>1209</v>
      </c>
      <c r="E32" s="74" t="s">
        <v>1212</v>
      </c>
    </row>
    <row r="33" spans="1:5" x14ac:dyDescent="0.25">
      <c r="D33" s="449" t="s">
        <v>1213</v>
      </c>
      <c r="E33" s="450" t="s">
        <v>1214</v>
      </c>
    </row>
    <row r="34" spans="1:5" x14ac:dyDescent="0.25">
      <c r="D34" s="449" t="s">
        <v>1213</v>
      </c>
      <c r="E34" s="450" t="s">
        <v>1215</v>
      </c>
    </row>
    <row r="35" spans="1:5" ht="15" customHeight="1" x14ac:dyDescent="0.25">
      <c r="D35" s="73" t="s">
        <v>1216</v>
      </c>
      <c r="E35" s="74" t="s">
        <v>1217</v>
      </c>
    </row>
    <row r="36" spans="1:5" ht="15" customHeight="1" x14ac:dyDescent="0.25"/>
    <row r="37" spans="1:5" ht="15" customHeight="1" x14ac:dyDescent="0.25">
      <c r="A37" s="79" t="s">
        <v>383</v>
      </c>
    </row>
    <row r="38" spans="1:5" x14ac:dyDescent="0.25">
      <c r="A38" s="80" t="s">
        <v>384</v>
      </c>
      <c r="D38" s="377"/>
      <c r="E38" s="377"/>
    </row>
    <row r="39" spans="1:5" ht="15" customHeight="1" x14ac:dyDescent="0.25">
      <c r="A39" s="74" t="s">
        <v>385</v>
      </c>
      <c r="D39" s="378" t="s">
        <v>1257</v>
      </c>
      <c r="E39" s="377"/>
    </row>
    <row r="40" spans="1:5" ht="15" customHeight="1" x14ac:dyDescent="0.25">
      <c r="A40" s="74" t="s">
        <v>386</v>
      </c>
      <c r="D40" s="378" t="s">
        <v>1258</v>
      </c>
      <c r="E40" s="377"/>
    </row>
    <row r="41" spans="1:5" ht="30" x14ac:dyDescent="0.25">
      <c r="A41" s="74" t="s">
        <v>1042</v>
      </c>
      <c r="D41" s="378" t="s">
        <v>1259</v>
      </c>
      <c r="E41" s="378"/>
    </row>
    <row r="42" spans="1:5" ht="30" x14ac:dyDescent="0.25">
      <c r="A42" s="74" t="s">
        <v>1043</v>
      </c>
      <c r="D42" s="378" t="s">
        <v>1260</v>
      </c>
      <c r="E42" s="378"/>
    </row>
    <row r="43" spans="1:5" ht="45" x14ac:dyDescent="0.25">
      <c r="A43" s="74" t="s">
        <v>1044</v>
      </c>
      <c r="D43" s="378" t="s">
        <v>1261</v>
      </c>
      <c r="E43" s="378"/>
    </row>
    <row r="44" spans="1:5" ht="30" x14ac:dyDescent="0.25">
      <c r="A44" s="74" t="s">
        <v>1045</v>
      </c>
      <c r="D44" s="378" t="s">
        <v>1262</v>
      </c>
      <c r="E44" s="378"/>
    </row>
    <row r="45" spans="1:5" ht="15" customHeight="1" x14ac:dyDescent="0.25">
      <c r="A45" s="74" t="s">
        <v>1046</v>
      </c>
      <c r="D45" s="378" t="s">
        <v>1263</v>
      </c>
      <c r="E45" s="377"/>
    </row>
    <row r="46" spans="1:5" ht="30" x14ac:dyDescent="0.25">
      <c r="A46" s="74" t="s">
        <v>1047</v>
      </c>
      <c r="D46" s="378" t="s">
        <v>1264</v>
      </c>
      <c r="E46" s="379"/>
    </row>
    <row r="47" spans="1:5" ht="45" x14ac:dyDescent="0.25">
      <c r="A47" s="74" t="s">
        <v>1048</v>
      </c>
      <c r="D47" s="378" t="s">
        <v>1265</v>
      </c>
      <c r="E47" s="377"/>
    </row>
    <row r="48" spans="1:5" ht="30" x14ac:dyDescent="0.25">
      <c r="D48" s="378" t="s">
        <v>1266</v>
      </c>
      <c r="E48" s="378"/>
    </row>
    <row r="49" spans="1:5" x14ac:dyDescent="0.25">
      <c r="A49" s="453" t="s">
        <v>1220</v>
      </c>
      <c r="B49" s="454" t="s">
        <v>1372</v>
      </c>
      <c r="D49" s="378" t="s">
        <v>1267</v>
      </c>
      <c r="E49" s="378"/>
    </row>
    <row r="50" spans="1:5" ht="30" x14ac:dyDescent="0.25">
      <c r="A50" s="573" t="s">
        <v>1373</v>
      </c>
      <c r="B50" s="562" t="s">
        <v>1374</v>
      </c>
      <c r="D50" s="378" t="s">
        <v>1268</v>
      </c>
      <c r="E50" s="378"/>
    </row>
    <row r="51" spans="1:5" ht="30" x14ac:dyDescent="0.25">
      <c r="A51" s="81" t="s">
        <v>1276</v>
      </c>
      <c r="B51" s="562" t="s">
        <v>1375</v>
      </c>
      <c r="D51" s="378" t="s">
        <v>1269</v>
      </c>
    </row>
    <row r="52" spans="1:5" ht="30" x14ac:dyDescent="0.25">
      <c r="A52" s="81" t="s">
        <v>1376</v>
      </c>
      <c r="B52" s="562" t="s">
        <v>1377</v>
      </c>
      <c r="D52" s="378" t="s">
        <v>1270</v>
      </c>
    </row>
    <row r="53" spans="1:5" ht="60" x14ac:dyDescent="0.25">
      <c r="A53" s="81" t="s">
        <v>1378</v>
      </c>
      <c r="B53" s="563" t="s">
        <v>1379</v>
      </c>
      <c r="D53" s="378" t="s">
        <v>1271</v>
      </c>
    </row>
    <row r="54" spans="1:5" ht="45" x14ac:dyDescent="0.25">
      <c r="A54" s="81" t="s">
        <v>1380</v>
      </c>
      <c r="B54" s="562" t="s">
        <v>1381</v>
      </c>
      <c r="D54" s="378" t="s">
        <v>1272</v>
      </c>
    </row>
    <row r="55" spans="1:5" x14ac:dyDescent="0.25">
      <c r="D55" s="378" t="s">
        <v>1273</v>
      </c>
    </row>
    <row r="56" spans="1:5" x14ac:dyDescent="0.25">
      <c r="D56" s="378" t="s">
        <v>1274</v>
      </c>
    </row>
    <row r="57" spans="1:5" x14ac:dyDescent="0.25">
      <c r="A57" s="453" t="s">
        <v>1220</v>
      </c>
      <c r="C57" s="574" t="s">
        <v>1251</v>
      </c>
    </row>
    <row r="58" spans="1:5" ht="30" x14ac:dyDescent="0.25">
      <c r="A58" s="573" t="s">
        <v>1382</v>
      </c>
      <c r="B58" t="s">
        <v>1297</v>
      </c>
      <c r="C58" s="575" t="s">
        <v>1383</v>
      </c>
    </row>
    <row r="59" spans="1:5" ht="30" x14ac:dyDescent="0.25">
      <c r="A59" s="573" t="s">
        <v>1382</v>
      </c>
      <c r="B59" t="s">
        <v>1297</v>
      </c>
      <c r="C59" s="575" t="s">
        <v>1294</v>
      </c>
    </row>
    <row r="60" spans="1:5" ht="30" x14ac:dyDescent="0.25">
      <c r="A60" s="573" t="s">
        <v>1382</v>
      </c>
      <c r="B60" t="s">
        <v>1297</v>
      </c>
      <c r="C60" s="575" t="s">
        <v>1384</v>
      </c>
    </row>
    <row r="61" spans="1:5" ht="30" x14ac:dyDescent="0.25">
      <c r="A61" s="573" t="s">
        <v>1382</v>
      </c>
      <c r="B61" t="s">
        <v>1297</v>
      </c>
      <c r="C61" s="575" t="s">
        <v>1385</v>
      </c>
    </row>
    <row r="62" spans="1:5" ht="30" x14ac:dyDescent="0.25">
      <c r="A62" s="573" t="s">
        <v>1382</v>
      </c>
      <c r="B62" t="s">
        <v>1297</v>
      </c>
      <c r="C62" s="575" t="s">
        <v>1362</v>
      </c>
    </row>
    <row r="63" spans="1:5" ht="30" x14ac:dyDescent="0.25">
      <c r="A63" s="573" t="s">
        <v>1382</v>
      </c>
      <c r="B63" t="s">
        <v>1297</v>
      </c>
      <c r="C63" s="575" t="s">
        <v>1386</v>
      </c>
    </row>
    <row r="64" spans="1:5" x14ac:dyDescent="0.25">
      <c r="A64" s="81" t="s">
        <v>1276</v>
      </c>
      <c r="B64" t="s">
        <v>1298</v>
      </c>
      <c r="C64" s="576" t="s">
        <v>1387</v>
      </c>
    </row>
    <row r="65" spans="1:3" x14ac:dyDescent="0.25">
      <c r="A65" s="81" t="s">
        <v>1276</v>
      </c>
      <c r="B65" t="s">
        <v>1298</v>
      </c>
      <c r="C65" s="560" t="s">
        <v>1295</v>
      </c>
    </row>
    <row r="66" spans="1:3" x14ac:dyDescent="0.25">
      <c r="A66" s="81" t="s">
        <v>1276</v>
      </c>
      <c r="B66" t="s">
        <v>1298</v>
      </c>
      <c r="C66" s="560" t="s">
        <v>1388</v>
      </c>
    </row>
    <row r="67" spans="1:3" x14ac:dyDescent="0.25">
      <c r="A67" s="81" t="s">
        <v>1378</v>
      </c>
      <c r="B67" t="s">
        <v>1299</v>
      </c>
      <c r="C67" s="560" t="s">
        <v>1389</v>
      </c>
    </row>
    <row r="68" spans="1:3" x14ac:dyDescent="0.25">
      <c r="A68" s="81" t="s">
        <v>1378</v>
      </c>
      <c r="B68" t="s">
        <v>1299</v>
      </c>
      <c r="C68" s="560" t="s">
        <v>1363</v>
      </c>
    </row>
    <row r="69" spans="1:3" x14ac:dyDescent="0.25">
      <c r="A69" s="81" t="s">
        <v>1378</v>
      </c>
      <c r="B69" t="s">
        <v>1299</v>
      </c>
      <c r="C69" s="576" t="s">
        <v>1390</v>
      </c>
    </row>
    <row r="70" spans="1:3" x14ac:dyDescent="0.25">
      <c r="A70" s="81"/>
      <c r="B70" t="s">
        <v>1299</v>
      </c>
      <c r="C70" s="576" t="s">
        <v>1391</v>
      </c>
    </row>
    <row r="71" spans="1:3" x14ac:dyDescent="0.25">
      <c r="A71" s="81" t="s">
        <v>1380</v>
      </c>
      <c r="B71" t="s">
        <v>1300</v>
      </c>
      <c r="C71" s="560" t="s">
        <v>1392</v>
      </c>
    </row>
    <row r="72" spans="1:3" x14ac:dyDescent="0.25">
      <c r="A72" s="81" t="s">
        <v>1380</v>
      </c>
      <c r="B72" t="s">
        <v>1300</v>
      </c>
      <c r="C72" s="560" t="s">
        <v>1393</v>
      </c>
    </row>
    <row r="73" spans="1:3" x14ac:dyDescent="0.25">
      <c r="A73" s="81" t="s">
        <v>1380</v>
      </c>
      <c r="B73" t="s">
        <v>1300</v>
      </c>
      <c r="C73" s="560" t="s">
        <v>1394</v>
      </c>
    </row>
    <row r="74" spans="1:3" x14ac:dyDescent="0.25">
      <c r="A74" s="81" t="s">
        <v>1380</v>
      </c>
      <c r="B74" t="s">
        <v>1300</v>
      </c>
      <c r="C74" s="560" t="s">
        <v>1395</v>
      </c>
    </row>
    <row r="75" spans="1:3" x14ac:dyDescent="0.25">
      <c r="A75" s="81" t="s">
        <v>1380</v>
      </c>
      <c r="B75" t="s">
        <v>1300</v>
      </c>
      <c r="C75" s="560" t="s">
        <v>1396</v>
      </c>
    </row>
    <row r="76" spans="1:3" x14ac:dyDescent="0.25">
      <c r="A76" s="81" t="s">
        <v>1397</v>
      </c>
      <c r="B76" t="s">
        <v>1301</v>
      </c>
      <c r="C76" s="560" t="s">
        <v>1398</v>
      </c>
    </row>
    <row r="77" spans="1:3" x14ac:dyDescent="0.25">
      <c r="A77" s="81" t="s">
        <v>1397</v>
      </c>
      <c r="B77" t="s">
        <v>1301</v>
      </c>
      <c r="C77" s="560" t="s">
        <v>1399</v>
      </c>
    </row>
    <row r="78" spans="1:3" x14ac:dyDescent="0.25">
      <c r="A78" s="81" t="s">
        <v>1397</v>
      </c>
      <c r="B78" t="s">
        <v>1301</v>
      </c>
      <c r="C78" s="560" t="s">
        <v>1365</v>
      </c>
    </row>
    <row r="79" spans="1:3" x14ac:dyDescent="0.25">
      <c r="A79" s="81" t="s">
        <v>1397</v>
      </c>
      <c r="B79" t="s">
        <v>1301</v>
      </c>
      <c r="C79" s="560" t="s">
        <v>1296</v>
      </c>
    </row>
    <row r="80" spans="1:3" x14ac:dyDescent="0.25">
      <c r="B80" s="560"/>
    </row>
    <row r="81" spans="1:2" x14ac:dyDescent="0.25">
      <c r="A81" s="561" t="s">
        <v>1400</v>
      </c>
      <c r="B81" s="560"/>
    </row>
    <row r="82" spans="1:2" x14ac:dyDescent="0.25">
      <c r="A82" s="561" t="s">
        <v>1276</v>
      </c>
      <c r="B82" s="560"/>
    </row>
    <row r="83" spans="1:2" x14ac:dyDescent="0.25">
      <c r="A83" s="561" t="s">
        <v>1378</v>
      </c>
      <c r="B83" s="560"/>
    </row>
    <row r="84" spans="1:2" x14ac:dyDescent="0.25">
      <c r="A84" s="561" t="s">
        <v>1380</v>
      </c>
      <c r="B84" s="560"/>
    </row>
    <row r="85" spans="1:2" ht="30" x14ac:dyDescent="0.25">
      <c r="A85" s="561" t="s">
        <v>1397</v>
      </c>
      <c r="B85" s="560"/>
    </row>
    <row r="86" spans="1:2" x14ac:dyDescent="0.25">
      <c r="A86"/>
      <c r="B86" s="560"/>
    </row>
    <row r="87" spans="1:2" x14ac:dyDescent="0.25">
      <c r="A87"/>
      <c r="B87" s="560"/>
    </row>
    <row r="88" spans="1:2" x14ac:dyDescent="0.25">
      <c r="A88"/>
      <c r="B88" s="560"/>
    </row>
    <row r="89" spans="1:2" x14ac:dyDescent="0.25">
      <c r="A89"/>
      <c r="B89" s="560"/>
    </row>
    <row r="90" spans="1:2" x14ac:dyDescent="0.25">
      <c r="A90"/>
      <c r="B90" s="560"/>
    </row>
    <row r="91" spans="1:2" x14ac:dyDescent="0.25">
      <c r="A91"/>
      <c r="B91" s="560"/>
    </row>
    <row r="92" spans="1:2" x14ac:dyDescent="0.25">
      <c r="A92"/>
      <c r="B92" s="560"/>
    </row>
    <row r="93" spans="1:2" x14ac:dyDescent="0.25">
      <c r="A93"/>
      <c r="B93" s="560"/>
    </row>
    <row r="94" spans="1:2" x14ac:dyDescent="0.25">
      <c r="A94"/>
      <c r="B94" s="560"/>
    </row>
    <row r="95" spans="1:2" x14ac:dyDescent="0.25">
      <c r="A95"/>
      <c r="B95" s="560"/>
    </row>
    <row r="96" spans="1:2" x14ac:dyDescent="0.25">
      <c r="A96"/>
      <c r="B96" s="560"/>
    </row>
    <row r="97" spans="1:2" x14ac:dyDescent="0.25">
      <c r="A97"/>
      <c r="B97" s="560"/>
    </row>
    <row r="98" spans="1:2" x14ac:dyDescent="0.25">
      <c r="A98"/>
      <c r="B98" s="560"/>
    </row>
    <row r="99" spans="1:2" x14ac:dyDescent="0.25">
      <c r="A99"/>
      <c r="B99" s="560"/>
    </row>
    <row r="100" spans="1:2" x14ac:dyDescent="0.25">
      <c r="A100"/>
      <c r="B100" s="560"/>
    </row>
    <row r="101" spans="1:2" x14ac:dyDescent="0.25">
      <c r="A101"/>
      <c r="B101" s="560"/>
    </row>
    <row r="102" spans="1:2" x14ac:dyDescent="0.25">
      <c r="A102"/>
      <c r="B102" s="560"/>
    </row>
    <row r="103" spans="1:2" x14ac:dyDescent="0.25">
      <c r="A103"/>
      <c r="B103" s="560"/>
    </row>
    <row r="104" spans="1:2" x14ac:dyDescent="0.25">
      <c r="B104" s="560"/>
    </row>
    <row r="105" spans="1:2" x14ac:dyDescent="0.25">
      <c r="B105" s="560"/>
    </row>
    <row r="106" spans="1:2" x14ac:dyDescent="0.25">
      <c r="B106" s="560"/>
    </row>
    <row r="107" spans="1:2" x14ac:dyDescent="0.25">
      <c r="B107" s="560"/>
    </row>
    <row r="108" spans="1:2" x14ac:dyDescent="0.25">
      <c r="B108" s="560"/>
    </row>
    <row r="109" spans="1:2" x14ac:dyDescent="0.25">
      <c r="B109" s="560"/>
    </row>
    <row r="110" spans="1:2" x14ac:dyDescent="0.25">
      <c r="B110" s="560"/>
    </row>
    <row r="111" spans="1:2" x14ac:dyDescent="0.25">
      <c r="B111" s="560"/>
    </row>
    <row r="112" spans="1:2" x14ac:dyDescent="0.25">
      <c r="B112" s="560"/>
    </row>
    <row r="113" spans="2:2" x14ac:dyDescent="0.25">
      <c r="B113" s="560"/>
    </row>
    <row r="114" spans="2:2" x14ac:dyDescent="0.25">
      <c r="B114" s="560"/>
    </row>
    <row r="115" spans="2:2" x14ac:dyDescent="0.25">
      <c r="B115" s="560"/>
    </row>
    <row r="116" spans="2:2" x14ac:dyDescent="0.25">
      <c r="B116" s="560"/>
    </row>
    <row r="117" spans="2:2" x14ac:dyDescent="0.25">
      <c r="B117" s="560"/>
    </row>
    <row r="118" spans="2:2" x14ac:dyDescent="0.25">
      <c r="B118" s="560"/>
    </row>
    <row r="119" spans="2:2" x14ac:dyDescent="0.25">
      <c r="B119" s="560"/>
    </row>
    <row r="120" spans="2:2" x14ac:dyDescent="0.25">
      <c r="B120" s="560"/>
    </row>
    <row r="121" spans="2:2" x14ac:dyDescent="0.25">
      <c r="B121" s="560"/>
    </row>
    <row r="122" spans="2:2" x14ac:dyDescent="0.25">
      <c r="B122" s="560"/>
    </row>
    <row r="123" spans="2:2" x14ac:dyDescent="0.25">
      <c r="B123" s="560"/>
    </row>
    <row r="124" spans="2:2" x14ac:dyDescent="0.25">
      <c r="B124" s="560"/>
    </row>
    <row r="125" spans="2:2" x14ac:dyDescent="0.25">
      <c r="B125" s="560"/>
    </row>
    <row r="126" spans="2:2" x14ac:dyDescent="0.25">
      <c r="B126" s="560"/>
    </row>
    <row r="127" spans="2:2" x14ac:dyDescent="0.25">
      <c r="B127" s="560"/>
    </row>
    <row r="128" spans="2:2" x14ac:dyDescent="0.25">
      <c r="B128" s="560"/>
    </row>
    <row r="129" spans="2:2" x14ac:dyDescent="0.25">
      <c r="B129" s="560"/>
    </row>
    <row r="130" spans="2:2" x14ac:dyDescent="0.25">
      <c r="B130" s="560"/>
    </row>
    <row r="131" spans="2:2" x14ac:dyDescent="0.25">
      <c r="B131" s="560"/>
    </row>
    <row r="132" spans="2:2" x14ac:dyDescent="0.25">
      <c r="B132" s="560"/>
    </row>
    <row r="133" spans="2:2" x14ac:dyDescent="0.25">
      <c r="B133" s="560"/>
    </row>
    <row r="134" spans="2:2" x14ac:dyDescent="0.25">
      <c r="B134" s="560"/>
    </row>
    <row r="135" spans="2:2" x14ac:dyDescent="0.25">
      <c r="B135" s="560"/>
    </row>
    <row r="136" spans="2:2" x14ac:dyDescent="0.25">
      <c r="B136" s="560"/>
    </row>
    <row r="137" spans="2:2" x14ac:dyDescent="0.25">
      <c r="B137" s="560"/>
    </row>
    <row r="138" spans="2:2" x14ac:dyDescent="0.25">
      <c r="B138" s="560"/>
    </row>
    <row r="139" spans="2:2" x14ac:dyDescent="0.25">
      <c r="B139" s="560"/>
    </row>
    <row r="140" spans="2:2" x14ac:dyDescent="0.25">
      <c r="B140" s="560"/>
    </row>
    <row r="141" spans="2:2" x14ac:dyDescent="0.25">
      <c r="B141" s="560"/>
    </row>
    <row r="142" spans="2:2" x14ac:dyDescent="0.25">
      <c r="B142" s="560"/>
    </row>
    <row r="143" spans="2:2" x14ac:dyDescent="0.25">
      <c r="B143" s="560"/>
    </row>
    <row r="144" spans="2:2" x14ac:dyDescent="0.25">
      <c r="B144" s="560"/>
    </row>
    <row r="145" spans="2:2" x14ac:dyDescent="0.25">
      <c r="B145" s="560"/>
    </row>
    <row r="146" spans="2:2" x14ac:dyDescent="0.25">
      <c r="B146" s="560"/>
    </row>
    <row r="147" spans="2:2" x14ac:dyDescent="0.25">
      <c r="B147" s="560"/>
    </row>
    <row r="148" spans="2:2" x14ac:dyDescent="0.25">
      <c r="B148" s="560"/>
    </row>
    <row r="149" spans="2:2" x14ac:dyDescent="0.25">
      <c r="B149" s="560"/>
    </row>
    <row r="150" spans="2:2" x14ac:dyDescent="0.25">
      <c r="B150" s="560"/>
    </row>
    <row r="151" spans="2:2" x14ac:dyDescent="0.25">
      <c r="B151" s="560"/>
    </row>
    <row r="152" spans="2:2" x14ac:dyDescent="0.25">
      <c r="B152" s="560"/>
    </row>
    <row r="153" spans="2:2" x14ac:dyDescent="0.25">
      <c r="B153" s="560"/>
    </row>
    <row r="154" spans="2:2" x14ac:dyDescent="0.25">
      <c r="B154" s="560"/>
    </row>
    <row r="155" spans="2:2" x14ac:dyDescent="0.25">
      <c r="B155" s="560"/>
    </row>
    <row r="156" spans="2:2" x14ac:dyDescent="0.25">
      <c r="B156" s="560"/>
    </row>
    <row r="157" spans="2:2" x14ac:dyDescent="0.25">
      <c r="B157" s="560"/>
    </row>
    <row r="158" spans="2:2" x14ac:dyDescent="0.25">
      <c r="B158" s="560"/>
    </row>
    <row r="159" spans="2:2" x14ac:dyDescent="0.25">
      <c r="B159" s="560"/>
    </row>
    <row r="160" spans="2:2" x14ac:dyDescent="0.25">
      <c r="B160" s="560"/>
    </row>
    <row r="161" spans="2:2" x14ac:dyDescent="0.25">
      <c r="B161" s="560"/>
    </row>
    <row r="162" spans="2:2" x14ac:dyDescent="0.25">
      <c r="B162" s="560"/>
    </row>
    <row r="163" spans="2:2" x14ac:dyDescent="0.25">
      <c r="B163" s="560"/>
    </row>
    <row r="164" spans="2:2" x14ac:dyDescent="0.25">
      <c r="B164" s="560"/>
    </row>
    <row r="165" spans="2:2" x14ac:dyDescent="0.25">
      <c r="B165" s="560"/>
    </row>
    <row r="166" spans="2:2" x14ac:dyDescent="0.25">
      <c r="B166" s="560"/>
    </row>
    <row r="167" spans="2:2" x14ac:dyDescent="0.25">
      <c r="B167" s="560"/>
    </row>
    <row r="168" spans="2:2" x14ac:dyDescent="0.25">
      <c r="B168" s="560"/>
    </row>
    <row r="169" spans="2:2" x14ac:dyDescent="0.25">
      <c r="B169" s="560"/>
    </row>
    <row r="170" spans="2:2" x14ac:dyDescent="0.25">
      <c r="B170" s="560"/>
    </row>
    <row r="171" spans="2:2" x14ac:dyDescent="0.25">
      <c r="B171" s="560"/>
    </row>
    <row r="172" spans="2:2" x14ac:dyDescent="0.25">
      <c r="B172" s="560"/>
    </row>
    <row r="173" spans="2:2" x14ac:dyDescent="0.25">
      <c r="B173" s="560"/>
    </row>
    <row r="174" spans="2:2" x14ac:dyDescent="0.25">
      <c r="B174" s="560"/>
    </row>
    <row r="175" spans="2:2" x14ac:dyDescent="0.25">
      <c r="B175" s="560"/>
    </row>
    <row r="176" spans="2:2" x14ac:dyDescent="0.25">
      <c r="B176" s="560"/>
    </row>
    <row r="177" spans="2:2" x14ac:dyDescent="0.25">
      <c r="B177" s="560"/>
    </row>
    <row r="178" spans="2:2" x14ac:dyDescent="0.25">
      <c r="B178" s="560"/>
    </row>
    <row r="179" spans="2:2" x14ac:dyDescent="0.25">
      <c r="B179" s="560"/>
    </row>
    <row r="180" spans="2:2" x14ac:dyDescent="0.25">
      <c r="B180" s="560"/>
    </row>
    <row r="181" spans="2:2" x14ac:dyDescent="0.25">
      <c r="B181" s="560"/>
    </row>
    <row r="182" spans="2:2" x14ac:dyDescent="0.25">
      <c r="B182" s="560"/>
    </row>
    <row r="183" spans="2:2" x14ac:dyDescent="0.25">
      <c r="B183" s="560"/>
    </row>
    <row r="184" spans="2:2" x14ac:dyDescent="0.25">
      <c r="B184" s="560"/>
    </row>
    <row r="185" spans="2:2" x14ac:dyDescent="0.25">
      <c r="B185" s="560"/>
    </row>
    <row r="186" spans="2:2" x14ac:dyDescent="0.25">
      <c r="B186" s="560"/>
    </row>
    <row r="187" spans="2:2" x14ac:dyDescent="0.25">
      <c r="B187" s="560"/>
    </row>
    <row r="188" spans="2:2" x14ac:dyDescent="0.25">
      <c r="B188" s="560"/>
    </row>
    <row r="189" spans="2:2" x14ac:dyDescent="0.25">
      <c r="B189" s="560"/>
    </row>
    <row r="190" spans="2:2" x14ac:dyDescent="0.25">
      <c r="B190" s="560"/>
    </row>
    <row r="191" spans="2:2" x14ac:dyDescent="0.25">
      <c r="B191" s="560"/>
    </row>
    <row r="192" spans="2:2" x14ac:dyDescent="0.25">
      <c r="B192" s="560"/>
    </row>
    <row r="193" spans="2:2" x14ac:dyDescent="0.25">
      <c r="B193" s="560"/>
    </row>
    <row r="194" spans="2:2" x14ac:dyDescent="0.25">
      <c r="B194" s="560"/>
    </row>
    <row r="195" spans="2:2" x14ac:dyDescent="0.25">
      <c r="B195" s="560"/>
    </row>
  </sheetData>
  <dataConsolidate/>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35</vt:i4>
      </vt:variant>
    </vt:vector>
  </HeadingPairs>
  <TitlesOfParts>
    <vt:vector size="46" baseType="lpstr">
      <vt:lpstr>Índice</vt:lpstr>
      <vt:lpstr>PDI-01</vt:lpstr>
      <vt:lpstr>PDI-02</vt:lpstr>
      <vt:lpstr>PDI-03</vt:lpstr>
      <vt:lpstr>PDI-04</vt:lpstr>
      <vt:lpstr>PDI-05</vt:lpstr>
      <vt:lpstr>PDI-06</vt:lpstr>
      <vt:lpstr>PDI-07</vt:lpstr>
      <vt:lpstr>BD_Ref</vt:lpstr>
      <vt:lpstr>Ind_Obj</vt:lpstr>
      <vt:lpstr>Ind_Com</vt:lpstr>
      <vt:lpstr>'PDI-02'!Área_de_impresión</vt:lpstr>
      <vt:lpstr>CGTC</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vector>
  </TitlesOfParts>
  <Company>Universidad Tecnológica de Pereira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Edicion882</dc:creator>
  <cp:lastModifiedBy>Julián</cp:lastModifiedBy>
  <cp:lastPrinted>2012-07-13T21:41:37Z</cp:lastPrinted>
  <dcterms:created xsi:type="dcterms:W3CDTF">2011-11-24T16:12:35Z</dcterms:created>
  <dcterms:modified xsi:type="dcterms:W3CDTF">2020-07-01T21:30:07Z</dcterms:modified>
</cp:coreProperties>
</file>