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Usuario UTP\Desktop\UTP\MAPA DE RIESGOS INSTITUCIONAL\2020\GRUPO DE GESTIÓN DE RIESGOS\PRIORIZACIÓN RIESGOS 2020\"/>
    </mc:Choice>
  </mc:AlternateContent>
  <workbookProtection workbookAlgorithmName="SHA-512" workbookHashValue="H1G+Cgxmd52pCzX8u4zODJvGC3plGHdOGz5S5gPSxa6guvVwo1FF+VSRJibtcA8yRsyG11eLMnoG8cj+WftXJA==" workbookSaltValue="Wthj/8xo59tWjZJh7pHGuQ==" workbookSpinCount="100000" lockStructure="1"/>
  <bookViews>
    <workbookView xWindow="0" yWindow="0" windowWidth="15360" windowHeight="5130"/>
  </bookViews>
  <sheets>
    <sheet name="01-Mapa de riesgo-UO" sheetId="12" r:id="rId1"/>
    <sheet name="02-Plan Mitigación" sheetId="8" state="hidden" r:id="rId2"/>
    <sheet name="03-Seguimiento" sheetId="7" state="hidden" r:id="rId3"/>
    <sheet name="Hoja1" sheetId="9" state="hidden" r:id="rId4"/>
    <sheet name="INSTRUCTIVO" sheetId="10" r:id="rId5"/>
    <sheet name="ESCALA" sheetId="11" r:id="rId6"/>
  </sheets>
  <definedNames>
    <definedName name="_xlnm._FilterDatabase" localSheetId="0" hidden="1">'01-Mapa de riesgo-UO'!$I$1:$BA$71</definedName>
    <definedName name="ACCION" localSheetId="0">'01-Mapa de riesgo-UO'!#REF!</definedName>
    <definedName name="ACCION">#REF!</definedName>
    <definedName name="ADMINISTRACIÓN_INSTITUCIONAL" localSheetId="0">'01-Mapa de riesgo-UO'!$BI$1048362:$BI$1048382</definedName>
    <definedName name="ADMINISTRACIÓN_INSTITUCIONAL">#REF!</definedName>
    <definedName name="ADMISIONES_REGISTRO_CONTROL_ACADÉMICO" localSheetId="0">'01-Mapa de riesgo-UO'!#REF!</definedName>
    <definedName name="ADMISIONES_REGISTRO_CONTROL_ACADÉMICO">#REF!</definedName>
    <definedName name="ALIANZAS_ESTRATÉGICAS" localSheetId="0">'01-Mapa de riesgo-UO'!#REF!</definedName>
    <definedName name="ALIANZAS_ESTRATÉGICAS">#REF!</definedName>
    <definedName name="Ambiental" localSheetId="0">'01-Mapa de riesgo-UO'!$J$1048369:$J$1048373</definedName>
    <definedName name="Ambiental">#REF!</definedName>
    <definedName name="Aplicados_efectivos_No_Documentados">'01-Mapa de riesgo-UO'!#REF!</definedName>
    <definedName name="Aplicados_No_efectivos">'01-Mapa de riesgo-UO'!#REF!</definedName>
    <definedName name="_xlnm.Print_Area" localSheetId="2">'03-Seguimiento'!$D$1:$AB$13</definedName>
    <definedName name="ASEGURAMIENTO_DE_LA_CALIDAD_INSTITUCIONAL" localSheetId="0">'01-Mapa de riesgo-UO'!$BN$1048362:$BN$1048366</definedName>
    <definedName name="ASEGURAMIENTO_DE_LA_CALIDAD_INSTITUCIONAL">#REF!</definedName>
    <definedName name="ASUMIR">'03-Seguimiento'!$V$1048461</definedName>
    <definedName name="BIBLIOTECA_E_INFORMACIÓN_CIENTIFICA" localSheetId="0">'01-Mapa de riesgo-UO'!$BH$1048382</definedName>
    <definedName name="BIBLIOTECA_E_INFORMACIÓN_CIENTIFICA">#REF!</definedName>
    <definedName name="BIENESTAR_INSTITUCIONAL" localSheetId="0">'01-Mapa de riesgo-UO'!$BJ$1048362:$BJ$1048365</definedName>
    <definedName name="BIENESTAR_INSTITUCIONAL">#REF!</definedName>
    <definedName name="BIENESTAR_INSTITUCIONAL_CALIDAD_DE_VIDA_E_INCLUSIÓN_EN_CONTEXTOS_UNIVERSITARIOS">'01-Mapa de riesgo-UO'!$BC$1048365</definedName>
    <definedName name="CLASE_RIESGO">'01-Mapa de riesgo-UO'!$I$1048361:$I$1048372</definedName>
    <definedName name="COBERTURA_CON_CALIDAD" localSheetId="0">'01-Mapa de riesgo-UO'!#REF!</definedName>
    <definedName name="COBERTURA_CON_CALIDAD">#REF!</definedName>
    <definedName name="COMPARTIR">'03-Seguimiento'!$W$1048461:$W$1048463</definedName>
    <definedName name="COMUNICACIONES" localSheetId="0">'01-Mapa de riesgo-UO'!$BF$1048362</definedName>
    <definedName name="COMUNICACIONES">#REF!</definedName>
    <definedName name="Contable" localSheetId="0">'01-Mapa de riesgo-UO'!$K$1048369:$K$1048373</definedName>
    <definedName name="Contable">#REF!</definedName>
    <definedName name="CONTROL_INTERNO" localSheetId="0">'01-Mapa de riesgo-UO'!#REF!</definedName>
    <definedName name="CONTROL_INTERNO">#REF!</definedName>
    <definedName name="CONTROL_INTERNO_DISCIPLINARIO" localSheetId="0">'01-Mapa de riesgo-UO'!#REF!</definedName>
    <definedName name="CONTROL_INTERNO_DISCIPLINARIO">#REF!</definedName>
    <definedName name="CONTROL_SEGUIMIENTO" localSheetId="0">'01-Mapa de riesgo-UO'!$BM$1048362:$BM$1048365</definedName>
    <definedName name="CONTROL_SEGUIMIENTO">#REF!</definedName>
    <definedName name="CONTROLES">'01-Mapa de riesgo-UO'!$R$1048361:$R$1048365</definedName>
    <definedName name="Corrupción" localSheetId="0">'01-Mapa de riesgo-UO'!$L$1048369:$L$1048371</definedName>
    <definedName name="Corrupción">#REF!</definedName>
    <definedName name="CREACIÓN_GESTIÓN_Y_TRANSFERENCIA_DEL_CONOCIMIENTO">'01-Mapa de riesgo-UO'!$BC$1048362</definedName>
    <definedName name="Cumplimiento" localSheetId="0">'01-Mapa de riesgo-UO'!$M$1048369:$M$1048373</definedName>
    <definedName name="CUMPLIMIENTO">'03-Seguimiento'!$V$1048452:$V$1048454</definedName>
    <definedName name="CUMPLIMIENTO_PARCIAL">'03-Seguimiento'!$X$1048452</definedName>
    <definedName name="CUMPLIMIENTO_TOTAL">'03-Seguimiento'!$W$1048452:$W$1048453</definedName>
    <definedName name="DEMAS" localSheetId="0">'01-Mapa de riesgo-UO'!#REF!</definedName>
    <definedName name="DEMAS">#REF!</definedName>
    <definedName name="Derechos_Humanos" localSheetId="0">'01-Mapa de riesgo-UO'!$N$1048369:$N$1048371</definedName>
    <definedName name="Derechos_Humanos">#REF!</definedName>
    <definedName name="DIRECCIONAMIENTO_INSTITUCIONAL" localSheetId="0">'01-Mapa de riesgo-UO'!$BE$1048362:$BE$1048365</definedName>
    <definedName name="DIRECCIONAMIENTO_INSTITUCIONAL">#REF!</definedName>
    <definedName name="DOCENCIA" localSheetId="0">'01-Mapa de riesgo-UO'!$BF$1048362:$BF$1048377</definedName>
    <definedName name="DOCENCIA">#REF!</definedName>
    <definedName name="Documentados_Aplicados_Efectivos">'01-Mapa de riesgo-UO'!#REF!</definedName>
    <definedName name="EGRESADOS" localSheetId="0">'01-Mapa de riesgo-UO'!$BK$1048362</definedName>
    <definedName name="EGRESADOS">#REF!</definedName>
    <definedName name="Estratégico" localSheetId="0">'01-Mapa de riesgo-UO'!$O$1048369:$O$1048373</definedName>
    <definedName name="Estratégico">#REF!</definedName>
    <definedName name="EVAL_PERIODICIDAD">'01-Mapa de riesgo-UO'!$AJ$1048361:$AJ$1048362</definedName>
    <definedName name="EVITAR">'03-Seguimiento'!$Z$1048461:$Z$1048463</definedName>
    <definedName name="EXCELENCIA_ACADÉMICA_PARA_LA_FORMACIÓN_INTEGRAL">'01-Mapa de riesgo-UO'!$BC$1048361</definedName>
    <definedName name="EXTENSIÓN_PROYECCIÓN_SOCIAL" localSheetId="0">'01-Mapa de riesgo-UO'!$BH$1048362:$BH$1048382</definedName>
    <definedName name="EXTENSIÓN_PROYECCIÓN_SOCIAL">#REF!</definedName>
    <definedName name="EXTERNO">'01-Mapa de riesgo-UO'!$H$1048361:$H$1048366</definedName>
    <definedName name="FACTOR">'01-Mapa de riesgo-UO'!$F$1048361:$F$1048362</definedName>
    <definedName name="FACULTAD_BELLAS_ARTES_HUMANIDADES" localSheetId="0">'01-Mapa de riesgo-UO'!$CC$1048362:$CC$1048365</definedName>
    <definedName name="FACULTAD_BELLAS_ARTES_HUMANIDADES">#REF!</definedName>
    <definedName name="FACULTAD_CIENCIAS_AGRARIAS_AGROINDUSTRIA" localSheetId="0">'01-Mapa de riesgo-UO'!$CD$1048362:$CD$1048365</definedName>
    <definedName name="FACULTAD_CIENCIAS_AGRARIAS_AGROINDUSTRIA">#REF!</definedName>
    <definedName name="FACULTAD_CIENCIAS_AMBIENTALES" localSheetId="0">'01-Mapa de riesgo-UO'!$CE$1048362:$CE$1048365</definedName>
    <definedName name="FACULTAD_CIENCIAS_AMBIENTALES">#REF!</definedName>
    <definedName name="FACULTAD_CIENCIAS_BÁSICAS" localSheetId="0">'01-Mapa de riesgo-UO'!$CF$1048362:$CF$1048365</definedName>
    <definedName name="FACULTAD_CIENCIAS_BÁSICAS">#REF!</definedName>
    <definedName name="FACULTAD_CIENCIAS_DE_LA_EDUCACIÓN" localSheetId="0">'01-Mapa de riesgo-UO'!$CG$1048362:$CG$1048365</definedName>
    <definedName name="FACULTAD_CIENCIAS_DE_LA_EDUCACIÓN">#REF!</definedName>
    <definedName name="FACULTAD_CIENCIAS_DE_LA_SALUD" localSheetId="0">'01-Mapa de riesgo-UO'!$CH$1048362:$CH$1048365</definedName>
    <definedName name="FACULTAD_CIENCIAS_DE_LA_SALUD">#REF!</definedName>
    <definedName name="FACULTAD_DE_CIENCIAS_EMPRESARIALES">'01-Mapa de riesgo-UO'!$CI$1048362:$CI$1048365</definedName>
    <definedName name="FACULTAD_INGENIERÍA_INDUSTRIAL" localSheetId="0">'01-Mapa de riesgo-UO'!#REF!</definedName>
    <definedName name="FACULTAD_INGENIERÍA_INDUSTRIAL">#REF!</definedName>
    <definedName name="FACULTAD_INGENIERÍA_MECÁNICA" localSheetId="0">'01-Mapa de riesgo-UO'!$CJ$1048362:$CJ$1048365</definedName>
    <definedName name="FACULTAD_INGENIERÍA_MECÁNICA">#REF!</definedName>
    <definedName name="FACULTAD_INGENIERÍAS" localSheetId="0">'01-Mapa de riesgo-UO'!$CK$1048362:$CK$1048365</definedName>
    <definedName name="FACULTAD_INGENIERÍAS">#REF!</definedName>
    <definedName name="FACULTAD_TECNOLOGÍA">'01-Mapa de riesgo-UO'!$CL$1048362:$CL$1048365</definedName>
    <definedName name="Financiero" localSheetId="0">'01-Mapa de riesgo-UO'!$Q$1048369:$Q$1048373</definedName>
    <definedName name="Financiero">#REF!</definedName>
    <definedName name="GESTIÓN_DE_DOCUMENTOS" localSheetId="0">'01-Mapa de riesgo-UO'!#REF!</definedName>
    <definedName name="GESTIÓN_DE_DOCUMENTOS">#REF!</definedName>
    <definedName name="GESTIÓN_DE_SERVICIOS_INSTITUCIONALES" localSheetId="0">'01-Mapa de riesgo-UO'!$BU$1048362:$BU$1048363</definedName>
    <definedName name="GESTIÓN_DE_SERVICIOS_INSTITUCIONALES">#REF!</definedName>
    <definedName name="GESTIÓN_DE_TALENTO_HUMANO" localSheetId="0">'01-Mapa de riesgo-UO'!$BH$1048362:$BH$1048363</definedName>
    <definedName name="GESTIÓN_DE_TALENTO_HUMANO">#REF!</definedName>
    <definedName name="GESTIÓN_DE_TECNOLOGÍAS_INFORMÁTICAS_SISTEMAS_DE_INFORMACIÓN" localSheetId="0">'01-Mapa de riesgo-UO'!#REF!</definedName>
    <definedName name="GESTIÓN_DE_TECNOLOGÍAS_INFORMÁTICAS_SISTEMAS_DE_INFORMACIÓN">#REF!</definedName>
    <definedName name="GESTIÓN_DEL_CONTEXTO_Y_VISIBILIDAD_NACIONAL_E_INTERNACIONAL">'01-Mapa de riesgo-UO'!$BC$1048363</definedName>
    <definedName name="GESTIÓN_FINANCIERA" localSheetId="0">'01-Mapa de riesgo-UO'!#REF!</definedName>
    <definedName name="GESTIÓN_FINANCIERA">#REF!</definedName>
    <definedName name="GESTIÓN_Y_SOSTENIBILIDAD_INSTITUCIONAL">'01-Mapa de riesgo-UO'!$BC$1048364</definedName>
    <definedName name="GRAVE" localSheetId="0">'01-Mapa de riesgo-UO'!$AX$1048362:$AX$1048365</definedName>
    <definedName name="GRAVE">'03-Seguimiento'!$G$1048466</definedName>
    <definedName name="GRUPO_INVESTIGACIÓN_AGUAS_SANEAMIENTO" localSheetId="0">'01-Mapa de riesgo-UO'!$CU$1048362</definedName>
    <definedName name="GRUPO_INVESTIGACIÓN_AGUAS_SANEAMIENTO">#REF!</definedName>
    <definedName name="Imagen" localSheetId="0">'01-Mapa de riesgo-UO'!$R$1048369:$R$1048373</definedName>
    <definedName name="Imagen">#REF!</definedName>
    <definedName name="IMPACTO_REGIONAL" localSheetId="0">'01-Mapa de riesgo-UO'!#REF!</definedName>
    <definedName name="IMPACTO_REGIONAL">#REF!</definedName>
    <definedName name="IMPACTO_REGIONAL_" localSheetId="0">'01-Mapa de riesgo-UO'!#REF!</definedName>
    <definedName name="IMPACTO_REGIONAL_">#REF!</definedName>
    <definedName name="Información" localSheetId="0">'01-Mapa de riesgo-UO'!$S$1048369:$S$1048371</definedName>
    <definedName name="Información">#REF!</definedName>
    <definedName name="INTERNACIONALIZACIÓN" localSheetId="0">'01-Mapa de riesgo-UO'!$BL$1048362</definedName>
    <definedName name="INTERNACIONALIZACIÓN">#REF!</definedName>
    <definedName name="INTERNO">'01-Mapa de riesgo-UO'!$G$1048361:$G$1048366</definedName>
    <definedName name="INVESTIGACIÓN_E_INNOVACIÓN" localSheetId="0">'01-Mapa de riesgo-UO'!#REF!</definedName>
    <definedName name="INVESTIGACIÓN_E_INNOVACIÓN">#REF!</definedName>
    <definedName name="INVESTIGACIÓN_INNOVACIÓN_EXTENSIÓN" localSheetId="0">'01-Mapa de riesgo-UO'!#REF!</definedName>
    <definedName name="INVESTIGACIÓN_INNOVACIÓN_EXTENSIÓN">#REF!</definedName>
    <definedName name="JURIDICA" localSheetId="0">'01-Mapa de riesgo-UO'!$BF$1048363</definedName>
    <definedName name="JURIDICA">#REF!</definedName>
    <definedName name="Laborales" localSheetId="0">'01-Mapa de riesgo-UO'!#REF!</definedName>
    <definedName name="Laborales">#REF!</definedName>
    <definedName name="LABORATORIO_AGUAS_ALIMENTOS" localSheetId="0">'01-Mapa de riesgo-UO'!$CO$1048362</definedName>
    <definedName name="LABORATORIO_AGUAS_ALIMENTOS">#REF!</definedName>
    <definedName name="LABORATORIO_DE_METROOLOGIA_DE_VARIABLES_ELECTRICAS" localSheetId="0">'01-Mapa de riesgo-UO'!$CP$1048362</definedName>
    <definedName name="LABORATORIO_DE_METROOLOGIA_DE_VARIABLES_ELECTRICAS">#REF!</definedName>
    <definedName name="LABORATORIO_ENSAYOS_NO_DESTRUCTIVOS_DESTRUCTIVOS" localSheetId="0">'01-Mapa de riesgo-UO'!$CQ$1048362</definedName>
    <definedName name="LABORATORIO_ENSAYOS_NO_DESTRUCTIVOS_DESTRUCTIVOS">#REF!</definedName>
    <definedName name="LABORATORIO_ENSAYOS_PARA_EQUIPO_DE_AIRE_ACONDICIONADO" localSheetId="0">'01-Mapa de riesgo-UO'!#REF!</definedName>
    <definedName name="LABORATORIO_ENSAYOS_PARA_EQUIPO_DE_AIRE_ACONDICIONADO">#REF!</definedName>
    <definedName name="LABORATORIO_ENSAYOS_PARA_EQUIPOS_ACONDICIONADORES_DE_AIRE">'01-Mapa de riesgo-UO'!$CN$1048362</definedName>
    <definedName name="LABORATORIO_GENÉTICA_MÉDICA" localSheetId="0">'01-Mapa de riesgo-UO'!$CR$1048362</definedName>
    <definedName name="LABORATORIO_GENÉTICA_MÉDICA">#REF!</definedName>
    <definedName name="LABORATORIO_METROLOGÍA_DIMENSIONAL">'01-Mapa de riesgo-UO'!$CV$1048362</definedName>
    <definedName name="LABORATORIO_QUÍMICA_AMBIENTAL" localSheetId="0">'01-Mapa de riesgo-UO'!$CS$1048362</definedName>
    <definedName name="LABORATORIO_QUÍMICA_AMBIENTAL">#REF!</definedName>
    <definedName name="LEVE" localSheetId="0">'01-Mapa de riesgo-UO'!$AV$1048362</definedName>
    <definedName name="LEVE">'03-Seguimiento'!$I$1048466:$I$1048576</definedName>
    <definedName name="MAPA" localSheetId="0">'01-Mapa de riesgo-UO'!$A$1048361:$A$1048362</definedName>
    <definedName name="MAPA">#REF!</definedName>
    <definedName name="MODERADO" localSheetId="0">'01-Mapa de riesgo-UO'!$AW$1048362:$AW$1048364</definedName>
    <definedName name="MODERADO">'03-Seguimiento'!$H$1048466:$H$1048576</definedName>
    <definedName name="NIVEL_AUTOMAT">'01-Mapa de riesgo-UO'!$Z$1048361:$Z$1048363</definedName>
    <definedName name="NIVEL_EXPOSICION">'01-Mapa de riesgo-UO'!$AS$1048361:$AS$1048363</definedName>
    <definedName name="nnnn" localSheetId="0">'01-Mapa de riesgo-UO'!#REF!</definedName>
    <definedName name="nnnn">#REF!</definedName>
    <definedName name="No_aplicados">'01-Mapa de riesgo-UO'!#REF!</definedName>
    <definedName name="NO_CUMPLIDA">'03-Seguimiento'!$Y$1048452</definedName>
    <definedName name="No_existen">'01-Mapa de riesgo-UO'!#REF!</definedName>
    <definedName name="NVESTIGACIÓN_E_INNOVACIÓN">'01-Mapa de riesgo-UO'!$BG$1048362:$BG$1048372</definedName>
    <definedName name="OBJETIVOS" localSheetId="0">'01-Mapa de riesgo-UO'!#REF!</definedName>
    <definedName name="OBJETIVOS">#REF!</definedName>
    <definedName name="OEC">'01-Mapa de riesgo-UO'!$BA$1048370:$BA$1048378</definedName>
    <definedName name="Operacional" localSheetId="0">'01-Mapa de riesgo-UO'!$V$1048369:$V$1048373</definedName>
    <definedName name="Operacional">#REF!</definedName>
    <definedName name="ORGANISMO_CERTIFICADOR_DE_SISTEMAS_DE_GESTIÓN_QLCT" localSheetId="0">'01-Mapa de riesgo-UO'!$CT$1048362</definedName>
    <definedName name="ORGANISMO_CERTIFICADOR_DE_SISTEMAS_DE_GESTIÓN_QLCT">#REF!</definedName>
    <definedName name="PDI" localSheetId="0">'01-Mapa de riesgo-UO'!$B$1048373:$B$1048377</definedName>
    <definedName name="PDI">#REF!</definedName>
    <definedName name="PERIODICIDAD">'01-Mapa de riesgo-UO'!$AK$1048361:$AK$1048370</definedName>
    <definedName name="PLANEACIÓN" localSheetId="0">'01-Mapa de riesgo-UO'!#REF!</definedName>
    <definedName name="PLANEACIÓN">#REF!</definedName>
    <definedName name="PLANEACIÓN_">'01-Mapa de riesgo-UO'!#REF!</definedName>
    <definedName name="Presupuestal" localSheetId="0">'01-Mapa de riesgo-UO'!#REF!</definedName>
    <definedName name="Presupuestal">#REF!</definedName>
    <definedName name="PROBABILIDAD" localSheetId="0">'01-Mapa de riesgo-UO'!$M$1048361:$M$1048365</definedName>
    <definedName name="PROBABILIDAD">#REF!</definedName>
    <definedName name="PROCESOS" localSheetId="0">'01-Mapa de riesgo-UO'!$B$1048361:$B$1048370</definedName>
    <definedName name="PROCESOS">#REF!</definedName>
    <definedName name="PROCESOSA">'01-Mapa de riesgo-UO'!#REF!</definedName>
    <definedName name="RECTORÍA" localSheetId="0">'01-Mapa de riesgo-UO'!$BF$1048361:$BF$1048361</definedName>
    <definedName name="RECTORÍA">#REF!</definedName>
    <definedName name="RECTORIA_Comunicaciones">'01-Mapa de riesgo-UO'!$BF$1048362</definedName>
    <definedName name="RECURSOS_INFORMÁTICOS_EDUCATIVOS" localSheetId="0">'01-Mapa de riesgo-UO'!#REF!</definedName>
    <definedName name="RECURSOS_INFORMÁTICOS_EDUCATIVOS">#REF!</definedName>
    <definedName name="REDUCIR">'03-Seguimiento'!$X$1048461:$X$1048463</definedName>
    <definedName name="RELACIONES_INTERNACIONALES" localSheetId="0">'01-Mapa de riesgo-UO'!#REF!</definedName>
    <definedName name="RELACIONES_INTERNACIONALES">#REF!</definedName>
    <definedName name="RELACIONES_INTERNACIONALES_">'01-Mapa de riesgo-UO'!#REF!</definedName>
    <definedName name="RESPONSABILIDAD">'01-Mapa de riesgo-UO'!$AF$1048361:$AF$1048362</definedName>
    <definedName name="RESPONSABLES_PDI" localSheetId="0">'01-Mapa de riesgo-UO'!#REF!</definedName>
    <definedName name="RESPONSABLES_PDI">#REF!</definedName>
    <definedName name="SECRETARIA_GENERAL" localSheetId="0">'01-Mapa de riesgo-UO'!#REF!</definedName>
    <definedName name="SECRETARIA_GENERAL">#REF!</definedName>
    <definedName name="SECRETARIA_GENERAL_Gestión_de_Documentos">'01-Mapa de riesgo-UO'!#REF!</definedName>
    <definedName name="Seguridad_y_Salud_en_el_trabajo" localSheetId="0">'01-Mapa de riesgo-UO'!$AE$1048369:$AE$1048373</definedName>
    <definedName name="Seguridad_y_Salud_en_el_trabajo">#REF!</definedName>
    <definedName name="SISTEMA_INTEGRAL_DE_GESTIÓN" localSheetId="0">'01-Mapa de riesgo-UO'!#REF!</definedName>
    <definedName name="SISTEMA_INTEGRAL_DE_GESTIÓN">#REF!</definedName>
    <definedName name="Tecnología" localSheetId="0">'01-Mapa de riesgo-UO'!#REF!</definedName>
    <definedName name="Tecnología">#REF!</definedName>
    <definedName name="Tecnológico" localSheetId="0">'01-Mapa de riesgo-UO'!$AF$1048369:$AF$1048373</definedName>
    <definedName name="Tecnológico">#REF!</definedName>
    <definedName name="TIPO" localSheetId="0">'01-Mapa de riesgo-UO'!#REF!</definedName>
    <definedName name="TIPO">#REF!</definedName>
    <definedName name="_xlnm.Print_Titles" localSheetId="0">'01-Mapa de riesgo-UO'!$6:$7</definedName>
    <definedName name="_xlnm.Print_Titles" localSheetId="1">'02-Plan Mitigación'!$7:$7</definedName>
    <definedName name="_xlnm.Print_Titles" localSheetId="2">'03-Seguimiento'!$6:$7</definedName>
    <definedName name="TRANSFERIR">'03-Seguimiento'!$Y$1048461:$Y$1048463</definedName>
    <definedName name="Transparencia" localSheetId="0">'01-Mapa de riesgo-UO'!#REF!</definedName>
    <definedName name="Transparencia">#REF!</definedName>
    <definedName name="UNIDAD">'01-Mapa de riesgo-UO'!$AZ$1048361:$AZ$1048402</definedName>
    <definedName name="UNIVIRTUAL" localSheetId="0">'01-Mapa de riesgo-UO'!$BZ$1048362</definedName>
    <definedName name="UNIVIRTUAL">#REF!</definedName>
    <definedName name="VICERRECTORÍA_ACADÉMICA" localSheetId="0">'01-Mapa de riesgo-UO'!#REF!</definedName>
    <definedName name="VICERRECTORÍA_ACADÉMICA">#REF!</definedName>
    <definedName name="VICERRECTORÍA_ACADÉMICA_">'01-Mapa de riesgo-UO'!#REF!</definedName>
    <definedName name="VICERRECTORÍA_ACADÉMICA_Univirtual">'01-Mapa de riesgo-UO'!$BZ$1048362</definedName>
    <definedName name="VICERRECTORIA_ADMINISTRATIVA_FINANCIERA" localSheetId="0">'01-Mapa de riesgo-UO'!$BH$1048364:$BH$1048366</definedName>
    <definedName name="VICERRECTORIA_ADMINISTRATIVA_FINANCIERA">#REF!</definedName>
    <definedName name="VICERRECTORIA_ADMINISTRATIVA_FINANCIERA_">'01-Mapa de riesgo-UO'!#REF!</definedName>
    <definedName name="VICERRECTORÍA_ADMINITRATIVA_FINANCIERA_Sistema_Integral_de_Gestión">'01-Mapa de riesgo-UO'!#REF!</definedName>
    <definedName name="VICERRECTORÍA_DE_RESPONSABILIDAD_SOCIAL_BIENESTAR_UNIVERSITARIO" localSheetId="0">'01-Mapa de riesgo-UO'!#REF!</definedName>
    <definedName name="VICERRECTORÍA_DE_RESPONSABILIDAD_SOCIAL_BIENESTAR_UNIVERSITARIO">#REF!</definedName>
    <definedName name="VICERRECTORÍA_DE_RESPONSABILIDAD_SOCIAL_BIENESTAR_UNIVERSITARIO_">'01-Mapa de riesgo-UO'!#REF!</definedName>
    <definedName name="VICERRECTORÍA_INVESTIGACIÓN_INNOVACIÓN_EXTENSIÓN" localSheetId="0">'01-Mapa de riesgo-UO'!#REF!</definedName>
    <definedName name="VICERRECTORÍA_INVESTIGACIÓN_INNOVACIÓN_EXTENSIÓN">#REF!</definedName>
    <definedName name="VICERRECTORÍA_INVESTIGACIÓN_INNOVACIÓN_EXTENSIÓN_">'01-Mapa de riesgo-UO'!#REF!</definedName>
    <definedName name="X">'01-Mapa de riesgo-UO'!#REF!</definedName>
    <definedName name="Y">'01-Mapa de riesgo-UO'!#REF!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Y64" i="12" l="1"/>
  <c r="Y65" i="12"/>
  <c r="Y66" i="12"/>
  <c r="Y67" i="12"/>
  <c r="X66" i="12" s="1"/>
  <c r="W66" i="12" s="1"/>
  <c r="Y68" i="12"/>
  <c r="Y69" i="12"/>
  <c r="Y70" i="12"/>
  <c r="Y71" i="12"/>
  <c r="X69" i="12" s="1"/>
  <c r="W69" i="12" s="1"/>
  <c r="Y72" i="12"/>
  <c r="Y73" i="12"/>
  <c r="Y74" i="12"/>
  <c r="Y75" i="12"/>
  <c r="X75" i="12" s="1"/>
  <c r="W75" i="12" s="1"/>
  <c r="Y76" i="12"/>
  <c r="Y77" i="12"/>
  <c r="Y78" i="12"/>
  <c r="Y79" i="12"/>
  <c r="X78" i="12" s="1"/>
  <c r="Y80" i="12"/>
  <c r="Y81" i="12"/>
  <c r="Y82" i="12"/>
  <c r="Y83" i="12"/>
  <c r="X81" i="12" s="1"/>
  <c r="W81" i="12" s="1"/>
  <c r="Y63" i="12"/>
  <c r="Y62" i="12"/>
  <c r="X33" i="12"/>
  <c r="X36" i="12"/>
  <c r="X39" i="12"/>
  <c r="X42" i="12"/>
  <c r="W42" i="12" s="1"/>
  <c r="X45" i="12"/>
  <c r="X48" i="12"/>
  <c r="X51" i="12"/>
  <c r="X54" i="12"/>
  <c r="W54" i="12" s="1"/>
  <c r="X57" i="12"/>
  <c r="X60" i="12"/>
  <c r="W60" i="12" s="1"/>
  <c r="X63" i="12"/>
  <c r="W63" i="12" s="1"/>
  <c r="X72" i="12"/>
  <c r="W72" i="12" s="1"/>
  <c r="X24" i="12"/>
  <c r="X27" i="12"/>
  <c r="X30" i="12"/>
  <c r="W30" i="12" s="1"/>
  <c r="X21" i="12"/>
  <c r="W21" i="12" s="1"/>
  <c r="X9" i="12"/>
  <c r="W9" i="12" s="1"/>
  <c r="W78" i="12"/>
  <c r="W12" i="12"/>
  <c r="W15" i="12"/>
  <c r="W18" i="12"/>
  <c r="W24" i="12"/>
  <c r="W27" i="12"/>
  <c r="W33" i="12"/>
  <c r="W36" i="12"/>
  <c r="W39" i="12"/>
  <c r="W45" i="12"/>
  <c r="W48" i="12"/>
  <c r="W51" i="12"/>
  <c r="W57" i="12"/>
  <c r="AN78" i="12"/>
  <c r="AN79" i="12"/>
  <c r="AM78" i="12" s="1"/>
  <c r="AL78" i="12" s="1"/>
  <c r="AN80" i="12"/>
  <c r="AN81" i="12"/>
  <c r="AN82" i="12"/>
  <c r="AN83" i="12"/>
  <c r="AI78" i="12"/>
  <c r="AI79" i="12"/>
  <c r="AH78" i="12" s="1"/>
  <c r="AG78" i="12" s="1"/>
  <c r="AI80" i="12"/>
  <c r="AI81" i="12"/>
  <c r="AI82" i="12"/>
  <c r="AI83" i="12"/>
  <c r="AH81" i="12" s="1"/>
  <c r="AG81" i="12" s="1"/>
  <c r="AD78" i="12"/>
  <c r="AD79" i="12"/>
  <c r="AC78" i="12" s="1"/>
  <c r="AB78" i="12" s="1"/>
  <c r="AD80" i="12"/>
  <c r="AD81" i="12"/>
  <c r="AC81" i="12" s="1"/>
  <c r="AB81" i="12" s="1"/>
  <c r="AD82" i="12"/>
  <c r="AD83" i="12"/>
  <c r="S78" i="12"/>
  <c r="T78" i="12" s="1"/>
  <c r="S79" i="12"/>
  <c r="S80" i="12"/>
  <c r="S81" i="12"/>
  <c r="T81" i="12" s="1"/>
  <c r="S82" i="12"/>
  <c r="S83" i="12"/>
  <c r="N78" i="12"/>
  <c r="P78" i="12"/>
  <c r="N81" i="12"/>
  <c r="P81" i="12"/>
  <c r="Q81" i="12" s="1"/>
  <c r="D81" i="12"/>
  <c r="D78" i="12"/>
  <c r="AM81" i="12" l="1"/>
  <c r="AL81" i="12" s="1"/>
  <c r="U78" i="12"/>
  <c r="AP78" i="12"/>
  <c r="AQ78" i="12" s="1"/>
  <c r="U81" i="12"/>
  <c r="Q78" i="12"/>
  <c r="D17" i="12"/>
  <c r="D58" i="12"/>
  <c r="D27" i="12"/>
  <c r="S59" i="12"/>
  <c r="Y59" i="12"/>
  <c r="AD59" i="12"/>
  <c r="AI59" i="12"/>
  <c r="AN59" i="12"/>
  <c r="AP81" i="12" l="1"/>
  <c r="AQ81" i="12" s="1"/>
  <c r="AR78" i="12"/>
  <c r="AS78" i="12" s="1"/>
  <c r="AN72" i="12"/>
  <c r="AN73" i="12"/>
  <c r="AN74" i="12"/>
  <c r="AN75" i="12"/>
  <c r="AN76" i="12"/>
  <c r="AN77" i="12"/>
  <c r="AI72" i="12"/>
  <c r="AI73" i="12"/>
  <c r="AI74" i="12"/>
  <c r="AI75" i="12"/>
  <c r="AI76" i="12"/>
  <c r="AI77" i="12"/>
  <c r="AD72" i="12"/>
  <c r="AD73" i="12"/>
  <c r="AD74" i="12"/>
  <c r="AD75" i="12"/>
  <c r="AD76" i="12"/>
  <c r="AD77" i="12"/>
  <c r="S72" i="12"/>
  <c r="S73" i="12"/>
  <c r="S74" i="12"/>
  <c r="S75" i="12"/>
  <c r="S76" i="12"/>
  <c r="S77" i="12"/>
  <c r="P72" i="12"/>
  <c r="P75" i="12"/>
  <c r="N72" i="12"/>
  <c r="N75" i="12"/>
  <c r="D72" i="12"/>
  <c r="D75" i="12"/>
  <c r="AR81" i="12" l="1"/>
  <c r="AS81" i="12" s="1"/>
  <c r="AM72" i="12"/>
  <c r="AL72" i="12" s="1"/>
  <c r="AC75" i="12"/>
  <c r="AB75" i="12" s="1"/>
  <c r="T72" i="12"/>
  <c r="U72" i="12" s="1"/>
  <c r="AH75" i="12"/>
  <c r="AG75" i="12" s="1"/>
  <c r="AM75" i="12"/>
  <c r="AL75" i="12" s="1"/>
  <c r="T75" i="12"/>
  <c r="Q75" i="12"/>
  <c r="AC72" i="12"/>
  <c r="AB72" i="12" s="1"/>
  <c r="AH72" i="12"/>
  <c r="AG72" i="12" s="1"/>
  <c r="Q72" i="12"/>
  <c r="AP75" i="12" l="1"/>
  <c r="AQ75" i="12" s="1"/>
  <c r="U75" i="12"/>
  <c r="AP72" i="12"/>
  <c r="AQ72" i="12" s="1"/>
  <c r="AR75" i="12" l="1"/>
  <c r="AS75" i="12" s="1"/>
  <c r="AR72" i="12"/>
  <c r="AS72" i="12" s="1"/>
  <c r="D12" i="12" l="1"/>
  <c r="D15" i="12"/>
  <c r="D18" i="12"/>
  <c r="D21" i="12"/>
  <c r="D24" i="12"/>
  <c r="D30" i="12"/>
  <c r="D33" i="12"/>
  <c r="D36" i="12"/>
  <c r="D39" i="12"/>
  <c r="D42" i="12"/>
  <c r="D45" i="12"/>
  <c r="D48" i="12"/>
  <c r="D51" i="12"/>
  <c r="D54" i="12"/>
  <c r="D57" i="12"/>
  <c r="D60" i="12"/>
  <c r="D63" i="12"/>
  <c r="D66" i="12"/>
  <c r="D69" i="12"/>
  <c r="D9" i="12"/>
  <c r="C11" i="7" l="1"/>
  <c r="C14" i="7"/>
  <c r="C17" i="7"/>
  <c r="C20" i="7"/>
  <c r="C23" i="7"/>
  <c r="C26" i="7"/>
  <c r="C29" i="7"/>
  <c r="C32" i="7"/>
  <c r="C35" i="7"/>
  <c r="C38" i="7"/>
  <c r="C41" i="7"/>
  <c r="C44" i="7"/>
  <c r="C47" i="7"/>
  <c r="C50" i="7"/>
  <c r="C53" i="7"/>
  <c r="C56" i="7"/>
  <c r="C59" i="7"/>
  <c r="C62" i="7"/>
  <c r="C65" i="7"/>
  <c r="C68" i="7"/>
  <c r="C71" i="7"/>
  <c r="C8" i="7"/>
  <c r="BJ1048361" i="12"/>
  <c r="BL1048361" i="12"/>
  <c r="BK1048361" i="12"/>
  <c r="BN1048361" i="12"/>
  <c r="BG1048361" i="12"/>
  <c r="BH1048361" i="12"/>
  <c r="BI1048361" i="12"/>
  <c r="BM1048361" i="12"/>
  <c r="BF1048361" i="12"/>
  <c r="BE1048361" i="12"/>
  <c r="W9" i="7" l="1"/>
  <c r="W10" i="7"/>
  <c r="W11" i="7"/>
  <c r="W12" i="7"/>
  <c r="W13" i="7"/>
  <c r="W14" i="7"/>
  <c r="W15" i="7"/>
  <c r="W16" i="7"/>
  <c r="W17" i="7"/>
  <c r="W18" i="7"/>
  <c r="W19" i="7"/>
  <c r="W20" i="7"/>
  <c r="W21" i="7"/>
  <c r="W22" i="7"/>
  <c r="W23" i="7"/>
  <c r="W24" i="7"/>
  <c r="W25" i="7"/>
  <c r="W26" i="7"/>
  <c r="W27" i="7"/>
  <c r="W28" i="7"/>
  <c r="W29" i="7"/>
  <c r="W30" i="7"/>
  <c r="W31" i="7"/>
  <c r="W32" i="7"/>
  <c r="W33" i="7"/>
  <c r="W34" i="7"/>
  <c r="W35" i="7"/>
  <c r="W36" i="7"/>
  <c r="W37" i="7"/>
  <c r="W38" i="7"/>
  <c r="W39" i="7"/>
  <c r="W40" i="7"/>
  <c r="W41" i="7"/>
  <c r="W42" i="7"/>
  <c r="W43" i="7"/>
  <c r="W44" i="7"/>
  <c r="W45" i="7"/>
  <c r="W46" i="7"/>
  <c r="W47" i="7"/>
  <c r="W48" i="7"/>
  <c r="W49" i="7"/>
  <c r="W50" i="7"/>
  <c r="W51" i="7"/>
  <c r="W52" i="7"/>
  <c r="W53" i="7"/>
  <c r="W54" i="7"/>
  <c r="W55" i="7"/>
  <c r="W56" i="7"/>
  <c r="W57" i="7"/>
  <c r="W58" i="7"/>
  <c r="W59" i="7"/>
  <c r="W60" i="7"/>
  <c r="W61" i="7"/>
  <c r="W62" i="7"/>
  <c r="W63" i="7"/>
  <c r="W64" i="7"/>
  <c r="W65" i="7"/>
  <c r="W66" i="7"/>
  <c r="W67" i="7"/>
  <c r="W68" i="7"/>
  <c r="W69" i="7"/>
  <c r="W70" i="7"/>
  <c r="W71" i="7"/>
  <c r="W72" i="7"/>
  <c r="W73" i="7"/>
  <c r="W8" i="7"/>
  <c r="B8" i="8" l="1"/>
  <c r="B8" i="7"/>
  <c r="AN10" i="12"/>
  <c r="AN11" i="12"/>
  <c r="AN12" i="12"/>
  <c r="AN13" i="12"/>
  <c r="AN14" i="12"/>
  <c r="AN15" i="12"/>
  <c r="AN16" i="12"/>
  <c r="AN17" i="12"/>
  <c r="AN18" i="12"/>
  <c r="AN19" i="12"/>
  <c r="AN20" i="12"/>
  <c r="AN21" i="12"/>
  <c r="AN22" i="12"/>
  <c r="AN23" i="12"/>
  <c r="AN24" i="12"/>
  <c r="AN25" i="12"/>
  <c r="AN26" i="12"/>
  <c r="AN27" i="12"/>
  <c r="AN28" i="12"/>
  <c r="AN29" i="12"/>
  <c r="AN30" i="12"/>
  <c r="AN31" i="12"/>
  <c r="AN32" i="12"/>
  <c r="AN33" i="12"/>
  <c r="AN34" i="12"/>
  <c r="AN35" i="12"/>
  <c r="AN36" i="12"/>
  <c r="AN37" i="12"/>
  <c r="AN38" i="12"/>
  <c r="AN39" i="12"/>
  <c r="AN40" i="12"/>
  <c r="AN41" i="12"/>
  <c r="AN42" i="12"/>
  <c r="AN43" i="12"/>
  <c r="AN44" i="12"/>
  <c r="AN45" i="12"/>
  <c r="AN46" i="12"/>
  <c r="AN47" i="12"/>
  <c r="AN48" i="12"/>
  <c r="AN49" i="12"/>
  <c r="AN50" i="12"/>
  <c r="AN51" i="12"/>
  <c r="AN52" i="12"/>
  <c r="AN53" i="12"/>
  <c r="AN54" i="12"/>
  <c r="AN55" i="12"/>
  <c r="AN56" i="12"/>
  <c r="AN57" i="12"/>
  <c r="AN58" i="12"/>
  <c r="AN60" i="12"/>
  <c r="AN61" i="12"/>
  <c r="AN62" i="12"/>
  <c r="AN63" i="12"/>
  <c r="AN64" i="12"/>
  <c r="AN65" i="12"/>
  <c r="AN66" i="12"/>
  <c r="AN67" i="12"/>
  <c r="AN68" i="12"/>
  <c r="AN69" i="12"/>
  <c r="AN70" i="12"/>
  <c r="AN71" i="12"/>
  <c r="AM18" i="12" l="1"/>
  <c r="AM12" i="12"/>
  <c r="AL12" i="12" s="1"/>
  <c r="AM15" i="12"/>
  <c r="AL15" i="12" s="1"/>
  <c r="AM27" i="12"/>
  <c r="AM21" i="12"/>
  <c r="AM69" i="12"/>
  <c r="AM66" i="12"/>
  <c r="AM63" i="12"/>
  <c r="AM60" i="12"/>
  <c r="AM57" i="12"/>
  <c r="AM54" i="12"/>
  <c r="AM51" i="12"/>
  <c r="AM48" i="12"/>
  <c r="AM45" i="12"/>
  <c r="AM42" i="12"/>
  <c r="AM39" i="12"/>
  <c r="AM36" i="12"/>
  <c r="AM33" i="12"/>
  <c r="AM30" i="12"/>
  <c r="AM24" i="12"/>
  <c r="Y10" i="12"/>
  <c r="Y11" i="12"/>
  <c r="Y12" i="12"/>
  <c r="Y13" i="12"/>
  <c r="Y14" i="12"/>
  <c r="Y15" i="12"/>
  <c r="Y16" i="12"/>
  <c r="Y17" i="12"/>
  <c r="Y18" i="12"/>
  <c r="Y19" i="12"/>
  <c r="Y20" i="12"/>
  <c r="Y21" i="12"/>
  <c r="Y22" i="12"/>
  <c r="Y23" i="12"/>
  <c r="Y24" i="12"/>
  <c r="Y25" i="12"/>
  <c r="Y26" i="12"/>
  <c r="Y27" i="12"/>
  <c r="Y28" i="12"/>
  <c r="Y29" i="12"/>
  <c r="Y30" i="12"/>
  <c r="Y31" i="12"/>
  <c r="Y32" i="12"/>
  <c r="Y33" i="12"/>
  <c r="Y34" i="12"/>
  <c r="Y35" i="12"/>
  <c r="Y36" i="12"/>
  <c r="Y37" i="12"/>
  <c r="Y38" i="12"/>
  <c r="Y39" i="12"/>
  <c r="Y40" i="12"/>
  <c r="Y41" i="12"/>
  <c r="Y42" i="12"/>
  <c r="Y43" i="12"/>
  <c r="Y44" i="12"/>
  <c r="Y45" i="12"/>
  <c r="Y46" i="12"/>
  <c r="Y47" i="12"/>
  <c r="Y48" i="12"/>
  <c r="Y49" i="12"/>
  <c r="Y50" i="12"/>
  <c r="Y51" i="12"/>
  <c r="Y52" i="12"/>
  <c r="Y53" i="12"/>
  <c r="Y54" i="12"/>
  <c r="Y55" i="12"/>
  <c r="Y56" i="12"/>
  <c r="Y57" i="12"/>
  <c r="Y58" i="12"/>
  <c r="Y60" i="12"/>
  <c r="Y61" i="12"/>
  <c r="Y9" i="12" l="1"/>
  <c r="AN9" i="12" l="1"/>
  <c r="AD24" i="12" l="1"/>
  <c r="AI24" i="12"/>
  <c r="AL24" i="12"/>
  <c r="AD25" i="12"/>
  <c r="AI25" i="12"/>
  <c r="AD26" i="12"/>
  <c r="AI26" i="12"/>
  <c r="AH24" i="12" l="1"/>
  <c r="AG24" i="12" s="1"/>
  <c r="AC24" i="12"/>
  <c r="AB24" i="12" s="1"/>
  <c r="AD10" i="12"/>
  <c r="AD11" i="12"/>
  <c r="AD12" i="12"/>
  <c r="AD13" i="12"/>
  <c r="AD14" i="12"/>
  <c r="AD15" i="12"/>
  <c r="AD16" i="12"/>
  <c r="AD17" i="12"/>
  <c r="AD18" i="12"/>
  <c r="AD19" i="12"/>
  <c r="AD20" i="12"/>
  <c r="AD21" i="12"/>
  <c r="AD22" i="12"/>
  <c r="AD23" i="12"/>
  <c r="AD27" i="12"/>
  <c r="AD28" i="12"/>
  <c r="AD29" i="12"/>
  <c r="AD30" i="12"/>
  <c r="AD31" i="12"/>
  <c r="AD32" i="12"/>
  <c r="AD33" i="12"/>
  <c r="AD34" i="12"/>
  <c r="AD35" i="12"/>
  <c r="AD36" i="12"/>
  <c r="AD37" i="12"/>
  <c r="AD38" i="12"/>
  <c r="AD39" i="12"/>
  <c r="AD40" i="12"/>
  <c r="AD41" i="12"/>
  <c r="AD42" i="12"/>
  <c r="AD43" i="12"/>
  <c r="AD44" i="12"/>
  <c r="AD45" i="12"/>
  <c r="AD46" i="12"/>
  <c r="AD47" i="12"/>
  <c r="AD48" i="12"/>
  <c r="AD49" i="12"/>
  <c r="AD50" i="12"/>
  <c r="AD51" i="12"/>
  <c r="AD52" i="12"/>
  <c r="AD53" i="12"/>
  <c r="AD54" i="12"/>
  <c r="AD55" i="12"/>
  <c r="AD56" i="12"/>
  <c r="AD57" i="12"/>
  <c r="AD58" i="12"/>
  <c r="AD60" i="12"/>
  <c r="AD61" i="12"/>
  <c r="AD62" i="12"/>
  <c r="AD63" i="12"/>
  <c r="AD64" i="12"/>
  <c r="AD65" i="12"/>
  <c r="AD66" i="12"/>
  <c r="AD67" i="12"/>
  <c r="AD68" i="12"/>
  <c r="AD69" i="12"/>
  <c r="AD70" i="12"/>
  <c r="AD71" i="12"/>
  <c r="AD9" i="12"/>
  <c r="AC12" i="12" l="1"/>
  <c r="AC9" i="12"/>
  <c r="AB9" i="12" s="1"/>
  <c r="AC15" i="12"/>
  <c r="J47" i="7"/>
  <c r="J71" i="7" l="1"/>
  <c r="J68" i="7"/>
  <c r="J65" i="7"/>
  <c r="J62" i="7"/>
  <c r="J59" i="7"/>
  <c r="J56" i="7"/>
  <c r="J53" i="7"/>
  <c r="J50" i="7"/>
  <c r="J44" i="7"/>
  <c r="J41" i="7"/>
  <c r="J38" i="7"/>
  <c r="J35" i="7"/>
  <c r="J32" i="7"/>
  <c r="J29" i="7"/>
  <c r="J26" i="7"/>
  <c r="J23" i="7"/>
  <c r="J20" i="7"/>
  <c r="J17" i="7"/>
  <c r="J14" i="7"/>
  <c r="J11" i="7"/>
  <c r="J8" i="7"/>
  <c r="R83" i="7" l="1"/>
  <c r="M9" i="7"/>
  <c r="N9" i="7"/>
  <c r="O9" i="7"/>
  <c r="P9" i="7"/>
  <c r="Q9" i="7"/>
  <c r="M10" i="7"/>
  <c r="N10" i="7"/>
  <c r="O10" i="7"/>
  <c r="P10" i="7"/>
  <c r="Q10" i="7"/>
  <c r="M11" i="7"/>
  <c r="N11" i="7"/>
  <c r="O11" i="7"/>
  <c r="P11" i="7"/>
  <c r="Q11" i="7"/>
  <c r="M12" i="7"/>
  <c r="N12" i="7"/>
  <c r="O12" i="7"/>
  <c r="P12" i="7"/>
  <c r="Q12" i="7"/>
  <c r="M13" i="7"/>
  <c r="N13" i="7"/>
  <c r="O13" i="7"/>
  <c r="P13" i="7"/>
  <c r="Q13" i="7"/>
  <c r="M14" i="7"/>
  <c r="N14" i="7"/>
  <c r="O14" i="7"/>
  <c r="P14" i="7"/>
  <c r="Q14" i="7"/>
  <c r="M15" i="7"/>
  <c r="N15" i="7"/>
  <c r="O15" i="7"/>
  <c r="P15" i="7"/>
  <c r="Q15" i="7"/>
  <c r="M16" i="7"/>
  <c r="N16" i="7"/>
  <c r="O16" i="7"/>
  <c r="P16" i="7"/>
  <c r="Q16" i="7"/>
  <c r="M17" i="7"/>
  <c r="N17" i="7"/>
  <c r="O17" i="7"/>
  <c r="P17" i="7"/>
  <c r="Q17" i="7"/>
  <c r="M18" i="7"/>
  <c r="N18" i="7"/>
  <c r="O18" i="7"/>
  <c r="P18" i="7"/>
  <c r="Q18" i="7"/>
  <c r="M19" i="7"/>
  <c r="N19" i="7"/>
  <c r="O19" i="7"/>
  <c r="P19" i="7"/>
  <c r="Q19" i="7"/>
  <c r="M20" i="7"/>
  <c r="N20" i="7"/>
  <c r="O20" i="7"/>
  <c r="P20" i="7"/>
  <c r="Q20" i="7"/>
  <c r="M21" i="7"/>
  <c r="N21" i="7"/>
  <c r="O21" i="7"/>
  <c r="P21" i="7"/>
  <c r="Q21" i="7"/>
  <c r="M22" i="7"/>
  <c r="N22" i="7"/>
  <c r="O22" i="7"/>
  <c r="P22" i="7"/>
  <c r="Q22" i="7"/>
  <c r="M23" i="7"/>
  <c r="N23" i="7"/>
  <c r="O23" i="7"/>
  <c r="P23" i="7"/>
  <c r="Q23" i="7"/>
  <c r="M24" i="7"/>
  <c r="N24" i="7"/>
  <c r="O24" i="7"/>
  <c r="P24" i="7"/>
  <c r="Q24" i="7"/>
  <c r="M25" i="7"/>
  <c r="N25" i="7"/>
  <c r="O25" i="7"/>
  <c r="P25" i="7"/>
  <c r="Q25" i="7"/>
  <c r="M26" i="7"/>
  <c r="N26" i="7"/>
  <c r="O26" i="7"/>
  <c r="P26" i="7"/>
  <c r="Q26" i="7"/>
  <c r="M27" i="7"/>
  <c r="N27" i="7"/>
  <c r="O27" i="7"/>
  <c r="P27" i="7"/>
  <c r="Q27" i="7"/>
  <c r="M28" i="7"/>
  <c r="N28" i="7"/>
  <c r="O28" i="7"/>
  <c r="P28" i="7"/>
  <c r="Q28" i="7"/>
  <c r="M29" i="7"/>
  <c r="N29" i="7"/>
  <c r="O29" i="7"/>
  <c r="P29" i="7"/>
  <c r="Q29" i="7"/>
  <c r="M30" i="7"/>
  <c r="N30" i="7"/>
  <c r="O30" i="7"/>
  <c r="P30" i="7"/>
  <c r="Q30" i="7"/>
  <c r="M31" i="7"/>
  <c r="N31" i="7"/>
  <c r="O31" i="7"/>
  <c r="P31" i="7"/>
  <c r="Q31" i="7"/>
  <c r="M32" i="7"/>
  <c r="N32" i="7"/>
  <c r="O32" i="7"/>
  <c r="P32" i="7"/>
  <c r="Q32" i="7"/>
  <c r="M33" i="7"/>
  <c r="N33" i="7"/>
  <c r="O33" i="7"/>
  <c r="P33" i="7"/>
  <c r="Q33" i="7"/>
  <c r="M34" i="7"/>
  <c r="N34" i="7"/>
  <c r="O34" i="7"/>
  <c r="P34" i="7"/>
  <c r="Q34" i="7"/>
  <c r="M35" i="7"/>
  <c r="N35" i="7"/>
  <c r="O35" i="7"/>
  <c r="P35" i="7"/>
  <c r="Q35" i="7"/>
  <c r="M36" i="7"/>
  <c r="N36" i="7"/>
  <c r="O36" i="7"/>
  <c r="P36" i="7"/>
  <c r="Q36" i="7"/>
  <c r="M37" i="7"/>
  <c r="N37" i="7"/>
  <c r="O37" i="7"/>
  <c r="P37" i="7"/>
  <c r="Q37" i="7"/>
  <c r="M38" i="7"/>
  <c r="N38" i="7"/>
  <c r="O38" i="7"/>
  <c r="P38" i="7"/>
  <c r="Q38" i="7"/>
  <c r="M39" i="7"/>
  <c r="N39" i="7"/>
  <c r="O39" i="7"/>
  <c r="P39" i="7"/>
  <c r="Q39" i="7"/>
  <c r="M40" i="7"/>
  <c r="N40" i="7"/>
  <c r="O40" i="7"/>
  <c r="P40" i="7"/>
  <c r="Q40" i="7"/>
  <c r="M41" i="7"/>
  <c r="N41" i="7"/>
  <c r="O41" i="7"/>
  <c r="P41" i="7"/>
  <c r="Q41" i="7"/>
  <c r="M42" i="7"/>
  <c r="N42" i="7"/>
  <c r="O42" i="7"/>
  <c r="P42" i="7"/>
  <c r="Q42" i="7"/>
  <c r="M43" i="7"/>
  <c r="N43" i="7"/>
  <c r="O43" i="7"/>
  <c r="P43" i="7"/>
  <c r="Q43" i="7"/>
  <c r="M44" i="7"/>
  <c r="N44" i="7"/>
  <c r="O44" i="7"/>
  <c r="P44" i="7"/>
  <c r="Q44" i="7"/>
  <c r="M45" i="7"/>
  <c r="N45" i="7"/>
  <c r="O45" i="7"/>
  <c r="P45" i="7"/>
  <c r="Q45" i="7"/>
  <c r="M46" i="7"/>
  <c r="N46" i="7"/>
  <c r="O46" i="7"/>
  <c r="P46" i="7"/>
  <c r="Q46" i="7"/>
  <c r="M47" i="7"/>
  <c r="N47" i="7"/>
  <c r="O47" i="7"/>
  <c r="P47" i="7"/>
  <c r="Q47" i="7"/>
  <c r="M48" i="7"/>
  <c r="N48" i="7"/>
  <c r="O48" i="7"/>
  <c r="P48" i="7"/>
  <c r="Q48" i="7"/>
  <c r="M49" i="7"/>
  <c r="N49" i="7"/>
  <c r="O49" i="7"/>
  <c r="P49" i="7"/>
  <c r="Q49" i="7"/>
  <c r="M50" i="7"/>
  <c r="N50" i="7"/>
  <c r="O50" i="7"/>
  <c r="P50" i="7"/>
  <c r="Q50" i="7"/>
  <c r="M51" i="7"/>
  <c r="N51" i="7"/>
  <c r="O51" i="7"/>
  <c r="P51" i="7"/>
  <c r="Q51" i="7"/>
  <c r="M52" i="7"/>
  <c r="N52" i="7"/>
  <c r="O52" i="7"/>
  <c r="P52" i="7"/>
  <c r="Q52" i="7"/>
  <c r="M53" i="7"/>
  <c r="N53" i="7"/>
  <c r="O53" i="7"/>
  <c r="P53" i="7"/>
  <c r="Q53" i="7"/>
  <c r="M54" i="7"/>
  <c r="N54" i="7"/>
  <c r="O54" i="7"/>
  <c r="P54" i="7"/>
  <c r="Q54" i="7"/>
  <c r="M55" i="7"/>
  <c r="N55" i="7"/>
  <c r="O55" i="7"/>
  <c r="P55" i="7"/>
  <c r="Q55" i="7"/>
  <c r="M56" i="7"/>
  <c r="N56" i="7"/>
  <c r="O56" i="7"/>
  <c r="P56" i="7"/>
  <c r="Q56" i="7"/>
  <c r="M57" i="7"/>
  <c r="N57" i="7"/>
  <c r="O57" i="7"/>
  <c r="P57" i="7"/>
  <c r="Q57" i="7"/>
  <c r="M58" i="7"/>
  <c r="N58" i="7"/>
  <c r="O58" i="7"/>
  <c r="P58" i="7"/>
  <c r="Q58" i="7"/>
  <c r="M59" i="7"/>
  <c r="N59" i="7"/>
  <c r="O59" i="7"/>
  <c r="P59" i="7"/>
  <c r="Q59" i="7"/>
  <c r="M60" i="7"/>
  <c r="N60" i="7"/>
  <c r="O60" i="7"/>
  <c r="P60" i="7"/>
  <c r="Q60" i="7"/>
  <c r="M61" i="7"/>
  <c r="N61" i="7"/>
  <c r="O61" i="7"/>
  <c r="P61" i="7"/>
  <c r="Q61" i="7"/>
  <c r="M62" i="7"/>
  <c r="N62" i="7"/>
  <c r="O62" i="7"/>
  <c r="P62" i="7"/>
  <c r="Q62" i="7"/>
  <c r="M63" i="7"/>
  <c r="N63" i="7"/>
  <c r="O63" i="7"/>
  <c r="P63" i="7"/>
  <c r="Q63" i="7"/>
  <c r="M64" i="7"/>
  <c r="N64" i="7"/>
  <c r="O64" i="7"/>
  <c r="P64" i="7"/>
  <c r="Q64" i="7"/>
  <c r="M65" i="7"/>
  <c r="N65" i="7"/>
  <c r="O65" i="7"/>
  <c r="P65" i="7"/>
  <c r="Q65" i="7"/>
  <c r="M66" i="7"/>
  <c r="N66" i="7"/>
  <c r="O66" i="7"/>
  <c r="P66" i="7"/>
  <c r="Q66" i="7"/>
  <c r="M67" i="7"/>
  <c r="N67" i="7"/>
  <c r="O67" i="7"/>
  <c r="P67" i="7"/>
  <c r="Q67" i="7"/>
  <c r="M68" i="7"/>
  <c r="N68" i="7"/>
  <c r="O68" i="7"/>
  <c r="P68" i="7"/>
  <c r="Q68" i="7"/>
  <c r="M69" i="7"/>
  <c r="N69" i="7"/>
  <c r="O69" i="7"/>
  <c r="P69" i="7"/>
  <c r="Q69" i="7"/>
  <c r="M70" i="7"/>
  <c r="N70" i="7"/>
  <c r="O70" i="7"/>
  <c r="P70" i="7"/>
  <c r="Q70" i="7"/>
  <c r="M71" i="7"/>
  <c r="N71" i="7"/>
  <c r="O71" i="7"/>
  <c r="P71" i="7"/>
  <c r="Q71" i="7"/>
  <c r="M72" i="7"/>
  <c r="N72" i="7"/>
  <c r="O72" i="7"/>
  <c r="P72" i="7"/>
  <c r="Q72" i="7"/>
  <c r="M73" i="7"/>
  <c r="N73" i="7"/>
  <c r="O73" i="7"/>
  <c r="P73" i="7"/>
  <c r="Q73" i="7"/>
  <c r="Q8" i="7"/>
  <c r="P8" i="7"/>
  <c r="O8" i="7"/>
  <c r="N8" i="7"/>
  <c r="S9" i="12"/>
  <c r="AI9" i="12" l="1"/>
  <c r="AI10" i="12" l="1"/>
  <c r="AI11" i="12"/>
  <c r="AI12" i="12"/>
  <c r="AI13" i="12"/>
  <c r="AI14" i="12"/>
  <c r="AI15" i="12"/>
  <c r="AI16" i="12"/>
  <c r="AI17" i="12"/>
  <c r="AI18" i="12"/>
  <c r="AI19" i="12"/>
  <c r="AI20" i="12"/>
  <c r="AI21" i="12"/>
  <c r="AI22" i="12"/>
  <c r="AI23" i="12"/>
  <c r="AI27" i="12"/>
  <c r="AI28" i="12"/>
  <c r="AI29" i="12"/>
  <c r="AI30" i="12"/>
  <c r="AI31" i="12"/>
  <c r="AI32" i="12"/>
  <c r="AI33" i="12"/>
  <c r="AI34" i="12"/>
  <c r="AI35" i="12"/>
  <c r="AI36" i="12"/>
  <c r="AI37" i="12"/>
  <c r="AI38" i="12"/>
  <c r="AI39" i="12"/>
  <c r="AI40" i="12"/>
  <c r="AI41" i="12"/>
  <c r="AI42" i="12"/>
  <c r="AI43" i="12"/>
  <c r="AI44" i="12"/>
  <c r="AI45" i="12"/>
  <c r="AI46" i="12"/>
  <c r="AI47" i="12"/>
  <c r="AI48" i="12"/>
  <c r="AI49" i="12"/>
  <c r="AI50" i="12"/>
  <c r="AI51" i="12"/>
  <c r="AI52" i="12"/>
  <c r="AI53" i="12"/>
  <c r="AI54" i="12"/>
  <c r="AI55" i="12"/>
  <c r="AI56" i="12"/>
  <c r="AI57" i="12"/>
  <c r="AI58" i="12"/>
  <c r="AI60" i="12"/>
  <c r="AI61" i="12"/>
  <c r="AI62" i="12"/>
  <c r="AI63" i="12"/>
  <c r="AI64" i="12"/>
  <c r="AI65" i="12"/>
  <c r="AI66" i="12"/>
  <c r="AI67" i="12"/>
  <c r="AI68" i="12"/>
  <c r="AI69" i="12"/>
  <c r="AI70" i="12"/>
  <c r="AI71" i="12"/>
  <c r="X18" i="12"/>
  <c r="AC69" i="12" l="1"/>
  <c r="AB69" i="12" s="1"/>
  <c r="AC66" i="12"/>
  <c r="AB66" i="12" s="1"/>
  <c r="AH12" i="12" l="1"/>
  <c r="AG12" i="12" s="1"/>
  <c r="AH33" i="12"/>
  <c r="AG33" i="12" s="1"/>
  <c r="AH42" i="12"/>
  <c r="AG42" i="12" s="1"/>
  <c r="AH48" i="12"/>
  <c r="AG48" i="12" s="1"/>
  <c r="AH57" i="12"/>
  <c r="AG57" i="12" s="1"/>
  <c r="AH66" i="12"/>
  <c r="AG66" i="12" s="1"/>
  <c r="AC27" i="12"/>
  <c r="AB27" i="12" s="1"/>
  <c r="AC51" i="12"/>
  <c r="AB51" i="12" s="1"/>
  <c r="S10" i="12"/>
  <c r="S11" i="12"/>
  <c r="S12" i="12"/>
  <c r="S13" i="12"/>
  <c r="S14" i="12"/>
  <c r="S15" i="12"/>
  <c r="S16" i="12"/>
  <c r="S17" i="12"/>
  <c r="S18" i="12"/>
  <c r="S19" i="12"/>
  <c r="S20" i="12"/>
  <c r="S21" i="12"/>
  <c r="S22" i="12"/>
  <c r="S23" i="12"/>
  <c r="S24" i="12"/>
  <c r="S25" i="12"/>
  <c r="S26" i="12"/>
  <c r="S27" i="12"/>
  <c r="S28" i="12"/>
  <c r="S29" i="12"/>
  <c r="S30" i="12"/>
  <c r="S31" i="12"/>
  <c r="S32" i="12"/>
  <c r="S33" i="12"/>
  <c r="S34" i="12"/>
  <c r="S35" i="12"/>
  <c r="S36" i="12"/>
  <c r="S37" i="12"/>
  <c r="S38" i="12"/>
  <c r="S39" i="12"/>
  <c r="S40" i="12"/>
  <c r="S41" i="12"/>
  <c r="S42" i="12"/>
  <c r="S43" i="12"/>
  <c r="S44" i="12"/>
  <c r="S45" i="12"/>
  <c r="S46" i="12"/>
  <c r="S47" i="12"/>
  <c r="S48" i="12"/>
  <c r="S49" i="12"/>
  <c r="S50" i="12"/>
  <c r="S51" i="12"/>
  <c r="S52" i="12"/>
  <c r="S53" i="12"/>
  <c r="S54" i="12"/>
  <c r="S55" i="12"/>
  <c r="S56" i="12"/>
  <c r="S57" i="12"/>
  <c r="S58" i="12"/>
  <c r="S60" i="12"/>
  <c r="S61" i="12"/>
  <c r="S62" i="12"/>
  <c r="S63" i="12"/>
  <c r="S64" i="12"/>
  <c r="S65" i="12"/>
  <c r="S66" i="12"/>
  <c r="S67" i="12"/>
  <c r="S68" i="12"/>
  <c r="S69" i="12"/>
  <c r="S70" i="12"/>
  <c r="S71" i="12"/>
  <c r="AL18" i="12" l="1"/>
  <c r="AL51" i="12"/>
  <c r="AL27" i="12"/>
  <c r="AH18" i="12"/>
  <c r="AG18" i="12" s="1"/>
  <c r="AH21" i="12"/>
  <c r="AG21" i="12" s="1"/>
  <c r="AL57" i="12"/>
  <c r="AH60" i="12"/>
  <c r="AG60" i="12" s="1"/>
  <c r="AL60" i="12"/>
  <c r="AH54" i="12"/>
  <c r="AG54" i="12" s="1"/>
  <c r="AL69" i="12"/>
  <c r="T9" i="12"/>
  <c r="U9" i="12" s="1"/>
  <c r="AC18" i="12"/>
  <c r="AB18" i="12" s="1"/>
  <c r="AL45" i="12"/>
  <c r="AL39" i="12"/>
  <c r="AH30" i="12"/>
  <c r="AG30" i="12" s="1"/>
  <c r="AL36" i="12"/>
  <c r="AM9" i="12"/>
  <c r="AL9" i="12" s="1"/>
  <c r="AL54" i="12"/>
  <c r="AL30" i="12"/>
  <c r="AH27" i="12"/>
  <c r="AG27" i="12" s="1"/>
  <c r="AL66" i="12"/>
  <c r="AL48" i="12"/>
  <c r="AL42" i="12"/>
  <c r="AL33" i="12"/>
  <c r="AL21" i="12"/>
  <c r="AH63" i="12"/>
  <c r="AG63" i="12" s="1"/>
  <c r="AH39" i="12"/>
  <c r="AG39" i="12" s="1"/>
  <c r="AL63" i="12"/>
  <c r="AH9" i="12"/>
  <c r="AG9" i="12" s="1"/>
  <c r="AC63" i="12"/>
  <c r="AB63" i="12" s="1"/>
  <c r="AC39" i="12"/>
  <c r="AB39" i="12" s="1"/>
  <c r="AC60" i="12"/>
  <c r="AB60" i="12" s="1"/>
  <c r="AC45" i="12"/>
  <c r="AB45" i="12" s="1"/>
  <c r="AC57" i="12"/>
  <c r="AB57" i="12" s="1"/>
  <c r="AC42" i="12"/>
  <c r="AB42" i="12" s="1"/>
  <c r="AH51" i="12"/>
  <c r="AG51" i="12" s="1"/>
  <c r="AH45" i="12"/>
  <c r="AG45" i="12" s="1"/>
  <c r="AH36" i="12"/>
  <c r="AG36" i="12" s="1"/>
  <c r="AH15" i="12"/>
  <c r="AG15" i="12" s="1"/>
  <c r="AH69" i="12"/>
  <c r="AG69" i="12" s="1"/>
  <c r="AC48" i="12"/>
  <c r="AB48" i="12" s="1"/>
  <c r="AC36" i="12"/>
  <c r="AB36" i="12" s="1"/>
  <c r="AB15" i="12"/>
  <c r="AB12" i="12"/>
  <c r="AC54" i="12"/>
  <c r="AB54" i="12" s="1"/>
  <c r="AC30" i="12"/>
  <c r="AB30" i="12" s="1"/>
  <c r="AC33" i="12"/>
  <c r="AB33" i="12" s="1"/>
  <c r="AC21" i="12"/>
  <c r="AB21" i="12" s="1"/>
  <c r="AP9" i="12" l="1"/>
  <c r="AQ9" i="12" s="1"/>
  <c r="R8" i="7" s="1"/>
  <c r="I73" i="8"/>
  <c r="F73" i="8"/>
  <c r="I72" i="8"/>
  <c r="F72" i="8"/>
  <c r="P69" i="12"/>
  <c r="N69" i="12"/>
  <c r="I71" i="8"/>
  <c r="G71" i="8"/>
  <c r="F71" i="8"/>
  <c r="E71" i="8"/>
  <c r="D71" i="8"/>
  <c r="C71" i="8"/>
  <c r="I70" i="8"/>
  <c r="F70" i="8"/>
  <c r="I69" i="8"/>
  <c r="F69" i="8"/>
  <c r="P66" i="12"/>
  <c r="N66" i="12"/>
  <c r="I68" i="8"/>
  <c r="G68" i="8"/>
  <c r="F68" i="8"/>
  <c r="E68" i="8"/>
  <c r="D68" i="8"/>
  <c r="C68" i="8"/>
  <c r="V8" i="7"/>
  <c r="U8" i="7"/>
  <c r="V9" i="7"/>
  <c r="U9" i="7"/>
  <c r="V10" i="7"/>
  <c r="U10" i="7"/>
  <c r="D23" i="7"/>
  <c r="E23" i="7"/>
  <c r="F23" i="7"/>
  <c r="G23" i="7"/>
  <c r="H23" i="7"/>
  <c r="P24" i="12"/>
  <c r="N24" i="12"/>
  <c r="U23" i="7"/>
  <c r="V23" i="7"/>
  <c r="G24" i="7"/>
  <c r="U24" i="7"/>
  <c r="V24" i="7"/>
  <c r="G25" i="7"/>
  <c r="U25" i="7"/>
  <c r="V25" i="7"/>
  <c r="D26" i="7"/>
  <c r="E26" i="7"/>
  <c r="F26" i="7"/>
  <c r="G26" i="7"/>
  <c r="H26" i="7"/>
  <c r="U26" i="7"/>
  <c r="V26" i="7"/>
  <c r="G27" i="7"/>
  <c r="U27" i="7"/>
  <c r="V27" i="7"/>
  <c r="G28" i="7"/>
  <c r="U28" i="7"/>
  <c r="V28" i="7"/>
  <c r="D29" i="7"/>
  <c r="E29" i="7"/>
  <c r="F29" i="7"/>
  <c r="G29" i="7"/>
  <c r="H29" i="7"/>
  <c r="P27" i="12"/>
  <c r="N27" i="12"/>
  <c r="U29" i="7"/>
  <c r="V29" i="7"/>
  <c r="G30" i="7"/>
  <c r="U30" i="7"/>
  <c r="V30" i="7"/>
  <c r="G31" i="7"/>
  <c r="U31" i="7"/>
  <c r="V31" i="7"/>
  <c r="D32" i="7"/>
  <c r="E32" i="7"/>
  <c r="F32" i="7"/>
  <c r="G32" i="7"/>
  <c r="H32" i="7"/>
  <c r="P30" i="12"/>
  <c r="N30" i="12"/>
  <c r="U32" i="7"/>
  <c r="V32" i="7"/>
  <c r="G33" i="7"/>
  <c r="U33" i="7"/>
  <c r="V33" i="7"/>
  <c r="G34" i="7"/>
  <c r="U34" i="7"/>
  <c r="V34" i="7"/>
  <c r="D35" i="7"/>
  <c r="E35" i="7"/>
  <c r="F35" i="7"/>
  <c r="G35" i="7"/>
  <c r="H35" i="7"/>
  <c r="P33" i="12"/>
  <c r="N33" i="12"/>
  <c r="U35" i="7"/>
  <c r="V35" i="7"/>
  <c r="G36" i="7"/>
  <c r="U36" i="7"/>
  <c r="V36" i="7"/>
  <c r="G37" i="7"/>
  <c r="U37" i="7"/>
  <c r="V37" i="7"/>
  <c r="D38" i="7"/>
  <c r="E38" i="7"/>
  <c r="F38" i="7"/>
  <c r="G38" i="7"/>
  <c r="H38" i="7"/>
  <c r="P36" i="12"/>
  <c r="N36" i="12"/>
  <c r="U38" i="7"/>
  <c r="V38" i="7"/>
  <c r="G39" i="7"/>
  <c r="U39" i="7"/>
  <c r="V39" i="7"/>
  <c r="G40" i="7"/>
  <c r="U40" i="7"/>
  <c r="V40" i="7"/>
  <c r="D41" i="7"/>
  <c r="E41" i="7"/>
  <c r="F41" i="7"/>
  <c r="G41" i="7"/>
  <c r="H41" i="7"/>
  <c r="P39" i="12"/>
  <c r="N39" i="12"/>
  <c r="U41" i="7"/>
  <c r="V41" i="7"/>
  <c r="G42" i="7"/>
  <c r="U42" i="7"/>
  <c r="V42" i="7"/>
  <c r="G43" i="7"/>
  <c r="U43" i="7"/>
  <c r="V43" i="7"/>
  <c r="D44" i="7"/>
  <c r="E44" i="7"/>
  <c r="F44" i="7"/>
  <c r="G44" i="7"/>
  <c r="H44" i="7"/>
  <c r="P42" i="12"/>
  <c r="N42" i="12"/>
  <c r="U44" i="7"/>
  <c r="V44" i="7"/>
  <c r="G45" i="7"/>
  <c r="U45" i="7"/>
  <c r="V45" i="7"/>
  <c r="G46" i="7"/>
  <c r="U46" i="7"/>
  <c r="V46" i="7"/>
  <c r="D47" i="7"/>
  <c r="E47" i="7"/>
  <c r="F47" i="7"/>
  <c r="G47" i="7"/>
  <c r="H47" i="7"/>
  <c r="P45" i="12"/>
  <c r="N45" i="12"/>
  <c r="U47" i="7"/>
  <c r="V47" i="7"/>
  <c r="G48" i="7"/>
  <c r="U48" i="7"/>
  <c r="V48" i="7"/>
  <c r="G49" i="7"/>
  <c r="U49" i="7"/>
  <c r="V49" i="7"/>
  <c r="D50" i="7"/>
  <c r="E50" i="7"/>
  <c r="F50" i="7"/>
  <c r="G50" i="7"/>
  <c r="H50" i="7"/>
  <c r="P48" i="12"/>
  <c r="N48" i="12"/>
  <c r="U50" i="7"/>
  <c r="V50" i="7"/>
  <c r="G51" i="7"/>
  <c r="U51" i="7"/>
  <c r="V51" i="7"/>
  <c r="G52" i="7"/>
  <c r="U52" i="7"/>
  <c r="V52" i="7"/>
  <c r="D53" i="7"/>
  <c r="E53" i="7"/>
  <c r="F53" i="7"/>
  <c r="G53" i="7"/>
  <c r="H53" i="7"/>
  <c r="P51" i="12"/>
  <c r="N51" i="12"/>
  <c r="U53" i="7"/>
  <c r="V53" i="7"/>
  <c r="G54" i="7"/>
  <c r="U54" i="7"/>
  <c r="V54" i="7"/>
  <c r="G55" i="7"/>
  <c r="U55" i="7"/>
  <c r="V55" i="7"/>
  <c r="D56" i="7"/>
  <c r="E56" i="7"/>
  <c r="F56" i="7"/>
  <c r="G56" i="7"/>
  <c r="H56" i="7"/>
  <c r="P54" i="12"/>
  <c r="N54" i="12"/>
  <c r="U56" i="7"/>
  <c r="V56" i="7"/>
  <c r="G57" i="7"/>
  <c r="U57" i="7"/>
  <c r="V57" i="7"/>
  <c r="G58" i="7"/>
  <c r="U58" i="7"/>
  <c r="V58" i="7"/>
  <c r="D59" i="7"/>
  <c r="E59" i="7"/>
  <c r="F59" i="7"/>
  <c r="G59" i="7"/>
  <c r="H59" i="7"/>
  <c r="P57" i="12"/>
  <c r="N57" i="12"/>
  <c r="U59" i="7"/>
  <c r="V59" i="7"/>
  <c r="G60" i="7"/>
  <c r="U60" i="7"/>
  <c r="V60" i="7"/>
  <c r="G61" i="7"/>
  <c r="U61" i="7"/>
  <c r="V61" i="7"/>
  <c r="D62" i="7"/>
  <c r="E62" i="7"/>
  <c r="F62" i="7"/>
  <c r="G62" i="7"/>
  <c r="H62" i="7"/>
  <c r="P60" i="12"/>
  <c r="N60" i="12"/>
  <c r="U62" i="7"/>
  <c r="V62" i="7"/>
  <c r="G63" i="7"/>
  <c r="U63" i="7"/>
  <c r="V63" i="7"/>
  <c r="G64" i="7"/>
  <c r="U64" i="7"/>
  <c r="V64" i="7"/>
  <c r="D65" i="7"/>
  <c r="E65" i="7"/>
  <c r="F65" i="7"/>
  <c r="G65" i="7"/>
  <c r="H65" i="7"/>
  <c r="P63" i="12"/>
  <c r="N63" i="12"/>
  <c r="U65" i="7"/>
  <c r="V65" i="7"/>
  <c r="G66" i="7"/>
  <c r="U66" i="7"/>
  <c r="V66" i="7"/>
  <c r="G67" i="7"/>
  <c r="U67" i="7"/>
  <c r="V67" i="7"/>
  <c r="D68" i="7"/>
  <c r="E68" i="7"/>
  <c r="F68" i="7"/>
  <c r="G68" i="7"/>
  <c r="H68" i="7"/>
  <c r="U68" i="7"/>
  <c r="V68" i="7"/>
  <c r="G69" i="7"/>
  <c r="U69" i="7"/>
  <c r="V69" i="7"/>
  <c r="G70" i="7"/>
  <c r="U70" i="7"/>
  <c r="V70" i="7"/>
  <c r="D71" i="7"/>
  <c r="E71" i="7"/>
  <c r="F71" i="7"/>
  <c r="G71" i="7"/>
  <c r="H71" i="7"/>
  <c r="U71" i="7"/>
  <c r="V71" i="7"/>
  <c r="G72" i="7"/>
  <c r="U72" i="7"/>
  <c r="V72" i="7"/>
  <c r="G73" i="7"/>
  <c r="U73" i="7"/>
  <c r="V73" i="7"/>
  <c r="C65" i="8"/>
  <c r="D65" i="8"/>
  <c r="E65" i="8"/>
  <c r="F65" i="8"/>
  <c r="G65" i="8"/>
  <c r="I65" i="8"/>
  <c r="F66" i="8"/>
  <c r="I66" i="8"/>
  <c r="F67" i="8"/>
  <c r="I67" i="8"/>
  <c r="C56" i="8"/>
  <c r="D56" i="8"/>
  <c r="E56" i="8"/>
  <c r="F56" i="8"/>
  <c r="G56" i="8"/>
  <c r="I56" i="8"/>
  <c r="F57" i="8"/>
  <c r="I57" i="8"/>
  <c r="F58" i="8"/>
  <c r="I58" i="8"/>
  <c r="C59" i="8"/>
  <c r="D59" i="8"/>
  <c r="E59" i="8"/>
  <c r="F59" i="8"/>
  <c r="G59" i="8"/>
  <c r="I59" i="8"/>
  <c r="F60" i="8"/>
  <c r="I60" i="8"/>
  <c r="F61" i="8"/>
  <c r="I61" i="8"/>
  <c r="C62" i="8"/>
  <c r="D62" i="8"/>
  <c r="E62" i="8"/>
  <c r="F62" i="8"/>
  <c r="G62" i="8"/>
  <c r="I62" i="8"/>
  <c r="F63" i="8"/>
  <c r="I63" i="8"/>
  <c r="F64" i="8"/>
  <c r="I64" i="8"/>
  <c r="C44" i="8"/>
  <c r="D44" i="8"/>
  <c r="E44" i="8"/>
  <c r="F44" i="8"/>
  <c r="G44" i="8"/>
  <c r="I44" i="8"/>
  <c r="F45" i="8"/>
  <c r="I45" i="8"/>
  <c r="F46" i="8"/>
  <c r="I46" i="8"/>
  <c r="C47" i="8"/>
  <c r="D47" i="8"/>
  <c r="E47" i="8"/>
  <c r="F47" i="8"/>
  <c r="G47" i="8"/>
  <c r="I47" i="8"/>
  <c r="F48" i="8"/>
  <c r="I48" i="8"/>
  <c r="F49" i="8"/>
  <c r="I49" i="8"/>
  <c r="C50" i="8"/>
  <c r="D50" i="8"/>
  <c r="E50" i="8"/>
  <c r="F50" i="8"/>
  <c r="G50" i="8"/>
  <c r="I50" i="8"/>
  <c r="F51" i="8"/>
  <c r="I51" i="8"/>
  <c r="F52" i="8"/>
  <c r="I52" i="8"/>
  <c r="C53" i="8"/>
  <c r="D53" i="8"/>
  <c r="E53" i="8"/>
  <c r="F53" i="8"/>
  <c r="G53" i="8"/>
  <c r="I53" i="8"/>
  <c r="F54" i="8"/>
  <c r="I54" i="8"/>
  <c r="F55" i="8"/>
  <c r="I55" i="8"/>
  <c r="C32" i="8"/>
  <c r="D32" i="8"/>
  <c r="E32" i="8"/>
  <c r="F32" i="8"/>
  <c r="G32" i="8"/>
  <c r="I32" i="8"/>
  <c r="F33" i="8"/>
  <c r="I33" i="8"/>
  <c r="F34" i="8"/>
  <c r="I34" i="8"/>
  <c r="C35" i="8"/>
  <c r="D35" i="8"/>
  <c r="E35" i="8"/>
  <c r="F35" i="8"/>
  <c r="G35" i="8"/>
  <c r="I35" i="8"/>
  <c r="F36" i="8"/>
  <c r="I36" i="8"/>
  <c r="F37" i="8"/>
  <c r="I37" i="8"/>
  <c r="C38" i="8"/>
  <c r="D38" i="8"/>
  <c r="E38" i="8"/>
  <c r="F38" i="8"/>
  <c r="G38" i="8"/>
  <c r="I38" i="8"/>
  <c r="F39" i="8"/>
  <c r="I39" i="8"/>
  <c r="F40" i="8"/>
  <c r="I40" i="8"/>
  <c r="C41" i="8"/>
  <c r="D41" i="8"/>
  <c r="E41" i="8"/>
  <c r="F41" i="8"/>
  <c r="G41" i="8"/>
  <c r="I41" i="8"/>
  <c r="F42" i="8"/>
  <c r="I42" i="8"/>
  <c r="F43" i="8"/>
  <c r="I43" i="8"/>
  <c r="C23" i="8"/>
  <c r="D23" i="8"/>
  <c r="E23" i="8"/>
  <c r="F23" i="8"/>
  <c r="G23" i="8"/>
  <c r="I23" i="8"/>
  <c r="F24" i="8"/>
  <c r="I24" i="8"/>
  <c r="F25" i="8"/>
  <c r="I25" i="8"/>
  <c r="C26" i="8"/>
  <c r="D26" i="8"/>
  <c r="E26" i="8"/>
  <c r="F26" i="8"/>
  <c r="G26" i="8"/>
  <c r="I26" i="8"/>
  <c r="F27" i="8"/>
  <c r="I27" i="8"/>
  <c r="F28" i="8"/>
  <c r="I28" i="8"/>
  <c r="C29" i="8"/>
  <c r="D29" i="8"/>
  <c r="E29" i="8"/>
  <c r="F29" i="8"/>
  <c r="G29" i="8"/>
  <c r="I29" i="8"/>
  <c r="F30" i="8"/>
  <c r="I30" i="8"/>
  <c r="F31" i="8"/>
  <c r="I31" i="8"/>
  <c r="U11" i="7"/>
  <c r="U12" i="7"/>
  <c r="U13" i="7"/>
  <c r="U14" i="7"/>
  <c r="U15" i="7"/>
  <c r="U16" i="7"/>
  <c r="U17" i="7"/>
  <c r="U18" i="7"/>
  <c r="U19" i="7"/>
  <c r="U20" i="7"/>
  <c r="U21" i="7"/>
  <c r="U22" i="7"/>
  <c r="N9" i="12"/>
  <c r="N12" i="12"/>
  <c r="P9" i="12"/>
  <c r="P12" i="12"/>
  <c r="M8" i="7"/>
  <c r="G9" i="7"/>
  <c r="G10" i="7"/>
  <c r="G11" i="7"/>
  <c r="G12" i="7"/>
  <c r="G13" i="7"/>
  <c r="G14" i="7"/>
  <c r="G15" i="7"/>
  <c r="G16" i="7"/>
  <c r="G17" i="7"/>
  <c r="G18" i="7"/>
  <c r="G19" i="7"/>
  <c r="G20" i="7"/>
  <c r="G21" i="7"/>
  <c r="G22" i="7"/>
  <c r="G8" i="7"/>
  <c r="F9" i="8"/>
  <c r="F10" i="8"/>
  <c r="F11" i="8"/>
  <c r="F12" i="8"/>
  <c r="F13" i="8"/>
  <c r="F14" i="8"/>
  <c r="F15" i="8"/>
  <c r="F16" i="8"/>
  <c r="F17" i="8"/>
  <c r="F18" i="8"/>
  <c r="F19" i="8"/>
  <c r="F20" i="8"/>
  <c r="F21" i="8"/>
  <c r="F22" i="8"/>
  <c r="F8" i="8"/>
  <c r="V11" i="7"/>
  <c r="V12" i="7"/>
  <c r="V13" i="7"/>
  <c r="V14" i="7"/>
  <c r="V15" i="7"/>
  <c r="V16" i="7"/>
  <c r="V17" i="7"/>
  <c r="V18" i="7"/>
  <c r="V19" i="7"/>
  <c r="V20" i="7"/>
  <c r="V21" i="7"/>
  <c r="V22" i="7"/>
  <c r="N15" i="12"/>
  <c r="N18" i="12"/>
  <c r="N21" i="12"/>
  <c r="P15" i="12"/>
  <c r="P18" i="12"/>
  <c r="P21" i="12"/>
  <c r="D11" i="7"/>
  <c r="D14" i="7"/>
  <c r="D17" i="7"/>
  <c r="D20" i="7"/>
  <c r="E11" i="7"/>
  <c r="E14" i="7"/>
  <c r="E17" i="7"/>
  <c r="E20" i="7"/>
  <c r="F11" i="7"/>
  <c r="F14" i="7"/>
  <c r="F17" i="7"/>
  <c r="F20" i="7"/>
  <c r="H11" i="7"/>
  <c r="H14" i="7"/>
  <c r="H17" i="7"/>
  <c r="H20" i="7"/>
  <c r="H8" i="7"/>
  <c r="F8" i="7"/>
  <c r="E8" i="7"/>
  <c r="D8" i="7"/>
  <c r="I9" i="8"/>
  <c r="I10" i="8"/>
  <c r="I11" i="8"/>
  <c r="I12" i="8"/>
  <c r="I13" i="8"/>
  <c r="I14" i="8"/>
  <c r="I15" i="8"/>
  <c r="I16" i="8"/>
  <c r="I17" i="8"/>
  <c r="I18" i="8"/>
  <c r="I19" i="8"/>
  <c r="I20" i="8"/>
  <c r="I21" i="8"/>
  <c r="I22" i="8"/>
  <c r="I8" i="8"/>
  <c r="G11" i="8"/>
  <c r="G14" i="8"/>
  <c r="G17" i="8"/>
  <c r="G20" i="8"/>
  <c r="C14" i="8"/>
  <c r="D14" i="8"/>
  <c r="E14" i="8"/>
  <c r="C17" i="8"/>
  <c r="D17" i="8"/>
  <c r="E17" i="8"/>
  <c r="C20" i="8"/>
  <c r="D20" i="8"/>
  <c r="E20" i="8"/>
  <c r="C11" i="8"/>
  <c r="D11" i="8"/>
  <c r="E11" i="8"/>
  <c r="G8" i="8"/>
  <c r="E8" i="8"/>
  <c r="D8" i="8"/>
  <c r="C8" i="8"/>
  <c r="B50" i="7" l="1"/>
  <c r="B50" i="8"/>
  <c r="B32" i="8"/>
  <c r="B32" i="7"/>
  <c r="B20" i="8"/>
  <c r="B20" i="7"/>
  <c r="B47" i="7"/>
  <c r="B47" i="8"/>
  <c r="B65" i="7"/>
  <c r="B65" i="8"/>
  <c r="B71" i="7"/>
  <c r="B71" i="8"/>
  <c r="B23" i="7"/>
  <c r="B23" i="8"/>
  <c r="B53" i="7"/>
  <c r="B53" i="8"/>
  <c r="B11" i="7"/>
  <c r="B11" i="8"/>
  <c r="B29" i="7"/>
  <c r="B29" i="8"/>
  <c r="B17" i="7"/>
  <c r="B17" i="8"/>
  <c r="B44" i="8"/>
  <c r="B44" i="7"/>
  <c r="B59" i="7"/>
  <c r="B59" i="8"/>
  <c r="B62" i="7"/>
  <c r="B62" i="8"/>
  <c r="B35" i="7"/>
  <c r="B35" i="8"/>
  <c r="B68" i="8"/>
  <c r="B68" i="7"/>
  <c r="B38" i="7"/>
  <c r="B38" i="8"/>
  <c r="B26" i="7"/>
  <c r="B26" i="8"/>
  <c r="B14" i="7"/>
  <c r="B14" i="8"/>
  <c r="B41" i="7"/>
  <c r="B41" i="8"/>
  <c r="B56" i="8"/>
  <c r="B56" i="7"/>
  <c r="Q9" i="12"/>
  <c r="AR9" i="12" s="1"/>
  <c r="AS9" i="12" s="1"/>
  <c r="T69" i="12"/>
  <c r="T15" i="12"/>
  <c r="Q69" i="12"/>
  <c r="Q18" i="12"/>
  <c r="Q36" i="12"/>
  <c r="Q66" i="12"/>
  <c r="Q48" i="12"/>
  <c r="Q57" i="12"/>
  <c r="Q33" i="12"/>
  <c r="Q21" i="12"/>
  <c r="Q60" i="12"/>
  <c r="Q54" i="12"/>
  <c r="T21" i="12"/>
  <c r="T45" i="12"/>
  <c r="Q30" i="12"/>
  <c r="Q63" i="12"/>
  <c r="Q39" i="12"/>
  <c r="Q51" i="12"/>
  <c r="T33" i="12"/>
  <c r="T12" i="12"/>
  <c r="T60" i="12"/>
  <c r="T42" i="12"/>
  <c r="Q27" i="12"/>
  <c r="T39" i="12"/>
  <c r="T18" i="12"/>
  <c r="T51" i="12"/>
  <c r="T30" i="12"/>
  <c r="T57" i="12"/>
  <c r="Q15" i="12"/>
  <c r="Q45" i="12"/>
  <c r="Q24" i="12"/>
  <c r="T36" i="12"/>
  <c r="T27" i="12"/>
  <c r="T24" i="12"/>
  <c r="T63" i="12"/>
  <c r="T54" i="12"/>
  <c r="T48" i="12"/>
  <c r="T66" i="12"/>
  <c r="Q12" i="12"/>
  <c r="Q42" i="12"/>
  <c r="AP27" i="12" l="1"/>
  <c r="U27" i="12"/>
  <c r="AP42" i="12"/>
  <c r="U42" i="12"/>
  <c r="AP54" i="12"/>
  <c r="U54" i="12"/>
  <c r="AP36" i="12"/>
  <c r="U36" i="12"/>
  <c r="AP57" i="12"/>
  <c r="U57" i="12"/>
  <c r="AP60" i="12"/>
  <c r="U60" i="12"/>
  <c r="AP45" i="12"/>
  <c r="U45" i="12"/>
  <c r="AP18" i="12"/>
  <c r="U18" i="12"/>
  <c r="AP63" i="12"/>
  <c r="U63" i="12"/>
  <c r="AP39" i="12"/>
  <c r="U39" i="12"/>
  <c r="AP12" i="12"/>
  <c r="U12" i="12"/>
  <c r="AP21" i="12"/>
  <c r="U21" i="12"/>
  <c r="AP15" i="12"/>
  <c r="U15" i="12"/>
  <c r="AP48" i="12"/>
  <c r="U48" i="12"/>
  <c r="AP30" i="12"/>
  <c r="U30" i="12"/>
  <c r="AP66" i="12"/>
  <c r="U66" i="12"/>
  <c r="AP24" i="12"/>
  <c r="U24" i="12"/>
  <c r="AP51" i="12"/>
  <c r="U51" i="12"/>
  <c r="AP33" i="12"/>
  <c r="U33" i="12"/>
  <c r="AP69" i="12"/>
  <c r="U69" i="12"/>
  <c r="I8" i="7"/>
  <c r="AQ30" i="12" l="1"/>
  <c r="R32" i="7" s="1"/>
  <c r="AQ63" i="12"/>
  <c r="R65" i="7" s="1"/>
  <c r="AQ66" i="12"/>
  <c r="R68" i="7" s="1"/>
  <c r="AQ33" i="12"/>
  <c r="R35" i="7" s="1"/>
  <c r="AQ12" i="12"/>
  <c r="R11" i="7" s="1"/>
  <c r="AQ45" i="12"/>
  <c r="R47" i="7" s="1"/>
  <c r="R26" i="7"/>
  <c r="AQ36" i="12"/>
  <c r="R38" i="7" s="1"/>
  <c r="AQ42" i="12"/>
  <c r="R44" i="7" s="1"/>
  <c r="AQ24" i="12"/>
  <c r="R23" i="7" s="1"/>
  <c r="AQ15" i="12"/>
  <c r="R14" i="7" s="1"/>
  <c r="AQ69" i="12"/>
  <c r="R71" i="7" s="1"/>
  <c r="AQ51" i="12"/>
  <c r="R53" i="7" s="1"/>
  <c r="AQ48" i="12"/>
  <c r="R50" i="7" s="1"/>
  <c r="AQ21" i="12"/>
  <c r="R20" i="7" s="1"/>
  <c r="AQ39" i="12"/>
  <c r="R41" i="7" s="1"/>
  <c r="AQ18" i="12"/>
  <c r="R17" i="7" s="1"/>
  <c r="AQ60" i="12"/>
  <c r="R62" i="7" s="1"/>
  <c r="AQ57" i="12"/>
  <c r="R59" i="7" s="1"/>
  <c r="AQ54" i="12"/>
  <c r="R56" i="7" s="1"/>
  <c r="AQ27" i="12"/>
  <c r="R29" i="7" s="1"/>
  <c r="AR57" i="12"/>
  <c r="AR12" i="12"/>
  <c r="AR69" i="12"/>
  <c r="AR66" i="12"/>
  <c r="AR63" i="12"/>
  <c r="AR60" i="12"/>
  <c r="AR54" i="12"/>
  <c r="AR51" i="12"/>
  <c r="AR48" i="12"/>
  <c r="AR45" i="12"/>
  <c r="AR42" i="12"/>
  <c r="AR39" i="12"/>
  <c r="AR36" i="12"/>
  <c r="AR33" i="12"/>
  <c r="AR30" i="12"/>
  <c r="AR27" i="12"/>
  <c r="H26" i="8"/>
  <c r="J26" i="8" s="1"/>
  <c r="AR24" i="12"/>
  <c r="AR21" i="12"/>
  <c r="AR18" i="12"/>
  <c r="AR15" i="12"/>
  <c r="AS15" i="12" s="1"/>
  <c r="H8" i="8"/>
  <c r="J8" i="8" s="1"/>
  <c r="AS30" i="12" l="1"/>
  <c r="I32" i="7" s="1"/>
  <c r="AS42" i="12"/>
  <c r="H44" i="8" s="1"/>
  <c r="J44" i="8" s="1"/>
  <c r="AS54" i="12"/>
  <c r="H56" i="8" s="1"/>
  <c r="J56" i="8" s="1"/>
  <c r="AS69" i="12"/>
  <c r="H71" i="8" s="1"/>
  <c r="J71" i="8" s="1"/>
  <c r="AS33" i="12"/>
  <c r="H35" i="8" s="1"/>
  <c r="J35" i="8" s="1"/>
  <c r="AS45" i="12"/>
  <c r="H47" i="8" s="1"/>
  <c r="J47" i="8" s="1"/>
  <c r="AS60" i="12"/>
  <c r="I62" i="7" s="1"/>
  <c r="AS48" i="12"/>
  <c r="I50" i="7" s="1"/>
  <c r="AS63" i="12"/>
  <c r="I65" i="7" s="1"/>
  <c r="AS57" i="12"/>
  <c r="I59" i="7" s="1"/>
  <c r="AS36" i="12"/>
  <c r="I38" i="7" s="1"/>
  <c r="AS27" i="12"/>
  <c r="H29" i="8" s="1"/>
  <c r="J29" i="8" s="1"/>
  <c r="AS39" i="12"/>
  <c r="I41" i="7" s="1"/>
  <c r="AS51" i="12"/>
  <c r="I53" i="7" s="1"/>
  <c r="AS66" i="12"/>
  <c r="I68" i="7" s="1"/>
  <c r="AS18" i="12"/>
  <c r="H17" i="8" s="1"/>
  <c r="J17" i="8" s="1"/>
  <c r="AS21" i="12"/>
  <c r="H20" i="8" s="1"/>
  <c r="J20" i="8" s="1"/>
  <c r="AS24" i="12"/>
  <c r="I23" i="7" s="1"/>
  <c r="AS12" i="12"/>
  <c r="H11" i="8" s="1"/>
  <c r="J11" i="8" s="1"/>
  <c r="I14" i="7"/>
  <c r="I35" i="7"/>
  <c r="H41" i="8"/>
  <c r="J41" i="8" s="1"/>
  <c r="H32" i="8"/>
  <c r="J32" i="8" s="1"/>
  <c r="I26" i="7"/>
  <c r="I56" i="7" l="1"/>
  <c r="H68" i="8"/>
  <c r="J68" i="8" s="1"/>
  <c r="H62" i="8"/>
  <c r="J62" i="8" s="1"/>
  <c r="I29" i="7"/>
  <c r="I20" i="7"/>
  <c r="H53" i="8"/>
  <c r="J53" i="8" s="1"/>
  <c r="H59" i="8"/>
  <c r="J59" i="8" s="1"/>
  <c r="H50" i="8"/>
  <c r="J50" i="8" s="1"/>
  <c r="I47" i="7"/>
  <c r="I71" i="7"/>
  <c r="I44" i="7"/>
  <c r="H38" i="8"/>
  <c r="J38" i="8" s="1"/>
  <c r="H65" i="8"/>
  <c r="J65" i="8" s="1"/>
  <c r="H23" i="8"/>
  <c r="J23" i="8" s="1"/>
  <c r="I11" i="7"/>
  <c r="I17" i="7"/>
  <c r="H14" i="8"/>
  <c r="J14" i="8" s="1"/>
</calcChain>
</file>

<file path=xl/sharedStrings.xml><?xml version="1.0" encoding="utf-8"?>
<sst xmlns="http://schemas.openxmlformats.org/spreadsheetml/2006/main" count="1805" uniqueCount="810">
  <si>
    <t>DESCRIPCIÓN</t>
  </si>
  <si>
    <t>POSIBLES CONSECUENCIAS</t>
  </si>
  <si>
    <t>TRATAMIENTO</t>
  </si>
  <si>
    <t>RESPONSABLE (S) EN EL PROCESO</t>
  </si>
  <si>
    <t>RIESGO</t>
  </si>
  <si>
    <t xml:space="preserve">PROBABILIDAD </t>
  </si>
  <si>
    <t xml:space="preserve">IMPACTO </t>
  </si>
  <si>
    <t>ACCIÓN DURANTE (Contingencia)</t>
  </si>
  <si>
    <t>ACCIÓN DESPUÉS (Recuperación)</t>
  </si>
  <si>
    <t>LISTAS DESPLEGABLES</t>
  </si>
  <si>
    <t>Estado de los controles:</t>
  </si>
  <si>
    <t xml:space="preserve"> No existen</t>
  </si>
  <si>
    <t xml:space="preserve"> No efectivos y no documentados</t>
  </si>
  <si>
    <t xml:space="preserve"> No Efectivos y documentados  </t>
  </si>
  <si>
    <t xml:space="preserve">  Efectivos y no documentados</t>
  </si>
  <si>
    <t xml:space="preserve"> Efectivos y documentados</t>
  </si>
  <si>
    <t xml:space="preserve"> Documentados, Efectivos y aplicados</t>
  </si>
  <si>
    <t>SITUACIÓN DEL RIESGO LUEGO DE SEGUIMIENTO</t>
  </si>
  <si>
    <t>ETAPA 1</t>
  </si>
  <si>
    <t>FACTORES DE RIESGO INTERNOS:</t>
  </si>
  <si>
    <t>Identificación del Riesgo</t>
  </si>
  <si>
    <t>ETAPA 2</t>
  </si>
  <si>
    <t>Análisis del Riesgo</t>
  </si>
  <si>
    <t>PROBABILIDAD</t>
  </si>
  <si>
    <t>IMPACTO</t>
  </si>
  <si>
    <t>ETAPA 3</t>
  </si>
  <si>
    <t>ETAPA 4</t>
  </si>
  <si>
    <t>Tratamiento del Riesgo:</t>
  </si>
  <si>
    <t>Manejo del Riesgo</t>
  </si>
  <si>
    <t xml:space="preserve">CAUSA </t>
  </si>
  <si>
    <t>CONSECUENCIA</t>
  </si>
  <si>
    <t>INDICADOR DE RIESGO</t>
  </si>
  <si>
    <t>Talento Humano</t>
  </si>
  <si>
    <t>Sistemas de Información</t>
  </si>
  <si>
    <t>Recursos Financieros</t>
  </si>
  <si>
    <t>Procedimientos y reglamentación</t>
  </si>
  <si>
    <t>Infraestructura</t>
  </si>
  <si>
    <t>Socioculturales</t>
  </si>
  <si>
    <t>Orden Público</t>
  </si>
  <si>
    <t>Legales y Normativos</t>
  </si>
  <si>
    <t>Tecnológicos</t>
  </si>
  <si>
    <t>Esta matriz de priorización no tiene en cuenta los controles asociados a la prevención o mitigación del riesgo</t>
  </si>
  <si>
    <t>Evitar
Reducir
Transferir
Compartir</t>
  </si>
  <si>
    <t>Reducir
Transferir
Compartir</t>
  </si>
  <si>
    <t>Asumir</t>
  </si>
  <si>
    <t>Valoración
del Riesgo</t>
  </si>
  <si>
    <t>OPCIÓN DE TRATAMIENTO</t>
  </si>
  <si>
    <t>ACCIONES A TOMAR</t>
  </si>
  <si>
    <t>El riesgo se mide de acuerdo al impacto y la probabilidad para ubicarlo en la matriz de priorización inicial</t>
  </si>
  <si>
    <t>NIVEL
EXPOSICIÓN 
RIESGO</t>
  </si>
  <si>
    <t>No</t>
  </si>
  <si>
    <t>No.</t>
  </si>
  <si>
    <t>CAUSA</t>
  </si>
  <si>
    <t>CONTROLES</t>
  </si>
  <si>
    <t>INDICADOR DEL RIESGO</t>
  </si>
  <si>
    <t>Periodicidad</t>
  </si>
  <si>
    <t>Seguimiento al Mapa de riesgos</t>
  </si>
  <si>
    <t>Nombre</t>
  </si>
  <si>
    <t>Medición</t>
  </si>
  <si>
    <t>Análisis</t>
  </si>
  <si>
    <t>Código</t>
  </si>
  <si>
    <t xml:space="preserve">INSTRUCTIVO METODOLOGÍA ADMINISTRACIÓN DE RIESGOS </t>
  </si>
  <si>
    <t>SISTEMA DE GESTIÓN DE CALIDAD</t>
  </si>
  <si>
    <t>TIPO</t>
  </si>
  <si>
    <t>ACCIÓN</t>
  </si>
  <si>
    <t>CLASE</t>
  </si>
  <si>
    <t>VALORACIÓN</t>
  </si>
  <si>
    <t>NIVEL DE EXPOSICIÓN AL RIESGO</t>
  </si>
  <si>
    <t>Se debe realizar seguimiento a los riesgos con el fin de verificar su impacto, probabilidad y la valoración de los controles.</t>
  </si>
  <si>
    <t>IDENTIFICACIÓN DEL RIESGO</t>
  </si>
  <si>
    <t>IDENTIFICACIÓN</t>
  </si>
  <si>
    <t>ANÁLISIS</t>
  </si>
  <si>
    <t>MANEJO</t>
  </si>
  <si>
    <t>Se debe formular un indicador que permita monitorear el comportamiento del riesgo respecto al tratamiento y  las acciones emprendidas.</t>
  </si>
  <si>
    <t>Indicador de Monitoreo de Riesgo</t>
  </si>
  <si>
    <t>Calificación del Control</t>
  </si>
  <si>
    <t>Caracterice el riesgo de acuerdo a los conceptos siguientes:</t>
  </si>
  <si>
    <t>Establezca el contexto de su proceso (usuario de metodología) en la Universidad y con el entorno de acuerdo a los siguientes factores generadores de riesgo:</t>
  </si>
  <si>
    <t>Los factores de riesgo le ayudaran a determinar las causas que originan el riesgo, para ello podrá utilizar el diagrama causa - efecto</t>
  </si>
  <si>
    <t>Control</t>
  </si>
  <si>
    <t>- Recursos asignados
- Relación costo - beneficio
- Planes de contingencia que se hayan formulado previamente o actividades que el proceso ha establecido con anterioridad.</t>
  </si>
  <si>
    <t>LEVE</t>
  </si>
  <si>
    <t>MODERADO</t>
  </si>
  <si>
    <t>GRAVE</t>
  </si>
  <si>
    <t>ASUMIR</t>
  </si>
  <si>
    <t>REDUCIR</t>
  </si>
  <si>
    <t>EVITAR</t>
  </si>
  <si>
    <t>COMPARTIR</t>
  </si>
  <si>
    <t>TRANSFERIR</t>
  </si>
  <si>
    <t>PLAN DE CONTINGENCIA</t>
  </si>
  <si>
    <r>
      <t>Riesgo</t>
    </r>
    <r>
      <rPr>
        <sz val="8"/>
        <rFont val="Calibri"/>
        <family val="2"/>
        <scheme val="minor"/>
      </rPr>
      <t xml:space="preserve">: Posibilidad de que ocurra un acontecimiento que impacte el alcance de los objetivos y resultados de la Institución </t>
    </r>
  </si>
  <si>
    <r>
      <t>Descripción</t>
    </r>
    <r>
      <rPr>
        <sz val="8"/>
        <rFont val="Calibri"/>
        <family val="2"/>
        <scheme val="minor"/>
      </rPr>
      <t>: se refiere a las características generales o las formas en que se observa o manifiesta el riesgo identificado.</t>
    </r>
  </si>
  <si>
    <r>
      <t>Consecuencias</t>
    </r>
    <r>
      <rPr>
        <sz val="8"/>
        <rFont val="Calibri"/>
        <family val="2"/>
        <scheme val="minor"/>
      </rPr>
      <t>: corresponde a los efectos ocasionados por el riesgo.</t>
    </r>
  </si>
  <si>
    <r>
      <t xml:space="preserve">Causas:  </t>
    </r>
    <r>
      <rPr>
        <sz val="8"/>
        <rFont val="Calibri"/>
        <family val="2"/>
        <scheme val="minor"/>
      </rPr>
      <t>Es lo que origina el riesgo, son el punto de partida para el planteamiento de acciones preventivas. Las causas se deben establecer a partir de los factores internos y externos que se establecieron en el contexto. Para determinar las causas se podrá utilizar el diagrama causa - efecto.</t>
    </r>
  </si>
  <si>
    <r>
      <t xml:space="preserve">PROBABILIDAD: </t>
    </r>
    <r>
      <rPr>
        <sz val="8"/>
        <rFont val="Calibri"/>
        <family val="2"/>
        <scheme val="minor"/>
      </rPr>
      <t>Frecuencia que podría presentar el riesgo.</t>
    </r>
  </si>
  <si>
    <r>
      <t xml:space="preserve">Control: </t>
    </r>
    <r>
      <rPr>
        <sz val="8"/>
        <rFont val="Calibri"/>
        <family val="2"/>
        <scheme val="minor"/>
      </rPr>
      <t>Es toda acción que tiende a prevenir o mitigar los riesgos, significa analizar el desempeño de los procesos, evidenciando posibles desviaciones frente al resultado esperado. Los controles proporcionan un modelo operacional de seguridad razonable en el logro de los objetivos. Tipos:</t>
    </r>
  </si>
  <si>
    <r>
      <t xml:space="preserve">Acciones Preventivas
</t>
    </r>
    <r>
      <rPr>
        <sz val="8"/>
        <rFont val="Calibri"/>
        <family val="2"/>
        <scheme val="minor"/>
      </rPr>
      <t>Se deberá tener en cuenta:</t>
    </r>
  </si>
  <si>
    <r>
      <t>o</t>
    </r>
    <r>
      <rPr>
        <sz val="7"/>
        <rFont val="Calibri"/>
        <family val="2"/>
        <scheme val="minor"/>
      </rPr>
      <t xml:space="preserve"> </t>
    </r>
    <r>
      <rPr>
        <sz val="8"/>
        <rFont val="Calibri"/>
        <family val="2"/>
        <scheme val="minor"/>
      </rPr>
      <t>Evitar: Implementar acciones direccionadas a prevenir la materialización del riesgo
o Reducir: Implementar acciones orientadas a disminuir la probabilidad y el impacto del riesgo
o Transferir:  Implementar acciones que permitan traspasar las pérdidas a una entidad externa.
o Compartir: Implementar acciones que permitan la cooperación entre los procesos.
o Asumir: Aceptar el riesgo</t>
    </r>
  </si>
  <si>
    <r>
      <t xml:space="preserve">Plan de Mitigación
</t>
    </r>
    <r>
      <rPr>
        <sz val="8"/>
        <rFont val="Calibri"/>
        <family val="2"/>
        <scheme val="minor"/>
      </rPr>
      <t>Se deberá tener en cuenta:</t>
    </r>
  </si>
  <si>
    <t>MEDIA</t>
  </si>
  <si>
    <t>Operacional</t>
  </si>
  <si>
    <t>TABLA 1. ANÁLISIS DE IMPACTO</t>
  </si>
  <si>
    <t>Estratégico</t>
  </si>
  <si>
    <t>Imagen</t>
  </si>
  <si>
    <t>Financiero</t>
  </si>
  <si>
    <t>Contable</t>
  </si>
  <si>
    <t>Cumplimiento</t>
  </si>
  <si>
    <t>Tecnología</t>
  </si>
  <si>
    <t>Información</t>
  </si>
  <si>
    <t>Ambiental</t>
  </si>
  <si>
    <t>Derechos Humanos</t>
  </si>
  <si>
    <t>Comprende los riesgos relacionados tanto con la parte operativa como con la técnica de la Universidad, incluye riesgos provenientes de los procesos y procedimientos internos, estructura de la entidad y administración de bienes.</t>
  </si>
  <si>
    <t>Se relacionan con la elaboración de los estados financieros para que cumplan con los principios de confiabilidad, relevancia y comprensibilidad. Así como el uso para para la toma de decisiones</t>
  </si>
  <si>
    <t>Se asocian con la capacidad para cumplir con los requisitos legales, normativos y contractuales que inciden en la Universidad</t>
  </si>
  <si>
    <t>Se asocian con la infraestructura tecnológica e informática (hardware y Software) que soportan las operaciones de la Universidad</t>
  </si>
  <si>
    <t xml:space="preserve">Se refieren a la salvaguarda de la información con los que cuenta la Universidad
</t>
  </si>
  <si>
    <t>Están relacionados con el cumplimiento de los principios y valores, la aplicación de políticas y conductas éticas que garanticen que no se presente el uso indebido del poder, recursos o información en beneficio particular</t>
  </si>
  <si>
    <t>Se asocia con los aspectos que generan impactos ambientales</t>
  </si>
  <si>
    <t>Se relacionan con la vulneración de los DDHH en el ámbito de influencia de la Universidad.</t>
  </si>
  <si>
    <t xml:space="preserve">ALTA </t>
  </si>
  <si>
    <t>Afecta la imagen a Nivel Nacional y/o Internacional</t>
  </si>
  <si>
    <t>BAJA</t>
  </si>
  <si>
    <t>Afecta la imagen a Nivel institucional</t>
  </si>
  <si>
    <t>N/A</t>
  </si>
  <si>
    <t>No existe afectación a los DDHH, pero se presenta una situación que podría desencadenar la vulneración</t>
  </si>
  <si>
    <t>TABLA 2. ANÁLISIS DE PROBABILIDAD</t>
  </si>
  <si>
    <t>Tipo de 
riesgo</t>
  </si>
  <si>
    <t>Probabilidad</t>
  </si>
  <si>
    <t>Nivel</t>
  </si>
  <si>
    <t xml:space="preserve"> 5 o más veces en la vigencia</t>
  </si>
  <si>
    <t>3 a 4 veces en la vigencia</t>
  </si>
  <si>
    <t>Menos de 3 veces en la vigencia</t>
  </si>
  <si>
    <t xml:space="preserve">       Impacto </t>
  </si>
  <si>
    <t>ALTO</t>
  </si>
  <si>
    <t>MEDIO</t>
  </si>
  <si>
    <t>BAJO</t>
  </si>
  <si>
    <t>Corrupción</t>
  </si>
  <si>
    <t>MEDIO ALTO</t>
  </si>
  <si>
    <t>MEDIO BAJO</t>
  </si>
  <si>
    <t>Derechos_Humanos</t>
  </si>
  <si>
    <t>Seguridad_y_Salud_en_el_trabajo</t>
  </si>
  <si>
    <t>Tecnológico</t>
  </si>
  <si>
    <t>ALTA</t>
  </si>
  <si>
    <t>MEDIO ALTA</t>
  </si>
  <si>
    <t>MEDIO BAJA</t>
  </si>
  <si>
    <t xml:space="preserve">LEVE </t>
  </si>
  <si>
    <t>PROCESOS</t>
  </si>
  <si>
    <t>DOCENCIA</t>
  </si>
  <si>
    <t>INTERNACIONALIZACIÓN</t>
  </si>
  <si>
    <t>EGRESADOS</t>
  </si>
  <si>
    <t>MAPA</t>
  </si>
  <si>
    <t>PDI</t>
  </si>
  <si>
    <t>FERNANDO NOREÑA JARAMILLO</t>
  </si>
  <si>
    <t>UNIDAD</t>
  </si>
  <si>
    <t>RECTORÍA</t>
  </si>
  <si>
    <t>JURIDICA</t>
  </si>
  <si>
    <t>PLANEACIÓN</t>
  </si>
  <si>
    <t>BIENESTAR_INSTITUCIONAL</t>
  </si>
  <si>
    <t>ADMINISTRACIÓN_INSTITUCIONAL</t>
  </si>
  <si>
    <t>DIRECCIONAMIENTO_INSTITUCIONAL</t>
  </si>
  <si>
    <t>INVESTIGACIÓN_E_INNOVACIÓN</t>
  </si>
  <si>
    <t>CONTROL_SEGUIMIENTO</t>
  </si>
  <si>
    <t>ASEGURAMIENTO_DE_LA_CALIDAD_INSTITUCIONAL</t>
  </si>
  <si>
    <t>EXTENSIÓN_PROYECCIÓN_SOCIAL</t>
  </si>
  <si>
    <t>JULIETA HENAO BONILLA</t>
  </si>
  <si>
    <t>ENIS PAOLA GARCIA GARCIA</t>
  </si>
  <si>
    <t>CONTROL_INTERNO_DISCIPLINARIO</t>
  </si>
  <si>
    <t>RELACIONES_INTERNACIONALES</t>
  </si>
  <si>
    <t>SECRETARIA_GENERAL</t>
  </si>
  <si>
    <t>VICERRECTORÍA_ACADÉMICA</t>
  </si>
  <si>
    <t>VICERRECTORIA_ADMINISTRATIVA_FINANCIERA</t>
  </si>
  <si>
    <t>GESTIÓN_FINANCIERA</t>
  </si>
  <si>
    <t>GESTIÓN_DE_SERVICIOS_INSTITUCIONALES</t>
  </si>
  <si>
    <t>GESTIÓN_DE_TALENTO_HUMANO</t>
  </si>
  <si>
    <t>CONTROL_INTERNO</t>
  </si>
  <si>
    <t>BIBLIOTECA_E_INFORMACIÓN_CIENTIFICA</t>
  </si>
  <si>
    <t>FACULTAD_CIENCIAS_DE_LA_SALUD</t>
  </si>
  <si>
    <t>FACULTAD_INGENIERÍAS</t>
  </si>
  <si>
    <t>FACULTAD_INGENIERÍA_MECÁNICA</t>
  </si>
  <si>
    <t>FACULTAD_TECNOLOGÍA</t>
  </si>
  <si>
    <t>FACULTAD_CIENCIAS_AMBIENTALES</t>
  </si>
  <si>
    <t>FACULTAD_CIENCIAS_BÁSICAS</t>
  </si>
  <si>
    <t>FACULTAD_CIENCIAS_DE_LA_EDUCACIÓN</t>
  </si>
  <si>
    <t>IMPACTO_REGIONAL_</t>
  </si>
  <si>
    <t>FACULTAD_CIENCIAS_AGRARIAS_AGROINDUSTRIA</t>
  </si>
  <si>
    <t>FACULTAD_BELLAS_ARTES_HUMANIDADES</t>
  </si>
  <si>
    <t>RECURSOS_INFORMÁTICOS_EDUCATIVOS</t>
  </si>
  <si>
    <t>ADMISIONES_REGISTRO_CONTROL_ACADÉMICO</t>
  </si>
  <si>
    <t>GESTIÓN_DE_TECNOLOGÍAS_INFORMÁTICAS_SISTEMAS_DE_INFORMACIÓN</t>
  </si>
  <si>
    <t>VICERRECTORÍA_DE_RESPONSABILIDAD_SOCIAL_BIENESTAR_UNIVERSITARIO</t>
  </si>
  <si>
    <t>VICERRECTORÍA_INVESTIGACIÓN_INNOVACIÓN_EXTENSIÓN</t>
  </si>
  <si>
    <t>Orientar el desarrollo de la Universidad mediante el direccionamiento estratégico y visión compartida de la comunidad universitaria, a fin de lograr los objetivos misionales.</t>
  </si>
  <si>
    <t>Promover la calidad educativa de la Institución, mediante la administración de los programas de formación que ofrece la universidad en sus diferentes niveles, con el fin de permitir al egresado desempeñarse con idoneidad, ética y compromiso social.</t>
  </si>
  <si>
    <t>Fomentar y fortalecer las actividades de investigación e innovación en las actividades académicas y de extensión de la Institución, apoyando los grupos y semilleros de investigación los cuales contribuyen al crecimiento de las capacidades científicas y tecnológicas del País.</t>
  </si>
  <si>
    <t>Promover y facilitar la interacción con la sociedad contribuyendo a la satisfacción de sus demandas, mediante servicios especializados, programas de educación continuada y de proyección social.</t>
  </si>
  <si>
    <t>Administrar y ejecutar los recursos de la institución generando en los procesos mayor eficiencia y eficacia para dar una respuesta oportuna a los servicios demandados en el cumplimiento de las funciones misionales.</t>
  </si>
  <si>
    <t>Promover el bienestar de la comunidad universitaria, contribuyendo al desarrollo humano, social e intercultural de sus integrantes, en concordancia con la misión Institucional.</t>
  </si>
  <si>
    <t>Transformar y fortalecer las funciones de investigación, docencia, extensión y proyección social para su articulación en un ambiente multicultural y globalizado, con excelencia académica.</t>
  </si>
  <si>
    <t>Ejercer la evaluación y control sobre el desarrollo del quehacer institucional, de forma preventiva y correctiva, vigilando el cumplimiento de las disposiciones establecidas por la Ley y la Universidad.</t>
  </si>
  <si>
    <t>Garantizar el aseguramiento de la calidad institucional, mediante acciones permanentes de autoevalución  y  autorregulación, la implementación de diferentes sistemas de gestión y el mejoramiento de procesos, que promuevan la mejora continua, la satisfacción de los usuarios internos y externos y la consolidación de una cultura de calidad institucional.</t>
  </si>
  <si>
    <t>CALIFICACIÓN DEL RIESGO INHERENTE</t>
  </si>
  <si>
    <t>CASI SEGURO</t>
  </si>
  <si>
    <t>PROBABLE</t>
  </si>
  <si>
    <t>MEDIA-ALTA</t>
  </si>
  <si>
    <t>POSIBLE</t>
  </si>
  <si>
    <t>IMPROBABLE</t>
  </si>
  <si>
    <t>MEDIA-BAJA</t>
  </si>
  <si>
    <t>RARO</t>
  </si>
  <si>
    <t>MEDIO-BAJO</t>
  </si>
  <si>
    <t>MEDIO-ALTO</t>
  </si>
  <si>
    <t>INSIGNIFICANTE</t>
  </si>
  <si>
    <t>MENOR</t>
  </si>
  <si>
    <t>MAYOR</t>
  </si>
  <si>
    <t>CATASTROFICO</t>
  </si>
  <si>
    <r>
      <t>5. ALTA</t>
    </r>
    <r>
      <rPr>
        <sz val="8"/>
        <rFont val="Calibri"/>
        <family val="2"/>
        <scheme val="minor"/>
      </rPr>
      <t>:  Cuando su ocurrencia es casi segura</t>
    </r>
  </si>
  <si>
    <r>
      <t>4. MEDIA ALTA</t>
    </r>
    <r>
      <rPr>
        <sz val="8"/>
        <rFont val="Calibri"/>
        <family val="2"/>
        <scheme val="minor"/>
      </rPr>
      <t>:  Cuando su ocurrencia es probable</t>
    </r>
  </si>
  <si>
    <r>
      <t>1. BAJA</t>
    </r>
    <r>
      <rPr>
        <sz val="8"/>
        <rFont val="Calibri"/>
        <family val="2"/>
        <scheme val="minor"/>
      </rPr>
      <t>:  Cuando es rado que se presente o no se ha presentado</t>
    </r>
  </si>
  <si>
    <r>
      <t>5. ALTO</t>
    </r>
    <r>
      <rPr>
        <sz val="8"/>
        <rFont val="Calibri"/>
        <family val="2"/>
        <scheme val="minor"/>
      </rPr>
      <t>: Cuando las consecuencias del riesgo son catastroficas para la Universidad</t>
    </r>
  </si>
  <si>
    <r>
      <t>3. MEDIA</t>
    </r>
    <r>
      <rPr>
        <sz val="8"/>
        <rFont val="Calibri"/>
        <family val="2"/>
        <scheme val="minor"/>
      </rPr>
      <t>: Cuando su ocurrencia es posible</t>
    </r>
  </si>
  <si>
    <r>
      <t>2. MEDIO BAJA</t>
    </r>
    <r>
      <rPr>
        <sz val="8"/>
        <rFont val="Calibri"/>
        <family val="2"/>
        <scheme val="minor"/>
      </rPr>
      <t>:  Cuando su ocurrencia es improbable</t>
    </r>
  </si>
  <si>
    <r>
      <t>4. MEDIO  ALTO</t>
    </r>
    <r>
      <rPr>
        <sz val="8"/>
        <rFont val="Calibri"/>
        <family val="2"/>
        <scheme val="minor"/>
      </rPr>
      <t>: Cuando las consecuencias del riesgo son mayores para la Universidad</t>
    </r>
  </si>
  <si>
    <r>
      <t>3. MEDIO</t>
    </r>
    <r>
      <rPr>
        <sz val="8"/>
        <rFont val="Calibri"/>
        <family val="2"/>
        <scheme val="minor"/>
      </rPr>
      <t>: Cuando las consecuencias del riesgo son moderadas para la Universidad</t>
    </r>
  </si>
  <si>
    <r>
      <t>2. MEDIO BAJO</t>
    </r>
    <r>
      <rPr>
        <sz val="8"/>
        <rFont val="Calibri"/>
        <family val="2"/>
        <scheme val="minor"/>
      </rPr>
      <t>: Cuando las consecuencias del riesgo son tienen menor impacto.</t>
    </r>
  </si>
  <si>
    <r>
      <t>1. BAJO</t>
    </r>
    <r>
      <rPr>
        <sz val="8"/>
        <rFont val="Calibri"/>
        <family val="2"/>
        <scheme val="minor"/>
      </rPr>
      <t>: Cuando las consecuencias del riesgo son insignificantes .</t>
    </r>
  </si>
  <si>
    <t>FACTORES EXTERNOS</t>
  </si>
  <si>
    <t>Tecnologías</t>
  </si>
  <si>
    <r>
      <rPr>
        <sz val="7"/>
        <rFont val="Calibri"/>
        <family val="2"/>
        <scheme val="minor"/>
      </rPr>
      <t xml:space="preserve">Medio  </t>
    </r>
    <r>
      <rPr>
        <sz val="8"/>
        <rFont val="Calibri"/>
        <family val="2"/>
        <scheme val="minor"/>
      </rPr>
      <t>Ambientales</t>
    </r>
  </si>
  <si>
    <t>Procesos de Comunicación</t>
  </si>
  <si>
    <t>Seguridad y Salud en el trabajo</t>
  </si>
  <si>
    <t>Se relacionan con el manejo de los recursos monetarios  respecto al presupuesto de la Universidad</t>
  </si>
  <si>
    <t>Afecta la imagen a Nivel Regional</t>
  </si>
  <si>
    <t xml:space="preserve"> Ocasiona faltas gravísimas o faltas graves</t>
  </si>
  <si>
    <t>Afecta la imagen a Nivel  local</t>
  </si>
  <si>
    <t>Genera impactos ambientales que afectan a más de una zona  de la Institución</t>
  </si>
  <si>
    <t>Genera impactos ambientales que afectan a una zona determinada de la Institución</t>
  </si>
  <si>
    <t>Afecta la imagen a Nivel unidad organizacional.</t>
  </si>
  <si>
    <t>Se ha presentado más de una vez en el último el año.</t>
  </si>
  <si>
    <t>Se presenta una vez en el último año.</t>
  </si>
  <si>
    <t>Se presentó una vez en los últimos 2 años</t>
  </si>
  <si>
    <t>menos de 1 en la vigencia</t>
  </si>
  <si>
    <t>Se presentó una vez en los últimos tres 3 años</t>
  </si>
  <si>
    <t>No se ha presentado</t>
  </si>
  <si>
    <t>No se ha presentado en los últimos 5 años</t>
  </si>
  <si>
    <t>No se ha presentado en los últimos 3 años</t>
  </si>
  <si>
    <t>CARLOS HUMBERTO MONTOYA NAVARRETE</t>
  </si>
  <si>
    <t>LABORATORIO_GENÉTICA_MÉDICA</t>
  </si>
  <si>
    <t>LABORATORIO_AGUAS_ALIMENTOS</t>
  </si>
  <si>
    <t xml:space="preserve">LABORATORIO_ENSAYOS_NO_DESTRUCTIVOS_DESTRUCTIVOS </t>
  </si>
  <si>
    <t>LABORATORIO_ENSAYOS_PARA_EQUIPO_DE_AIRE_ACONDICIONADO</t>
  </si>
  <si>
    <t>LABORATORIO_DE_METROOLOGIA_DE_VARIABLES_ELECTRICAS</t>
  </si>
  <si>
    <t>MARCELA BOTERO ARBELAEZ</t>
  </si>
  <si>
    <t>JOSE LUIS TRISTANCHO REYES</t>
  </si>
  <si>
    <t>ALVARO HERNAN RESTREPO VICTORIA</t>
  </si>
  <si>
    <t>CLARA INES ARANGO SOTELO</t>
  </si>
  <si>
    <t>ORGANISMO_CERTIFICADOR_DE_SISTEMAS_DE_GESTIÓN_QLCT</t>
  </si>
  <si>
    <t>DIEGO PAREDES CUERVO</t>
  </si>
  <si>
    <t>LABORATORIO_QUÍMICA_AMBIENTAL</t>
  </si>
  <si>
    <t>GRUPO_INVESTIGACIÓN_AGUAS_SANEAMIENTO</t>
  </si>
  <si>
    <t>VICERRECTORÍA_ACADÉMICA_</t>
  </si>
  <si>
    <t>VICERRECTORÍA_DE_RESPONSABILIDAD_SOCIAL_BIENESTAR_UNIVERSITARIO_</t>
  </si>
  <si>
    <t>PLANEACIÓN_</t>
  </si>
  <si>
    <t>TIPO FACTOR</t>
  </si>
  <si>
    <t>FACTOR</t>
  </si>
  <si>
    <t>INTERNO</t>
  </si>
  <si>
    <t>EXTERNO</t>
  </si>
  <si>
    <t>Económicos</t>
  </si>
  <si>
    <t>AREAS INVOLUCRADAS EN EL MANEJO</t>
  </si>
  <si>
    <t>SI</t>
  </si>
  <si>
    <t>NO</t>
  </si>
  <si>
    <t>NO REQUIERE</t>
  </si>
  <si>
    <t>VOLUNTARIO</t>
  </si>
  <si>
    <t>Tipo</t>
  </si>
  <si>
    <t>Acción</t>
  </si>
  <si>
    <t>Áreas involucradas</t>
  </si>
  <si>
    <t>CUMPLIMIENTO_PARCIAL</t>
  </si>
  <si>
    <t>NO_CUMPLIDA</t>
  </si>
  <si>
    <t>Fecha de finalización de la acción</t>
  </si>
  <si>
    <r>
      <t xml:space="preserve">PRIORIDAD
INICIAL 
</t>
    </r>
    <r>
      <rPr>
        <b/>
        <sz val="8"/>
        <rFont val="Calibri"/>
        <family val="2"/>
        <scheme val="minor"/>
      </rPr>
      <t>(Riesgo inherente)</t>
    </r>
  </si>
  <si>
    <t>VULNERABILIDAD
(Riesgo residual)</t>
  </si>
  <si>
    <t>Análisis de cumplimiento de la acción</t>
  </si>
  <si>
    <t>Pendiente evaluación de eficacia</t>
  </si>
  <si>
    <t>META</t>
  </si>
  <si>
    <t>CUMPLIMIENTO</t>
  </si>
  <si>
    <t>CUMPLIMIENTO_TOTAL</t>
  </si>
  <si>
    <t>Eficaz</t>
  </si>
  <si>
    <t>Sin evaluación de eficacia por No Cumplimiento de la Acción</t>
  </si>
  <si>
    <t>No eficaz</t>
  </si>
  <si>
    <t>No_existen</t>
  </si>
  <si>
    <t>Analisis de la eficacia de la acción</t>
  </si>
  <si>
    <t>LABORATORIO_METROLOGÍA_DIMENSIONAL</t>
  </si>
  <si>
    <t>LABORATORIO_ENSAYOS_PARA_EQUIPOS_ACONDICIONADORES_DE_AIRE</t>
  </si>
  <si>
    <t>OBJETIVOS</t>
  </si>
  <si>
    <t>CLASE RIESGO</t>
  </si>
  <si>
    <t>ACCIONES</t>
  </si>
  <si>
    <t>NIVELES DE EXPOSICION</t>
  </si>
  <si>
    <t>RESPONSABLE</t>
  </si>
  <si>
    <t>UNIDAD ASOCIADA</t>
  </si>
  <si>
    <t>UNIDADES ORGANIZACIONALES ASOCIADAS A PROCESOS</t>
  </si>
  <si>
    <t xml:space="preserve">No genera impactos ambientales </t>
  </si>
  <si>
    <t>Oportuno</t>
  </si>
  <si>
    <t>RESPONSABILIDAD</t>
  </si>
  <si>
    <t>No asignado</t>
  </si>
  <si>
    <t>Asignado</t>
  </si>
  <si>
    <t>No oportuno</t>
  </si>
  <si>
    <t>PERIODICIDAD</t>
  </si>
  <si>
    <t>EVAL_PERIODICIDAD</t>
  </si>
  <si>
    <t>Anual</t>
  </si>
  <si>
    <t>Semestral</t>
  </si>
  <si>
    <t>Trimestral</t>
  </si>
  <si>
    <t>Bimestral</t>
  </si>
  <si>
    <t>Mensual</t>
  </si>
  <si>
    <t>Quincenal</t>
  </si>
  <si>
    <t>Semanal</t>
  </si>
  <si>
    <t>Diaria</t>
  </si>
  <si>
    <t>No definida</t>
  </si>
  <si>
    <t>NIVEL</t>
  </si>
  <si>
    <t>VALOR</t>
  </si>
  <si>
    <t>Descripción del Control Existente
(Máximo 3 controles)</t>
  </si>
  <si>
    <t xml:space="preserve">Descripción </t>
  </si>
  <si>
    <t>1</t>
  </si>
  <si>
    <t>EFECTIVIDAD</t>
  </si>
  <si>
    <t>Aplicados_Confiables_No_Documentados</t>
  </si>
  <si>
    <t>Aplicados_Confiables_Documentados</t>
  </si>
  <si>
    <t>Aplicativo / software</t>
  </si>
  <si>
    <t>NIVEL_AUTOMAT</t>
  </si>
  <si>
    <t>Manual</t>
  </si>
  <si>
    <t>Semiautomatico</t>
  </si>
  <si>
    <t>Automatico</t>
  </si>
  <si>
    <t>Confiables_No_aplicados</t>
  </si>
  <si>
    <t>Se asocian con la seguridad y salud en el trabajo</t>
  </si>
  <si>
    <t>Afecta el cumplimiento de la misión y la visión Institucional</t>
  </si>
  <si>
    <t>Afecta la operación de la Institución
  Más de 2 día
Afecta la operación del proceso, un trámite o un servicio por mas de 3 días</t>
  </si>
  <si>
    <t>Estados financieros que no reflejan la situación de la entidad
Dictamen de abstención por la CGR</t>
  </si>
  <si>
    <t>Intervención por parte del Ministerio de Educación Nacional o cualquier otro organo de control o supervisión
Hallazgos con incidencia penal parte de la CGR
Fallos judiciales en contra de los intereses de la Universidad
Incumplimiento contractual o legal que genere indemnizaciones o sanciones economicas para la Universidad por más de 100 SMLMV
Incumplimiento total de una norma reguladora externa o interna</t>
  </si>
  <si>
    <t>Afecta los Sistemas de Información de la institución  más de 1 día
Afecta los Sistemas de Información de un proceso por más de 2 día</t>
  </si>
  <si>
    <t>Cuando la criticidad de los Activos de Información es Alta</t>
  </si>
  <si>
    <t>Ocasiona delitos  contra  la  
administración pública 
Ocasiona detrimentro patrimonial</t>
  </si>
  <si>
    <t>Cuando se cataloga en el mapa de calor del SST Sin Valorar</t>
  </si>
  <si>
    <t xml:space="preserve">Genera impactos ambientales que afectan a la Universidad y la  zona de influencia de la Universidad </t>
  </si>
  <si>
    <t>Se viola un derecho colectivo</t>
  </si>
  <si>
    <t>Afecta el cumplimiento de los Pilares Estratégicos institucionales del PDI
Afecta el cumplimiento de los objetivos de los procesos institucionales</t>
  </si>
  <si>
    <t>Afecta la operación de la Institución por  1 dia
Afecta la operación del  proceso, un trámite o un servicio por 2  dias</t>
  </si>
  <si>
    <t>Estados financieros con observaciones que no afectan la situación de la entidad
Dictamen con salvedades por la CGR</t>
  </si>
  <si>
    <t>Sanción por parte del Ministerio de Educación Nacional, un organo de control o de supervisión con sancion económica
Hallazgos con incidencia disciplinaria y fiscal parte de la CGR
Procesos judiciales en contra de los intereses de la Universidad
Incumplimiento contractual o legal que genere indemnizaciones o sanciones economicas para la Universidad entre 50 y 100 SMLMV
Incumplimiento total de una norma reguladora externa o interna</t>
  </si>
  <si>
    <t>Afecta los Sistemas de Información de la institución menos de 1 día
Afecta los Sistemas de Información de un proceso por 1 día</t>
  </si>
  <si>
    <t>NA</t>
  </si>
  <si>
    <t>Cuando se cataloga en el mapa de calor del SST como Crítico</t>
  </si>
  <si>
    <t>Genera impactos ambientales que afectan a la Universidad</t>
  </si>
  <si>
    <t xml:space="preserve">Afecta el cumplimiento de   los programas del  PDI
Afecta el cumplimiento de los objetivos de 
las Unidades Organizacionales </t>
  </si>
  <si>
    <t>Afecta la operación de la Institución por  menos de 1 dia
Afecta la operación de un proceso, un trámite o un servicio por  un día</t>
  </si>
  <si>
    <t>Estados financieros con errores sin ninguna incidencia
Dictamen sin salvedades por la CGR, pero con más de 10 hallazgos contables</t>
  </si>
  <si>
    <t>Sanciones administrativas sin repercursión economica
Denuncias interpuestas ante 
Ministerio de Educación Nacional, un organo de control o de supervisión que generen investigaciones o  indagaciones preliminares  
Conciliaciones extrajudiciales
Incumplimiento contractual o legal que genere indemnizaciones o sanciones economicas para la Universidad entre 25 y 50 SMLMV</t>
  </si>
  <si>
    <t>Afecta los Sistemas de Información de un proceso por mas de 6 horas</t>
  </si>
  <si>
    <t>Cuando la criticidad de los Activos de Información es Media</t>
  </si>
  <si>
    <t xml:space="preserve"> Ocasiona faltas  leves
Vulnera los valores y principios institucionales</t>
  </si>
  <si>
    <t>Cuando se cataloga en el mapa de calor del SST  como Importante</t>
  </si>
  <si>
    <t xml:space="preserve">Se viola un derecho colectivo ó Afecta los DDHH de 2 a  5 miembros de la comunidad universitaria/ </t>
  </si>
  <si>
    <t>Afecta el cumplimiento de los proyectos del PDI
Afecta el cumplimiento de los objetivos Procedimientos</t>
  </si>
  <si>
    <t>Afecta la operación de un proceso, un trámite o un servicio  por medio día</t>
  </si>
  <si>
    <t>Estados financieros con errores sin ninguna incidencia 
Dictamen sin salvedades por la CGR, pero entre 5 y 10 hallazgos contables</t>
  </si>
  <si>
    <t>Quejas y reclamos  interpuestas ante 
Ministerio de Educación Nacional, un organo de control o de supervisión o en el sistema PQRS de la Universidad
Hallazgos sin incidencia por parte de la CGR
Incumplimiento contractual o legal que genere indemnizaciones o sanciones economicas para la Universidad menor a 25 SMLMV</t>
  </si>
  <si>
    <t>Afecta los Sistemas de Información de un proceso por entre 2 horas y 6 horas</t>
  </si>
  <si>
    <t>Cuando se cataloga en el mapa de calor del SST  como Moderado</t>
  </si>
  <si>
    <t>Afecta el cumplimiento de los planes operativos del PDI  
Afecta el cumplimiento de los Planes de Trabajo de las unidades organizacionales</t>
  </si>
  <si>
    <t>Afecta la operación de un proceso, un trámite o un servicio  por menos de medio dia</t>
  </si>
  <si>
    <t>Estados financieros con errores sin ninguna incidencia 
Dictamen sin salvedades por la CGR, pero con menos de 5 hallazgos contables</t>
  </si>
  <si>
    <t>Hallazgos de auditorias internas o externas
Incumplimiento contractual o legal que no genere sanciones economicas a la Universidad</t>
  </si>
  <si>
    <t>Afecta los Sistemas de Información de un proceso por menos de 2 horas</t>
  </si>
  <si>
    <t>Cuando la criticidad de los Activos de Información es Baja</t>
  </si>
  <si>
    <t>Cuando se cataloga en el mapa de calor del SST  como Bajo</t>
  </si>
  <si>
    <t xml:space="preserve"> Ha ocurrido más de una vez en los últimos 3  años</t>
  </si>
  <si>
    <t xml:space="preserve"> Ha ocurrido más de una vez en los  últimos 3  años</t>
  </si>
  <si>
    <t xml:space="preserve"> Ha ocurrido una vez en los  últimos 3 años</t>
  </si>
  <si>
    <t xml:space="preserve"> Ha ocurrido una vez en los  últimos 3  años</t>
  </si>
  <si>
    <t xml:space="preserve"> Ha ocurrido  en los  últimos 4  años</t>
  </si>
  <si>
    <t xml:space="preserve"> Ha ocurrido en los últimos 5 años</t>
  </si>
  <si>
    <t xml:space="preserve"> Ha ocurrido  en los  últimos 5  años</t>
  </si>
  <si>
    <t>OEC</t>
  </si>
  <si>
    <t>UNIDAD ORGANIZACIONALQUE DILIGENCIA EL MAPA DE RIESGO</t>
  </si>
  <si>
    <t>ORGANISMO DE EVALUACION DE LA CONFORMIDAD (Laboratorios de ensayo, calibración y QLCT) QUE DILIGENCIA EL MAPA DE RIESGO</t>
  </si>
  <si>
    <t>Calificación</t>
  </si>
  <si>
    <t>2</t>
  </si>
  <si>
    <t>3 - 4</t>
  </si>
  <si>
    <t>5</t>
  </si>
  <si>
    <r>
      <rPr>
        <b/>
        <sz val="8"/>
        <rFont val="Calibri"/>
        <family val="2"/>
        <scheme val="minor"/>
      </rPr>
      <t xml:space="preserve">Control Inexistente: </t>
    </r>
    <r>
      <rPr>
        <sz val="8"/>
        <rFont val="Calibri"/>
        <family val="2"/>
        <scheme val="minor"/>
      </rPr>
      <t>Cuando no existe el control.</t>
    </r>
  </si>
  <si>
    <r>
      <rPr>
        <b/>
        <sz val="8"/>
        <rFont val="Calibri"/>
        <family val="2"/>
        <scheme val="minor"/>
      </rPr>
      <t xml:space="preserve">Control Fuerte:  </t>
    </r>
    <r>
      <rPr>
        <sz val="8"/>
        <rFont val="Calibri"/>
        <family val="2"/>
        <scheme val="minor"/>
      </rPr>
      <t>Se considera que el diseño del control es adecuado y por tanto es eficaz para mitigar o prevenir el riesgo, por lo tanto es efectivo.</t>
    </r>
  </si>
  <si>
    <r>
      <rPr>
        <b/>
        <sz val="8"/>
        <rFont val="Calibri"/>
        <family val="2"/>
        <scheme val="minor"/>
      </rPr>
      <t xml:space="preserve">Control Débil:  </t>
    </r>
    <r>
      <rPr>
        <sz val="8"/>
        <rFont val="Calibri"/>
        <family val="2"/>
        <scheme val="minor"/>
      </rPr>
      <t>El control no ha sido diseñado adecuadamente y su eficacia no es confiable para mitigar o prevenir el riesgo, por lo tanto no es Efectivo.</t>
    </r>
  </si>
  <si>
    <t>La calificación del control resulta del promedio ponderado de las caracteristicas de la evaluación de los controles asociados al riesgo</t>
  </si>
  <si>
    <t>GRAVE
Riesgos con calificación superior o igual a 36</t>
  </si>
  <si>
    <t>LEVE
Riesgos con calificación inferior o igual a 10</t>
  </si>
  <si>
    <r>
      <rPr>
        <b/>
        <sz val="8"/>
        <rFont val="Calibri"/>
        <family val="2"/>
        <scheme val="minor"/>
      </rPr>
      <t xml:space="preserve">Control Aceptable: </t>
    </r>
    <r>
      <rPr>
        <sz val="8"/>
        <rFont val="Calibri"/>
        <family val="2"/>
        <scheme val="minor"/>
      </rPr>
      <t>Se considera que el diseño de control es adecuado, sin embargo su eficacia tiene un nivel de confianza medio para mitigar o prevenir el riesgo, sigue siendo efectivo.</t>
    </r>
  </si>
  <si>
    <t>MODERADO
Riesgos con calificación entre 12 y 32</t>
  </si>
  <si>
    <t>VICERRECTORIA_ADMINITRATIVA_FINANCIERA_Sistema_Integral_de_Gestión</t>
  </si>
  <si>
    <t>VICERRECTORIA_ACADEMICA_Univirtual</t>
  </si>
  <si>
    <t>VICERRECTORÍA_ACADÉMICA_Univirtual</t>
  </si>
  <si>
    <t>VICERRECTORÍA_ADMINITRATIVA_FINANCIERA_Sistema_Integral_de_Gestión</t>
  </si>
  <si>
    <t>SECRETARIA_GENERAL_Gestión_de_Documentos</t>
  </si>
  <si>
    <t>RECTORIA_Comunicaciones</t>
  </si>
  <si>
    <t>UNIDAD RESPONSABLE QUE DILIGENCIA EL MAPA DE RIESGO</t>
  </si>
  <si>
    <t>Regularmente_confiables</t>
  </si>
  <si>
    <t>Software/aplicativo asociado</t>
  </si>
  <si>
    <t>Responsable (Cargo)</t>
  </si>
  <si>
    <t>Propósito</t>
  </si>
  <si>
    <t>Análisis para la mejora del control existente</t>
  </si>
  <si>
    <r>
      <t>Tipo de riesgo
(Descriptor)</t>
    </r>
    <r>
      <rPr>
        <sz val="8"/>
        <rFont val="Arial"/>
        <family val="2"/>
      </rPr>
      <t xml:space="preserve"> </t>
    </r>
  </si>
  <si>
    <t>Están relacionados con la percepción y la confianza por parte de la comunidad universitaria y ciudadanía. Estos pueden derivarse de acción de terceros que afectan mediante rumores o propaganda negativa la imagen de la Universidad.</t>
  </si>
  <si>
    <t>Calificación  Efectividad</t>
  </si>
  <si>
    <t>Propósito de control</t>
  </si>
  <si>
    <t>CALIFICACIÓN DEL CONTROL</t>
  </si>
  <si>
    <t>FÓRMULA</t>
  </si>
  <si>
    <t>JURÍDICA</t>
  </si>
  <si>
    <t>BIBLIOTECA_E_INFORMACIÓN_CIENTÍFICA</t>
  </si>
  <si>
    <t>Afecta los recursos de la entidad en más del 3%</t>
  </si>
  <si>
    <t>Afecta los recursos de la entidad entre el  3% y 2%</t>
  </si>
  <si>
    <t>Afecta los recursos de la entidad entre el 2% y el 1%</t>
  </si>
  <si>
    <t>Afecta los recursos de la entidad entre el 1% y 0,5%</t>
  </si>
  <si>
    <t>Afecta los recursos de la entidad en menos 0,5%</t>
  </si>
  <si>
    <t>Se hará a través del formato "seguimiento", y podrá ser realizada a través de procesos de autoevaluación, auditorías de calidad, evaluación de la Oficina de Control y auditorías externas por parte de organismo certificadores, entes de control u otro que lo requiera.</t>
  </si>
  <si>
    <t>JUAN ESTEBAN TIBAQUIRÁ GIRALDO</t>
  </si>
  <si>
    <t>Cargo Planta /
Transitorio / 
Contratista</t>
  </si>
  <si>
    <t xml:space="preserve">Estado del Control </t>
  </si>
  <si>
    <t>Fortalecer la relación de la Universidad con sus egresados, a través de la participación en el desarrollo de actividades que permitan la retroalimentación, el seguimiento continuo y sistemático y el desarrollo de un portafolio de servicios y beneficios acordes al entorno laboral y social.</t>
  </si>
  <si>
    <t>Nivel De Automatización</t>
  </si>
  <si>
    <t xml:space="preserve">Responsabilidad </t>
  </si>
  <si>
    <t>DISEÑO DEL CONTROL
(40%)</t>
  </si>
  <si>
    <t>EFICACIA
(60%)</t>
  </si>
  <si>
    <t>Periodicidad de aplicación</t>
  </si>
  <si>
    <r>
      <t xml:space="preserve">Clase: </t>
    </r>
    <r>
      <rPr>
        <sz val="8"/>
        <rFont val="Calibri"/>
        <family val="2"/>
        <scheme val="minor"/>
      </rPr>
      <t>determine qué clase de riesgo es el identificado, de acuerdo a la siguiente clasificación: Estratégico, Imagen, Operacional, Financiero, Contable,  Cumplimiento, Tecnología, Información,  Corrupción,  Ambiental, Derechos Humanos.</t>
    </r>
  </si>
  <si>
    <r>
      <t xml:space="preserve">IMPACTO: </t>
    </r>
    <r>
      <rPr>
        <sz val="8"/>
        <rFont val="Calibri"/>
        <family val="2"/>
        <scheme val="minor"/>
      </rPr>
      <t>Forma en la cual el riesgo afecta los resultados del proceso (se asocia las consecuencias)</t>
    </r>
  </si>
  <si>
    <t>Para el analisis de riesgos se recomienda el uso de la hoja nombrada como ESCALA</t>
  </si>
  <si>
    <r>
      <t xml:space="preserve">Nota: </t>
    </r>
    <r>
      <rPr>
        <sz val="8"/>
        <rFont val="Calibri"/>
        <family val="2"/>
        <scheme val="minor"/>
      </rPr>
      <t xml:space="preserve">Cada proceso deberá individualizar la escala de calificación del riesgo basado en información objetiva y/o datos históricos.
Para el analisis de riesgos se recomienda el uso de la hoja nombrada como ESCALA
</t>
    </r>
  </si>
  <si>
    <t>Una vez ubicados los riesgos en la matriz de riesgos inherente, se evaluan el diesño y la eficacia de los controles asociados a los riesgos, con el fin de determinar la posición del riesgo en la matriz de riesgo residual.</t>
  </si>
  <si>
    <r>
      <rPr>
        <b/>
        <sz val="8"/>
        <rFont val="Calibri"/>
        <family val="2"/>
        <scheme val="minor"/>
      </rPr>
      <t>Evaluacion del diseño:</t>
    </r>
    <r>
      <rPr>
        <sz val="8"/>
        <rFont val="Calibri"/>
        <family val="2"/>
        <scheme val="minor"/>
      </rPr>
      <t xml:space="preserve">
 -  Nivel de automatizacion   se define si el control es Automático (soportado en aplicativos),  Semiautomatico (Soportado en hojas de calculo o bases de datos),  manua (no tiene mediación de TIC)
 - Responsabiidad frente al control:  se define si el control esta asignado a un cargo especifico.
- Periodicidad del Control:  se evalua si el control es oportuno de acuerdo a la probabilidad del riesgos y las causas asociadas.
-  Propósito del control :  se define si el control es Detectivo (se diseñan para identificar si resultados indeseables han ocurrido después de un acontecimiento) o 
Preventivo (están diseñados para evitar o limitar la posibilidad de materialización de un riesgo)</t>
    </r>
  </si>
  <si>
    <r>
      <rPr>
        <b/>
        <sz val="8"/>
        <rFont val="Calibri"/>
        <family val="2"/>
        <scheme val="minor"/>
      </rPr>
      <t>Evaluacion de la eficacia:</t>
    </r>
    <r>
      <rPr>
        <sz val="8"/>
        <rFont val="Calibri"/>
        <family val="2"/>
        <scheme val="minor"/>
      </rPr>
      <t xml:space="preserve">
- No existe
- Regularmente confiables
-Confiables, No aplicados
- Aplicados, confiables, No documentados
-Aplicados, confiables documentados</t>
    </r>
  </si>
  <si>
    <t>El riesgo residual resulta de cruzar el resultado de la matriz de riesgo inherente con la efecitivadad de los controles asociados al riesgo identificado</t>
  </si>
  <si>
    <t xml:space="preserve">Efectividad </t>
  </si>
  <si>
    <t xml:space="preserve">De acuerdo a los nivel de exposición del riesgo, se establecerá si corresponde: </t>
  </si>
  <si>
    <t xml:space="preserve">-  Acciones preventivas de acuerdo al tipo de tratamiento, para lo cual deberá  seguir el procedimiento de acciones correctivas, preventivas y de mejora SGC-PRO-006 </t>
  </si>
  <si>
    <t>-  Plan de mitigación, para lo cual deberá  emplear el formato de Plan de mitigación</t>
  </si>
  <si>
    <t>- Recursos asignados en el presupuesto
- Relación costo - beneficio
- Accion que conlleve a "Compartir" se deberá concertar previamente con la dependencia involucrada.
- Accion que conlleve a "Transferir" se deberá concertar previamiente con la entidad involucrada y contar con las autorizaciones administrativas pertinentes.</t>
  </si>
  <si>
    <t>Se deberá implementar inmediatamente las acciones preventivas que conlleven a evitar, reducir, transferir o compartir el riesgo de acuerdo al procedimiento de tomas de acciones SGC-PRO-006 del Sistema Integral de Gestión.
Las acciones preventivas tomadas deberán conllevar a implementar nuevos controles que prevengan la materialización del riesgo y a mitigar el impacto.
Se debe implementar el plan de contigencia frente a a estos riesgos.</t>
  </si>
  <si>
    <t>Se deberá implementaracciones preventivas que conlleven a reducir, transferir o compartir el riesgo de acuerdo al procedimiento de tomas de acciones SGC-PRO-006 del Sistema Integral de Gestión. 
Se deberá implementar acciones preventivas que conlleven a mejorar el diseño o eficacia de los controles existentes. 
La implementación de un plan de contingencia estará sujeto a las necesidades del usuario de la metodología</t>
  </si>
  <si>
    <t xml:space="preserve"> 4 veces en la vigencia</t>
  </si>
  <si>
    <t xml:space="preserve"> De 3 a 2 veces en la vigencia</t>
  </si>
  <si>
    <t>Ha ocurrido 1 vez en la vigencia</t>
  </si>
  <si>
    <t>FACULTAD_DE_CIENCIAS_EMPRESARIALES</t>
  </si>
  <si>
    <t>Versión</t>
  </si>
  <si>
    <t>Fecha</t>
  </si>
  <si>
    <t>Página</t>
  </si>
  <si>
    <t>1  de 3</t>
  </si>
  <si>
    <t>3 de 3</t>
  </si>
  <si>
    <t>MAPA DE RIESGOS INSTITUCIONAL</t>
  </si>
  <si>
    <t>SEGUIMIENTO AL MAPA DE RIESGOS INSTITUCIONAL</t>
  </si>
  <si>
    <t>PLAN DE MITIGACIÓN PARA EL MAPA DE RIESGOS INSTITUCIONAL</t>
  </si>
  <si>
    <t>ORIGEN</t>
  </si>
  <si>
    <t>UNIDAD ORGANIZACIONAL/AREA RESPONSABLE</t>
  </si>
  <si>
    <t>RECTORIA</t>
  </si>
  <si>
    <t>SGC-FOR-011-07</t>
  </si>
  <si>
    <t>SGC-FOR-011-09</t>
  </si>
  <si>
    <t>UNIDAD ORGANIZACIONAL/
AREA</t>
  </si>
  <si>
    <t>OBJETIVO</t>
  </si>
  <si>
    <t>Transformar los procesos educativos  para la  consolidación de  una cultura institucional orientada a la calidad y excelencia académica.</t>
  </si>
  <si>
    <t>Fomentar  y fortalecer la Creación, Gestión y transferencia del conocimiento.</t>
  </si>
  <si>
    <t>Fortalecer la gestión del contexto para lograr mayor impacto y visibilidad regional, nacional e internacional.</t>
  </si>
  <si>
    <t>Administrar y gestionar los recursos físicos, ambientales, tecnológicos, humanos y financieros orientados al desarrollo y la sostenibilidad institucional.</t>
  </si>
  <si>
    <t>Contribuir a la formación integral,  el desarrollo social e intercultural y el acompañamiento integral, así como promover el ejercicio colectivo de la responsabilidad social aportando al mejoramiento de la calidad de vida de la comunidad universitaria.</t>
  </si>
  <si>
    <t>PILARES PDI</t>
  </si>
  <si>
    <t>JHONIERS GUERRERO ERAZO</t>
  </si>
  <si>
    <t>MARTA LEONOR MARULANDA ÁNGEL</t>
  </si>
  <si>
    <t>FRANCISCO ANTONIO URIBE GÓMEZ</t>
  </si>
  <si>
    <t>DIANA PATRICIA GÓMEZ BOTERO</t>
  </si>
  <si>
    <t>OBJETIVO DEL PROCESO) / ALCANCE DE LOS PILARES DEL PDI</t>
  </si>
  <si>
    <t>PROCESO /PILARES PDI</t>
  </si>
  <si>
    <t>Se asocia con la forma en que se administra la Universidad, se enfocan en asuntos globales relacionados con la misión y el cumplimiento del PDI, la clara definición de políticas, diseño y conceptualización de la entidad por parte de la alta Dirección. – Se contemplan en el Mapa de Riesgos de Contexto Estratégico-</t>
  </si>
  <si>
    <t>EXCELENCIA_ACADÉMICA_PARA_LA_FORMACIÓN_INTEGRAL</t>
  </si>
  <si>
    <t>CREACIÓN_GESTIÓN_Y_TRANSFERENCIA_DEL_CONOCIMIENTO</t>
  </si>
  <si>
    <t>GESTIÓN_DEL_CONTEXTO_Y_VISIBILIDAD_NACIONAL_E_INTERNACIONAL</t>
  </si>
  <si>
    <t>GESTIÓN_Y_SOSTENIBILIDAD_INSTITUCIONAL</t>
  </si>
  <si>
    <t>BIENESTAR_INSTITUCIONAL_CALIDAD_DE_VIDA_E_INCLUSIÓN_EN_CONTEXTOS_UNIVERSITARIOS</t>
  </si>
  <si>
    <t>VICERRECTORÍA_INVESTIGACIONES_INNOVACIÓN_EXTENSIÓN_</t>
  </si>
  <si>
    <t>VICERRECTORÍA_ADMINISTRATIVA_FINANCIERA_</t>
  </si>
  <si>
    <t>}</t>
  </si>
  <si>
    <t>VICERRECTORIA INVESTIGACIONES, INNOVACIÓN Y EXTENSIÓN-Gestión Ambiental</t>
  </si>
  <si>
    <t>2 de 3</t>
  </si>
  <si>
    <t>Imposibilidad  para acceder a los sistemas de información que esten alojados en los servidores del campus universitario</t>
  </si>
  <si>
    <t>Equipos de conectividad redundantes
Equipos de control ambiental redundantes</t>
  </si>
  <si>
    <t>Profesional 2 Red de datos</t>
  </si>
  <si>
    <t>Preventivo</t>
  </si>
  <si>
    <t>Número de horas al mes sin fallas de conectividad a Internet del canal principal/Número de horas del mes</t>
  </si>
  <si>
    <t>Continuar con la clausula contractual con el proveedor de SLA</t>
  </si>
  <si>
    <t>Realizar cambio a 33Kv de la red eléctrica de la UTP</t>
  </si>
  <si>
    <t>Gestión de Servicios Institucionales</t>
  </si>
  <si>
    <t>Vulnerabilidades en sistemas operativos y servicios desarrollados por terceros</t>
  </si>
  <si>
    <t>Falta de equipos adecuados para la seguridad en la red. Se debe cumplir con las directrices de control de acceso a la red de datos aprobada por el CSU.</t>
  </si>
  <si>
    <t>Contraseñas y usuarios por defecto, Contraseñas débiles.
Errores en configuraciones.
Uso de protocolos inseguros.</t>
  </si>
  <si>
    <t>Intrusión a equipos y servicios de red</t>
  </si>
  <si>
    <t>Acceso no autorizado a servidores,  servicios y equipos de conectividad bajo la gestión de la Administración de la Red.</t>
  </si>
  <si>
    <t>Cambio de configuraciones que afecten el buen funcionamiento de equipos y servicios.
Robo, sabotaje o cambios de información.</t>
  </si>
  <si>
    <t>Actualización de las aplicaciones, servicios y sistemas operativos de los servidores</t>
  </si>
  <si>
    <t>Conexiones seguras para todos los servicios que se accedan a través de la red</t>
  </si>
  <si>
    <t>Equipos de seguridad (Firewall e IPS)</t>
  </si>
  <si>
    <t>Firewall Palo Aldto y IPS Tipping Point</t>
  </si>
  <si>
    <t>TRANSITORIO ADMINISTRATIVO PROFESIONAL III</t>
  </si>
  <si>
    <t>Total de intrusiones detectadas/Total de intentos de intrusión cada semestre</t>
  </si>
  <si>
    <t xml:space="preserve">Adquisición de solución para la  Correlación de los eventos registrados en los archivos de bitácoras de los servidores </t>
  </si>
  <si>
    <t>Actualización de las aplicaciones, servicios y sistemas operativos de los servidores. Presupuesto para implementación sistemas de control de acceso a la red de datos.</t>
  </si>
  <si>
    <t>Actualización tecnológica y correcto funcionamiento de los dispositivos de seguridad. Actulizaciones, soportes y garantías durante su funcionamiento.</t>
  </si>
  <si>
    <t>GESTIÓN DE TECNOLOGIAS INFORMÁTICAS Y SISTEMAS DE INFORMACIÓN</t>
  </si>
  <si>
    <t>Falta de seguimiento a las actuaciones procesales judiciales y/o Administrativas.</t>
  </si>
  <si>
    <t>No dar respuesta oportuna a los requerimientos judiciales y/o administrativos,de los cuales tiene conocimiento la Oficina Jurídica.</t>
  </si>
  <si>
    <t>Detectivo</t>
  </si>
  <si>
    <t>No. De procesos con términos vencidos / total de procesos</t>
  </si>
  <si>
    <t>El Software de contratación no se ha implementado</t>
  </si>
  <si>
    <t>Los procedimientos relacionados con la Gestión Contractual se llevan a cabo de forma manual</t>
  </si>
  <si>
    <t>Incumplimiento en los plazos establecidos para gestionar las necesidades de tipo contractual de las dependencias</t>
  </si>
  <si>
    <t>Demora en la atención de los requerimientos de tipo contractual (perfeccionamiento y legalización, modificaciones, actas de ejecución, terminacion y liquidacion del contratos) de las dependencias academicas y administrativas</t>
  </si>
  <si>
    <t>Vencimiento de terminos legales de la gestión contractual
Incumplimiento de la prestacion de servicios de la Universidad
Demoras en la realización actividades de las dependencias de la Universidad</t>
  </si>
  <si>
    <t>Cuaderno de radicación de documentos Gestión Contractual</t>
  </si>
  <si>
    <t xml:space="preserve">Planilla de salida de los documentos, para cualquier asunto de trámite </t>
  </si>
  <si>
    <t>Documento que expresa los plazos para la gestión de la contratación, con el fin de hacer seguimiento.</t>
  </si>
  <si>
    <t>ABOGADOS CONTRATISTAS</t>
  </si>
  <si>
    <t>CONTRATISTA</t>
  </si>
  <si>
    <t>TODOS:PLANTA/TRANSITORIO/CONTRATISTA</t>
  </si>
  <si>
    <t>Número de requerimientos relacionados con contratación presentados extemporaneamente a Gestión de la Contración</t>
  </si>
  <si>
    <t>Implementación del software de contratación</t>
  </si>
  <si>
    <t xml:space="preserve">Sensibilización sobre los plazos establecidos por Gestión de la Contratación </t>
  </si>
  <si>
    <t>GESTION DE TECNOLOGIAS DE LA INFORMACION</t>
  </si>
  <si>
    <t>COMUNICACIONES</t>
  </si>
  <si>
    <t>Falta de ética profesional</t>
  </si>
  <si>
    <t>Entrega de información institucional a personas no autorizadas para uso indebido.</t>
  </si>
  <si>
    <t>Permitir el uso de información sensible para la institución como contraseñas, instructivos, procedimientos o bases de datos a personas no autorizadas</t>
  </si>
  <si>
    <t>Pérdida de la confidencialidad de la información.
Pérdida de la vinculación laboral por incumplimiento de la claúsula de confidencialidad del contrato.</t>
  </si>
  <si>
    <t>Clausúla de confidencialidad establecida en el contrato</t>
  </si>
  <si>
    <t>Coordinador SIG</t>
  </si>
  <si>
    <t># de veces que se detecte y se denuncie</t>
  </si>
  <si>
    <t>Sensibilización sobre el código de integridad</t>
  </si>
  <si>
    <t>Socializar directrices de seguridad de la información</t>
  </si>
  <si>
    <t>Gestión del Talento Humano</t>
  </si>
  <si>
    <t>Grupo técnico de Seguridad de la información</t>
  </si>
  <si>
    <t>Decisiones del Consejo Académico</t>
  </si>
  <si>
    <t>Solicitudes de entidades gubernamentales</t>
  </si>
  <si>
    <t>Alteración del Calendario Académico</t>
  </si>
  <si>
    <t>Modificación de la programación de las actividades definidas en el calendario académico</t>
  </si>
  <si>
    <t>Cruce de procedimientos académicos y administrativos
Extensión de contratos de trabajo
Insatisfacción de estudiantes y padres de familia, reflejado en el aumento de PQRS</t>
  </si>
  <si>
    <t>Procedimiento Calendario Académico</t>
  </si>
  <si>
    <t>Comunicación con Direcciones de Programa y Facultades sobre las actividades del calendario académico</t>
  </si>
  <si>
    <t>Ejecutivo 26
Técnico 18</t>
  </si>
  <si>
    <t>Ejecutivo 26
Asistencial 23
Asistencial III - Pregrado y Posgrado
Técnico 18</t>
  </si>
  <si>
    <t>No. De veces que se modifica el calendario académico en el semestre</t>
  </si>
  <si>
    <t>Reportar al Vicerrector Académico los calendarios académicos general, inscripción y graduaciones, así como sus modificaciones.</t>
  </si>
  <si>
    <t>Vicerrectoría Académica</t>
  </si>
  <si>
    <t>Incumplimiento de las dependencias académicas o administrativas en la entrega de información para atender un requerimiento</t>
  </si>
  <si>
    <t>Informes entregados posteriormente a las fechas requeridas por el ente de control o a la normatividad aplicable</t>
  </si>
  <si>
    <t>No. de informes que no son entregados oportunamente a CGR / Total de informes</t>
  </si>
  <si>
    <t>Personal no idóneo que no atiende los valores de la institución o del servicio público</t>
  </si>
  <si>
    <t>Presión externa  al personal de control interno para favorecer a terceros</t>
  </si>
  <si>
    <t>Favorecimiento en informes de auditoria o evaluación por intereses personales</t>
  </si>
  <si>
    <t>Manipulación de informes de control interno, a través de la omisión de posibles actos de corrupción o irregularidades administrativas</t>
  </si>
  <si>
    <t>Información deficiente para la alta dirección que permita tomar decisiones para la mejora
Investigaciones disciplinarias
Afectación del buen nombre y reconocimiento de la Universidad</t>
  </si>
  <si>
    <t>Verificacion de la aplicación del Manual de auditoria que incluye el marco ético para la auditoria interna en la Universidad</t>
  </si>
  <si>
    <t>Verificacion de la aplicación de Procedimientos documentados de auditoria de control interno en el sistema integral de gestión</t>
  </si>
  <si>
    <t>Jefe de Control Interno</t>
  </si>
  <si>
    <t>No. De  investigaciones al personal de control interno derivadas de hechos de corrupción</t>
  </si>
  <si>
    <t xml:space="preserve">Implementar formato compromiso ético del auditor interno </t>
  </si>
  <si>
    <t xml:space="preserve">Desconocimiento de las implicaciones de no verificar el estatus migratorio de los invitados internacionales y realizar su reporte. </t>
  </si>
  <si>
    <t>Migración Colombia otorga un permiso de ingreso y permanencia  erroneo a los invitados internacionales aún habiendo  presentados los soportes respectivos</t>
  </si>
  <si>
    <t>Visitantes internacionales en la UTP sin el debido estatus migratorio</t>
  </si>
  <si>
    <t>Presencia de visitantes internacionales en la UTP sin el debido estatus migratorio</t>
  </si>
  <si>
    <t>Multas y/o sanciones para la Universidad</t>
  </si>
  <si>
    <t>Capacitación por parte de  Migración Colombia</t>
  </si>
  <si>
    <t>Correos y comunicaciones  informando el proceso para el reporte de invitados internacionales</t>
  </si>
  <si>
    <t>Ejecutivo grado 26</t>
  </si>
  <si>
    <t>Asistencia III</t>
  </si>
  <si>
    <t>Número de sanciones generadas por Migración Colombia a la UTP</t>
  </si>
  <si>
    <t>Sensibilización a la Comunidad Universitaria</t>
  </si>
  <si>
    <t xml:space="preserve">Elaboración de  Directrices para la visita de invitados internacionales.  </t>
  </si>
  <si>
    <t>Oficina Jurídica - Vicerrectoría Administrativa - Vicerrectoría Académica - Vicerrectoría de Investigaciones Innovación y Extensión - Relaciones Internacionales</t>
  </si>
  <si>
    <t>Que haya un conflicto de intereses entre el estudiante y las personas encargadas del proceso de movilidad.</t>
  </si>
  <si>
    <t>Que exista presión por parte de un funcionario de mayor jerarquia sobre las personas encargadas del proceso de movilidad.</t>
  </si>
  <si>
    <t>Favorecer la postulación a una beca de movilidad académica internacional a un estudiante que no cumpla con los requisitos establecidos en la convocatoria UTP</t>
  </si>
  <si>
    <t>Postular a un estudiante que no cumple con los requsitos estipulados por la convocatoria interna a una beca de movilidad académica</t>
  </si>
  <si>
    <t>Quitar la oportunidad de acceder a una beca a un estudiante que cumpla con todos los requisitos</t>
  </si>
  <si>
    <t>Convocatorias  que establecen requisitos, condiciones y la evaluación por parte de un comité de selección.</t>
  </si>
  <si>
    <t>Profesional</t>
  </si>
  <si>
    <t>No.Estudiantes Postulados a Becas de Movilidad Academica  sin cumplimiento de Requisitos / No. Estudiantes Postulados a Becas de Movilidad</t>
  </si>
  <si>
    <t>Falta de claridad y poca actualización en la reglamentación de requisitos</t>
  </si>
  <si>
    <t>Interpretación de la norma (ambigüedad).</t>
  </si>
  <si>
    <t>Ascenso de Docentes sin Cumplimiento de Requisitos</t>
  </si>
  <si>
    <t>Docentes que cambian su categoría, sin cumplir con los requisitos establecidos en la normatividad interna</t>
  </si>
  <si>
    <t xml:space="preserve">Incorrecta asignación salarial
Reclamaciones de los docentes
</t>
  </si>
  <si>
    <t>Verificación de requisitos en  hojas de vida</t>
  </si>
  <si>
    <t>Verificación de cumplimiento de requisitos (evaluaciones externas, evaluación de desempeño, tiempo laborado y  cursos de capacitación)</t>
  </si>
  <si>
    <t>Verificación de hoja de vida en el aplicativo de recursos humano</t>
  </si>
  <si>
    <t xml:space="preserve">Técnico </t>
  </si>
  <si>
    <t># de cambios de categoría docente  sin cumplimiento de requisitos / Total de cambios de categorías realizados</t>
  </si>
  <si>
    <t>Falta de claridad en las Normas Nacionales</t>
  </si>
  <si>
    <t>Fallas del sistema de información desde la solicitud hasta el pago</t>
  </si>
  <si>
    <t>Asignación de puntos y/o unidades salariales sin cumplimiento de requisitos</t>
  </si>
  <si>
    <t>Asignación de puntos y/o unidades salariales, sin cumplir con los requisitos establecidos en la normatividad externa e interna.</t>
  </si>
  <si>
    <t>Incorrecta asignación salarial
Devolución de dinero
Recovatorias, Demandas y reclamaciones por parte de los docentes</t>
  </si>
  <si>
    <t xml:space="preserve">Verificar el cumplimiento de los requisitos exigidos en la Reglamentación externa e interna, realizando los procesos adecuadamente, con la colaboración de especialistas académicos. </t>
  </si>
  <si>
    <t>Revisión de los Actos Administrativos (Resolución de Rectoría) elaborados, de acuerdo con el estudio preliminar aprobado en Acta</t>
  </si>
  <si>
    <t>Verificación de los puntos aplicados a nómina o contratación vigente</t>
  </si>
  <si>
    <t>CIARP</t>
  </si>
  <si>
    <t>Prfesional Nómina</t>
  </si>
  <si>
    <t># de Puntos Asignados incorrectos / Total de Puntos Asignados</t>
  </si>
  <si>
    <t>Incumplimiento de las normas que reglamentan el PEI como carta de navegación académica y, las orientaciones institucionales para el diseño y renovación curricular de los programas académicos en la Universidad.</t>
  </si>
  <si>
    <t>Que la comunidad educativa no entienda como pueden aplicar en los programas académicos y en las prácticas educativas los lineamientos expuestos en el PEI y las orientaciones institucionales para la renovación curricular, esto debido a la baja formación de los docentes en temas curriculares, en pedagogía y en didáctica.</t>
  </si>
  <si>
    <t>No disponer de los recursos requeridospara la implemetación de propuestas curriculares y prácticas educativas innovadoras, flexibles, pertinentes e integradoras, lo cual impediría el cumplimiento de los lineamientos.</t>
  </si>
  <si>
    <t>No cumplimiento del Proyecto Educativo Institucional y las orientaciones institucionales para la renovación curricular.</t>
  </si>
  <si>
    <t>Que el Proyecto Educativo Institucional- PEI y, los documentos institucionales para la renovaicón curricular se queden como un documento escrito y no se haga realidad.</t>
  </si>
  <si>
    <t>Currículos desactualizados que no responden a los lineamientos institucionales, a las necesidades del contexto y, los desarrollos científicos de las disciplinas.
Estudiantes con bajas competencias en formación humana, pensamiento crítico, ciudadanía y democracia y, compromiso con la sostenibilidad ambiental.
Egresados sin la identidad institucional de la UTP</t>
  </si>
  <si>
    <t>Registro de las sesiones de acompañamiento a los programas académicos.
Informe de acompañamiento a los programas académicos</t>
  </si>
  <si>
    <t>Contratista</t>
  </si>
  <si>
    <t># de programas académicos con currículos actualizados/ Meta propuesta de programas académicos con currículos actualizados</t>
  </si>
  <si>
    <t>Renovación curricular</t>
  </si>
  <si>
    <t>Vicerrectoría Académica,
Facultades y programas académicos</t>
  </si>
  <si>
    <t>No realizar seguimiento adecuado a las fechas de vencimiento y por lo tanto no realizar la solicitud en el tiempo reglamentario</t>
  </si>
  <si>
    <t>No cumplir con los estándares establecidos para la renovación del Registro Calificado</t>
  </si>
  <si>
    <t>Pérdida del Registro Calificado de un Programa Académico</t>
  </si>
  <si>
    <t>No renovación del registro calificado de un programa académico</t>
  </si>
  <si>
    <t>No poder matricular a los estudiantes en el programa
Deterioro en la credibilidad e imagen de la institución y sus programas académicos.
Posibles sanciones por parte del Ministerio de Educación Nacional, si un programa por equivocación llega a ofrecerse sin resolución vigente de Registro Calificado.</t>
  </si>
  <si>
    <t>Seguimiento permanente a la fecha de vencimiento de todos los registros calificados de los programas académicos a través del SACES y del cuadro de Vicerrectoría Académica</t>
  </si>
  <si>
    <t>Recordar a través de memorando un año antes, la fecha de vencimiento de registro calificado al programa y a su respectiva facultad</t>
  </si>
  <si>
    <t>Brindar asesoria a los directores de programa sobre el procedimiento para la solicitud de renovación de registro calificado.</t>
  </si>
  <si>
    <t>Profesional Transitorio</t>
  </si>
  <si>
    <t># de programas con registro calificado vencido / programas activos en un año</t>
  </si>
  <si>
    <t>Es una acción de seguimiento que se realiza desde la Vicerrectoría Académica para controlar el vencimiento de los registros calificados.</t>
  </si>
  <si>
    <t>Es una acción de seguimiento que se realiza desde la Vicerrectoría Académica.</t>
  </si>
  <si>
    <t>Generar plan de trabajo entre la Vicerrectoría Académica y el programa involucrado, para la obtención del registro calificado en el menor tiempo posible.</t>
  </si>
  <si>
    <t>Vicerrectoría Académica
Programas académicos</t>
  </si>
  <si>
    <t xml:space="preserve">El edificio de Archivo no cumple con la mayoria de las normas  para la conservación  de los documentos y se pueden presentar inundaciones, incendios, terremotos. </t>
  </si>
  <si>
    <t xml:space="preserve">Pérdida de la información de las series documentales conservadas físicamente </t>
  </si>
  <si>
    <t>Afectación a la informacion contenida en los archivos central e histórico por agentes externos</t>
  </si>
  <si>
    <t>Perdida de la memoria institucional
Demandas por perjuicios a los usuarios
Ausencia de apoyo a la misión institucional</t>
  </si>
  <si>
    <t>Recarga de Extintores , Control de temperatura,humedad y Verificación de sensores de humo</t>
  </si>
  <si>
    <t>Microfilmación y Digitalización</t>
  </si>
  <si>
    <t>Inventario documental</t>
  </si>
  <si>
    <t>Técnico Administrativo  Transitorio - Gestión de Servicios Institucionales</t>
  </si>
  <si>
    <t xml:space="preserve">Transitorio Administrativo III. Carlos Andrés Cabrera. </t>
  </si>
  <si>
    <t>Metros lineales de archivos histórico y central conservados únicamente en soporte papel</t>
  </si>
  <si>
    <t>635 Creciente</t>
  </si>
  <si>
    <t>Solicitar a Gestión de Servicios Institucionales la verificación del procedimiento</t>
  </si>
  <si>
    <t>Los procedimientos de microfilmación y digitalización se realizan  cada vigencia  conforme al plan de acción</t>
  </si>
  <si>
    <t xml:space="preserve">Aplicación del procedimiento de inventario </t>
  </si>
  <si>
    <t>Falta de Tiempo para hacer las pruebas respectiva.</t>
  </si>
  <si>
    <t>Software con errores de funcionamiento</t>
  </si>
  <si>
    <t xml:space="preserve">Reprocesos de revisión y ajuste de código o de datos inconsistentes. </t>
  </si>
  <si>
    <t>Software en funcionamiento sin cumplir todas las especificaciones del usuario, con problemas de funcionamiento, mala toma de desiciones y mala imagen de la dependencia</t>
  </si>
  <si>
    <t>Revisión de casos reportados en el ServiceDesk</t>
  </si>
  <si>
    <t>Profesional grado 15/ Contratista Coordinador de desarrollo</t>
  </si>
  <si>
    <t>Nro de Errores graves en aplicativos / Total de Errores en aplicativos reportados por semestre</t>
  </si>
  <si>
    <t>&lt;8%</t>
  </si>
  <si>
    <t>Inducción a los Ingenieros nuevos en las herramientas y metodologÍas establecidas</t>
  </si>
  <si>
    <t>Revisión por parte de pares</t>
  </si>
  <si>
    <t>Desactualizacion de las bases de datos suministradas por las dependencias responsables  o errónea certificación de los requisitos de los candidatos</t>
  </si>
  <si>
    <t xml:space="preserve">Errónea configuración de las votaciones, debido a que el software requiera demasiadas configuraciones o permisos lo que podría generar fallas en las votaciones  </t>
  </si>
  <si>
    <t>Fallas Técnicas del servidor, o  por  problemas de energía eléctrica o conexión a Internet</t>
  </si>
  <si>
    <t xml:space="preserve">Ilegitimidad en resultados electorales 
</t>
  </si>
  <si>
    <t>Resultados de elecciones con errores o irregulares</t>
  </si>
  <si>
    <t>Impugnación de resultados electorales
Pérdida de credibilidad en el sistema electoral de la Universidad</t>
  </si>
  <si>
    <t>Elaboración de listados descentralizados por parte de las dependencias responsables</t>
  </si>
  <si>
    <t xml:space="preserve">Revisión de la configuración de las elecciones  y Auditoria por parte de Control Interno </t>
  </si>
  <si>
    <t xml:space="preserve">Pruebas de simulación de las votaciones </t>
  </si>
  <si>
    <t xml:space="preserve">Software Gestión del Talento Humano y Software Registro y Control </t>
  </si>
  <si>
    <t>Software de Votaciones</t>
  </si>
  <si>
    <t>Jefe de Gestión del Talento Humano y la directora Admisiones Resgistro y Control</t>
  </si>
  <si>
    <t xml:space="preserve">Jefe y profesional de  de Control Interno </t>
  </si>
  <si>
    <t>Ingeniero de sistemas asignado a las elecciones</t>
  </si>
  <si>
    <t xml:space="preserve">Número de impugnaciones electorales </t>
  </si>
  <si>
    <t>Omisión o retraso de respuesta por parte del funcionario encargado al interior de la Universidad</t>
  </si>
  <si>
    <t>Seguimiento por parte del funcionario encargado estableciendo dentro del calendar una alarma de aviso de la proximidad del vencimiento</t>
  </si>
  <si>
    <t>Planta y Transitorio</t>
  </si>
  <si>
    <t>Contrato prestación de servicios</t>
  </si>
  <si>
    <t>Número de Acciones de Tutela o Demandas por la no atención de Derechos de Petición</t>
  </si>
  <si>
    <t>Desarrollo de  un Software para la atención de los Derechos de Petición que establece responsables, alarmas para los términos de vencimiento, traslados y respuestas que permitirá contar con la trazabilidad del proceso</t>
  </si>
  <si>
    <t>Falta de claridad sobre la vigencia de la Normas aplicables en la Universidad</t>
  </si>
  <si>
    <t>Cambios de normas expedidas por órganos o entidades externas a la Universidad</t>
  </si>
  <si>
    <t>Utilización o manipulación de información reservada o clasificada que se encuentra disponible en la Secretaria General</t>
  </si>
  <si>
    <t xml:space="preserve">Incumplimiento de la normatividad vigente y aplicable a la Universidad </t>
  </si>
  <si>
    <t>Aplicación de normas que no competen al ámbito de Instituciones de Educación Superior o que han sido derogadas de forma  parcial o total</t>
  </si>
  <si>
    <t>Contradicción conceptual con otras dependencias 
Otorgamiento o negación de un derecho
Toma de Decisiones por fuera del alcance normativo de la Universidad</t>
  </si>
  <si>
    <t xml:space="preserve">Tráfico de Influencias </t>
  </si>
  <si>
    <t>Favorecimiento en el otorgamiento de derechos o toma de decisiones que competen a la Universidad</t>
  </si>
  <si>
    <t>Procesos legales y/o penales
Pérdida de la imagen institucional</t>
  </si>
  <si>
    <t>Publicación de Acuerdo de Consejo Superior y Académico así como Resoluciones Generales con anotación correspondiente sobre la vigencia o derogatoria de los actos administrativos en los cuales aplique los temas de vigencia</t>
  </si>
  <si>
    <t>Análisis y Revisión de los diferentes Estatutos de la Universidad para llevar a cabo un control de la vigencia o modificaciones surtidas</t>
  </si>
  <si>
    <t>Aplicación de los activos de información de acuerdo al Sistema de Seguridad de la Información</t>
  </si>
  <si>
    <t>Capacitación al personal calificado con el fin de generar conciencia sobre la importancia de la información.</t>
  </si>
  <si>
    <t>Software UTP Portal</t>
  </si>
  <si>
    <t>Planta ,Transitorio y Contratista</t>
  </si>
  <si>
    <t>No. de procesos judiciales  por incumplimiento de normas</t>
  </si>
  <si>
    <t>No. De derechos que son  otorgados sin el cumplimiento de requisitos</t>
  </si>
  <si>
    <t>Registro de notas de vigencia en la publicación de Acuerdos y Resoluciones Generales en la página de la Universidad hasta el 2020</t>
  </si>
  <si>
    <t>Sensibilización sobre el manejo de  la información pública, reservada y clasificada</t>
  </si>
  <si>
    <t>Falta de seguimiento a las metas planteadas en el PDI</t>
  </si>
  <si>
    <t>Reporte ausente e  inadecuado por parte de las redes de trabajo del PDI</t>
  </si>
  <si>
    <t>Baja calidad del reporte en los tres niveles de gestión del PDI</t>
  </si>
  <si>
    <t xml:space="preserve">Desconocimiento de los  procedimientos contractuales y proyectos especiales  </t>
  </si>
  <si>
    <t>Bajo nivel de seguimiento periódico en la ejecución de proyectos (contratos, Ordenes de servicios, proyectos de operación comercial)</t>
  </si>
  <si>
    <t xml:space="preserve">Desarticulación de los procedimientos institucionales para el desarrollo y ejecución en cada una de sus etapas </t>
  </si>
  <si>
    <t xml:space="preserve">Cambios en la reglamentación para los procesos de aseguramiento de la calidad institucional </t>
  </si>
  <si>
    <t xml:space="preserve">Ausencia de un Sistema de Aseguramiento de la Calidad a nivel institucional </t>
  </si>
  <si>
    <t xml:space="preserve">Baja apropiación del Sistema de aseguramiento de la calidad </t>
  </si>
  <si>
    <t>Incumplimiento de las metas en los tres niveles de gestión  del PDI 2020-2028</t>
  </si>
  <si>
    <t xml:space="preserve">No se cumplan las metas planteadas en los tres niveles de gestión del Plan de Desarrollo Institcional  proyectadas por las redes de trabajo </t>
  </si>
  <si>
    <t>Incumplimiento de la misión y visión institucional
Hallazgos por parte de los entes de control
Reprocesos en el reporte
Credibilidad e imagen institucional 
Detrimento presupuestal</t>
  </si>
  <si>
    <t>Ejecución inadecuada de proyectos (contratos, Ordenes de servicios,  resoluciones,  proyectos de operación comercial)</t>
  </si>
  <si>
    <t>Incumplimiento en la  ejecución de proyectos (contratos, Ordenes de servicios, resoluciones, proyectos de operación comercial) en el desarrollo y ejecución en cada una de sus etapas</t>
  </si>
  <si>
    <t>Hallazgos por parte de entes de control
Detrimiento patrimonial
Incumplimiento de resultados</t>
  </si>
  <si>
    <t xml:space="preserve">Perdida del reconocimiento como institución de alta calidad </t>
  </si>
  <si>
    <t xml:space="preserve">Perdida de los estandares de alta calidad institucional por la falta de apropiación del sistema dispuesto para el aseguramiento de la calidad y de mejoramiento continuo, mediante la autoreflexión, autoevaluación, autoregulación. </t>
  </si>
  <si>
    <t>*Institución no acreditada en alta calidad, programas no acreditados con alta calidad
*Incumplimiento de las metas del Objetivo Cobertura con calidad en la oferta educativa
*Pérdida de oportinades que da estar acreditada institucionalmente en el modelo de gestión del SUE
*Proceso más largo en la creación y renovación de registros calificados
*Afectación de la imagen Institucional</t>
  </si>
  <si>
    <t xml:space="preserve">Sistema de gerencia del Plan de Desarrollo Insitucional </t>
  </si>
  <si>
    <t>Sistema de información para el PDI
(Calidad de información del reporte)</t>
  </si>
  <si>
    <t>Comité del Sistema de Gerencia del PDI</t>
  </si>
  <si>
    <t>Realización de Tips informativos acerca de temas de contratación e interventoría</t>
  </si>
  <si>
    <t>Designación de un profesional de seguimiento y control como apoyo a la interventoría y supervisión de proyectos (verificación de productos)</t>
  </si>
  <si>
    <t>Se realiza la socialización del Flujograma de contratación</t>
  </si>
  <si>
    <t>Monitoreo de los cambios de las normas legales vigentes de la educación superior, que incidan en el reconocimiento como institución de alta calidad.</t>
  </si>
  <si>
    <t>Seguimiento al Plan de Mejoramiento Institucional</t>
  </si>
  <si>
    <t xml:space="preserve">Seguimiento a los planes de mejora de los programas académicos. </t>
  </si>
  <si>
    <t>SIGER</t>
  </si>
  <si>
    <t>Profesional Gerencia del Plan de Desarrollo Institucional</t>
  </si>
  <si>
    <t>Profesional Administración de la Información Estratégica</t>
  </si>
  <si>
    <t>Profesional Asesporía para la Planeación Académica</t>
  </si>
  <si>
    <t>Nivel cumplimiento del PDI en sus tres nivel</t>
  </si>
  <si>
    <t>Proyectos ejecutados inadecuadamente /Total proyectos ejecutados</t>
  </si>
  <si>
    <t>Nivel cumplimiento del plan de acción del modelo metodológica de la autoevaluación institucional</t>
  </si>
  <si>
    <t>Generar alertas de manera trimestral en el Comité de Sistema de Gerencia del PDI  de aquellos indicadores que cuentan con un bajo nivel de cumplimiento</t>
  </si>
  <si>
    <t>Vicerrectoría Administrativa
Vicerrectoría Académica
Vicerrectoría de Responsabilidad Social y Bienetar Universitario
Vicerrectoría de IIE
ORI</t>
  </si>
  <si>
    <t>Recordatorios automáticos del cierre de reporte al PDI en el SIGER</t>
  </si>
  <si>
    <t>Sistema de Información</t>
  </si>
  <si>
    <t>Proceso de calidad de información (cualitativo y cuantitativo), de los reportes realizados por las redes de trabajo del PDI</t>
  </si>
  <si>
    <t>Planeación (profesionales PDI)</t>
  </si>
  <si>
    <t>Difusión de tips al interior de la Oficina acerca del tema contractual, de supervisión e interventoría</t>
  </si>
  <si>
    <t>Realizar seguimientos periódicos para identificar variables críticas y oportunidades de mejora sin avances significativos.</t>
  </si>
  <si>
    <t>Revisión y análisis de los elementos normativos para el cumplimiento de los estandares para la Acreditación Institucional.</t>
  </si>
  <si>
    <t xml:space="preserve">Fallas en el aplicativo PQRS para dar respuesta al Ciudadano. </t>
  </si>
  <si>
    <t>Reglamentaciones, lineamientos y políticas institucionales que impactan el financiamiento.</t>
  </si>
  <si>
    <t>Aprobación de normas y leyes gubernamentales que le generan mayor obligación a la institución o cambios en el funcionamiento.</t>
  </si>
  <si>
    <t xml:space="preserve">Cambios en la destinación de los recursos a otorgar por parte del estado. </t>
  </si>
  <si>
    <t>Falta de recursos económicos para el correcto funcionamiento de la Universidad.</t>
  </si>
  <si>
    <t>No contar con los recursos suficientes para el adecuado funcionamiento de la universidad durante la vigencia.</t>
  </si>
  <si>
    <t>Desfinanciación de la universidad.
Reducción del presupuesto de la Universidad.
No cumplimiento de las obligaciones.</t>
  </si>
  <si>
    <t xml:space="preserve">Monitoreo al comportamiento de los indicadores del programa sostenibilidad financiera </t>
  </si>
  <si>
    <t>Presupuesto elaborado y ajustado acorde a las necesidades institucionales.</t>
  </si>
  <si>
    <t>Profesional Vicerrectoría Administrativa y Financiera</t>
  </si>
  <si>
    <t>Cuatrimestral</t>
  </si>
  <si>
    <t>Capacidad del Ingreso para atender el Gasto 
Ingresos Totales/Gastos Totales</t>
  </si>
  <si>
    <t>&gt;=1</t>
  </si>
  <si>
    <t>Seguimiento al plan de acción del programa Sostenibilidad Financiera del PDI</t>
  </si>
  <si>
    <t>Vicerrectoría Administrativa y Financiera
Gestión Financiera</t>
  </si>
  <si>
    <t>Los Riesgos (3y 18) están relacionados con el Vencimiento de términos.</t>
  </si>
  <si>
    <t>Los entes de control definen la periodicidad y forma en que se debe presentar y reportar la información, sin embargo, estos cambios externos generan cambios en la dinámica interna que afectan a diferentes procesos y fuentes de información para su oportuna respuesta.</t>
  </si>
  <si>
    <t>Apertura de procesos disciplinarios.
Investigaciones administrativa.
Investigaciones Fiscales.
Investigaciones Penales
Sanciones y/o multas impuestas a la institución o a sus funcionarios.</t>
  </si>
  <si>
    <t>Cambio en la normatividad y procedimiento de reporte.</t>
  </si>
  <si>
    <t xml:space="preserve">Vencimiento de los términos establecidos en la Ley para dar respuesta oportuna a requerimientos judiciales, administrativos o de los entes de control. </t>
  </si>
  <si>
    <t>Vencimiento de términos para la atención de Derechos de Petición y de las PQRS interpuesta por los ciudadanos</t>
  </si>
  <si>
    <t>Entidades externas que no suministran soportes o información requerida para dar respuesta.
Cambios en la reglamentación o normativa en el manejo de PQRS.</t>
  </si>
  <si>
    <t xml:space="preserve">No dar respuesta oportuna a un Derecho de Petición o PQRS dentro de los téminos establecidos en la Ley  </t>
  </si>
  <si>
    <t>Interposición de una acción de tutela
Acciones legales en contra de la Universidad
Falta disciplinaria.
Insatisfacción por parte del   ciudadano
Pérdida de imagen.</t>
  </si>
  <si>
    <t>Radicación de los Derechos de Petición por parte de Gestión Documental donde se establece fecha de recepción</t>
  </si>
  <si>
    <t>Aplicativo web PQRS</t>
  </si>
  <si>
    <t>Seguimiento y alertas de vencimiento de las PQRS</t>
  </si>
  <si>
    <t>Funcionario encargado de la dependencia receptora</t>
  </si>
  <si>
    <t>1.Otorgamiento de poder para representación Judicial y/o Administrativa.
2. Registro de actuaciones procesales en el aplicativo e-KOGUI y seguimiento a las mismas
3.Solicitud de informes trimestrales respecto de avances y estados de los procesos, en donde la Universidad actúa en calidad de demandante o demandada.</t>
  </si>
  <si>
    <t>1.  Sensibilización sobre el manejo de los procesos en el aplicativo Ekogui
2. Sensibilización sobre la necesidad de hacer seguimiento a las actuaciones procesales para reducir el riesgo por vencimiento de términos.</t>
  </si>
  <si>
    <t>Seguimiento al Plan de Acción de la Administración Estratégica</t>
  </si>
  <si>
    <t>Cumplimiento del Indicador de AIE: Nivel de actualización de la información a nivel estratégico y táctico</t>
  </si>
  <si>
    <t>Hacer seguimiento permanente a las  actividades planteadas en el Plan de Acción para dar oportuna respuesta a los requerimiento del MEN bajo los parámetros exigidos por el mismo.</t>
  </si>
  <si>
    <t xml:space="preserve">1.  Verificacion aleatoria de la informacion contenida en los informes a presentar
2. Seguimiento a cumplimiento de los Instructivos para la rendición de la cuenta en el SIRECI
3. Validacion del informe SIRECI a presentar
</t>
  </si>
  <si>
    <t>Jefe de Control Interno
Profesional Transitorio
Profesionales Orden de Servicio
Auxiliar Administrativo</t>
  </si>
  <si>
    <t>Daño físico en algunos de los servidores que alojan las aplicaciones institucionales</t>
  </si>
  <si>
    <t>Tareas que se ejecutan cada 5 minutos para verificar los servicios que esten en funcionamiento.</t>
  </si>
  <si>
    <t xml:space="preserve">Fallas en el sistema eléctrico
Fallas en los equipos de conectividad o en el sistema de control ambiental  </t>
  </si>
  <si>
    <t>No. acceso fuera del campus universitario a los servicios de internet que ofrece la Universidad
No disponibilidad de las aplicaciones institucionales  afectado el acceso a las aplicaciones que estén instaladas en dicho servidor</t>
  </si>
  <si>
    <t xml:space="preserve">Incomunicación de la Universidad  a través de internet
Retrasos en los procesos académicos y administrativos ofrecidos a través de los servicios web
Pérdida de imagen
Falla en la prestación del servicio, paralisis de los servicios, retrasos en las actividades propias de las dependencias, mala imagen. </t>
  </si>
  <si>
    <t>Sistema de respaldo eléctrico
Canal de respaldo con diferente proveedor
Monitoreo del estado del servicio</t>
  </si>
  <si>
    <t>Sistemas de transferencia de potencia, UPS, transformador y planta.
Sistema de monitoreo con una empresa llamada Ingebyte. Monitoreo itnerno IMC.</t>
  </si>
  <si>
    <t>Jefe Mantenimiento
Profesional 2 Red de datos</t>
  </si>
  <si>
    <t>Software de Monitoreo de los servidores
Tareas que se ejecutan cada 5 minutos para verificar los servicios que esten en funcionamiento.</t>
  </si>
  <si>
    <t>The Dude
Tareas programadas en el servidor</t>
  </si>
  <si>
    <t>Profesional I</t>
  </si>
  <si>
    <t>No. de veces que los servidores no estan disponibles/365</t>
  </si>
  <si>
    <t>&lt;10%</t>
  </si>
  <si>
    <t>Revisión y ejecución de los tareas programadas en el servidor</t>
  </si>
  <si>
    <t>Cambios constantes en la Normativa Archivistica Nacional</t>
  </si>
  <si>
    <t>Modificaciones en la Estructura Organizacional y que tienen relación directa con los instrumentos archivisticos</t>
  </si>
  <si>
    <t>Falta de personal para desarrollar las actividades de actualización de los instrumentos</t>
  </si>
  <si>
    <t xml:space="preserve">Incumplimiento en Normatividad Archivistica conforme a la actualización de los Instrumentos Archivisticos que deben soportar la Gestión Documental de las Entidades Públicas </t>
  </si>
  <si>
    <t xml:space="preserve">Instrumentos archivisticos desactualizados y no alineados con los cambios institucionales </t>
  </si>
  <si>
    <t xml:space="preserve">Sanciones a la Institución por el incumplimiento a la normatividad archivistica     
Falta de actualización de las Series Documentales         Desarticulación con los Sistemas Informáticos de la Institución y los cambios de soporte en las Series Documentales                      </t>
  </si>
  <si>
    <t>Instrumentos Archivisticos actualizados</t>
  </si>
  <si>
    <t>Participar en la construcción de la definición de la Estrucdtura Organizacional  para la definición de Oficinas y Series Documentales</t>
  </si>
  <si>
    <t>Estar al tanto de los cambios institucionales en temas relacionados con las Gestión Documental</t>
  </si>
  <si>
    <t>Solicitar personal de apoyo para la realización de labores operativas en la oficina</t>
  </si>
  <si>
    <t>El crecimiento de los proceos liderados por univirtual han superado la capacidad actual del servidor</t>
  </si>
  <si>
    <t>No disponer de espacio de almacenamiento en el servidor requerido para el funcionamiento de la unidad</t>
  </si>
  <si>
    <t>El peso de la información que actualmente se genra a partir de los procesos de formación vigentes superan el limite de la capacidad disponible.</t>
  </si>
  <si>
    <t xml:space="preserve">Suspensión de servicios de formación virtual y procesos administrativos </t>
  </si>
  <si>
    <t>Se realiza medición de la capacida disponible del disco duro</t>
  </si>
  <si>
    <t>Se realizan copias de seguridad en la nube de manera periodicas</t>
  </si>
  <si>
    <t>Comandos</t>
  </si>
  <si>
    <t>Git Lab</t>
  </si>
  <si>
    <t xml:space="preserve">TRANISTORIO: DIRECTOR </t>
  </si>
  <si>
    <t>% disponible = informacion almacenad  / capacidad disco duro</t>
  </si>
  <si>
    <t>Bajar ifnormación del servidor a discos duros locales</t>
  </si>
  <si>
    <t>Se requiere adquirir disco duros adicionales</t>
  </si>
  <si>
    <t>Vicerrectoria Administrativa, Gestión Financiera, Univirtual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</si>
</sst>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8" x14ac:knownFonts="1">
    <font>
      <sz val="10"/>
      <name val="Arial"/>
    </font>
    <font>
      <sz val="11"/>
      <color theme="1"/>
      <name val="Calibri"/>
      <family val="2"/>
      <scheme val="minor"/>
    </font>
    <font>
      <sz val="9"/>
      <name val="Arial"/>
      <family val="2"/>
    </font>
    <font>
      <b/>
      <sz val="8"/>
      <name val="Arial"/>
      <family val="2"/>
    </font>
    <font>
      <sz val="8"/>
      <name val="Arial"/>
      <family val="2"/>
    </font>
    <font>
      <sz val="10"/>
      <name val="Arial"/>
      <family val="2"/>
    </font>
    <font>
      <b/>
      <sz val="10"/>
      <name val="Arial"/>
      <family val="2"/>
    </font>
    <font>
      <sz val="10"/>
      <name val="Arial"/>
      <family val="2"/>
    </font>
    <font>
      <b/>
      <sz val="11"/>
      <name val="Tahoma"/>
      <family val="2"/>
    </font>
    <font>
      <b/>
      <sz val="8"/>
      <name val="Tahoma"/>
      <family val="2"/>
    </font>
    <font>
      <sz val="8"/>
      <name val="Tahoma"/>
      <family val="2"/>
    </font>
    <font>
      <b/>
      <sz val="10"/>
      <name val="Tahoma"/>
      <family val="2"/>
    </font>
    <font>
      <b/>
      <sz val="6"/>
      <name val="Tahoma"/>
      <family val="2"/>
    </font>
    <font>
      <sz val="8"/>
      <name val="Calibri"/>
      <family val="2"/>
      <scheme val="minor"/>
    </font>
    <font>
      <b/>
      <sz val="13"/>
      <name val="Calibri"/>
      <family val="2"/>
      <scheme val="minor"/>
    </font>
    <font>
      <sz val="9"/>
      <name val="Calibri"/>
      <family val="2"/>
      <scheme val="minor"/>
    </font>
    <font>
      <b/>
      <sz val="10"/>
      <name val="Calibri"/>
      <family val="2"/>
      <scheme val="minor"/>
    </font>
    <font>
      <sz val="10"/>
      <name val="Calibri"/>
      <family val="2"/>
      <scheme val="minor"/>
    </font>
    <font>
      <sz val="6"/>
      <name val="Calibri"/>
      <family val="2"/>
      <scheme val="minor"/>
    </font>
    <font>
      <b/>
      <sz val="8"/>
      <name val="Calibri"/>
      <family val="2"/>
      <scheme val="minor"/>
    </font>
    <font>
      <b/>
      <sz val="7"/>
      <name val="Calibri"/>
      <family val="2"/>
      <scheme val="minor"/>
    </font>
    <font>
      <sz val="7"/>
      <name val="Calibri"/>
      <family val="2"/>
      <scheme val="minor"/>
    </font>
    <font>
      <b/>
      <sz val="9"/>
      <name val="Calibri"/>
      <family val="2"/>
      <scheme val="minor"/>
    </font>
    <font>
      <b/>
      <sz val="12"/>
      <name val="Calibri"/>
      <family val="2"/>
      <scheme val="minor"/>
    </font>
    <font>
      <b/>
      <sz val="14"/>
      <name val="Calibri"/>
      <family val="2"/>
      <scheme val="minor"/>
    </font>
    <font>
      <sz val="8"/>
      <color theme="1"/>
      <name val="Arial"/>
      <family val="2"/>
    </font>
    <font>
      <sz val="14"/>
      <name val="Calibri"/>
      <family val="2"/>
      <scheme val="minor"/>
    </font>
    <font>
      <b/>
      <sz val="16"/>
      <name val="Calibri"/>
      <family val="2"/>
      <scheme val="minor"/>
    </font>
    <font>
      <sz val="7"/>
      <name val="Arial"/>
      <family val="2"/>
    </font>
    <font>
      <b/>
      <sz val="7"/>
      <name val="Arial"/>
      <family val="2"/>
    </font>
    <font>
      <sz val="11"/>
      <name val="Calibri"/>
      <family val="2"/>
    </font>
    <font>
      <b/>
      <sz val="10"/>
      <color theme="1"/>
      <name val="Arial"/>
      <family val="2"/>
    </font>
    <font>
      <sz val="7"/>
      <color theme="1"/>
      <name val="Calibri"/>
      <family val="2"/>
      <scheme val="minor"/>
    </font>
    <font>
      <sz val="8"/>
      <color indexed="8"/>
      <name val="Arial"/>
      <family val="2"/>
    </font>
    <font>
      <b/>
      <sz val="9"/>
      <name val="Arial"/>
      <family val="2"/>
    </font>
    <font>
      <b/>
      <sz val="8"/>
      <color rgb="FFFF0000"/>
      <name val="Arial"/>
      <family val="2"/>
    </font>
    <font>
      <b/>
      <sz val="12"/>
      <name val="Arial"/>
      <family val="2"/>
    </font>
    <font>
      <sz val="10"/>
      <color theme="1"/>
      <name val="Calibri"/>
      <family val="2"/>
      <scheme val="minor"/>
    </font>
    <font>
      <b/>
      <sz val="10"/>
      <color theme="1"/>
      <name val="Calibri"/>
      <family val="2"/>
      <scheme val="minor"/>
    </font>
    <font>
      <b/>
      <sz val="11"/>
      <name val="Arial"/>
      <family val="2"/>
    </font>
    <font>
      <sz val="10"/>
      <color theme="1"/>
      <name val="Arial"/>
      <family val="2"/>
    </font>
    <font>
      <b/>
      <sz val="8"/>
      <color theme="1"/>
      <name val="Arial"/>
      <family val="2"/>
    </font>
    <font>
      <b/>
      <sz val="8"/>
      <color rgb="FF000000"/>
      <name val="Calibri"/>
      <family val="2"/>
      <scheme val="minor"/>
    </font>
    <font>
      <sz val="8"/>
      <color rgb="FF000000"/>
      <name val="Calibri"/>
      <family val="2"/>
      <scheme val="minor"/>
    </font>
    <font>
      <b/>
      <sz val="7"/>
      <color rgb="FF000000"/>
      <name val="Calibri"/>
      <family val="2"/>
      <scheme val="minor"/>
    </font>
    <font>
      <sz val="7"/>
      <color rgb="FF000000"/>
      <name val="Calibri"/>
      <family val="2"/>
      <scheme val="minor"/>
    </font>
    <font>
      <b/>
      <sz val="11"/>
      <name val="Calibri"/>
      <family val="2"/>
      <scheme val="minor"/>
    </font>
    <font>
      <sz val="9"/>
      <color rgb="FFFF0000"/>
      <name val="Arial"/>
      <family val="2"/>
    </font>
  </fonts>
  <fills count="16">
    <fill>
      <patternFill patternType="none"/>
    </fill>
    <fill>
      <patternFill patternType="gray125"/>
    </fill>
    <fill>
      <patternFill patternType="solid">
        <fgColor indexed="9"/>
        <bgColor indexed="64"/>
      </patternFill>
    </fill>
    <fill>
      <patternFill patternType="solid">
        <fgColor rgb="FFFF0000"/>
        <bgColor indexed="64"/>
      </patternFill>
    </fill>
    <fill>
      <patternFill patternType="solid">
        <fgColor rgb="FFFFC000"/>
        <bgColor indexed="64"/>
      </patternFill>
    </fill>
    <fill>
      <patternFill patternType="solid">
        <fgColor rgb="FFFFFFCC"/>
        <bgColor indexed="64"/>
      </patternFill>
    </fill>
    <fill>
      <patternFill patternType="solid">
        <fgColor rgb="FFFFFF00"/>
        <bgColor indexed="64"/>
      </patternFill>
    </fill>
    <fill>
      <patternFill patternType="solid">
        <fgColor rgb="FF00B050"/>
        <bgColor indexed="64"/>
      </patternFill>
    </fill>
    <fill>
      <patternFill patternType="solid">
        <fgColor rgb="FFC00000"/>
        <bgColor indexed="64"/>
      </patternFill>
    </fill>
    <fill>
      <patternFill patternType="solid">
        <fgColor theme="0" tint="-0.249977111117893"/>
        <bgColor indexed="64"/>
      </patternFill>
    </fill>
    <fill>
      <patternFill patternType="solid">
        <fgColor theme="0"/>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theme="6" tint="0.39997558519241921"/>
        <bgColor indexed="64"/>
      </patternFill>
    </fill>
    <fill>
      <patternFill patternType="solid">
        <fgColor rgb="FFFFFFFF"/>
        <bgColor indexed="64"/>
      </patternFill>
    </fill>
  </fills>
  <borders count="71">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style="thin">
        <color indexed="64"/>
      </left>
      <right/>
      <top style="medium">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medium">
        <color indexed="64"/>
      </top>
      <bottom/>
      <diagonal/>
    </border>
    <border>
      <left/>
      <right style="thin">
        <color indexed="64"/>
      </right>
      <top/>
      <bottom style="thin">
        <color indexed="64"/>
      </bottom>
      <diagonal/>
    </border>
    <border>
      <left/>
      <right style="medium">
        <color indexed="64"/>
      </right>
      <top style="medium">
        <color indexed="64"/>
      </top>
      <bottom/>
      <diagonal/>
    </border>
    <border>
      <left/>
      <right style="medium">
        <color indexed="64"/>
      </right>
      <top/>
      <bottom/>
      <diagonal/>
    </border>
    <border>
      <left style="thin">
        <color indexed="64"/>
      </left>
      <right/>
      <top/>
      <bottom/>
      <diagonal/>
    </border>
    <border>
      <left/>
      <right/>
      <top/>
      <bottom style="thin">
        <color indexed="64"/>
      </bottom>
      <diagonal/>
    </border>
    <border>
      <left/>
      <right style="thin">
        <color indexed="64"/>
      </right>
      <top/>
      <bottom/>
      <diagonal/>
    </border>
    <border>
      <left/>
      <right style="thin">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rgb="FF000000"/>
      </right>
      <top style="medium">
        <color indexed="64"/>
      </top>
      <bottom style="thin">
        <color rgb="FF000000"/>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medium">
        <color indexed="64"/>
      </left>
      <right style="thin">
        <color rgb="FF000000"/>
      </right>
      <top style="thin">
        <color rgb="FF000000"/>
      </top>
      <bottom/>
      <diagonal/>
    </border>
    <border>
      <left style="thin">
        <color rgb="FF000000"/>
      </left>
      <right style="medium">
        <color indexed="64"/>
      </right>
      <top style="thin">
        <color rgb="FF000000"/>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s>
  <cellStyleXfs count="2">
    <xf numFmtId="0" fontId="0" fillId="0" borderId="0"/>
    <xf numFmtId="9" fontId="7" fillId="0" borderId="0" applyFont="0" applyFill="0" applyBorder="0" applyAlignment="0" applyProtection="0"/>
  </cellStyleXfs>
  <cellXfs count="667">
    <xf numFmtId="0" fontId="0" fillId="0" borderId="0" xfId="0"/>
    <xf numFmtId="0" fontId="2" fillId="2" borderId="0" xfId="0" applyFont="1" applyFill="1" applyBorder="1" applyAlignment="1">
      <alignment horizontal="center" vertical="center" wrapText="1"/>
    </xf>
    <xf numFmtId="0" fontId="3" fillId="2" borderId="0" xfId="0" applyFont="1" applyFill="1" applyAlignment="1">
      <alignment horizontal="center" vertical="center" wrapText="1"/>
    </xf>
    <xf numFmtId="0" fontId="2" fillId="2" borderId="0" xfId="0" applyFont="1" applyFill="1" applyAlignment="1">
      <alignment horizontal="center" vertical="center" wrapText="1"/>
    </xf>
    <xf numFmtId="0" fontId="5" fillId="2" borderId="0" xfId="0" applyFont="1" applyFill="1" applyAlignment="1">
      <alignment horizontal="center" vertical="center" wrapText="1"/>
    </xf>
    <xf numFmtId="0" fontId="2" fillId="2" borderId="0" xfId="0" applyFont="1" applyFill="1" applyBorder="1" applyAlignment="1" applyProtection="1">
      <alignment horizontal="center" vertical="center" wrapText="1"/>
    </xf>
    <xf numFmtId="0" fontId="6" fillId="0" borderId="0" xfId="0" applyFont="1"/>
    <xf numFmtId="0" fontId="0" fillId="0" borderId="0" xfId="0" applyBorder="1"/>
    <xf numFmtId="0" fontId="9" fillId="0" borderId="0" xfId="0" applyFont="1" applyBorder="1" applyAlignment="1">
      <alignment vertical="top" wrapText="1"/>
    </xf>
    <xf numFmtId="0" fontId="10" fillId="0" borderId="0" xfId="0" applyFont="1" applyBorder="1" applyAlignment="1">
      <alignment vertical="center" wrapText="1"/>
    </xf>
    <xf numFmtId="0" fontId="10" fillId="0" borderId="0" xfId="0" applyFont="1" applyBorder="1" applyAlignment="1">
      <alignment horizontal="center" vertical="center" wrapText="1"/>
    </xf>
    <xf numFmtId="0" fontId="9" fillId="0" borderId="0" xfId="0" applyFont="1" applyFill="1" applyBorder="1" applyAlignment="1">
      <alignment horizontal="center" vertical="center" wrapText="1"/>
    </xf>
    <xf numFmtId="0" fontId="0" fillId="0" borderId="0" xfId="0" applyFill="1" applyBorder="1"/>
    <xf numFmtId="0" fontId="9" fillId="0" borderId="0" xfId="0" applyFont="1" applyFill="1" applyBorder="1" applyAlignment="1">
      <alignment vertical="top" wrapText="1"/>
    </xf>
    <xf numFmtId="0" fontId="12" fillId="0" borderId="0" xfId="0" applyFont="1" applyFill="1" applyBorder="1" applyAlignment="1">
      <alignment horizontal="center" vertical="center" textRotation="90" wrapText="1"/>
    </xf>
    <xf numFmtId="0" fontId="12" fillId="0" borderId="0" xfId="0" applyFont="1" applyFill="1" applyBorder="1" applyAlignment="1">
      <alignment horizontal="center" vertical="center" wrapText="1"/>
    </xf>
    <xf numFmtId="0" fontId="0" fillId="0" borderId="0" xfId="0" applyAlignment="1">
      <alignment horizontal="center"/>
    </xf>
    <xf numFmtId="0" fontId="2" fillId="2" borderId="0" xfId="0" applyFont="1" applyFill="1" applyAlignment="1" applyProtection="1">
      <alignment horizontal="center" vertical="center" wrapText="1"/>
    </xf>
    <xf numFmtId="0" fontId="5" fillId="2" borderId="0" xfId="0" applyFont="1" applyFill="1" applyAlignment="1" applyProtection="1">
      <alignment horizontal="center" vertical="center" wrapText="1"/>
    </xf>
    <xf numFmtId="0" fontId="5" fillId="0" borderId="0" xfId="0" applyFont="1"/>
    <xf numFmtId="0" fontId="15" fillId="2" borderId="0" xfId="0" applyFont="1" applyFill="1" applyAlignment="1">
      <alignment horizontal="center" vertical="center" wrapText="1"/>
    </xf>
    <xf numFmtId="0" fontId="17" fillId="2" borderId="0" xfId="0" applyFont="1" applyFill="1" applyAlignment="1">
      <alignment horizontal="center" vertical="center" wrapText="1"/>
    </xf>
    <xf numFmtId="0" fontId="13" fillId="2" borderId="14" xfId="0" applyFont="1" applyFill="1" applyBorder="1" applyAlignment="1" applyProtection="1">
      <alignment vertical="center" wrapText="1"/>
      <protection locked="0"/>
    </xf>
    <xf numFmtId="0" fontId="15" fillId="2" borderId="0" xfId="0" applyFont="1" applyFill="1" applyBorder="1" applyAlignment="1" applyProtection="1">
      <alignment vertical="center" wrapText="1"/>
    </xf>
    <xf numFmtId="0" fontId="14" fillId="2" borderId="0" xfId="0" applyFont="1" applyFill="1" applyBorder="1" applyAlignment="1" applyProtection="1">
      <alignment vertical="center"/>
    </xf>
    <xf numFmtId="0" fontId="17" fillId="0" borderId="27" xfId="0" applyFont="1" applyBorder="1" applyAlignment="1">
      <alignment horizontal="center"/>
    </xf>
    <xf numFmtId="0" fontId="17" fillId="0" borderId="0" xfId="0" applyFont="1" applyBorder="1" applyAlignment="1">
      <alignment horizontal="center"/>
    </xf>
    <xf numFmtId="0" fontId="17" fillId="0" borderId="0" xfId="0" applyFont="1" applyBorder="1"/>
    <xf numFmtId="0" fontId="17" fillId="0" borderId="29" xfId="0" applyFont="1" applyBorder="1"/>
    <xf numFmtId="0" fontId="23" fillId="0" borderId="27" xfId="0" applyFont="1" applyBorder="1" applyAlignment="1">
      <alignment horizontal="center"/>
    </xf>
    <xf numFmtId="0" fontId="23" fillId="0" borderId="0" xfId="0" applyFont="1" applyBorder="1" applyAlignment="1">
      <alignment horizontal="center"/>
    </xf>
    <xf numFmtId="0" fontId="23" fillId="0" borderId="29" xfId="0" applyFont="1" applyBorder="1" applyAlignment="1">
      <alignment horizontal="center"/>
    </xf>
    <xf numFmtId="0" fontId="17" fillId="0" borderId="0" xfId="0" applyFont="1" applyAlignment="1">
      <alignment horizontal="center"/>
    </xf>
    <xf numFmtId="0" fontId="17" fillId="0" borderId="0" xfId="0" applyFont="1"/>
    <xf numFmtId="0" fontId="19" fillId="0" borderId="8" xfId="0" applyFont="1" applyBorder="1" applyAlignment="1">
      <alignment horizontal="center" vertical="center"/>
    </xf>
    <xf numFmtId="0" fontId="19" fillId="0" borderId="8" xfId="0" applyFont="1" applyBorder="1" applyAlignment="1">
      <alignment horizontal="center" vertical="center" wrapText="1"/>
    </xf>
    <xf numFmtId="0" fontId="19" fillId="0" borderId="6" xfId="0" applyFont="1" applyBorder="1" applyAlignment="1">
      <alignment horizontal="center" vertical="center" wrapText="1"/>
    </xf>
    <xf numFmtId="0" fontId="13" fillId="0" borderId="0" xfId="0" applyFont="1" applyBorder="1" applyAlignment="1">
      <alignment vertical="center"/>
    </xf>
    <xf numFmtId="0" fontId="4" fillId="10" borderId="5" xfId="0" applyFont="1" applyFill="1" applyBorder="1" applyAlignment="1">
      <alignment horizontal="center" vertical="center" wrapText="1"/>
    </xf>
    <xf numFmtId="0" fontId="6" fillId="2" borderId="0" xfId="0" applyFont="1" applyFill="1" applyAlignment="1">
      <alignment horizontal="center" vertical="center" wrapText="1"/>
    </xf>
    <xf numFmtId="0" fontId="4" fillId="2" borderId="0" xfId="0" applyFont="1" applyFill="1" applyAlignment="1">
      <alignment horizontal="center" vertical="center" wrapText="1"/>
    </xf>
    <xf numFmtId="0" fontId="23" fillId="0" borderId="0" xfId="0" applyFont="1" applyBorder="1" applyAlignment="1">
      <alignment horizontal="center"/>
    </xf>
    <xf numFmtId="0" fontId="17" fillId="0" borderId="4" xfId="0" applyFont="1" applyBorder="1" applyAlignment="1">
      <alignment horizontal="center" vertical="top" wrapText="1"/>
    </xf>
    <xf numFmtId="0" fontId="13" fillId="0" borderId="3" xfId="0" applyFont="1" applyBorder="1" applyAlignment="1">
      <alignment horizontal="left" vertical="center"/>
    </xf>
    <xf numFmtId="0" fontId="13" fillId="0" borderId="4" xfId="0" applyFont="1" applyBorder="1" applyAlignment="1">
      <alignment horizontal="center" vertical="top" wrapText="1"/>
    </xf>
    <xf numFmtId="0" fontId="21" fillId="2" borderId="0" xfId="0" applyFont="1" applyFill="1" applyBorder="1" applyAlignment="1" applyProtection="1">
      <alignment horizontal="center" vertical="center" wrapText="1"/>
    </xf>
    <xf numFmtId="0" fontId="21" fillId="2" borderId="0" xfId="0" applyFont="1" applyFill="1" applyBorder="1" applyAlignment="1">
      <alignment horizontal="center" vertical="center" wrapText="1"/>
    </xf>
    <xf numFmtId="0" fontId="28" fillId="2" borderId="0" xfId="0" applyFont="1" applyFill="1" applyBorder="1" applyAlignment="1">
      <alignment horizontal="center" vertical="center" wrapText="1"/>
    </xf>
    <xf numFmtId="0" fontId="29" fillId="2" borderId="0" xfId="0" applyFont="1" applyFill="1" applyAlignment="1">
      <alignment horizontal="center" vertical="center" wrapText="1"/>
    </xf>
    <xf numFmtId="0" fontId="21" fillId="2" borderId="2" xfId="0" applyFont="1" applyFill="1" applyBorder="1" applyAlignment="1" applyProtection="1">
      <alignment horizontal="center" vertical="center" wrapText="1"/>
      <protection locked="0"/>
    </xf>
    <xf numFmtId="0" fontId="21" fillId="2" borderId="14" xfId="0" applyFont="1" applyFill="1" applyBorder="1" applyAlignment="1" applyProtection="1">
      <alignment horizontal="center" vertical="center" wrapText="1"/>
      <protection locked="0"/>
    </xf>
    <xf numFmtId="0" fontId="28" fillId="2" borderId="0" xfId="0" applyFont="1" applyFill="1" applyAlignment="1">
      <alignment horizontal="center" vertical="center" wrapText="1"/>
    </xf>
    <xf numFmtId="0" fontId="28" fillId="12" borderId="2" xfId="0" applyFont="1" applyFill="1" applyBorder="1" applyAlignment="1">
      <alignment horizontal="center" vertical="center" wrapText="1"/>
    </xf>
    <xf numFmtId="0" fontId="3" fillId="13" borderId="2"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32" fillId="12" borderId="2" xfId="0" applyFont="1" applyFill="1" applyBorder="1" applyAlignment="1">
      <alignment horizontal="center" vertical="center" wrapText="1"/>
    </xf>
    <xf numFmtId="0" fontId="4" fillId="7" borderId="2" xfId="0" applyFont="1" applyFill="1" applyBorder="1" applyAlignment="1">
      <alignment horizontal="center" vertical="center" wrapText="1"/>
    </xf>
    <xf numFmtId="0" fontId="33" fillId="7" borderId="2" xfId="0" applyFont="1" applyFill="1" applyBorder="1" applyAlignment="1">
      <alignment horizontal="center" vertical="center" wrapText="1"/>
    </xf>
    <xf numFmtId="0" fontId="33" fillId="4" borderId="2" xfId="0" applyFont="1" applyFill="1" applyBorder="1" applyAlignment="1">
      <alignment horizontal="center" vertical="center" wrapText="1"/>
    </xf>
    <xf numFmtId="0" fontId="3" fillId="10" borderId="0" xfId="0" applyFont="1" applyFill="1" applyBorder="1" applyAlignment="1">
      <alignment horizontal="center" vertical="center" textRotation="90" wrapText="1"/>
    </xf>
    <xf numFmtId="0" fontId="33" fillId="13" borderId="2" xfId="0" applyFont="1" applyFill="1" applyBorder="1" applyAlignment="1">
      <alignment horizontal="center" vertical="center" wrapText="1"/>
    </xf>
    <xf numFmtId="0" fontId="25" fillId="10" borderId="0" xfId="0" applyFont="1" applyFill="1" applyBorder="1" applyAlignment="1">
      <alignment wrapText="1"/>
    </xf>
    <xf numFmtId="0" fontId="25" fillId="10" borderId="0" xfId="0" applyFont="1" applyFill="1" applyBorder="1" applyAlignment="1">
      <alignment horizontal="center" vertical="center" wrapText="1"/>
    </xf>
    <xf numFmtId="0" fontId="3" fillId="12" borderId="2" xfId="0" applyFont="1" applyFill="1" applyBorder="1" applyAlignment="1">
      <alignment horizontal="center" vertical="center" wrapText="1"/>
    </xf>
    <xf numFmtId="0" fontId="0" fillId="10" borderId="0" xfId="0" applyFill="1" applyBorder="1"/>
    <xf numFmtId="0" fontId="3" fillId="10" borderId="0"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7" fillId="0" borderId="3" xfId="0" applyFont="1" applyBorder="1" applyAlignment="1">
      <alignment horizontal="center"/>
    </xf>
    <xf numFmtId="0" fontId="16" fillId="0" borderId="0" xfId="0" applyFont="1" applyFill="1" applyBorder="1" applyAlignment="1">
      <alignment vertical="center" wrapText="1"/>
    </xf>
    <xf numFmtId="0" fontId="17" fillId="0" borderId="3" xfId="0" applyFont="1" applyFill="1" applyBorder="1" applyAlignment="1"/>
    <xf numFmtId="0" fontId="17" fillId="0" borderId="0" xfId="0" applyFont="1" applyFill="1" applyBorder="1" applyAlignment="1"/>
    <xf numFmtId="0" fontId="3" fillId="2" borderId="0" xfId="0" applyFont="1" applyFill="1" applyAlignment="1">
      <alignment horizontal="center" vertical="center" wrapText="1"/>
    </xf>
    <xf numFmtId="0" fontId="4" fillId="10" borderId="47" xfId="0" applyFont="1" applyFill="1" applyBorder="1" applyAlignment="1">
      <alignment horizontal="center" vertical="center" wrapText="1"/>
    </xf>
    <xf numFmtId="0" fontId="3" fillId="0" borderId="0" xfId="0" applyFont="1" applyFill="1" applyAlignment="1">
      <alignment horizontal="center" vertical="center" wrapText="1"/>
    </xf>
    <xf numFmtId="0" fontId="13" fillId="0" borderId="0" xfId="0" applyFont="1" applyBorder="1" applyAlignment="1">
      <alignment vertical="center" wrapText="1"/>
    </xf>
    <xf numFmtId="0" fontId="15" fillId="2" borderId="2" xfId="0" applyFont="1" applyFill="1" applyBorder="1" applyAlignment="1" applyProtection="1">
      <alignment vertical="center" wrapText="1"/>
      <protection locked="0"/>
    </xf>
    <xf numFmtId="0" fontId="17" fillId="2" borderId="2" xfId="0" applyFont="1" applyFill="1" applyBorder="1" applyAlignment="1" applyProtection="1">
      <alignment vertical="center" wrapText="1"/>
    </xf>
    <xf numFmtId="0" fontId="17" fillId="2" borderId="14" xfId="0" applyFont="1" applyFill="1" applyBorder="1" applyAlignment="1" applyProtection="1">
      <alignment vertical="center" wrapText="1"/>
    </xf>
    <xf numFmtId="0" fontId="15" fillId="2" borderId="1" xfId="0" applyFont="1" applyFill="1" applyBorder="1" applyAlignment="1" applyProtection="1">
      <alignment vertical="center" wrapText="1"/>
    </xf>
    <xf numFmtId="0" fontId="15" fillId="2" borderId="1" xfId="0" applyFont="1" applyFill="1" applyBorder="1" applyAlignment="1" applyProtection="1">
      <alignment horizontal="center" vertical="top" wrapText="1"/>
    </xf>
    <xf numFmtId="0" fontId="15" fillId="2" borderId="8" xfId="0" applyFont="1" applyFill="1" applyBorder="1" applyAlignment="1" applyProtection="1">
      <alignment horizontal="center" vertical="center" wrapText="1"/>
    </xf>
    <xf numFmtId="0" fontId="15" fillId="2" borderId="3" xfId="0" applyFont="1" applyFill="1" applyBorder="1" applyAlignment="1" applyProtection="1">
      <alignment horizontal="center" vertical="center" wrapText="1"/>
    </xf>
    <xf numFmtId="0" fontId="15" fillId="2" borderId="6" xfId="0" applyFont="1" applyFill="1" applyBorder="1" applyAlignment="1" applyProtection="1">
      <alignment horizontal="center" vertical="center" wrapText="1"/>
    </xf>
    <xf numFmtId="0" fontId="2" fillId="2" borderId="8" xfId="0" applyFont="1" applyFill="1" applyBorder="1" applyAlignment="1" applyProtection="1">
      <alignment horizontal="center" vertical="center" wrapText="1"/>
    </xf>
    <xf numFmtId="0" fontId="2" fillId="2" borderId="3" xfId="0" applyFont="1" applyFill="1" applyBorder="1" applyAlignment="1" applyProtection="1">
      <alignment horizontal="center" vertical="center" wrapText="1"/>
    </xf>
    <xf numFmtId="0" fontId="14" fillId="2" borderId="3" xfId="0" applyFont="1" applyFill="1" applyBorder="1" applyAlignment="1" applyProtection="1">
      <alignment vertical="center"/>
    </xf>
    <xf numFmtId="0" fontId="2" fillId="2" borderId="6" xfId="0" applyFont="1" applyFill="1" applyBorder="1" applyAlignment="1" applyProtection="1">
      <alignment horizontal="center" vertical="center" wrapText="1"/>
    </xf>
    <xf numFmtId="0" fontId="15" fillId="2" borderId="8" xfId="0" applyFont="1" applyFill="1" applyBorder="1" applyAlignment="1" applyProtection="1">
      <alignment vertical="center" wrapText="1"/>
    </xf>
    <xf numFmtId="0" fontId="15" fillId="2" borderId="3" xfId="0" applyFont="1" applyFill="1" applyBorder="1" applyAlignment="1" applyProtection="1">
      <alignment vertical="center" wrapText="1"/>
    </xf>
    <xf numFmtId="0" fontId="21" fillId="2" borderId="3" xfId="0" applyFont="1" applyFill="1" applyBorder="1" applyAlignment="1" applyProtection="1">
      <alignment horizontal="center" vertical="center" wrapText="1"/>
    </xf>
    <xf numFmtId="0" fontId="21" fillId="2" borderId="3" xfId="0" applyFont="1" applyFill="1" applyBorder="1" applyAlignment="1">
      <alignment horizontal="center" vertical="center" wrapText="1"/>
    </xf>
    <xf numFmtId="0" fontId="15" fillId="2" borderId="6" xfId="0" applyFont="1" applyFill="1" applyBorder="1" applyAlignment="1" applyProtection="1">
      <alignment vertical="center" wrapText="1"/>
    </xf>
    <xf numFmtId="0" fontId="15" fillId="2" borderId="7" xfId="0" applyFont="1" applyFill="1" applyBorder="1" applyAlignment="1" applyProtection="1">
      <alignment horizontal="center" vertical="center" wrapText="1"/>
    </xf>
    <xf numFmtId="0" fontId="15" fillId="2" borderId="4" xfId="0" applyFont="1" applyFill="1" applyBorder="1" applyAlignment="1" applyProtection="1">
      <alignment horizontal="center" vertical="center" wrapText="1"/>
    </xf>
    <xf numFmtId="0" fontId="5" fillId="2" borderId="0" xfId="0" applyFont="1" applyFill="1" applyBorder="1" applyAlignment="1">
      <alignment horizontal="center" vertical="center" wrapText="1"/>
    </xf>
    <xf numFmtId="0" fontId="3" fillId="2" borderId="0" xfId="0" applyFont="1" applyFill="1" applyAlignment="1">
      <alignment horizontal="center" vertical="center" wrapText="1"/>
    </xf>
    <xf numFmtId="0" fontId="29" fillId="0" borderId="0" xfId="0" applyFont="1" applyFill="1" applyAlignment="1">
      <alignment horizontal="center" vertical="center" wrapText="1"/>
    </xf>
    <xf numFmtId="14" fontId="21" fillId="2" borderId="2" xfId="0" applyNumberFormat="1" applyFont="1" applyFill="1" applyBorder="1" applyAlignment="1" applyProtection="1">
      <alignment horizontal="center" vertical="center" wrapText="1"/>
      <protection locked="0"/>
    </xf>
    <xf numFmtId="0" fontId="3" fillId="2" borderId="0" xfId="0" applyFont="1" applyFill="1" applyAlignment="1">
      <alignment horizontal="center" vertical="center" wrapText="1"/>
    </xf>
    <xf numFmtId="0" fontId="21" fillId="0" borderId="13" xfId="0" applyFont="1" applyFill="1" applyBorder="1" applyAlignment="1" applyProtection="1">
      <alignment horizontal="center" vertical="center" wrapText="1"/>
      <protection locked="0"/>
    </xf>
    <xf numFmtId="0" fontId="17" fillId="2" borderId="11" xfId="0" applyFont="1" applyFill="1" applyBorder="1" applyAlignment="1" applyProtection="1">
      <alignment horizontal="center" vertical="center" wrapText="1"/>
    </xf>
    <xf numFmtId="0" fontId="2" fillId="2" borderId="0" xfId="0" applyFont="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3" fillId="2" borderId="14" xfId="0" applyFont="1" applyFill="1" applyBorder="1" applyAlignment="1" applyProtection="1">
      <alignment vertical="center" wrapText="1"/>
      <protection hidden="1"/>
    </xf>
    <xf numFmtId="0" fontId="13" fillId="10" borderId="1" xfId="0" applyFont="1" applyFill="1" applyBorder="1" applyAlignment="1" applyProtection="1">
      <alignment horizontal="center" vertical="center" wrapText="1"/>
    </xf>
    <xf numFmtId="0" fontId="15" fillId="2" borderId="18" xfId="0" applyFont="1" applyFill="1" applyBorder="1" applyAlignment="1" applyProtection="1">
      <alignment vertical="center" wrapText="1"/>
    </xf>
    <xf numFmtId="0" fontId="15" fillId="2" borderId="18" xfId="0" applyFont="1" applyFill="1" applyBorder="1" applyAlignment="1" applyProtection="1">
      <alignment horizontal="center" vertical="top" wrapText="1"/>
    </xf>
    <xf numFmtId="0" fontId="13" fillId="10" borderId="18" xfId="0" applyFont="1" applyFill="1" applyBorder="1" applyAlignment="1" applyProtection="1">
      <alignment horizontal="center" vertical="center" wrapText="1"/>
    </xf>
    <xf numFmtId="0" fontId="6" fillId="2" borderId="0" xfId="0" applyFont="1" applyFill="1" applyBorder="1" applyAlignment="1">
      <alignment horizontal="center" vertical="center" wrapText="1"/>
    </xf>
    <xf numFmtId="0" fontId="6" fillId="2" borderId="2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34" fillId="2" borderId="55" xfId="0" applyFont="1" applyFill="1" applyBorder="1" applyAlignment="1">
      <alignment horizontal="center" vertical="center" wrapText="1"/>
    </xf>
    <xf numFmtId="0" fontId="2" fillId="2" borderId="56" xfId="0" applyFont="1" applyFill="1" applyBorder="1" applyAlignment="1">
      <alignment horizontal="center" vertical="center" wrapText="1"/>
    </xf>
    <xf numFmtId="0" fontId="2" fillId="2" borderId="57" xfId="0" applyFont="1" applyFill="1" applyBorder="1" applyAlignment="1">
      <alignment horizontal="center" vertical="center" wrapText="1"/>
    </xf>
    <xf numFmtId="0" fontId="13" fillId="0" borderId="35" xfId="0" applyFont="1" applyBorder="1" applyAlignment="1">
      <alignment vertical="center" wrapText="1"/>
    </xf>
    <xf numFmtId="0" fontId="13" fillId="0" borderId="36" xfId="0" applyFont="1" applyBorder="1" applyAlignment="1">
      <alignment vertical="center" wrapText="1"/>
    </xf>
    <xf numFmtId="0" fontId="34" fillId="2" borderId="56" xfId="0" applyFont="1" applyFill="1" applyBorder="1" applyAlignment="1">
      <alignment horizontal="center" vertical="center" wrapText="1"/>
    </xf>
    <xf numFmtId="0" fontId="6" fillId="2" borderId="55" xfId="0" applyFont="1" applyFill="1" applyBorder="1" applyAlignment="1">
      <alignment horizontal="center" vertical="center" wrapText="1"/>
    </xf>
    <xf numFmtId="0" fontId="5" fillId="2" borderId="56" xfId="0" applyFont="1" applyFill="1" applyBorder="1" applyAlignment="1">
      <alignment horizontal="center" vertical="center" wrapText="1"/>
    </xf>
    <xf numFmtId="0" fontId="5" fillId="2" borderId="57" xfId="0" applyFont="1" applyFill="1" applyBorder="1" applyAlignment="1">
      <alignment horizontal="center" vertical="center" wrapText="1"/>
    </xf>
    <xf numFmtId="0" fontId="6" fillId="2" borderId="46" xfId="0" applyFont="1" applyFill="1" applyBorder="1" applyAlignment="1">
      <alignment horizontal="center" vertical="center" wrapText="1"/>
    </xf>
    <xf numFmtId="0" fontId="5" fillId="2" borderId="35" xfId="0" applyFont="1" applyFill="1" applyBorder="1" applyAlignment="1">
      <alignment horizontal="center" vertical="center" wrapText="1"/>
    </xf>
    <xf numFmtId="0" fontId="5" fillId="2" borderId="36" xfId="0" applyFont="1" applyFill="1" applyBorder="1" applyAlignment="1">
      <alignment horizontal="center" vertical="center" wrapText="1"/>
    </xf>
    <xf numFmtId="0" fontId="2" fillId="2" borderId="35" xfId="0" applyFont="1" applyFill="1" applyBorder="1" applyAlignment="1">
      <alignment horizontal="center" vertical="center" wrapText="1"/>
    </xf>
    <xf numFmtId="0" fontId="6" fillId="2" borderId="35" xfId="0" applyFont="1" applyFill="1" applyBorder="1" applyAlignment="1">
      <alignment horizontal="center" vertical="center" wrapText="1"/>
    </xf>
    <xf numFmtId="0" fontId="5" fillId="2" borderId="26"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6" fillId="2" borderId="26" xfId="0" applyFont="1" applyFill="1" applyBorder="1" applyAlignment="1">
      <alignment horizontal="center" vertical="center" wrapText="1"/>
    </xf>
    <xf numFmtId="0" fontId="28" fillId="2" borderId="56"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2" fillId="6" borderId="0" xfId="0" applyFont="1" applyFill="1" applyAlignment="1">
      <alignment horizontal="center" vertical="center" wrapText="1"/>
    </xf>
    <xf numFmtId="0" fontId="5" fillId="6" borderId="0" xfId="0" applyFont="1" applyFill="1" applyAlignment="1">
      <alignment horizontal="center" vertical="center" wrapText="1"/>
    </xf>
    <xf numFmtId="0" fontId="28" fillId="6" borderId="0" xfId="0" applyFont="1" applyFill="1" applyAlignment="1">
      <alignment horizontal="center" vertical="center" wrapText="1"/>
    </xf>
    <xf numFmtId="0" fontId="4" fillId="0" borderId="35" xfId="0" applyFont="1" applyFill="1" applyBorder="1" applyAlignment="1">
      <alignment horizontal="center" vertical="center" wrapText="1"/>
    </xf>
    <xf numFmtId="0" fontId="4" fillId="2" borderId="35" xfId="0" applyFont="1" applyFill="1" applyBorder="1" applyAlignment="1">
      <alignment horizontal="center" vertical="center" wrapText="1"/>
    </xf>
    <xf numFmtId="0" fontId="4" fillId="0" borderId="36" xfId="0" applyFont="1" applyFill="1" applyBorder="1" applyAlignment="1">
      <alignment horizontal="center" vertical="center" wrapText="1"/>
    </xf>
    <xf numFmtId="0" fontId="4" fillId="2" borderId="26"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29" fillId="2" borderId="25" xfId="0" applyFont="1" applyFill="1" applyBorder="1" applyAlignment="1">
      <alignment horizontal="center" vertical="center" wrapText="1"/>
    </xf>
    <xf numFmtId="0" fontId="28" fillId="2" borderId="4" xfId="0" applyFont="1" applyFill="1" applyBorder="1" applyAlignment="1">
      <alignment horizontal="center" vertical="center" wrapText="1"/>
    </xf>
    <xf numFmtId="0" fontId="28" fillId="2" borderId="13" xfId="0" applyFont="1" applyFill="1" applyBorder="1" applyAlignment="1">
      <alignment horizontal="center" vertical="center" wrapText="1"/>
    </xf>
    <xf numFmtId="0" fontId="29" fillId="2" borderId="15" xfId="0" applyFont="1" applyFill="1" applyBorder="1" applyAlignment="1">
      <alignment horizontal="center" vertical="center" wrapText="1"/>
    </xf>
    <xf numFmtId="0" fontId="28" fillId="2" borderId="15"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9" fillId="2" borderId="13" xfId="0" applyFont="1" applyFill="1" applyBorder="1" applyAlignment="1">
      <alignment horizontal="center" vertical="center" wrapText="1"/>
    </xf>
    <xf numFmtId="0" fontId="3" fillId="2" borderId="0" xfId="0" applyFont="1" applyFill="1" applyAlignment="1">
      <alignment horizontal="center" vertical="center" wrapText="1"/>
    </xf>
    <xf numFmtId="0" fontId="22" fillId="0" borderId="0" xfId="0" applyFont="1" applyBorder="1" applyAlignment="1">
      <alignment vertical="center" wrapText="1"/>
    </xf>
    <xf numFmtId="0" fontId="5" fillId="2" borderId="46" xfId="0" applyFont="1" applyFill="1" applyBorder="1" applyAlignment="1">
      <alignment horizontal="center" vertical="center" wrapText="1"/>
    </xf>
    <xf numFmtId="0" fontId="15" fillId="0" borderId="35" xfId="0" applyFont="1" applyBorder="1" applyAlignment="1">
      <alignment horizontal="center" vertical="center" wrapText="1"/>
    </xf>
    <xf numFmtId="0" fontId="13" fillId="2" borderId="2" xfId="0" applyFont="1" applyFill="1" applyBorder="1" applyAlignment="1" applyProtection="1">
      <alignment vertical="center" wrapText="1"/>
      <protection locked="0"/>
    </xf>
    <xf numFmtId="0" fontId="13" fillId="2" borderId="2" xfId="0" applyFont="1" applyFill="1" applyBorder="1" applyAlignment="1" applyProtection="1">
      <alignment vertical="center" wrapText="1"/>
      <protection hidden="1"/>
    </xf>
    <xf numFmtId="0" fontId="19" fillId="0" borderId="0" xfId="0" applyFont="1" applyBorder="1" applyAlignment="1">
      <alignment vertical="center" wrapText="1"/>
    </xf>
    <xf numFmtId="16" fontId="13" fillId="0" borderId="0" xfId="0" quotePrefix="1" applyNumberFormat="1" applyFont="1" applyBorder="1" applyAlignment="1">
      <alignment horizontal="center" vertical="center" wrapText="1"/>
    </xf>
    <xf numFmtId="0" fontId="13" fillId="0" borderId="0" xfId="0" quotePrefix="1" applyFont="1" applyBorder="1" applyAlignment="1">
      <alignment horizontal="center" vertical="center" wrapText="1"/>
    </xf>
    <xf numFmtId="0" fontId="6" fillId="2" borderId="0" xfId="0" applyFont="1" applyFill="1" applyAlignment="1" applyProtection="1">
      <alignment horizontal="center" vertical="center" wrapText="1"/>
    </xf>
    <xf numFmtId="0" fontId="6" fillId="6" borderId="0" xfId="0" applyFont="1" applyFill="1" applyAlignment="1">
      <alignment horizontal="center" vertical="center" wrapText="1"/>
    </xf>
    <xf numFmtId="0" fontId="28" fillId="2" borderId="42" xfId="0" applyFont="1" applyFill="1" applyBorder="1" applyAlignment="1">
      <alignment horizontal="center" vertical="center" wrapText="1"/>
    </xf>
    <xf numFmtId="0" fontId="16" fillId="9" borderId="18" xfId="0" applyFont="1" applyFill="1" applyBorder="1" applyAlignment="1" applyProtection="1">
      <alignment horizontal="center" vertical="center" wrapText="1"/>
    </xf>
    <xf numFmtId="0" fontId="5" fillId="2" borderId="58" xfId="0" applyFont="1" applyFill="1" applyBorder="1" applyAlignment="1">
      <alignment horizontal="center" vertical="center" wrapText="1"/>
    </xf>
    <xf numFmtId="0" fontId="5" fillId="2" borderId="55" xfId="0" applyFont="1" applyFill="1" applyBorder="1" applyAlignment="1">
      <alignment horizontal="center" vertical="center" wrapText="1"/>
    </xf>
    <xf numFmtId="0" fontId="4" fillId="10" borderId="46" xfId="0" applyFont="1" applyFill="1" applyBorder="1" applyAlignment="1">
      <alignment horizontal="center" vertical="center" wrapText="1"/>
    </xf>
    <xf numFmtId="0" fontId="3" fillId="10" borderId="36" xfId="0" applyFont="1" applyFill="1" applyBorder="1" applyAlignment="1">
      <alignment horizontal="center" vertical="center" wrapText="1"/>
    </xf>
    <xf numFmtId="0" fontId="39" fillId="8" borderId="35" xfId="0" applyFont="1" applyFill="1" applyBorder="1" applyAlignment="1">
      <alignment horizontal="center" vertical="center" wrapText="1"/>
    </xf>
    <xf numFmtId="0" fontId="39" fillId="4" borderId="47" xfId="0" applyFont="1" applyFill="1" applyBorder="1" applyAlignment="1">
      <alignment horizontal="center" vertical="center" wrapText="1"/>
    </xf>
    <xf numFmtId="0" fontId="4" fillId="10" borderId="26" xfId="0" applyFont="1" applyFill="1" applyBorder="1" applyAlignment="1">
      <alignment horizontal="center" vertical="center" wrapText="1"/>
    </xf>
    <xf numFmtId="0" fontId="39" fillId="6" borderId="47" xfId="0" applyFont="1" applyFill="1" applyBorder="1" applyAlignment="1">
      <alignment horizontal="center" vertical="center" wrapText="1"/>
    </xf>
    <xf numFmtId="0" fontId="39" fillId="14" borderId="36" xfId="0" applyFont="1" applyFill="1" applyBorder="1" applyAlignment="1">
      <alignment horizontal="center" vertical="center" wrapText="1"/>
    </xf>
    <xf numFmtId="0" fontId="39" fillId="7" borderId="36" xfId="0" applyFont="1" applyFill="1" applyBorder="1" applyAlignment="1">
      <alignment horizontal="center" vertical="center" wrapText="1"/>
    </xf>
    <xf numFmtId="0" fontId="0" fillId="10" borderId="0" xfId="0" applyFont="1" applyFill="1" applyAlignment="1">
      <alignment horizontal="center" vertical="center" wrapText="1"/>
    </xf>
    <xf numFmtId="0" fontId="4" fillId="10" borderId="5" xfId="0" applyFont="1" applyFill="1" applyBorder="1" applyAlignment="1">
      <alignment horizontal="center" vertical="center" wrapText="1"/>
    </xf>
    <xf numFmtId="0" fontId="25" fillId="10" borderId="46" xfId="0" applyFont="1" applyFill="1" applyBorder="1" applyAlignment="1">
      <alignment horizontal="center" vertical="center" wrapText="1"/>
    </xf>
    <xf numFmtId="0" fontId="25" fillId="10" borderId="47" xfId="0" applyFont="1" applyFill="1" applyBorder="1" applyAlignment="1">
      <alignment horizontal="center" vertical="center" wrapText="1"/>
    </xf>
    <xf numFmtId="0" fontId="25" fillId="10" borderId="5" xfId="0" applyFont="1" applyFill="1" applyBorder="1" applyAlignment="1">
      <alignment horizontal="center" vertical="center" wrapText="1"/>
    </xf>
    <xf numFmtId="0" fontId="40" fillId="10" borderId="0" xfId="0" applyFont="1" applyFill="1" applyAlignment="1">
      <alignment horizontal="center" vertical="center" wrapText="1"/>
    </xf>
    <xf numFmtId="0" fontId="40" fillId="0" borderId="0" xfId="0" applyFont="1"/>
    <xf numFmtId="14" fontId="21" fillId="2" borderId="14" xfId="0" applyNumberFormat="1" applyFont="1" applyFill="1" applyBorder="1" applyAlignment="1" applyProtection="1">
      <alignment horizontal="center" vertical="center" wrapText="1"/>
      <protection locked="0"/>
    </xf>
    <xf numFmtId="0" fontId="19" fillId="0" borderId="0" xfId="0" applyFont="1" applyBorder="1" applyAlignment="1">
      <alignment horizontal="left" vertical="top" wrapText="1"/>
    </xf>
    <xf numFmtId="0" fontId="13" fillId="0" borderId="0" xfId="0" applyFont="1" applyBorder="1" applyAlignment="1">
      <alignment vertical="center" wrapText="1"/>
    </xf>
    <xf numFmtId="0" fontId="16" fillId="10" borderId="0" xfId="0" applyFont="1" applyFill="1" applyBorder="1" applyAlignment="1">
      <alignment vertical="center" wrapText="1"/>
    </xf>
    <xf numFmtId="0" fontId="19" fillId="10" borderId="0" xfId="0" applyFont="1" applyFill="1" applyBorder="1" applyAlignment="1">
      <alignment vertical="center" textRotation="90"/>
    </xf>
    <xf numFmtId="0" fontId="3" fillId="10" borderId="0" xfId="0" applyFont="1" applyFill="1" applyBorder="1" applyAlignment="1">
      <alignment horizontal="center" vertical="center" textRotation="90"/>
    </xf>
    <xf numFmtId="0" fontId="38" fillId="10" borderId="0" xfId="0" applyFont="1" applyFill="1" applyBorder="1" applyAlignment="1">
      <alignment horizontal="center" vertical="center" wrapText="1"/>
    </xf>
    <xf numFmtId="0" fontId="37" fillId="10" borderId="0" xfId="0" applyFont="1" applyFill="1" applyBorder="1" applyAlignment="1">
      <alignment horizontal="center" vertical="center"/>
    </xf>
    <xf numFmtId="0" fontId="0" fillId="10" borderId="0" xfId="0" applyFill="1" applyBorder="1" applyAlignment="1">
      <alignment horizontal="center" vertical="center" textRotation="90"/>
    </xf>
    <xf numFmtId="0" fontId="17" fillId="10" borderId="0" xfId="0" applyFont="1" applyFill="1" applyBorder="1" applyAlignment="1">
      <alignment horizontal="center"/>
    </xf>
    <xf numFmtId="0" fontId="16" fillId="10" borderId="0" xfId="0" applyFont="1" applyFill="1" applyBorder="1" applyAlignment="1">
      <alignment horizontal="center" vertical="center" wrapText="1"/>
    </xf>
    <xf numFmtId="0" fontId="19" fillId="10" borderId="0" xfId="0" applyFont="1" applyFill="1" applyBorder="1" applyAlignment="1">
      <alignment horizontal="center" vertical="center" wrapText="1"/>
    </xf>
    <xf numFmtId="0" fontId="4" fillId="10" borderId="5" xfId="0" applyFont="1" applyFill="1" applyBorder="1" applyAlignment="1">
      <alignment horizontal="center" vertical="center" wrapText="1"/>
    </xf>
    <xf numFmtId="0" fontId="4" fillId="10" borderId="5" xfId="0" applyFont="1" applyFill="1" applyBorder="1" applyAlignment="1">
      <alignment horizontal="center" vertical="center" wrapText="1"/>
    </xf>
    <xf numFmtId="0" fontId="5" fillId="2" borderId="0" xfId="0" applyFont="1" applyFill="1" applyAlignment="1" applyProtection="1">
      <alignment horizontal="center" vertical="center" wrapText="1"/>
      <protection hidden="1"/>
    </xf>
    <xf numFmtId="0" fontId="5" fillId="6" borderId="0" xfId="0" applyFont="1" applyFill="1" applyAlignment="1" applyProtection="1">
      <alignment horizontal="center" vertical="center" wrapText="1"/>
      <protection hidden="1"/>
    </xf>
    <xf numFmtId="0" fontId="6" fillId="2" borderId="0" xfId="0" applyFont="1" applyFill="1" applyBorder="1" applyAlignment="1" applyProtection="1">
      <alignment horizontal="center" vertical="center" wrapText="1"/>
      <protection hidden="1"/>
    </xf>
    <xf numFmtId="0" fontId="5" fillId="2" borderId="0" xfId="0" applyFont="1" applyFill="1" applyBorder="1" applyAlignment="1" applyProtection="1">
      <alignment horizontal="center" vertical="center" wrapText="1"/>
      <protection hidden="1"/>
    </xf>
    <xf numFmtId="0" fontId="28" fillId="2" borderId="0" xfId="0" applyFont="1" applyFill="1" applyAlignment="1" applyProtection="1">
      <alignment horizontal="center" vertical="center" wrapText="1"/>
      <protection hidden="1"/>
    </xf>
    <xf numFmtId="0" fontId="6" fillId="2" borderId="0" xfId="0" applyFont="1" applyFill="1" applyAlignment="1" applyProtection="1">
      <alignment horizontal="center" vertical="center" wrapText="1"/>
      <protection hidden="1"/>
    </xf>
    <xf numFmtId="0" fontId="22" fillId="0" borderId="0" xfId="0" applyFont="1" applyBorder="1" applyAlignment="1" applyProtection="1">
      <alignment horizontal="center" vertical="center" wrapText="1"/>
      <protection hidden="1"/>
    </xf>
    <xf numFmtId="0" fontId="22" fillId="0" borderId="0" xfId="0" applyFont="1" applyBorder="1" applyAlignment="1" applyProtection="1">
      <alignment vertical="center" wrapText="1"/>
      <protection hidden="1"/>
    </xf>
    <xf numFmtId="0" fontId="15" fillId="0" borderId="0" xfId="0" applyFont="1" applyBorder="1" applyAlignment="1" applyProtection="1">
      <alignment horizontal="center" vertical="center" wrapText="1"/>
      <protection hidden="1"/>
    </xf>
    <xf numFmtId="0" fontId="42" fillId="0" borderId="59" xfId="0" applyFont="1" applyBorder="1" applyAlignment="1">
      <alignment horizontal="center" vertical="center" wrapText="1"/>
    </xf>
    <xf numFmtId="0" fontId="42" fillId="0" borderId="60" xfId="0" applyFont="1" applyBorder="1" applyAlignment="1">
      <alignment horizontal="center" vertical="center" wrapText="1"/>
    </xf>
    <xf numFmtId="14" fontId="43" fillId="0" borderId="61" xfId="0" applyNumberFormat="1" applyFont="1" applyBorder="1" applyAlignment="1">
      <alignment horizontal="center" vertical="center" wrapText="1"/>
    </xf>
    <xf numFmtId="0" fontId="44" fillId="0" borderId="59" xfId="0" applyFont="1" applyBorder="1" applyAlignment="1">
      <alignment horizontal="center" vertical="center" wrapText="1"/>
    </xf>
    <xf numFmtId="0" fontId="44" fillId="0" borderId="60" xfId="0" applyFont="1" applyBorder="1" applyAlignment="1">
      <alignment horizontal="center" vertical="center" wrapText="1"/>
    </xf>
    <xf numFmtId="14" fontId="45" fillId="0" borderId="61" xfId="0" applyNumberFormat="1" applyFont="1" applyBorder="1" applyAlignment="1">
      <alignment horizontal="center" vertical="center" wrapText="1"/>
    </xf>
    <xf numFmtId="0" fontId="44" fillId="0" borderId="62" xfId="0" applyFont="1" applyBorder="1" applyAlignment="1">
      <alignment horizontal="center" vertical="center" wrapText="1"/>
    </xf>
    <xf numFmtId="0" fontId="45" fillId="0" borderId="63" xfId="0" applyFont="1" applyBorder="1" applyAlignment="1">
      <alignment horizontal="center" vertical="center" wrapText="1"/>
    </xf>
    <xf numFmtId="0" fontId="27" fillId="0" borderId="0" xfId="0" applyFont="1" applyFill="1" applyBorder="1" applyAlignment="1" applyProtection="1">
      <alignment vertical="center"/>
    </xf>
    <xf numFmtId="0" fontId="42" fillId="0" borderId="64" xfId="0" applyFont="1" applyBorder="1" applyAlignment="1">
      <alignment horizontal="center" vertical="center" wrapText="1"/>
    </xf>
    <xf numFmtId="0" fontId="43" fillId="0" borderId="65" xfId="0" applyFont="1" applyBorder="1" applyAlignment="1">
      <alignment horizontal="center" vertical="center" wrapText="1"/>
    </xf>
    <xf numFmtId="0" fontId="5" fillId="2" borderId="66" xfId="0" applyFont="1" applyFill="1" applyBorder="1" applyAlignment="1">
      <alignment horizontal="center" vertical="center" wrapText="1"/>
    </xf>
    <xf numFmtId="0" fontId="30" fillId="0" borderId="0" xfId="0" applyFont="1" applyBorder="1" applyAlignment="1">
      <alignment vertical="center" wrapText="1"/>
    </xf>
    <xf numFmtId="0" fontId="1" fillId="0" borderId="0" xfId="0" applyFont="1" applyBorder="1" applyAlignment="1">
      <alignment horizontal="center" vertical="center" wrapText="1"/>
    </xf>
    <xf numFmtId="0" fontId="1" fillId="0" borderId="0" xfId="0" applyFont="1" applyBorder="1" applyAlignment="1">
      <alignment horizontal="center" wrapText="1"/>
    </xf>
    <xf numFmtId="0" fontId="30" fillId="0" borderId="66" xfId="0" applyFont="1" applyBorder="1" applyAlignment="1">
      <alignment vertical="center" wrapText="1"/>
    </xf>
    <xf numFmtId="0" fontId="2" fillId="2" borderId="58" xfId="0" applyFont="1" applyFill="1" applyBorder="1" applyAlignment="1">
      <alignment horizontal="center" vertical="center" wrapText="1"/>
    </xf>
    <xf numFmtId="0" fontId="5" fillId="2" borderId="67" xfId="0" applyFont="1" applyFill="1" applyBorder="1" applyAlignment="1">
      <alignment horizontal="center" vertical="center" wrapText="1"/>
    </xf>
    <xf numFmtId="0" fontId="6" fillId="2" borderId="23" xfId="0" applyFont="1" applyFill="1" applyBorder="1" applyAlignment="1">
      <alignment horizontal="center" vertical="center" wrapText="1"/>
    </xf>
    <xf numFmtId="0" fontId="21" fillId="10" borderId="21" xfId="0" applyFont="1" applyFill="1" applyBorder="1" applyAlignment="1" applyProtection="1">
      <alignment horizontal="center" vertical="center" wrapText="1"/>
    </xf>
    <xf numFmtId="0" fontId="21" fillId="10" borderId="13" xfId="0" applyFont="1" applyFill="1" applyBorder="1" applyAlignment="1" applyProtection="1">
      <alignment horizontal="center" vertical="center" wrapText="1"/>
    </xf>
    <xf numFmtId="0" fontId="16" fillId="9" borderId="20" xfId="0" applyFont="1" applyFill="1" applyBorder="1" applyAlignment="1" applyProtection="1">
      <alignment vertical="center" wrapText="1"/>
    </xf>
    <xf numFmtId="0" fontId="16" fillId="9" borderId="2" xfId="0" applyFont="1" applyFill="1" applyBorder="1" applyAlignment="1" applyProtection="1">
      <alignment vertical="center" wrapText="1"/>
    </xf>
    <xf numFmtId="0" fontId="36" fillId="2" borderId="45" xfId="0" applyFont="1" applyFill="1" applyBorder="1" applyAlignment="1">
      <alignment horizontal="center" vertical="center" wrapText="1"/>
    </xf>
    <xf numFmtId="0" fontId="29" fillId="2" borderId="0" xfId="0" applyFont="1" applyFill="1" applyBorder="1" applyAlignment="1">
      <alignment horizontal="center" vertical="center" wrapText="1"/>
    </xf>
    <xf numFmtId="0" fontId="29" fillId="2" borderId="3" xfId="0" applyFont="1" applyFill="1" applyBorder="1" applyAlignment="1">
      <alignment horizontal="center" vertical="center" wrapText="1"/>
    </xf>
    <xf numFmtId="0" fontId="36" fillId="2" borderId="44" xfId="0" applyFont="1" applyFill="1" applyBorder="1" applyAlignment="1">
      <alignment horizontal="center" vertical="center" wrapText="1"/>
    </xf>
    <xf numFmtId="0" fontId="4" fillId="2" borderId="24" xfId="0" applyFont="1" applyFill="1" applyBorder="1" applyAlignment="1">
      <alignment horizontal="center" vertical="center" wrapText="1"/>
    </xf>
    <xf numFmtId="0" fontId="4" fillId="2" borderId="38" xfId="0" applyFont="1" applyFill="1" applyBorder="1" applyAlignment="1">
      <alignment horizontal="center" vertical="center" wrapText="1"/>
    </xf>
    <xf numFmtId="0" fontId="28" fillId="15" borderId="0" xfId="0" applyFont="1" applyFill="1" applyBorder="1" applyAlignment="1">
      <alignment horizontal="center" vertical="center" wrapText="1"/>
    </xf>
    <xf numFmtId="0" fontId="28" fillId="15" borderId="2" xfId="0" applyFont="1" applyFill="1" applyBorder="1" applyAlignment="1">
      <alignment horizontal="center" vertical="center" wrapText="1"/>
    </xf>
    <xf numFmtId="0" fontId="0" fillId="0" borderId="2" xfId="0" applyBorder="1" applyAlignment="1">
      <alignment horizontal="justify" vertical="center" wrapText="1"/>
    </xf>
    <xf numFmtId="0" fontId="0" fillId="0" borderId="2" xfId="0" applyBorder="1" applyAlignment="1">
      <alignment horizontal="justify" vertical="center"/>
    </xf>
    <xf numFmtId="0" fontId="6" fillId="2" borderId="2"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29" fillId="2" borderId="2"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34" fillId="2" borderId="0" xfId="0" applyFont="1" applyFill="1" applyBorder="1" applyAlignment="1">
      <alignment vertical="center" wrapText="1"/>
    </xf>
    <xf numFmtId="0" fontId="3" fillId="2" borderId="0"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35" fillId="2" borderId="0" xfId="0" applyFont="1" applyFill="1" applyBorder="1" applyAlignment="1">
      <alignment horizontal="center" vertical="center" wrapText="1"/>
    </xf>
    <xf numFmtId="0" fontId="24" fillId="2" borderId="0" xfId="0" applyFont="1" applyFill="1" applyBorder="1" applyAlignment="1" applyProtection="1">
      <alignment horizontal="center" vertical="center"/>
    </xf>
    <xf numFmtId="0" fontId="3" fillId="2" borderId="0" xfId="0" applyFont="1" applyFill="1" applyAlignment="1">
      <alignment horizontal="center" vertical="center" wrapText="1"/>
    </xf>
    <xf numFmtId="0" fontId="17" fillId="2" borderId="2" xfId="0" applyFont="1" applyFill="1" applyBorder="1" applyAlignment="1" applyProtection="1">
      <alignment horizontal="center" vertical="center" wrapText="1"/>
    </xf>
    <xf numFmtId="0" fontId="17" fillId="2" borderId="14" xfId="0" applyFont="1" applyFill="1" applyBorder="1" applyAlignment="1" applyProtection="1">
      <alignment horizontal="center" vertical="center" wrapText="1"/>
    </xf>
    <xf numFmtId="0" fontId="16" fillId="9" borderId="2" xfId="0" applyFont="1" applyFill="1" applyBorder="1" applyAlignment="1" applyProtection="1">
      <alignment horizontal="center" vertical="center" wrapText="1"/>
    </xf>
    <xf numFmtId="0" fontId="16" fillId="9" borderId="14" xfId="0" applyFont="1" applyFill="1" applyBorder="1" applyAlignment="1" applyProtection="1">
      <alignment horizontal="center" vertical="center" wrapText="1"/>
    </xf>
    <xf numFmtId="0" fontId="15" fillId="0" borderId="1" xfId="0" applyFont="1" applyFill="1" applyBorder="1" applyAlignment="1" applyProtection="1">
      <alignment horizontal="center" vertical="center" wrapText="1"/>
    </xf>
    <xf numFmtId="0" fontId="15" fillId="0" borderId="18" xfId="0" applyFont="1" applyFill="1" applyBorder="1" applyAlignment="1" applyProtection="1">
      <alignment horizontal="center" vertical="center" wrapText="1"/>
    </xf>
    <xf numFmtId="0" fontId="13" fillId="5" borderId="1" xfId="0" applyFont="1" applyFill="1" applyBorder="1" applyAlignment="1" applyProtection="1">
      <alignment horizontal="center" vertical="center" wrapText="1"/>
      <protection locked="0"/>
    </xf>
    <xf numFmtId="0" fontId="13" fillId="5" borderId="18" xfId="0" applyFont="1" applyFill="1" applyBorder="1" applyAlignment="1" applyProtection="1">
      <alignment horizontal="center" vertical="center" wrapText="1"/>
      <protection locked="0"/>
    </xf>
    <xf numFmtId="0" fontId="15" fillId="2" borderId="3" xfId="0" applyFont="1" applyFill="1" applyBorder="1" applyAlignment="1" applyProtection="1">
      <alignment horizontal="center" vertical="center" wrapText="1"/>
    </xf>
    <xf numFmtId="0" fontId="16" fillId="9" borderId="34" xfId="0" applyFont="1" applyFill="1" applyBorder="1" applyAlignment="1" applyProtection="1">
      <alignment horizontal="center" vertical="center" wrapText="1"/>
    </xf>
    <xf numFmtId="0" fontId="2" fillId="2" borderId="6" xfId="0" applyFont="1" applyFill="1" applyBorder="1" applyAlignment="1" applyProtection="1">
      <alignment vertical="center" wrapText="1"/>
    </xf>
    <xf numFmtId="0" fontId="44" fillId="0" borderId="64" xfId="0" applyFont="1" applyBorder="1" applyAlignment="1">
      <alignment horizontal="center" vertical="center" wrapText="1"/>
    </xf>
    <xf numFmtId="0" fontId="45" fillId="0" borderId="65" xfId="0" applyFont="1" applyBorder="1" applyAlignment="1">
      <alignment horizontal="center" vertical="center" wrapText="1"/>
    </xf>
    <xf numFmtId="0" fontId="13" fillId="2" borderId="2" xfId="0" applyFont="1" applyFill="1" applyBorder="1" applyAlignment="1" applyProtection="1">
      <alignment horizontal="center" vertical="center" wrapText="1"/>
      <protection locked="0" hidden="1"/>
    </xf>
    <xf numFmtId="0" fontId="13" fillId="2" borderId="2" xfId="0" applyFont="1" applyFill="1" applyBorder="1" applyAlignment="1" applyProtection="1">
      <alignment horizontal="center" vertical="center" wrapText="1"/>
      <protection hidden="1"/>
    </xf>
    <xf numFmtId="0" fontId="13" fillId="2" borderId="2" xfId="0" applyFont="1" applyFill="1" applyBorder="1" applyAlignment="1" applyProtection="1">
      <alignment horizontal="center" vertical="center" wrapText="1"/>
      <protection locked="0"/>
    </xf>
    <xf numFmtId="0" fontId="17" fillId="2" borderId="2" xfId="0" applyFont="1" applyFill="1" applyBorder="1" applyAlignment="1" applyProtection="1">
      <alignment horizontal="center" vertical="center" wrapText="1"/>
      <protection locked="0"/>
    </xf>
    <xf numFmtId="0" fontId="16" fillId="9" borderId="2" xfId="0" applyFont="1" applyFill="1" applyBorder="1" applyAlignment="1" applyProtection="1">
      <alignment horizontal="center" vertical="center" wrapText="1"/>
    </xf>
    <xf numFmtId="0" fontId="16" fillId="9" borderId="14" xfId="0" applyFont="1" applyFill="1" applyBorder="1" applyAlignment="1" applyProtection="1">
      <alignment horizontal="center" vertical="center" wrapText="1"/>
    </xf>
    <xf numFmtId="0" fontId="17" fillId="2" borderId="1" xfId="0" applyFont="1" applyFill="1" applyBorder="1" applyAlignment="1" applyProtection="1">
      <alignment horizontal="center" vertical="center" wrapText="1"/>
      <protection locked="0"/>
    </xf>
    <xf numFmtId="0" fontId="13" fillId="2" borderId="1" xfId="0" applyFont="1" applyFill="1" applyBorder="1" applyAlignment="1" applyProtection="1">
      <alignment vertical="center" wrapText="1"/>
      <protection locked="0"/>
    </xf>
    <xf numFmtId="0" fontId="13" fillId="2" borderId="1" xfId="0" applyFont="1" applyFill="1" applyBorder="1" applyAlignment="1" applyProtection="1">
      <alignment vertical="center" wrapText="1"/>
      <protection hidden="1"/>
    </xf>
    <xf numFmtId="0" fontId="13" fillId="2" borderId="1" xfId="0" applyFont="1" applyFill="1" applyBorder="1" applyAlignment="1" applyProtection="1">
      <alignment horizontal="center" vertical="center" wrapText="1"/>
      <protection locked="0"/>
    </xf>
    <xf numFmtId="0" fontId="13" fillId="2" borderId="1" xfId="0" applyFont="1" applyFill="1" applyBorder="1" applyAlignment="1" applyProtection="1">
      <alignment horizontal="center" vertical="center" wrapText="1"/>
      <protection locked="0" hidden="1"/>
    </xf>
    <xf numFmtId="0" fontId="13" fillId="2" borderId="1" xfId="0" applyFont="1" applyFill="1" applyBorder="1" applyAlignment="1" applyProtection="1">
      <alignment horizontal="center" vertical="center" wrapText="1"/>
      <protection hidden="1"/>
    </xf>
    <xf numFmtId="0" fontId="21" fillId="2" borderId="1" xfId="0" applyFont="1" applyFill="1" applyBorder="1" applyAlignment="1" applyProtection="1">
      <alignment horizontal="center" vertical="center" wrapText="1"/>
      <protection locked="0"/>
    </xf>
    <xf numFmtId="0" fontId="21" fillId="0" borderId="42" xfId="0" applyFont="1" applyFill="1" applyBorder="1" applyAlignment="1" applyProtection="1">
      <alignment horizontal="center" vertical="center" wrapText="1"/>
      <protection locked="0"/>
    </xf>
    <xf numFmtId="9" fontId="19" fillId="9" borderId="14" xfId="0" applyNumberFormat="1" applyFont="1" applyFill="1" applyBorder="1" applyAlignment="1" applyProtection="1">
      <alignment horizontal="center" vertical="center" wrapText="1"/>
    </xf>
    <xf numFmtId="0" fontId="19" fillId="9" borderId="14" xfId="0" applyFont="1" applyFill="1" applyBorder="1" applyAlignment="1" applyProtection="1">
      <alignment horizontal="center" vertical="center" wrapText="1"/>
    </xf>
    <xf numFmtId="0" fontId="19" fillId="9" borderId="14" xfId="0" applyFont="1" applyFill="1" applyBorder="1" applyAlignment="1" applyProtection="1">
      <alignment horizontal="center" vertical="center" wrapText="1"/>
      <protection hidden="1"/>
    </xf>
    <xf numFmtId="9" fontId="19" fillId="9" borderId="14" xfId="0" applyNumberFormat="1" applyFont="1" applyFill="1" applyBorder="1" applyAlignment="1" applyProtection="1">
      <alignment horizontal="center" vertical="center" wrapText="1"/>
      <protection hidden="1"/>
    </xf>
    <xf numFmtId="0" fontId="19" fillId="9" borderId="14" xfId="0" applyFont="1" applyFill="1" applyBorder="1" applyAlignment="1" applyProtection="1">
      <alignment vertical="center" wrapText="1"/>
      <protection hidden="1"/>
    </xf>
    <xf numFmtId="0" fontId="19" fillId="9" borderId="14" xfId="0" applyFont="1" applyFill="1" applyBorder="1" applyAlignment="1" applyProtection="1">
      <alignment vertical="center" wrapText="1"/>
    </xf>
    <xf numFmtId="0" fontId="20" fillId="9" borderId="14" xfId="0" applyFont="1" applyFill="1" applyBorder="1" applyAlignment="1" applyProtection="1">
      <alignment horizontal="center" vertical="center" wrapText="1"/>
    </xf>
    <xf numFmtId="0" fontId="13" fillId="2" borderId="2" xfId="0" applyFont="1" applyFill="1" applyBorder="1" applyAlignment="1" applyProtection="1">
      <alignment horizontal="center" vertical="center" wrapText="1"/>
      <protection hidden="1"/>
    </xf>
    <xf numFmtId="0" fontId="13" fillId="2" borderId="2" xfId="0" applyFont="1" applyFill="1" applyBorder="1" applyAlignment="1" applyProtection="1">
      <alignment horizontal="center" vertical="center" wrapText="1"/>
      <protection locked="0"/>
    </xf>
    <xf numFmtId="0" fontId="15" fillId="2" borderId="2" xfId="0" applyFont="1" applyFill="1" applyBorder="1" applyAlignment="1" applyProtection="1">
      <alignment horizontal="center" vertical="center" wrapText="1"/>
      <protection locked="0"/>
    </xf>
    <xf numFmtId="0" fontId="15" fillId="10" borderId="2" xfId="0" applyFont="1" applyFill="1" applyBorder="1" applyAlignment="1" applyProtection="1">
      <alignment horizontal="center" vertical="center" wrapText="1"/>
      <protection locked="0"/>
    </xf>
    <xf numFmtId="0" fontId="17" fillId="2" borderId="2" xfId="0" applyFont="1" applyFill="1" applyBorder="1" applyAlignment="1" applyProtection="1">
      <alignment horizontal="center" vertical="center" wrapText="1"/>
      <protection locked="0"/>
    </xf>
    <xf numFmtId="0" fontId="13" fillId="2" borderId="1" xfId="0" applyFont="1" applyFill="1" applyBorder="1" applyAlignment="1" applyProtection="1">
      <alignment horizontal="center" vertical="center" wrapText="1"/>
      <protection locked="0"/>
    </xf>
    <xf numFmtId="0" fontId="17" fillId="10" borderId="2" xfId="0" applyFont="1" applyFill="1" applyBorder="1" applyAlignment="1" applyProtection="1">
      <alignment horizontal="center" vertical="center" wrapText="1"/>
      <protection locked="0"/>
    </xf>
    <xf numFmtId="0" fontId="13" fillId="10" borderId="2" xfId="0" applyFont="1" applyFill="1" applyBorder="1" applyAlignment="1" applyProtection="1">
      <alignment horizontal="center" vertical="center" wrapText="1"/>
      <protection locked="0"/>
    </xf>
    <xf numFmtId="14" fontId="21" fillId="10" borderId="2" xfId="0" applyNumberFormat="1" applyFont="1" applyFill="1" applyBorder="1" applyAlignment="1" applyProtection="1">
      <alignment horizontal="center" vertical="center" wrapText="1"/>
      <protection locked="0"/>
    </xf>
    <xf numFmtId="0" fontId="15" fillId="10" borderId="2" xfId="0" applyFont="1" applyFill="1" applyBorder="1" applyAlignment="1" applyProtection="1">
      <alignment vertical="center" wrapText="1"/>
      <protection locked="0"/>
    </xf>
    <xf numFmtId="14" fontId="15" fillId="2" borderId="2" xfId="0" applyNumberFormat="1" applyFont="1" applyFill="1" applyBorder="1" applyAlignment="1" applyProtection="1">
      <alignment horizontal="center" vertical="center" wrapText="1"/>
      <protection locked="0"/>
    </xf>
    <xf numFmtId="0" fontId="21" fillId="0" borderId="2" xfId="0" applyFont="1" applyFill="1" applyBorder="1" applyAlignment="1" applyProtection="1">
      <alignment horizontal="center" vertical="center" wrapText="1"/>
      <protection locked="0"/>
    </xf>
    <xf numFmtId="0" fontId="16" fillId="10" borderId="0" xfId="0" applyFont="1" applyFill="1" applyAlignment="1">
      <alignment horizontal="center" vertical="center" wrapText="1"/>
    </xf>
    <xf numFmtId="0" fontId="16" fillId="10" borderId="55" xfId="0" applyFont="1" applyFill="1" applyBorder="1" applyAlignment="1">
      <alignment horizontal="center" vertical="center" wrapText="1"/>
    </xf>
    <xf numFmtId="0" fontId="16" fillId="10" borderId="56" xfId="0" applyFont="1" applyFill="1" applyBorder="1" applyAlignment="1">
      <alignment horizontal="center" vertical="center" wrapText="1"/>
    </xf>
    <xf numFmtId="0" fontId="16" fillId="10" borderId="57" xfId="0" applyFont="1" applyFill="1" applyBorder="1" applyAlignment="1">
      <alignment horizontal="center" vertical="center" wrapText="1"/>
    </xf>
    <xf numFmtId="0" fontId="16" fillId="10" borderId="35" xfId="0" applyFont="1" applyFill="1" applyBorder="1" applyAlignment="1">
      <alignment horizontal="center" vertical="center" wrapText="1"/>
    </xf>
    <xf numFmtId="0" fontId="16" fillId="10" borderId="36" xfId="0" applyFont="1" applyFill="1" applyBorder="1" applyAlignment="1">
      <alignment horizontal="center" vertical="center" wrapText="1"/>
    </xf>
    <xf numFmtId="0" fontId="16" fillId="10" borderId="0" xfId="0" applyFont="1" applyFill="1" applyAlignment="1">
      <alignment horizontal="center" vertical="center"/>
    </xf>
    <xf numFmtId="0" fontId="16" fillId="10" borderId="3" xfId="0" applyFont="1" applyFill="1" applyBorder="1" applyAlignment="1" applyProtection="1">
      <alignment vertical="center" wrapText="1"/>
    </xf>
    <xf numFmtId="0" fontId="16" fillId="10" borderId="0" xfId="0" applyFont="1" applyFill="1" applyBorder="1" applyAlignment="1" applyProtection="1">
      <alignment vertical="center" wrapText="1"/>
    </xf>
    <xf numFmtId="0" fontId="16" fillId="10" borderId="0" xfId="0" applyFont="1" applyFill="1" applyBorder="1" applyAlignment="1" applyProtection="1">
      <alignment horizontal="center" vertical="center" wrapText="1"/>
    </xf>
    <xf numFmtId="0" fontId="16" fillId="10" borderId="0" xfId="0" applyFont="1" applyFill="1" applyAlignment="1">
      <alignment vertical="center"/>
    </xf>
    <xf numFmtId="0" fontId="15" fillId="2" borderId="14" xfId="0" applyFont="1" applyFill="1" applyBorder="1" applyAlignment="1" applyProtection="1">
      <alignment vertical="center" wrapText="1"/>
      <protection locked="0"/>
    </xf>
    <xf numFmtId="0" fontId="21" fillId="0" borderId="13" xfId="0" applyFont="1" applyBorder="1" applyAlignment="1" applyProtection="1">
      <alignment horizontal="center" vertical="center" wrapText="1"/>
      <protection locked="0"/>
    </xf>
    <xf numFmtId="0" fontId="16" fillId="0" borderId="2" xfId="0" applyFont="1" applyBorder="1" applyAlignment="1" applyProtection="1">
      <alignment horizontal="center" vertical="center" wrapText="1"/>
      <protection locked="0"/>
    </xf>
    <xf numFmtId="0" fontId="15" fillId="2" borderId="2" xfId="0" applyFont="1" applyFill="1" applyBorder="1" applyAlignment="1" applyProtection="1">
      <alignment horizontal="center" vertical="center" wrapText="1"/>
      <protection locked="0"/>
    </xf>
    <xf numFmtId="0" fontId="17" fillId="2" borderId="2" xfId="0" applyFont="1" applyFill="1" applyBorder="1" applyAlignment="1" applyProtection="1">
      <alignment horizontal="center" vertical="center" wrapText="1"/>
      <protection locked="0"/>
    </xf>
    <xf numFmtId="0" fontId="2" fillId="2" borderId="2" xfId="0" applyFont="1" applyFill="1" applyBorder="1" applyAlignment="1" applyProtection="1">
      <alignment vertical="center" wrapText="1"/>
      <protection locked="0"/>
    </xf>
    <xf numFmtId="0" fontId="17" fillId="2" borderId="2" xfId="0" applyFont="1" applyFill="1" applyBorder="1" applyAlignment="1" applyProtection="1">
      <alignment horizontal="left" vertical="center" wrapText="1"/>
      <protection locked="0"/>
    </xf>
    <xf numFmtId="0" fontId="16" fillId="0" borderId="2" xfId="0" applyFont="1" applyBorder="1" applyAlignment="1" applyProtection="1">
      <alignment vertical="center" wrapText="1"/>
      <protection locked="0"/>
    </xf>
    <xf numFmtId="9" fontId="16" fillId="0" borderId="2" xfId="0" applyNumberFormat="1" applyFont="1" applyBorder="1" applyAlignment="1" applyProtection="1">
      <alignment vertical="center" wrapText="1"/>
      <protection locked="0"/>
    </xf>
    <xf numFmtId="0" fontId="13" fillId="2" borderId="2" xfId="0" applyFont="1" applyFill="1" applyBorder="1" applyAlignment="1" applyProtection="1">
      <alignment horizontal="center" vertical="center" wrapText="1"/>
      <protection hidden="1"/>
    </xf>
    <xf numFmtId="0" fontId="17" fillId="2" borderId="2" xfId="0" applyFont="1" applyFill="1" applyBorder="1" applyAlignment="1" applyProtection="1">
      <alignment horizontal="center" vertical="center" wrapText="1"/>
      <protection locked="0"/>
    </xf>
    <xf numFmtId="0" fontId="13" fillId="2" borderId="2" xfId="0" applyFont="1" applyFill="1" applyBorder="1" applyAlignment="1" applyProtection="1">
      <alignment horizontal="center" vertical="center" wrapText="1"/>
      <protection locked="0" hidden="1"/>
    </xf>
    <xf numFmtId="0" fontId="15" fillId="2" borderId="2" xfId="0" applyFont="1" applyFill="1" applyBorder="1" applyAlignment="1" applyProtection="1">
      <alignment horizontal="center" vertical="center" wrapText="1"/>
      <protection locked="0"/>
    </xf>
    <xf numFmtId="0" fontId="13" fillId="2" borderId="2" xfId="0" applyFont="1" applyFill="1" applyBorder="1" applyAlignment="1" applyProtection="1">
      <alignment horizontal="center" vertical="center" wrapText="1"/>
      <protection locked="0"/>
    </xf>
    <xf numFmtId="0" fontId="17" fillId="0" borderId="2" xfId="0" applyFont="1" applyBorder="1" applyAlignment="1" applyProtection="1">
      <alignment horizontal="center" vertical="center" wrapText="1"/>
      <protection locked="0"/>
    </xf>
    <xf numFmtId="0" fontId="13" fillId="2" borderId="14" xfId="0" applyFont="1" applyFill="1" applyBorder="1" applyAlignment="1" applyProtection="1">
      <alignment horizontal="center" vertical="center" wrapText="1"/>
      <protection locked="0" hidden="1"/>
    </xf>
    <xf numFmtId="0" fontId="17" fillId="2" borderId="14" xfId="0" applyFont="1" applyFill="1" applyBorder="1" applyAlignment="1" applyProtection="1">
      <alignment horizontal="center" vertical="center" wrapText="1"/>
      <protection locked="0"/>
    </xf>
    <xf numFmtId="0" fontId="15" fillId="2" borderId="14" xfId="0" applyFont="1" applyFill="1" applyBorder="1" applyAlignment="1" applyProtection="1">
      <alignment horizontal="center" vertical="center" wrapText="1"/>
      <protection locked="0"/>
    </xf>
    <xf numFmtId="0" fontId="13" fillId="2" borderId="14" xfId="0" applyFont="1" applyFill="1" applyBorder="1" applyAlignment="1" applyProtection="1">
      <alignment horizontal="center" vertical="center" wrapText="1"/>
      <protection hidden="1"/>
    </xf>
    <xf numFmtId="0" fontId="13" fillId="2" borderId="14" xfId="0" applyFont="1" applyFill="1" applyBorder="1" applyAlignment="1" applyProtection="1">
      <alignment horizontal="center" vertical="center" wrapText="1"/>
      <protection locked="0"/>
    </xf>
    <xf numFmtId="0" fontId="17" fillId="2" borderId="11" xfId="0" applyFont="1" applyFill="1" applyBorder="1" applyAlignment="1" applyProtection="1">
      <alignment horizontal="center" vertical="center" wrapText="1"/>
      <protection locked="0"/>
    </xf>
    <xf numFmtId="0" fontId="17" fillId="2" borderId="20" xfId="0" applyFont="1" applyFill="1" applyBorder="1" applyAlignment="1" applyProtection="1">
      <alignment horizontal="center" vertical="center" wrapText="1"/>
      <protection locked="0"/>
    </xf>
    <xf numFmtId="0" fontId="17" fillId="0" borderId="11" xfId="0" applyFont="1" applyBorder="1" applyAlignment="1" applyProtection="1">
      <alignment vertical="center" wrapText="1"/>
      <protection locked="0"/>
    </xf>
    <xf numFmtId="0" fontId="15" fillId="2" borderId="11" xfId="0" applyFont="1" applyFill="1" applyBorder="1" applyAlignment="1" applyProtection="1">
      <alignment vertical="center" wrapText="1"/>
      <protection locked="0"/>
    </xf>
    <xf numFmtId="0" fontId="13" fillId="2" borderId="11" xfId="0" applyFont="1" applyFill="1" applyBorder="1" applyAlignment="1" applyProtection="1">
      <alignment vertical="center" wrapText="1"/>
      <protection locked="0"/>
    </xf>
    <xf numFmtId="0" fontId="13" fillId="2" borderId="11" xfId="0" applyFont="1" applyFill="1" applyBorder="1" applyAlignment="1" applyProtection="1">
      <alignment vertical="center" wrapText="1"/>
      <protection hidden="1"/>
    </xf>
    <xf numFmtId="0" fontId="13" fillId="2" borderId="11" xfId="0" applyFont="1" applyFill="1" applyBorder="1" applyAlignment="1" applyProtection="1">
      <alignment horizontal="center" vertical="center" wrapText="1"/>
      <protection locked="0"/>
    </xf>
    <xf numFmtId="0" fontId="13" fillId="2" borderId="11" xfId="0" applyFont="1" applyFill="1" applyBorder="1" applyAlignment="1" applyProtection="1">
      <alignment horizontal="center" vertical="center" wrapText="1"/>
      <protection locked="0" hidden="1"/>
    </xf>
    <xf numFmtId="0" fontId="13" fillId="2" borderId="11" xfId="0" applyFont="1" applyFill="1" applyBorder="1" applyAlignment="1" applyProtection="1">
      <alignment horizontal="center" vertical="center" wrapText="1"/>
      <protection hidden="1"/>
    </xf>
    <xf numFmtId="0" fontId="21" fillId="0" borderId="11" xfId="0" applyFont="1" applyFill="1" applyBorder="1" applyAlignment="1" applyProtection="1">
      <alignment horizontal="center" vertical="center" wrapText="1"/>
      <protection locked="0"/>
    </xf>
    <xf numFmtId="0" fontId="21" fillId="2" borderId="11" xfId="0" applyFont="1" applyFill="1" applyBorder="1" applyAlignment="1" applyProtection="1">
      <alignment horizontal="center" vertical="center" wrapText="1"/>
      <protection locked="0"/>
    </xf>
    <xf numFmtId="14" fontId="21" fillId="2" borderId="11" xfId="0" applyNumberFormat="1" applyFont="1" applyFill="1" applyBorder="1" applyAlignment="1" applyProtection="1">
      <alignment horizontal="center" vertical="center" wrapText="1"/>
      <protection locked="0"/>
    </xf>
    <xf numFmtId="0" fontId="15" fillId="2" borderId="20" xfId="0" applyFont="1" applyFill="1" applyBorder="1" applyAlignment="1" applyProtection="1">
      <alignment vertical="center" wrapText="1"/>
      <protection locked="0"/>
    </xf>
    <xf numFmtId="0" fontId="13" fillId="2" borderId="20" xfId="0" applyFont="1" applyFill="1" applyBorder="1" applyAlignment="1" applyProtection="1">
      <alignment vertical="center" wrapText="1"/>
      <protection locked="0"/>
    </xf>
    <xf numFmtId="0" fontId="13" fillId="2" borderId="20" xfId="0" applyFont="1" applyFill="1" applyBorder="1" applyAlignment="1" applyProtection="1">
      <alignment vertical="center" wrapText="1"/>
      <protection hidden="1"/>
    </xf>
    <xf numFmtId="0" fontId="13" fillId="2" borderId="20" xfId="0" applyFont="1" applyFill="1" applyBorder="1" applyAlignment="1" applyProtection="1">
      <alignment horizontal="center" vertical="center" wrapText="1"/>
      <protection locked="0"/>
    </xf>
    <xf numFmtId="0" fontId="13" fillId="2" borderId="20" xfId="0" applyFont="1" applyFill="1" applyBorder="1" applyAlignment="1" applyProtection="1">
      <alignment horizontal="center" vertical="center" wrapText="1"/>
      <protection locked="0" hidden="1"/>
    </xf>
    <xf numFmtId="0" fontId="13" fillId="2" borderId="20" xfId="0" applyFont="1" applyFill="1" applyBorder="1" applyAlignment="1" applyProtection="1">
      <alignment horizontal="center" vertical="center" wrapText="1"/>
      <protection hidden="1"/>
    </xf>
    <xf numFmtId="0" fontId="21" fillId="2" borderId="20" xfId="0" applyFont="1" applyFill="1" applyBorder="1" applyAlignment="1" applyProtection="1">
      <alignment horizontal="center" vertical="center" wrapText="1"/>
      <protection locked="0"/>
    </xf>
    <xf numFmtId="0" fontId="15" fillId="2" borderId="20" xfId="0" applyFont="1" applyFill="1" applyBorder="1" applyAlignment="1" applyProtection="1">
      <alignment horizontal="center" vertical="center" wrapText="1"/>
      <protection locked="0"/>
    </xf>
    <xf numFmtId="14" fontId="21" fillId="2" borderId="20" xfId="0" applyNumberFormat="1" applyFont="1" applyFill="1" applyBorder="1" applyAlignment="1" applyProtection="1">
      <alignment horizontal="center" vertical="center" wrapText="1"/>
      <protection locked="0"/>
    </xf>
    <xf numFmtId="0" fontId="21" fillId="0" borderId="21" xfId="0" applyFont="1" applyFill="1" applyBorder="1" applyAlignment="1" applyProtection="1">
      <alignment horizontal="center" vertical="center" wrapText="1"/>
      <protection locked="0"/>
    </xf>
    <xf numFmtId="0" fontId="21" fillId="0" borderId="37" xfId="0" applyFont="1" applyFill="1" applyBorder="1" applyAlignment="1" applyProtection="1">
      <alignment horizontal="center" vertical="center" wrapText="1"/>
      <protection locked="0"/>
    </xf>
    <xf numFmtId="14" fontId="13" fillId="2" borderId="2" xfId="0" applyNumberFormat="1" applyFont="1" applyFill="1" applyBorder="1" applyAlignment="1" applyProtection="1">
      <alignment horizontal="center" vertical="center" wrapText="1"/>
      <protection locked="0"/>
    </xf>
    <xf numFmtId="14" fontId="13" fillId="2" borderId="20" xfId="0" applyNumberFormat="1" applyFont="1" applyFill="1" applyBorder="1" applyAlignment="1" applyProtection="1">
      <alignment horizontal="center" vertical="center" wrapText="1"/>
      <protection locked="0"/>
    </xf>
    <xf numFmtId="0" fontId="15" fillId="0" borderId="13" xfId="0" applyFont="1" applyBorder="1" applyAlignment="1" applyProtection="1">
      <alignment horizontal="center" vertical="center" wrapText="1"/>
      <protection locked="0"/>
    </xf>
    <xf numFmtId="0" fontId="22" fillId="0" borderId="20" xfId="0" applyFont="1" applyFill="1" applyBorder="1" applyAlignment="1" applyProtection="1">
      <alignment horizontal="center" vertical="center" wrapText="1"/>
    </xf>
    <xf numFmtId="0" fontId="22" fillId="0" borderId="2" xfId="0" applyFont="1" applyFill="1" applyBorder="1" applyAlignment="1" applyProtection="1">
      <alignment horizontal="center" vertical="center" wrapText="1"/>
    </xf>
    <xf numFmtId="0" fontId="22" fillId="0" borderId="14" xfId="0" applyFont="1" applyFill="1" applyBorder="1" applyAlignment="1" applyProtection="1">
      <alignment horizontal="center" vertical="center" wrapText="1"/>
    </xf>
    <xf numFmtId="0" fontId="16" fillId="0" borderId="20" xfId="0" applyFont="1" applyFill="1" applyBorder="1" applyAlignment="1" applyProtection="1">
      <alignment horizontal="center" vertical="center" wrapText="1"/>
    </xf>
    <xf numFmtId="0" fontId="16" fillId="0" borderId="2" xfId="0" applyFont="1" applyFill="1" applyBorder="1" applyAlignment="1" applyProtection="1">
      <alignment horizontal="center" vertical="center" wrapText="1"/>
    </xf>
    <xf numFmtId="0" fontId="16" fillId="0" borderId="14" xfId="0" applyFont="1" applyFill="1" applyBorder="1" applyAlignment="1" applyProtection="1">
      <alignment horizontal="center" vertical="center" wrapText="1"/>
    </xf>
    <xf numFmtId="0" fontId="16" fillId="0" borderId="20" xfId="0" applyFont="1" applyBorder="1" applyAlignment="1" applyProtection="1">
      <alignment horizontal="center" vertical="center" wrapText="1"/>
      <protection locked="0"/>
    </xf>
    <xf numFmtId="0" fontId="16" fillId="0" borderId="2" xfId="0" applyFont="1" applyBorder="1" applyAlignment="1" applyProtection="1">
      <alignment horizontal="center" vertical="center" wrapText="1"/>
      <protection locked="0"/>
    </xf>
    <xf numFmtId="0" fontId="16" fillId="0" borderId="14" xfId="0" applyFont="1" applyBorder="1" applyAlignment="1" applyProtection="1">
      <alignment horizontal="center" vertical="center" wrapText="1"/>
      <protection locked="0"/>
    </xf>
    <xf numFmtId="9" fontId="16" fillId="0" borderId="20" xfId="0" applyNumberFormat="1" applyFont="1" applyBorder="1" applyAlignment="1" applyProtection="1">
      <alignment horizontal="center" vertical="center" wrapText="1"/>
      <protection locked="0"/>
    </xf>
    <xf numFmtId="0" fontId="13" fillId="2" borderId="20" xfId="0" applyFont="1" applyFill="1" applyBorder="1" applyAlignment="1" applyProtection="1">
      <alignment horizontal="center" vertical="center" wrapText="1"/>
      <protection locked="0" hidden="1"/>
    </xf>
    <xf numFmtId="0" fontId="13" fillId="2" borderId="2" xfId="0" applyFont="1" applyFill="1" applyBorder="1" applyAlignment="1" applyProtection="1">
      <alignment horizontal="center" vertical="center" wrapText="1"/>
      <protection locked="0" hidden="1"/>
    </xf>
    <xf numFmtId="0" fontId="13" fillId="2" borderId="14" xfId="0" applyFont="1" applyFill="1" applyBorder="1" applyAlignment="1" applyProtection="1">
      <alignment horizontal="center" vertical="center" wrapText="1"/>
      <protection locked="0" hidden="1"/>
    </xf>
    <xf numFmtId="0" fontId="13" fillId="2" borderId="20" xfId="0" applyFont="1" applyFill="1" applyBorder="1" applyAlignment="1" applyProtection="1">
      <alignment horizontal="center" vertical="center" wrapText="1"/>
      <protection hidden="1"/>
    </xf>
    <xf numFmtId="0" fontId="13" fillId="2" borderId="2" xfId="0" applyFont="1" applyFill="1" applyBorder="1" applyAlignment="1" applyProtection="1">
      <alignment horizontal="center" vertical="center" wrapText="1"/>
      <protection hidden="1"/>
    </xf>
    <xf numFmtId="0" fontId="13" fillId="2" borderId="14" xfId="0" applyFont="1" applyFill="1" applyBorder="1" applyAlignment="1" applyProtection="1">
      <alignment horizontal="center" vertical="center" wrapText="1"/>
      <protection hidden="1"/>
    </xf>
    <xf numFmtId="0" fontId="19" fillId="2" borderId="20" xfId="0" applyFont="1" applyFill="1" applyBorder="1" applyAlignment="1" applyProtection="1">
      <alignment horizontal="center" vertical="center" wrapText="1"/>
    </xf>
    <xf numFmtId="0" fontId="19" fillId="2" borderId="2" xfId="0" applyFont="1" applyFill="1" applyBorder="1" applyAlignment="1" applyProtection="1">
      <alignment horizontal="center" vertical="center" wrapText="1"/>
    </xf>
    <xf numFmtId="0" fontId="19" fillId="2" borderId="14" xfId="0" applyFont="1" applyFill="1" applyBorder="1" applyAlignment="1" applyProtection="1">
      <alignment horizontal="center" vertical="center" wrapText="1"/>
    </xf>
    <xf numFmtId="0" fontId="13" fillId="2" borderId="20" xfId="0" applyFont="1" applyFill="1" applyBorder="1" applyAlignment="1" applyProtection="1">
      <alignment horizontal="center" vertical="center" wrapText="1"/>
      <protection locked="0"/>
    </xf>
    <xf numFmtId="0" fontId="13" fillId="2" borderId="2" xfId="0" applyFont="1" applyFill="1" applyBorder="1" applyAlignment="1" applyProtection="1">
      <alignment horizontal="center" vertical="center" wrapText="1"/>
      <protection locked="0"/>
    </xf>
    <xf numFmtId="0" fontId="13" fillId="2" borderId="14" xfId="0" applyFont="1" applyFill="1" applyBorder="1" applyAlignment="1" applyProtection="1">
      <alignment horizontal="center" vertical="center" wrapText="1"/>
      <protection locked="0"/>
    </xf>
    <xf numFmtId="0" fontId="16" fillId="2" borderId="20" xfId="0" applyFont="1" applyFill="1" applyBorder="1" applyAlignment="1" applyProtection="1">
      <alignment horizontal="center" vertical="center" wrapText="1"/>
    </xf>
    <xf numFmtId="0" fontId="16" fillId="2" borderId="2" xfId="0" applyFont="1" applyFill="1" applyBorder="1" applyAlignment="1" applyProtection="1">
      <alignment horizontal="center" vertical="center" wrapText="1"/>
    </xf>
    <xf numFmtId="0" fontId="16" fillId="2" borderId="14" xfId="0" applyFont="1" applyFill="1" applyBorder="1" applyAlignment="1" applyProtection="1">
      <alignment horizontal="center" vertical="center" wrapText="1"/>
    </xf>
    <xf numFmtId="0" fontId="16" fillId="2" borderId="20" xfId="0" applyFont="1" applyFill="1" applyBorder="1" applyAlignment="1" applyProtection="1">
      <alignment horizontal="center" vertical="center" wrapText="1"/>
      <protection locked="0"/>
    </xf>
    <xf numFmtId="0" fontId="16" fillId="2" borderId="2" xfId="0" applyFont="1" applyFill="1" applyBorder="1" applyAlignment="1" applyProtection="1">
      <alignment horizontal="center" vertical="center" wrapText="1"/>
      <protection locked="0"/>
    </xf>
    <xf numFmtId="0" fontId="16" fillId="2" borderId="14" xfId="0" applyFont="1" applyFill="1" applyBorder="1" applyAlignment="1" applyProtection="1">
      <alignment horizontal="center" vertical="center" wrapText="1"/>
      <protection locked="0"/>
    </xf>
    <xf numFmtId="0" fontId="16" fillId="2" borderId="19" xfId="0" applyFont="1" applyFill="1" applyBorder="1" applyAlignment="1" applyProtection="1">
      <alignment horizontal="center" vertical="center" wrapText="1"/>
      <protection locked="0"/>
    </xf>
    <xf numFmtId="0" fontId="16" fillId="2" borderId="33" xfId="0" applyFont="1" applyFill="1" applyBorder="1" applyAlignment="1" applyProtection="1">
      <alignment horizontal="center" vertical="center" wrapText="1"/>
      <protection locked="0"/>
    </xf>
    <xf numFmtId="0" fontId="16" fillId="2" borderId="18" xfId="0" applyFont="1" applyFill="1" applyBorder="1" applyAlignment="1" applyProtection="1">
      <alignment horizontal="center" vertical="center" wrapText="1"/>
      <protection locked="0"/>
    </xf>
    <xf numFmtId="0" fontId="15" fillId="2" borderId="20" xfId="0" applyFont="1" applyFill="1" applyBorder="1" applyAlignment="1" applyProtection="1">
      <alignment horizontal="center" vertical="center" wrapText="1"/>
      <protection locked="0"/>
    </xf>
    <xf numFmtId="0" fontId="15" fillId="2" borderId="2" xfId="0" applyFont="1" applyFill="1" applyBorder="1" applyAlignment="1" applyProtection="1">
      <alignment horizontal="center" vertical="center" wrapText="1"/>
      <protection locked="0"/>
    </xf>
    <xf numFmtId="0" fontId="15" fillId="2" borderId="14" xfId="0" applyFont="1" applyFill="1" applyBorder="1" applyAlignment="1" applyProtection="1">
      <alignment horizontal="center" vertical="center" wrapText="1"/>
      <protection locked="0"/>
    </xf>
    <xf numFmtId="0" fontId="16" fillId="10" borderId="20" xfId="0" applyFont="1" applyFill="1" applyBorder="1" applyAlignment="1" applyProtection="1">
      <alignment horizontal="center" vertical="center" wrapText="1"/>
      <protection locked="0"/>
    </xf>
    <xf numFmtId="0" fontId="16" fillId="10" borderId="2" xfId="0" applyFont="1" applyFill="1" applyBorder="1" applyAlignment="1" applyProtection="1">
      <alignment horizontal="center" vertical="center" wrapText="1"/>
      <protection locked="0"/>
    </xf>
    <xf numFmtId="0" fontId="16" fillId="10" borderId="14" xfId="0" applyFont="1" applyFill="1" applyBorder="1" applyAlignment="1" applyProtection="1">
      <alignment horizontal="center" vertical="center" wrapText="1"/>
      <protection locked="0"/>
    </xf>
    <xf numFmtId="0" fontId="2" fillId="2" borderId="20" xfId="0" applyFont="1" applyFill="1" applyBorder="1" applyAlignment="1" applyProtection="1">
      <alignment horizontal="center" vertical="center" wrapText="1"/>
      <protection locked="0"/>
    </xf>
    <xf numFmtId="0" fontId="2" fillId="2" borderId="2" xfId="0" applyFont="1" applyFill="1" applyBorder="1" applyAlignment="1" applyProtection="1">
      <alignment horizontal="center" vertical="center" wrapText="1"/>
      <protection locked="0"/>
    </xf>
    <xf numFmtId="0" fontId="2" fillId="2" borderId="14" xfId="0" applyFont="1" applyFill="1" applyBorder="1" applyAlignment="1" applyProtection="1">
      <alignment horizontal="center" vertical="center" wrapText="1"/>
      <protection locked="0"/>
    </xf>
    <xf numFmtId="0" fontId="19" fillId="2" borderId="48" xfId="0" applyFont="1" applyFill="1" applyBorder="1" applyAlignment="1" applyProtection="1">
      <alignment horizontal="center" vertical="center" wrapText="1"/>
      <protection locked="0"/>
    </xf>
    <xf numFmtId="0" fontId="19" fillId="2" borderId="15" xfId="0" applyFont="1" applyFill="1" applyBorder="1" applyAlignment="1" applyProtection="1">
      <alignment horizontal="center" vertical="center" wrapText="1"/>
      <protection locked="0"/>
    </xf>
    <xf numFmtId="0" fontId="19" fillId="2" borderId="16" xfId="0" applyFont="1" applyFill="1" applyBorder="1" applyAlignment="1" applyProtection="1">
      <alignment horizontal="center" vertical="center" wrapText="1"/>
      <protection locked="0"/>
    </xf>
    <xf numFmtId="0" fontId="19" fillId="0" borderId="20" xfId="0" applyFont="1" applyFill="1" applyBorder="1" applyAlignment="1" applyProtection="1">
      <alignment horizontal="center" vertical="center" wrapText="1"/>
      <protection locked="0"/>
    </xf>
    <xf numFmtId="0" fontId="19" fillId="0" borderId="2" xfId="0" applyFont="1" applyFill="1" applyBorder="1" applyAlignment="1" applyProtection="1">
      <alignment horizontal="center" vertical="center" wrapText="1"/>
      <protection locked="0"/>
    </xf>
    <xf numFmtId="0" fontId="19" fillId="0" borderId="14" xfId="0" applyFont="1" applyFill="1" applyBorder="1" applyAlignment="1" applyProtection="1">
      <alignment horizontal="center" vertical="center" wrapText="1"/>
      <protection locked="0"/>
    </xf>
    <xf numFmtId="0" fontId="17" fillId="2" borderId="20" xfId="0" applyFont="1" applyFill="1" applyBorder="1" applyAlignment="1" applyProtection="1">
      <alignment horizontal="center" vertical="center" wrapText="1"/>
      <protection locked="0"/>
    </xf>
    <xf numFmtId="0" fontId="17" fillId="2" borderId="2" xfId="0" applyFont="1" applyFill="1" applyBorder="1" applyAlignment="1" applyProtection="1">
      <alignment horizontal="center" vertical="center" wrapText="1"/>
      <protection locked="0"/>
    </xf>
    <xf numFmtId="0" fontId="17" fillId="2" borderId="14" xfId="0" applyFont="1" applyFill="1" applyBorder="1" applyAlignment="1" applyProtection="1">
      <alignment horizontal="center" vertical="center" wrapText="1"/>
      <protection locked="0"/>
    </xf>
    <xf numFmtId="0" fontId="17" fillId="2" borderId="20" xfId="0" applyFont="1" applyFill="1" applyBorder="1" applyAlignment="1" applyProtection="1">
      <alignment horizontal="center" vertical="center" wrapText="1"/>
    </xf>
    <xf numFmtId="0" fontId="17" fillId="2" borderId="2" xfId="0" applyFont="1" applyFill="1" applyBorder="1" applyAlignment="1" applyProtection="1">
      <alignment horizontal="center" vertical="center" wrapText="1"/>
    </xf>
    <xf numFmtId="0" fontId="17" fillId="2" borderId="14" xfId="0" applyFont="1" applyFill="1" applyBorder="1" applyAlignment="1" applyProtection="1">
      <alignment horizontal="center" vertical="center" wrapText="1"/>
    </xf>
    <xf numFmtId="0" fontId="34" fillId="2" borderId="48" xfId="0" applyFont="1" applyFill="1" applyBorder="1" applyAlignment="1">
      <alignment horizontal="center" vertical="center" wrapText="1"/>
    </xf>
    <xf numFmtId="0" fontId="34" fillId="2" borderId="20" xfId="0" applyFont="1" applyFill="1" applyBorder="1" applyAlignment="1">
      <alignment horizontal="center" vertical="center" wrapText="1"/>
    </xf>
    <xf numFmtId="0" fontId="34" fillId="2" borderId="21" xfId="0" applyFont="1" applyFill="1" applyBorder="1" applyAlignment="1">
      <alignment horizontal="center" vertical="center" wrapText="1"/>
    </xf>
    <xf numFmtId="14" fontId="27" fillId="0" borderId="8" xfId="0" applyNumberFormat="1" applyFont="1" applyFill="1" applyBorder="1" applyAlignment="1" applyProtection="1">
      <alignment horizontal="center" vertical="center"/>
    </xf>
    <xf numFmtId="14" fontId="27" fillId="0" borderId="3" xfId="0" applyNumberFormat="1" applyFont="1" applyFill="1" applyBorder="1" applyAlignment="1" applyProtection="1">
      <alignment horizontal="center" vertical="center"/>
    </xf>
    <xf numFmtId="14" fontId="27" fillId="0" borderId="25" xfId="0" applyNumberFormat="1" applyFont="1" applyFill="1" applyBorder="1" applyAlignment="1" applyProtection="1">
      <alignment horizontal="center" vertical="center"/>
    </xf>
    <xf numFmtId="0" fontId="24" fillId="2" borderId="0" xfId="0" applyFont="1" applyFill="1" applyBorder="1" applyAlignment="1" applyProtection="1">
      <alignment horizontal="center" vertical="center"/>
    </xf>
    <xf numFmtId="0" fontId="24" fillId="2" borderId="4" xfId="0" applyFont="1" applyFill="1" applyBorder="1" applyAlignment="1" applyProtection="1">
      <alignment horizontal="center" vertical="center"/>
    </xf>
    <xf numFmtId="0" fontId="46" fillId="9" borderId="70" xfId="0" applyFont="1" applyFill="1" applyBorder="1" applyAlignment="1" applyProtection="1">
      <alignment horizontal="center" vertical="center" wrapText="1"/>
    </xf>
    <xf numFmtId="0" fontId="46" fillId="9" borderId="68" xfId="0" applyFont="1" applyFill="1" applyBorder="1" applyAlignment="1" applyProtection="1">
      <alignment horizontal="center" vertical="center" wrapText="1"/>
    </xf>
    <xf numFmtId="0" fontId="46" fillId="9" borderId="69" xfId="0" applyFont="1" applyFill="1" applyBorder="1" applyAlignment="1" applyProtection="1">
      <alignment horizontal="center" vertical="center" wrapText="1"/>
    </xf>
    <xf numFmtId="0" fontId="16" fillId="9" borderId="1" xfId="0" applyFont="1" applyFill="1" applyBorder="1" applyAlignment="1" applyProtection="1">
      <alignment horizontal="center" vertical="center" wrapText="1"/>
    </xf>
    <xf numFmtId="0" fontId="16" fillId="9" borderId="14" xfId="0" applyFont="1" applyFill="1" applyBorder="1" applyAlignment="1" applyProtection="1">
      <alignment horizontal="center" vertical="center" wrapText="1"/>
    </xf>
    <xf numFmtId="0" fontId="17" fillId="2" borderId="1" xfId="0" applyFont="1" applyFill="1" applyBorder="1" applyAlignment="1" applyProtection="1">
      <alignment horizontal="center" vertical="center" wrapText="1"/>
    </xf>
    <xf numFmtId="0" fontId="16" fillId="9" borderId="55" xfId="0" applyFont="1" applyFill="1" applyBorder="1" applyAlignment="1" applyProtection="1">
      <alignment horizontal="center" vertical="center" wrapText="1"/>
    </xf>
    <xf numFmtId="0" fontId="16" fillId="9" borderId="56" xfId="0" applyFont="1" applyFill="1" applyBorder="1" applyAlignment="1" applyProtection="1">
      <alignment horizontal="center" vertical="center" wrapText="1"/>
    </xf>
    <xf numFmtId="0" fontId="16" fillId="9" borderId="57" xfId="0" applyFont="1" applyFill="1" applyBorder="1" applyAlignment="1" applyProtection="1">
      <alignment horizontal="center" vertical="center" wrapText="1"/>
    </xf>
    <xf numFmtId="0" fontId="16" fillId="9" borderId="24" xfId="0" applyFont="1" applyFill="1" applyBorder="1" applyAlignment="1" applyProtection="1">
      <alignment horizontal="center" vertical="center" wrapText="1"/>
    </xf>
    <xf numFmtId="0" fontId="16" fillId="9" borderId="54" xfId="0" applyFont="1" applyFill="1" applyBorder="1" applyAlignment="1" applyProtection="1">
      <alignment horizontal="center" vertical="center" wrapText="1"/>
    </xf>
    <xf numFmtId="0" fontId="22" fillId="0" borderId="1" xfId="0" applyFont="1" applyFill="1" applyBorder="1" applyAlignment="1" applyProtection="1">
      <alignment horizontal="center" vertical="center" wrapText="1"/>
    </xf>
    <xf numFmtId="0" fontId="16" fillId="0" borderId="1" xfId="0" applyFont="1" applyFill="1" applyBorder="1" applyAlignment="1" applyProtection="1">
      <alignment horizontal="center" vertical="center" wrapText="1"/>
    </xf>
    <xf numFmtId="0" fontId="16" fillId="9" borderId="2" xfId="0" applyFont="1" applyFill="1" applyBorder="1" applyAlignment="1" applyProtection="1">
      <alignment horizontal="center" vertical="center" wrapText="1"/>
    </xf>
    <xf numFmtId="0" fontId="13" fillId="2" borderId="1" xfId="0" applyFont="1" applyFill="1" applyBorder="1" applyAlignment="1" applyProtection="1">
      <alignment horizontal="center" vertical="center" wrapText="1"/>
      <protection hidden="1"/>
    </xf>
    <xf numFmtId="0" fontId="13" fillId="2" borderId="1" xfId="0" applyFont="1" applyFill="1" applyBorder="1" applyAlignment="1" applyProtection="1">
      <alignment horizontal="center" vertical="center" wrapText="1"/>
      <protection locked="0" hidden="1"/>
    </xf>
    <xf numFmtId="0" fontId="22" fillId="0" borderId="43" xfId="0" applyFont="1" applyBorder="1" applyAlignment="1">
      <alignment horizontal="center" vertical="center" wrapText="1"/>
    </xf>
    <xf numFmtId="0" fontId="22" fillId="0" borderId="44" xfId="0" applyFont="1" applyBorder="1" applyAlignment="1">
      <alignment horizontal="center" vertical="center" wrapText="1"/>
    </xf>
    <xf numFmtId="0" fontId="22" fillId="0" borderId="45" xfId="0" applyFont="1" applyBorder="1" applyAlignment="1">
      <alignment horizontal="center" vertical="center" wrapText="1"/>
    </xf>
    <xf numFmtId="0" fontId="2" fillId="10" borderId="2" xfId="0" applyFont="1" applyFill="1" applyBorder="1" applyAlignment="1" applyProtection="1">
      <alignment horizontal="center" vertical="center" wrapText="1"/>
      <protection locked="0"/>
    </xf>
    <xf numFmtId="0" fontId="15" fillId="10" borderId="2" xfId="0" applyFont="1" applyFill="1" applyBorder="1" applyAlignment="1" applyProtection="1">
      <alignment horizontal="center" vertical="center" wrapText="1"/>
      <protection locked="0"/>
    </xf>
    <xf numFmtId="0" fontId="6" fillId="2" borderId="8"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25"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34" fillId="2" borderId="0" xfId="0" applyFont="1" applyFill="1" applyBorder="1" applyAlignment="1">
      <alignment horizontal="center" vertical="center" wrapText="1"/>
    </xf>
    <xf numFmtId="0" fontId="19" fillId="9" borderId="20" xfId="0" applyFont="1" applyFill="1" applyBorder="1" applyAlignment="1" applyProtection="1">
      <alignment horizontal="center" vertical="center" wrapText="1"/>
    </xf>
    <xf numFmtId="0" fontId="19" fillId="9" borderId="21" xfId="0" applyFont="1" applyFill="1" applyBorder="1" applyAlignment="1" applyProtection="1">
      <alignment horizontal="center" vertical="center" wrapText="1"/>
    </xf>
    <xf numFmtId="9" fontId="16" fillId="10" borderId="2" xfId="0" applyNumberFormat="1" applyFont="1" applyFill="1" applyBorder="1" applyAlignment="1" applyProtection="1">
      <alignment horizontal="center" vertical="center" wrapText="1"/>
      <protection locked="0"/>
    </xf>
    <xf numFmtId="0" fontId="20" fillId="9" borderId="2" xfId="0" applyFont="1" applyFill="1" applyBorder="1" applyAlignment="1" applyProtection="1">
      <alignment horizontal="center" vertical="center" wrapText="1"/>
    </xf>
    <xf numFmtId="0" fontId="20" fillId="9" borderId="14" xfId="0" applyFont="1" applyFill="1" applyBorder="1" applyAlignment="1" applyProtection="1">
      <alignment horizontal="center" vertical="center" wrapText="1"/>
    </xf>
    <xf numFmtId="0" fontId="20" fillId="9" borderId="11" xfId="0" applyFont="1" applyFill="1" applyBorder="1" applyAlignment="1" applyProtection="1">
      <alignment horizontal="center" vertical="center" wrapText="1"/>
    </xf>
    <xf numFmtId="0" fontId="19" fillId="9" borderId="2" xfId="0" applyFont="1" applyFill="1" applyBorder="1" applyAlignment="1" applyProtection="1">
      <alignment horizontal="center" vertical="center" wrapText="1"/>
    </xf>
    <xf numFmtId="0" fontId="19" fillId="9" borderId="14" xfId="0" applyFont="1" applyFill="1" applyBorder="1" applyAlignment="1" applyProtection="1">
      <alignment horizontal="center" vertical="center" wrapText="1"/>
    </xf>
    <xf numFmtId="0" fontId="20" fillId="9" borderId="13" xfId="0" applyFont="1" applyFill="1" applyBorder="1" applyAlignment="1" applyProtection="1">
      <alignment horizontal="center" vertical="center" wrapText="1"/>
    </xf>
    <xf numFmtId="0" fontId="20" fillId="9" borderId="37" xfId="0" applyFont="1" applyFill="1" applyBorder="1" applyAlignment="1" applyProtection="1">
      <alignment horizontal="center" vertical="center" wrapText="1"/>
    </xf>
    <xf numFmtId="0" fontId="16" fillId="9" borderId="20" xfId="0" applyFont="1" applyFill="1" applyBorder="1" applyAlignment="1" applyProtection="1">
      <alignment horizontal="center" vertical="center" wrapText="1"/>
    </xf>
    <xf numFmtId="0" fontId="17" fillId="0" borderId="9" xfId="0" applyFont="1" applyBorder="1" applyAlignment="1" applyProtection="1">
      <alignment horizontal="center" vertical="center" wrapText="1"/>
      <protection locked="0"/>
    </xf>
    <xf numFmtId="0" fontId="17" fillId="0" borderId="10" xfId="0" applyFont="1" applyBorder="1" applyAlignment="1" applyProtection="1">
      <alignment horizontal="center" vertical="center" wrapText="1"/>
      <protection locked="0"/>
    </xf>
    <xf numFmtId="9" fontId="17" fillId="0" borderId="2" xfId="0" applyNumberFormat="1" applyFont="1" applyBorder="1" applyAlignment="1" applyProtection="1">
      <alignment horizontal="center" vertical="center" wrapText="1"/>
      <protection locked="0"/>
    </xf>
    <xf numFmtId="0" fontId="46" fillId="9" borderId="50" xfId="0" applyFont="1" applyFill="1" applyBorder="1" applyAlignment="1" applyProtection="1">
      <alignment horizontal="center" vertical="center" wrapText="1"/>
    </xf>
    <xf numFmtId="0" fontId="46" fillId="9" borderId="20" xfId="0" applyFont="1" applyFill="1" applyBorder="1" applyAlignment="1" applyProtection="1">
      <alignment horizontal="center" vertical="center" wrapText="1"/>
    </xf>
    <xf numFmtId="0" fontId="19" fillId="2" borderId="1" xfId="0" applyFont="1" applyFill="1" applyBorder="1" applyAlignment="1" applyProtection="1">
      <alignment horizontal="center" vertical="center" wrapText="1"/>
    </xf>
    <xf numFmtId="0" fontId="16" fillId="2" borderId="1" xfId="0" applyFont="1" applyFill="1" applyBorder="1" applyAlignment="1" applyProtection="1">
      <alignment horizontal="center" vertical="center" wrapText="1"/>
      <protection locked="0"/>
    </xf>
    <xf numFmtId="0" fontId="16" fillId="2" borderId="1" xfId="0" applyFont="1" applyFill="1" applyBorder="1" applyAlignment="1" applyProtection="1">
      <alignment horizontal="center" vertical="center" wrapText="1"/>
    </xf>
    <xf numFmtId="0" fontId="13" fillId="2" borderId="1" xfId="0" applyFont="1" applyFill="1" applyBorder="1" applyAlignment="1" applyProtection="1">
      <alignment horizontal="center" vertical="center" wrapText="1"/>
      <protection locked="0"/>
    </xf>
    <xf numFmtId="0" fontId="15" fillId="2" borderId="11" xfId="0" applyFont="1" applyFill="1" applyBorder="1" applyAlignment="1" applyProtection="1">
      <alignment horizontal="center" vertical="center" wrapText="1"/>
      <protection locked="0"/>
    </xf>
    <xf numFmtId="0" fontId="15" fillId="2" borderId="33" xfId="0" applyFont="1" applyFill="1" applyBorder="1" applyAlignment="1" applyProtection="1">
      <alignment horizontal="center" vertical="center" wrapText="1"/>
      <protection locked="0"/>
    </xf>
    <xf numFmtId="0" fontId="15" fillId="2" borderId="1" xfId="0" applyFont="1" applyFill="1" applyBorder="1" applyAlignment="1" applyProtection="1">
      <alignment horizontal="center" vertical="center" wrapText="1"/>
      <protection locked="0"/>
    </xf>
    <xf numFmtId="0" fontId="16" fillId="10" borderId="11" xfId="0" applyFont="1" applyFill="1" applyBorder="1" applyAlignment="1" applyProtection="1">
      <alignment horizontal="center" vertical="center" wrapText="1"/>
      <protection locked="0"/>
    </xf>
    <xf numFmtId="0" fontId="16" fillId="10" borderId="33" xfId="0" applyFont="1" applyFill="1" applyBorder="1" applyAlignment="1" applyProtection="1">
      <alignment horizontal="center" vertical="center" wrapText="1"/>
      <protection locked="0"/>
    </xf>
    <xf numFmtId="0" fontId="16" fillId="10" borderId="1" xfId="0" applyFont="1" applyFill="1" applyBorder="1" applyAlignment="1" applyProtection="1">
      <alignment horizontal="center" vertical="center" wrapText="1"/>
      <protection locked="0"/>
    </xf>
    <xf numFmtId="0" fontId="19" fillId="0" borderId="1" xfId="0" applyFont="1" applyFill="1" applyBorder="1" applyAlignment="1" applyProtection="1">
      <alignment horizontal="center" vertical="center" wrapText="1"/>
      <protection locked="0"/>
    </xf>
    <xf numFmtId="0" fontId="17" fillId="2" borderId="1" xfId="0" applyFont="1" applyFill="1" applyBorder="1" applyAlignment="1" applyProtection="1">
      <alignment horizontal="center" vertical="center" wrapText="1"/>
      <protection locked="0"/>
    </xf>
    <xf numFmtId="9" fontId="16" fillId="0" borderId="2" xfId="0" applyNumberFormat="1" applyFont="1" applyBorder="1" applyAlignment="1" applyProtection="1">
      <alignment horizontal="center" vertical="center" wrapText="1"/>
      <protection locked="0"/>
    </xf>
    <xf numFmtId="0" fontId="19" fillId="2" borderId="2" xfId="0" applyFont="1" applyFill="1" applyBorder="1" applyAlignment="1" applyProtection="1">
      <alignment horizontal="center" vertical="center" wrapText="1"/>
      <protection locked="0"/>
    </xf>
    <xf numFmtId="0" fontId="19" fillId="2" borderId="41" xfId="0" applyFont="1" applyFill="1" applyBorder="1" applyAlignment="1" applyProtection="1">
      <alignment horizontal="center" vertical="center" wrapText="1"/>
      <protection locked="0"/>
    </xf>
    <xf numFmtId="0" fontId="47" fillId="2" borderId="2" xfId="0" applyFont="1" applyFill="1" applyBorder="1" applyAlignment="1" applyProtection="1">
      <alignment horizontal="center" vertical="center" wrapText="1"/>
      <protection locked="0"/>
    </xf>
    <xf numFmtId="0" fontId="17" fillId="0" borderId="2" xfId="0" applyFont="1" applyBorder="1" applyAlignment="1" applyProtection="1">
      <alignment horizontal="center" vertical="center" wrapText="1"/>
      <protection locked="0"/>
    </xf>
    <xf numFmtId="10" fontId="16" fillId="10" borderId="2" xfId="0" applyNumberFormat="1" applyFont="1" applyFill="1" applyBorder="1" applyAlignment="1" applyProtection="1">
      <alignment horizontal="center" vertical="center" wrapText="1"/>
      <protection locked="0"/>
    </xf>
    <xf numFmtId="0" fontId="13" fillId="2" borderId="11" xfId="0" applyFont="1" applyFill="1" applyBorder="1" applyAlignment="1" applyProtection="1">
      <alignment horizontal="center" vertical="center" wrapText="1"/>
      <protection locked="0" hidden="1"/>
    </xf>
    <xf numFmtId="0" fontId="17" fillId="2" borderId="11" xfId="0" applyFont="1" applyFill="1" applyBorder="1" applyAlignment="1" applyProtection="1">
      <alignment horizontal="center" vertical="center" wrapText="1"/>
    </xf>
    <xf numFmtId="0" fontId="17" fillId="2" borderId="11" xfId="0" applyFont="1" applyFill="1" applyBorder="1" applyAlignment="1" applyProtection="1">
      <alignment horizontal="center" vertical="center" wrapText="1"/>
      <protection locked="0"/>
    </xf>
    <xf numFmtId="0" fontId="19" fillId="2" borderId="11" xfId="0" applyFont="1" applyFill="1" applyBorder="1" applyAlignment="1" applyProtection="1">
      <alignment horizontal="center" vertical="center" wrapText="1"/>
      <protection locked="0"/>
    </xf>
    <xf numFmtId="0" fontId="19" fillId="0" borderId="11" xfId="0" applyFont="1" applyFill="1" applyBorder="1" applyAlignment="1" applyProtection="1">
      <alignment horizontal="center" vertical="center" wrapText="1"/>
      <protection locked="0"/>
    </xf>
    <xf numFmtId="0" fontId="4" fillId="2" borderId="11" xfId="0" applyFont="1" applyFill="1" applyBorder="1" applyAlignment="1" applyProtection="1">
      <alignment horizontal="center" vertical="center" wrapText="1"/>
      <protection locked="0"/>
    </xf>
    <xf numFmtId="0" fontId="4" fillId="2" borderId="33" xfId="0" applyFont="1" applyFill="1" applyBorder="1" applyAlignment="1" applyProtection="1">
      <alignment horizontal="center" vertical="center" wrapText="1"/>
      <protection locked="0"/>
    </xf>
    <xf numFmtId="0" fontId="16" fillId="0" borderId="11" xfId="0" applyFont="1" applyBorder="1" applyAlignment="1" applyProtection="1">
      <alignment horizontal="center" vertical="center" wrapText="1"/>
      <protection locked="0"/>
    </xf>
    <xf numFmtId="0" fontId="16" fillId="0" borderId="33" xfId="0" applyFont="1" applyBorder="1" applyAlignment="1" applyProtection="1">
      <alignment horizontal="center" vertical="center" wrapText="1"/>
      <protection locked="0"/>
    </xf>
    <xf numFmtId="0" fontId="19" fillId="2" borderId="11" xfId="0" applyFont="1" applyFill="1" applyBorder="1" applyAlignment="1" applyProtection="1">
      <alignment horizontal="center" vertical="center" wrapText="1"/>
    </xf>
    <xf numFmtId="0" fontId="22" fillId="0" borderId="11" xfId="0" applyFont="1" applyFill="1" applyBorder="1" applyAlignment="1" applyProtection="1">
      <alignment horizontal="center" vertical="center" wrapText="1"/>
    </xf>
    <xf numFmtId="0" fontId="13" fillId="2" borderId="11" xfId="0" applyFont="1" applyFill="1" applyBorder="1" applyAlignment="1" applyProtection="1">
      <alignment horizontal="center" vertical="center" wrapText="1"/>
      <protection hidden="1"/>
    </xf>
    <xf numFmtId="0" fontId="13" fillId="2" borderId="11" xfId="0" applyFont="1" applyFill="1" applyBorder="1" applyAlignment="1" applyProtection="1">
      <alignment horizontal="center" vertical="center" wrapText="1"/>
      <protection locked="0"/>
    </xf>
    <xf numFmtId="0" fontId="17" fillId="2" borderId="33" xfId="0" applyFont="1" applyFill="1" applyBorder="1" applyAlignment="1" applyProtection="1">
      <alignment horizontal="center" vertical="center" wrapText="1"/>
      <protection locked="0"/>
    </xf>
    <xf numFmtId="0" fontId="2" fillId="2" borderId="0" xfId="0" applyFont="1" applyFill="1" applyAlignment="1" applyProtection="1">
      <alignment horizontal="left" vertical="center"/>
      <protection locked="0"/>
    </xf>
    <xf numFmtId="0" fontId="16" fillId="0" borderId="11" xfId="0" applyFont="1" applyFill="1" applyBorder="1" applyAlignment="1" applyProtection="1">
      <alignment horizontal="center" vertical="center" wrapText="1"/>
    </xf>
    <xf numFmtId="0" fontId="16" fillId="2" borderId="11" xfId="0" applyFont="1" applyFill="1" applyBorder="1" applyAlignment="1" applyProtection="1">
      <alignment horizontal="center" vertical="center" wrapText="1"/>
    </xf>
    <xf numFmtId="0" fontId="16" fillId="2" borderId="11" xfId="0" applyFont="1" applyFill="1" applyBorder="1" applyAlignment="1" applyProtection="1">
      <alignment horizontal="center" vertical="center" wrapText="1"/>
      <protection locked="0"/>
    </xf>
    <xf numFmtId="0" fontId="16" fillId="2" borderId="15" xfId="0" applyFont="1" applyFill="1" applyBorder="1" applyAlignment="1" applyProtection="1">
      <alignment horizontal="center" vertical="center" wrapText="1"/>
      <protection locked="0"/>
    </xf>
    <xf numFmtId="0" fontId="16" fillId="2" borderId="33" xfId="0" applyFont="1" applyFill="1" applyBorder="1" applyAlignment="1" applyProtection="1">
      <alignment horizontal="center" vertical="center" wrapText="1"/>
    </xf>
    <xf numFmtId="0" fontId="15" fillId="2" borderId="39" xfId="0" applyFont="1" applyFill="1" applyBorder="1" applyAlignment="1" applyProtection="1">
      <alignment horizontal="center" vertical="center" wrapText="1"/>
      <protection locked="0"/>
    </xf>
    <xf numFmtId="0" fontId="15" fillId="2" borderId="51" xfId="0" applyFont="1" applyFill="1" applyBorder="1" applyAlignment="1" applyProtection="1">
      <alignment horizontal="center" vertical="center" wrapText="1"/>
      <protection locked="0"/>
    </xf>
    <xf numFmtId="0" fontId="15" fillId="2" borderId="42" xfId="0" applyFont="1" applyFill="1" applyBorder="1" applyAlignment="1" applyProtection="1">
      <alignment horizontal="center" vertical="center" wrapText="1"/>
      <protection locked="0"/>
    </xf>
    <xf numFmtId="0" fontId="17" fillId="0" borderId="2" xfId="0" applyFont="1" applyFill="1" applyBorder="1" applyAlignment="1" applyProtection="1">
      <alignment horizontal="center" vertical="center" wrapText="1"/>
    </xf>
    <xf numFmtId="0" fontId="15" fillId="2" borderId="31" xfId="0" applyFont="1" applyFill="1" applyBorder="1" applyAlignment="1" applyProtection="1">
      <alignment horizontal="center" vertical="center" wrapText="1"/>
      <protection locked="0"/>
    </xf>
    <xf numFmtId="0" fontId="15" fillId="2" borderId="17" xfId="0" applyFont="1" applyFill="1" applyBorder="1" applyAlignment="1" applyProtection="1">
      <alignment horizontal="center" vertical="center" wrapText="1"/>
      <protection locked="0"/>
    </xf>
    <xf numFmtId="0" fontId="15" fillId="2" borderId="32" xfId="0" applyFont="1" applyFill="1" applyBorder="1" applyAlignment="1" applyProtection="1">
      <alignment horizontal="center" vertical="center" wrapText="1"/>
      <protection locked="0"/>
    </xf>
    <xf numFmtId="0" fontId="15" fillId="2" borderId="27" xfId="0" applyFont="1" applyFill="1" applyBorder="1" applyAlignment="1" applyProtection="1">
      <alignment horizontal="center" vertical="center" wrapText="1"/>
      <protection locked="0"/>
    </xf>
    <xf numFmtId="0" fontId="15" fillId="2" borderId="0" xfId="0" applyFont="1" applyFill="1" applyBorder="1" applyAlignment="1" applyProtection="1">
      <alignment horizontal="center" vertical="center" wrapText="1"/>
      <protection locked="0"/>
    </xf>
    <xf numFmtId="0" fontId="15" fillId="2" borderId="29" xfId="0" applyFont="1" applyFill="1" applyBorder="1" applyAlignment="1" applyProtection="1">
      <alignment horizontal="center" vertical="center" wrapText="1"/>
      <protection locked="0"/>
    </xf>
    <xf numFmtId="0" fontId="15" fillId="2" borderId="10" xfId="0" applyFont="1" applyFill="1" applyBorder="1" applyAlignment="1" applyProtection="1">
      <alignment horizontal="center" vertical="center" wrapText="1"/>
      <protection locked="0"/>
    </xf>
    <xf numFmtId="0" fontId="15" fillId="2" borderId="28" xfId="0" applyFont="1" applyFill="1" applyBorder="1" applyAlignment="1" applyProtection="1">
      <alignment horizontal="center" vertical="center" wrapText="1"/>
      <protection locked="0"/>
    </xf>
    <xf numFmtId="0" fontId="15" fillId="2" borderId="24" xfId="0" applyFont="1" applyFill="1" applyBorder="1" applyAlignment="1" applyProtection="1">
      <alignment horizontal="center" vertical="center" wrapText="1"/>
      <protection locked="0"/>
    </xf>
    <xf numFmtId="0" fontId="16" fillId="9" borderId="48" xfId="0" applyFont="1" applyFill="1" applyBorder="1" applyAlignment="1" applyProtection="1">
      <alignment horizontal="center" vertical="center" wrapText="1"/>
    </xf>
    <xf numFmtId="0" fontId="16" fillId="9" borderId="16" xfId="0" applyFont="1" applyFill="1" applyBorder="1" applyAlignment="1" applyProtection="1">
      <alignment horizontal="center" vertical="center" wrapText="1"/>
    </xf>
    <xf numFmtId="0" fontId="2" fillId="2" borderId="43" xfId="0" applyFont="1" applyFill="1" applyBorder="1" applyAlignment="1" applyProtection="1">
      <alignment horizontal="center" vertical="center" wrapText="1"/>
    </xf>
    <xf numFmtId="0" fontId="2" fillId="2" borderId="44" xfId="0" applyFont="1" applyFill="1" applyBorder="1" applyAlignment="1" applyProtection="1">
      <alignment horizontal="center" vertical="center" wrapText="1"/>
    </xf>
    <xf numFmtId="0" fontId="2" fillId="2" borderId="45" xfId="0" applyFont="1" applyFill="1" applyBorder="1" applyAlignment="1" applyProtection="1">
      <alignment horizontal="center" vertical="center" wrapText="1"/>
    </xf>
    <xf numFmtId="0" fontId="16" fillId="9" borderId="21" xfId="0" applyFont="1" applyFill="1" applyBorder="1" applyAlignment="1" applyProtection="1">
      <alignment horizontal="center" vertical="center" wrapText="1"/>
    </xf>
    <xf numFmtId="0" fontId="16" fillId="9" borderId="37" xfId="0" applyFont="1" applyFill="1" applyBorder="1" applyAlignment="1" applyProtection="1">
      <alignment horizontal="center" vertical="center" wrapText="1"/>
    </xf>
    <xf numFmtId="0" fontId="16" fillId="9" borderId="49" xfId="0" applyFont="1" applyFill="1" applyBorder="1" applyAlignment="1" applyProtection="1">
      <alignment horizontal="center" vertical="center" wrapText="1"/>
    </xf>
    <xf numFmtId="0" fontId="16" fillId="9" borderId="12" xfId="0" applyFont="1" applyFill="1" applyBorder="1" applyAlignment="1" applyProtection="1">
      <alignment horizontal="center" vertical="center" wrapText="1"/>
    </xf>
    <xf numFmtId="0" fontId="16" fillId="9" borderId="50" xfId="0" applyFont="1" applyFill="1" applyBorder="1" applyAlignment="1" applyProtection="1">
      <alignment horizontal="center" vertical="center" wrapText="1"/>
    </xf>
    <xf numFmtId="0" fontId="17" fillId="0" borderId="14" xfId="0" applyFont="1" applyFill="1" applyBorder="1" applyAlignment="1" applyProtection="1">
      <alignment horizontal="center" vertical="center" wrapText="1"/>
    </xf>
    <xf numFmtId="0" fontId="16" fillId="2" borderId="18" xfId="0" applyFont="1" applyFill="1" applyBorder="1" applyAlignment="1" applyProtection="1">
      <alignment horizontal="center" vertical="center" wrapText="1"/>
    </xf>
    <xf numFmtId="0" fontId="15" fillId="2" borderId="34" xfId="0" applyFont="1" applyFill="1" applyBorder="1" applyAlignment="1" applyProtection="1">
      <alignment horizontal="center" vertical="center" wrapText="1"/>
      <protection locked="0"/>
    </xf>
    <xf numFmtId="0" fontId="15" fillId="2" borderId="4" xfId="0" applyFont="1" applyFill="1" applyBorder="1" applyAlignment="1" applyProtection="1">
      <alignment horizontal="center" vertical="center" wrapText="1"/>
      <protection locked="0"/>
    </xf>
    <xf numFmtId="0" fontId="15" fillId="2" borderId="30" xfId="0" applyFont="1" applyFill="1" applyBorder="1" applyAlignment="1" applyProtection="1">
      <alignment horizontal="center" vertical="center" wrapText="1"/>
      <protection locked="0"/>
    </xf>
    <xf numFmtId="0" fontId="15" fillId="2" borderId="18" xfId="0" applyFont="1" applyFill="1" applyBorder="1" applyAlignment="1" applyProtection="1">
      <alignment horizontal="center" vertical="center" wrapText="1"/>
      <protection locked="0"/>
    </xf>
    <xf numFmtId="0" fontId="15" fillId="2" borderId="52" xfId="0" applyFont="1" applyFill="1" applyBorder="1" applyAlignment="1" applyProtection="1">
      <alignment horizontal="center" vertical="center" wrapText="1"/>
      <protection locked="0"/>
    </xf>
    <xf numFmtId="0" fontId="16" fillId="2" borderId="16" xfId="0" applyFont="1" applyFill="1" applyBorder="1" applyAlignment="1" applyProtection="1">
      <alignment horizontal="center" vertical="center" wrapText="1"/>
      <protection locked="0"/>
    </xf>
    <xf numFmtId="0" fontId="19" fillId="2" borderId="33" xfId="0" applyFont="1" applyFill="1" applyBorder="1" applyAlignment="1" applyProtection="1">
      <alignment horizontal="center" vertical="center" wrapText="1"/>
    </xf>
    <xf numFmtId="0" fontId="19" fillId="2" borderId="18" xfId="0" applyFont="1" applyFill="1" applyBorder="1" applyAlignment="1" applyProtection="1">
      <alignment horizontal="center" vertical="center" wrapText="1"/>
    </xf>
    <xf numFmtId="0" fontId="15" fillId="2" borderId="2"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0" borderId="33" xfId="0" applyFont="1" applyFill="1" applyBorder="1" applyAlignment="1" applyProtection="1">
      <alignment horizontal="center" vertical="center" wrapText="1"/>
    </xf>
    <xf numFmtId="0" fontId="15" fillId="0" borderId="1" xfId="0" applyFont="1" applyFill="1" applyBorder="1" applyAlignment="1" applyProtection="1">
      <alignment horizontal="center" vertical="center" wrapText="1"/>
    </xf>
    <xf numFmtId="0" fontId="16" fillId="9" borderId="53" xfId="0" applyFont="1" applyFill="1" applyBorder="1" applyAlignment="1" applyProtection="1">
      <alignment horizontal="center" vertical="center" wrapText="1"/>
    </xf>
    <xf numFmtId="0" fontId="15" fillId="0" borderId="19" xfId="0" applyFont="1" applyFill="1" applyBorder="1" applyAlignment="1" applyProtection="1">
      <alignment horizontal="center" vertical="center" wrapText="1"/>
    </xf>
    <xf numFmtId="0" fontId="15" fillId="0" borderId="18" xfId="0" applyFont="1" applyFill="1" applyBorder="1" applyAlignment="1" applyProtection="1">
      <alignment horizontal="center" vertical="center" wrapText="1"/>
    </xf>
    <xf numFmtId="0" fontId="13" fillId="5" borderId="1" xfId="0" applyFont="1" applyFill="1" applyBorder="1" applyAlignment="1" applyProtection="1">
      <alignment horizontal="center" vertical="center" wrapText="1"/>
      <protection locked="0"/>
    </xf>
    <xf numFmtId="0" fontId="15" fillId="5" borderId="2" xfId="0" applyFont="1" applyFill="1" applyBorder="1" applyAlignment="1" applyProtection="1">
      <alignment horizontal="center" vertical="center" wrapText="1"/>
      <protection locked="0"/>
    </xf>
    <xf numFmtId="0" fontId="19" fillId="2" borderId="42" xfId="0" applyFont="1" applyFill="1" applyBorder="1" applyAlignment="1" applyProtection="1">
      <alignment horizontal="center" vertical="center" wrapText="1"/>
      <protection locked="0"/>
    </xf>
    <xf numFmtId="0" fontId="19" fillId="2" borderId="13" xfId="0" applyFont="1" applyFill="1" applyBorder="1" applyAlignment="1" applyProtection="1">
      <alignment horizontal="center" vertical="center" wrapText="1"/>
      <protection locked="0"/>
    </xf>
    <xf numFmtId="0" fontId="19" fillId="2" borderId="37" xfId="0" applyFont="1" applyFill="1" applyBorder="1" applyAlignment="1" applyProtection="1">
      <alignment horizontal="center" vertical="center" wrapText="1"/>
      <protection locked="0"/>
    </xf>
    <xf numFmtId="0" fontId="13" fillId="5" borderId="18" xfId="0" applyFont="1" applyFill="1" applyBorder="1" applyAlignment="1" applyProtection="1">
      <alignment horizontal="center" vertical="center" wrapText="1"/>
      <protection locked="0"/>
    </xf>
    <xf numFmtId="0" fontId="15" fillId="2" borderId="1" xfId="0" applyFont="1" applyFill="1" applyBorder="1" applyAlignment="1" applyProtection="1">
      <alignment horizontal="center" vertical="center" wrapText="1"/>
    </xf>
    <xf numFmtId="9" fontId="15" fillId="5" borderId="1" xfId="1" applyNumberFormat="1" applyFont="1" applyFill="1" applyBorder="1" applyAlignment="1" applyProtection="1">
      <alignment horizontal="center" vertical="center" wrapText="1"/>
      <protection locked="0"/>
    </xf>
    <xf numFmtId="0" fontId="15" fillId="5" borderId="2" xfId="1" applyNumberFormat="1" applyFont="1" applyFill="1" applyBorder="1" applyAlignment="1" applyProtection="1">
      <alignment horizontal="center" vertical="center" wrapText="1"/>
      <protection locked="0"/>
    </xf>
    <xf numFmtId="0" fontId="15" fillId="2" borderId="14" xfId="0" applyFont="1" applyFill="1" applyBorder="1" applyAlignment="1" applyProtection="1">
      <alignment horizontal="center" vertical="center" wrapText="1"/>
    </xf>
    <xf numFmtId="0" fontId="15" fillId="5" borderId="14" xfId="1" applyNumberFormat="1" applyFont="1" applyFill="1" applyBorder="1" applyAlignment="1" applyProtection="1">
      <alignment horizontal="center" vertical="center" wrapText="1"/>
      <protection locked="0"/>
    </xf>
    <xf numFmtId="0" fontId="15" fillId="5" borderId="14" xfId="0" applyFont="1" applyFill="1" applyBorder="1" applyAlignment="1" applyProtection="1">
      <alignment horizontal="center" vertical="center" wrapText="1"/>
      <protection locked="0"/>
    </xf>
    <xf numFmtId="0" fontId="15" fillId="5" borderId="1" xfId="1" applyNumberFormat="1" applyFont="1" applyFill="1" applyBorder="1" applyAlignment="1" applyProtection="1">
      <alignment horizontal="center" vertical="center" wrapText="1"/>
      <protection locked="0"/>
    </xf>
    <xf numFmtId="0" fontId="14" fillId="2" borderId="0" xfId="0" applyFont="1" applyFill="1" applyBorder="1" applyAlignment="1" applyProtection="1">
      <alignment horizontal="center" vertical="center"/>
    </xf>
    <xf numFmtId="0" fontId="14" fillId="2" borderId="4" xfId="0" applyFont="1" applyFill="1" applyBorder="1" applyAlignment="1" applyProtection="1">
      <alignment horizontal="center" vertical="center"/>
    </xf>
    <xf numFmtId="0" fontId="15" fillId="2" borderId="43" xfId="0" applyFont="1" applyFill="1" applyBorder="1" applyAlignment="1" applyProtection="1">
      <alignment horizontal="center" vertical="center" wrapText="1"/>
    </xf>
    <xf numFmtId="0" fontId="15" fillId="2" borderId="3" xfId="0" applyFont="1" applyFill="1" applyBorder="1" applyAlignment="1" applyProtection="1">
      <alignment horizontal="center" vertical="center" wrapText="1"/>
    </xf>
    <xf numFmtId="0" fontId="15" fillId="2" borderId="44" xfId="0" applyFont="1" applyFill="1" applyBorder="1" applyAlignment="1" applyProtection="1">
      <alignment horizontal="center" vertical="center" wrapText="1"/>
    </xf>
    <xf numFmtId="0" fontId="15" fillId="2" borderId="45" xfId="0" applyFont="1" applyFill="1" applyBorder="1" applyAlignment="1" applyProtection="1">
      <alignment horizontal="center" vertical="center" wrapText="1"/>
    </xf>
    <xf numFmtId="0" fontId="17" fillId="0" borderId="1" xfId="0" applyFont="1" applyFill="1" applyBorder="1" applyAlignment="1" applyProtection="1">
      <alignment horizontal="center" vertical="center" wrapText="1"/>
    </xf>
    <xf numFmtId="0" fontId="3" fillId="2" borderId="0" xfId="0" applyFont="1" applyFill="1" applyAlignment="1">
      <alignment horizontal="center" vertical="center" wrapText="1"/>
    </xf>
    <xf numFmtId="0" fontId="16" fillId="9" borderId="34" xfId="0" applyFont="1" applyFill="1" applyBorder="1" applyAlignment="1" applyProtection="1">
      <alignment horizontal="center" vertical="center" wrapText="1"/>
    </xf>
    <xf numFmtId="0" fontId="16" fillId="9" borderId="30" xfId="0" applyFont="1" applyFill="1" applyBorder="1" applyAlignment="1" applyProtection="1">
      <alignment horizontal="center" vertical="center" wrapText="1"/>
    </xf>
    <xf numFmtId="0" fontId="15" fillId="5" borderId="1" xfId="0" applyFont="1" applyFill="1" applyBorder="1" applyAlignment="1" applyProtection="1">
      <alignment horizontal="center" vertical="center" wrapText="1"/>
      <protection locked="0"/>
    </xf>
    <xf numFmtId="0" fontId="19" fillId="0" borderId="0" xfId="0" applyFont="1" applyBorder="1" applyAlignment="1">
      <alignment horizontal="left" vertical="center" wrapText="1"/>
    </xf>
    <xf numFmtId="0" fontId="13" fillId="0" borderId="3" xfId="0" applyFont="1" applyBorder="1" applyAlignment="1">
      <alignment horizontal="left" vertical="center" wrapText="1"/>
    </xf>
    <xf numFmtId="0" fontId="13" fillId="0" borderId="0" xfId="0" applyFont="1" applyBorder="1" applyAlignment="1">
      <alignment horizontal="left" vertical="center" wrapText="1"/>
    </xf>
    <xf numFmtId="0" fontId="13"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9" fillId="0" borderId="9" xfId="0" applyFont="1" applyBorder="1" applyAlignment="1">
      <alignment horizontal="center" vertical="top" wrapText="1"/>
    </xf>
    <xf numFmtId="0" fontId="19" fillId="0" borderId="27" xfId="0" applyFont="1" applyBorder="1" applyAlignment="1">
      <alignment horizontal="center" vertical="top" wrapText="1"/>
    </xf>
    <xf numFmtId="0" fontId="19" fillId="0" borderId="34" xfId="0" applyFont="1" applyBorder="1" applyAlignment="1">
      <alignment horizontal="center" vertical="top" wrapText="1"/>
    </xf>
    <xf numFmtId="0" fontId="19" fillId="0" borderId="8" xfId="0" applyFont="1" applyBorder="1" applyAlignment="1">
      <alignment horizontal="center" wrapText="1"/>
    </xf>
    <xf numFmtId="0" fontId="19" fillId="0" borderId="6" xfId="0" applyFont="1" applyBorder="1" applyAlignment="1">
      <alignment horizontal="center" wrapText="1"/>
    </xf>
    <xf numFmtId="0" fontId="19" fillId="0" borderId="23" xfId="0" applyFont="1" applyBorder="1" applyAlignment="1">
      <alignment horizontal="center" vertical="top" wrapText="1"/>
    </xf>
    <xf numFmtId="0" fontId="19" fillId="0" borderId="29" xfId="0" applyFont="1" applyBorder="1" applyAlignment="1">
      <alignment horizontal="center" vertical="top" wrapText="1"/>
    </xf>
    <xf numFmtId="0" fontId="17" fillId="0" borderId="0" xfId="0" applyFont="1" applyBorder="1" applyAlignment="1">
      <alignment horizontal="center"/>
    </xf>
    <xf numFmtId="0" fontId="17" fillId="0" borderId="26" xfId="0" applyFont="1" applyBorder="1" applyAlignment="1">
      <alignment horizontal="center"/>
    </xf>
    <xf numFmtId="0" fontId="19" fillId="0" borderId="26" xfId="0" applyFont="1" applyBorder="1" applyAlignment="1">
      <alignment horizontal="center" vertical="top" wrapText="1"/>
    </xf>
    <xf numFmtId="0" fontId="19" fillId="0" borderId="0" xfId="0" applyFont="1" applyBorder="1" applyAlignment="1">
      <alignment horizontal="center" vertical="center" wrapText="1"/>
    </xf>
    <xf numFmtId="0" fontId="18" fillId="0" borderId="0" xfId="0" applyFont="1" applyBorder="1" applyAlignment="1">
      <alignment horizontal="justify" vertical="top" wrapText="1"/>
    </xf>
    <xf numFmtId="0" fontId="19" fillId="0" borderId="7" xfId="0" applyFont="1" applyBorder="1" applyAlignment="1">
      <alignment horizontal="center" wrapText="1"/>
    </xf>
    <xf numFmtId="0" fontId="17" fillId="0" borderId="4" xfId="0" applyFont="1" applyBorder="1" applyAlignment="1">
      <alignment horizontal="center"/>
    </xf>
    <xf numFmtId="0" fontId="13" fillId="0" borderId="4" xfId="0" applyFont="1" applyBorder="1" applyAlignment="1">
      <alignment horizontal="center" vertical="top" wrapText="1"/>
    </xf>
    <xf numFmtId="0" fontId="17" fillId="0" borderId="3" xfId="0" applyFont="1" applyBorder="1" applyAlignment="1">
      <alignment horizontal="center"/>
    </xf>
    <xf numFmtId="0" fontId="13" fillId="0" borderId="0" xfId="0" quotePrefix="1" applyFont="1" applyBorder="1" applyAlignment="1">
      <alignment horizontal="left" vertical="center" wrapText="1"/>
    </xf>
    <xf numFmtId="0" fontId="13" fillId="0" borderId="0" xfId="0" applyFont="1" applyBorder="1" applyAlignment="1">
      <alignment vertical="center" wrapText="1"/>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0" xfId="0" applyFont="1" applyBorder="1" applyAlignment="1">
      <alignment horizontal="left" vertical="top" wrapText="1"/>
    </xf>
    <xf numFmtId="0" fontId="19" fillId="0" borderId="30" xfId="0" applyFont="1" applyBorder="1" applyAlignment="1">
      <alignment horizontal="center" vertical="top" wrapText="1"/>
    </xf>
    <xf numFmtId="0" fontId="17" fillId="0" borderId="9" xfId="0" applyFont="1" applyBorder="1" applyAlignment="1">
      <alignment horizontal="center"/>
    </xf>
    <xf numFmtId="0" fontId="17" fillId="0" borderId="27" xfId="0" applyFont="1" applyBorder="1" applyAlignment="1">
      <alignment horizontal="center"/>
    </xf>
    <xf numFmtId="0" fontId="17" fillId="0" borderId="34" xfId="0" applyFont="1" applyBorder="1" applyAlignment="1">
      <alignment horizontal="center"/>
    </xf>
    <xf numFmtId="0" fontId="19" fillId="0" borderId="35" xfId="0" applyFont="1" applyBorder="1" applyAlignment="1">
      <alignment horizontal="center" vertical="center" wrapText="1"/>
    </xf>
    <xf numFmtId="0" fontId="19" fillId="0" borderId="36" xfId="0" applyFont="1" applyBorder="1" applyAlignment="1">
      <alignment horizontal="center" vertical="center" wrapText="1"/>
    </xf>
    <xf numFmtId="0" fontId="19" fillId="0" borderId="0" xfId="0" applyFont="1" applyBorder="1" applyAlignment="1">
      <alignment horizontal="center" vertical="top" wrapText="1"/>
    </xf>
    <xf numFmtId="0" fontId="23" fillId="0" borderId="27" xfId="0" applyFont="1" applyBorder="1" applyAlignment="1">
      <alignment horizontal="center"/>
    </xf>
    <xf numFmtId="0" fontId="23" fillId="0" borderId="0" xfId="0" applyFont="1" applyBorder="1" applyAlignment="1">
      <alignment horizontal="center"/>
    </xf>
    <xf numFmtId="0" fontId="23" fillId="0" borderId="29" xfId="0" applyFont="1" applyBorder="1" applyAlignment="1">
      <alignment horizontal="center"/>
    </xf>
    <xf numFmtId="0" fontId="23" fillId="0" borderId="31" xfId="0" applyFont="1" applyBorder="1" applyAlignment="1">
      <alignment horizontal="center"/>
    </xf>
    <xf numFmtId="0" fontId="23" fillId="0" borderId="17" xfId="0" applyFont="1" applyBorder="1" applyAlignment="1">
      <alignment horizontal="center"/>
    </xf>
    <xf numFmtId="0" fontId="23" fillId="0" borderId="32" xfId="0" applyFont="1" applyBorder="1" applyAlignment="1">
      <alignment horizontal="center"/>
    </xf>
    <xf numFmtId="0" fontId="10" fillId="0" borderId="25" xfId="0" applyFont="1" applyBorder="1" applyAlignment="1">
      <alignment horizontal="center" vertical="center"/>
    </xf>
    <xf numFmtId="0" fontId="10" fillId="0" borderId="26" xfId="0" applyFont="1" applyBorder="1" applyAlignment="1">
      <alignment horizontal="center" vertical="center"/>
    </xf>
    <xf numFmtId="0" fontId="10" fillId="0" borderId="5" xfId="0" applyFont="1" applyBorder="1" applyAlignment="1">
      <alignment horizontal="center" vertical="center"/>
    </xf>
    <xf numFmtId="0" fontId="19" fillId="0" borderId="4" xfId="0" applyFont="1" applyBorder="1" applyAlignment="1">
      <alignment horizontal="center" vertical="top" wrapText="1"/>
    </xf>
    <xf numFmtId="0" fontId="17" fillId="0" borderId="4" xfId="0" applyFont="1" applyBorder="1" applyAlignment="1">
      <alignment horizontal="center" vertical="top" wrapText="1"/>
    </xf>
    <xf numFmtId="0" fontId="19" fillId="0" borderId="8" xfId="0" applyFont="1" applyBorder="1" applyAlignment="1">
      <alignment horizontal="center"/>
    </xf>
    <xf numFmtId="0" fontId="19" fillId="0" borderId="6" xfId="0" applyFont="1" applyBorder="1" applyAlignment="1">
      <alignment horizontal="center"/>
    </xf>
    <xf numFmtId="0" fontId="19" fillId="0" borderId="7" xfId="0" applyFont="1" applyBorder="1" applyAlignment="1">
      <alignment horizontal="center"/>
    </xf>
    <xf numFmtId="0" fontId="13" fillId="0" borderId="3" xfId="0" applyFont="1" applyBorder="1" applyAlignment="1">
      <alignment horizontal="left" vertical="center"/>
    </xf>
    <xf numFmtId="0" fontId="8" fillId="0" borderId="23"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30" xfId="0" applyFont="1" applyBorder="1" applyAlignment="1">
      <alignment horizontal="center" vertical="center" wrapText="1"/>
    </xf>
    <xf numFmtId="0" fontId="3" fillId="10" borderId="0" xfId="0" applyFont="1" applyFill="1" applyBorder="1" applyAlignment="1">
      <alignment horizontal="center" vertical="center" wrapText="1"/>
    </xf>
    <xf numFmtId="0" fontId="41" fillId="10" borderId="0" xfId="0" applyFont="1" applyFill="1" applyBorder="1" applyAlignment="1">
      <alignment horizontal="center" vertical="center" wrapText="1"/>
    </xf>
    <xf numFmtId="0" fontId="17" fillId="0" borderId="25" xfId="0" applyFont="1" applyFill="1" applyBorder="1" applyAlignment="1">
      <alignment horizontal="center"/>
    </xf>
    <xf numFmtId="0" fontId="17" fillId="0" borderId="26" xfId="0" applyFont="1" applyFill="1" applyBorder="1" applyAlignment="1">
      <alignment horizontal="center"/>
    </xf>
    <xf numFmtId="0" fontId="17" fillId="0" borderId="5" xfId="0" applyFont="1" applyFill="1" applyBorder="1" applyAlignment="1">
      <alignment horizontal="center"/>
    </xf>
    <xf numFmtId="0" fontId="31" fillId="11" borderId="28" xfId="0" applyFont="1" applyFill="1" applyBorder="1" applyAlignment="1">
      <alignment horizontal="center" vertical="center"/>
    </xf>
    <xf numFmtId="0" fontId="3" fillId="2" borderId="22" xfId="0" applyFont="1" applyFill="1" applyBorder="1" applyAlignment="1">
      <alignment horizontal="center" vertical="center" wrapText="1"/>
    </xf>
    <xf numFmtId="0" fontId="3" fillId="2" borderId="40" xfId="0" applyFont="1" applyFill="1" applyBorder="1" applyAlignment="1">
      <alignment horizontal="center" vertical="center" wrapText="1"/>
    </xf>
    <xf numFmtId="0" fontId="13" fillId="0" borderId="0" xfId="0" applyFont="1" applyBorder="1" applyAlignment="1">
      <alignment horizontal="center" vertical="top" wrapText="1"/>
    </xf>
    <xf numFmtId="0" fontId="3" fillId="2" borderId="11" xfId="0" applyFont="1" applyFill="1" applyBorder="1" applyAlignment="1">
      <alignment horizontal="center" vertical="center" textRotation="90" wrapText="1"/>
    </xf>
    <xf numFmtId="0" fontId="3" fillId="2" borderId="33" xfId="0" applyFont="1" applyFill="1" applyBorder="1" applyAlignment="1">
      <alignment horizontal="center" vertical="center" textRotation="90" wrapText="1"/>
    </xf>
    <xf numFmtId="0" fontId="3" fillId="2" borderId="1" xfId="0" applyFont="1" applyFill="1" applyBorder="1" applyAlignment="1">
      <alignment horizontal="center" vertical="center" textRotation="90" wrapText="1"/>
    </xf>
    <xf numFmtId="0" fontId="19" fillId="0" borderId="2" xfId="0" applyFont="1" applyBorder="1" applyAlignment="1">
      <alignment horizontal="center" vertical="center" wrapText="1"/>
    </xf>
    <xf numFmtId="0" fontId="15" fillId="0" borderId="2" xfId="0" applyFont="1" applyBorder="1" applyAlignment="1">
      <alignment horizontal="center" vertical="center" wrapText="1"/>
    </xf>
    <xf numFmtId="0" fontId="26" fillId="0" borderId="2" xfId="0" applyFont="1" applyBorder="1" applyAlignment="1">
      <alignment horizontal="center" vertical="center" wrapText="1"/>
    </xf>
    <xf numFmtId="0" fontId="19" fillId="0" borderId="25" xfId="0" applyFont="1" applyBorder="1" applyAlignment="1">
      <alignment horizontal="center" vertical="top" wrapText="1"/>
    </xf>
    <xf numFmtId="0" fontId="19" fillId="0" borderId="5" xfId="0" applyFont="1" applyBorder="1" applyAlignment="1">
      <alignment horizontal="center" vertical="top" wrapText="1"/>
    </xf>
    <xf numFmtId="0" fontId="9" fillId="0" borderId="23" xfId="0" applyFont="1" applyBorder="1" applyAlignment="1">
      <alignment horizontal="center" vertical="top" wrapText="1"/>
    </xf>
    <xf numFmtId="0" fontId="9" fillId="0" borderId="29" xfId="0" applyFont="1" applyBorder="1" applyAlignment="1">
      <alignment horizontal="center" vertical="top" wrapText="1"/>
    </xf>
    <xf numFmtId="0" fontId="9" fillId="0" borderId="30" xfId="0" applyFont="1" applyBorder="1" applyAlignment="1">
      <alignment horizontal="center" vertical="top" wrapText="1"/>
    </xf>
    <xf numFmtId="0" fontId="19" fillId="8" borderId="2" xfId="0" applyFont="1" applyFill="1" applyBorder="1" applyAlignment="1">
      <alignment horizontal="center" vertical="center" wrapText="1"/>
    </xf>
    <xf numFmtId="0" fontId="19" fillId="7" borderId="2" xfId="0" applyFont="1" applyFill="1" applyBorder="1" applyAlignment="1">
      <alignment horizontal="center" vertical="center" wrapText="1"/>
    </xf>
    <xf numFmtId="0" fontId="19" fillId="4" borderId="2"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17" fillId="0" borderId="0" xfId="0" applyFont="1" applyAlignment="1">
      <alignment horizontal="center"/>
    </xf>
    <xf numFmtId="0" fontId="6" fillId="10" borderId="0" xfId="0" applyFont="1" applyFill="1" applyBorder="1" applyAlignment="1">
      <alignment horizontal="center" vertical="center"/>
    </xf>
    <xf numFmtId="0" fontId="3" fillId="10" borderId="0" xfId="0" applyFont="1" applyFill="1" applyBorder="1" applyAlignment="1">
      <alignment horizontal="center" vertical="center" textRotation="90"/>
    </xf>
    <xf numFmtId="0" fontId="19" fillId="10" borderId="0" xfId="0" applyFont="1" applyFill="1" applyBorder="1" applyAlignment="1">
      <alignment horizontal="center" vertical="center" wrapText="1"/>
    </xf>
    <xf numFmtId="0" fontId="4" fillId="10" borderId="46" xfId="0" applyFont="1" applyFill="1" applyBorder="1" applyAlignment="1">
      <alignment horizontal="center" vertical="center" wrapText="1"/>
    </xf>
    <xf numFmtId="0" fontId="4" fillId="10" borderId="36" xfId="0" applyFont="1" applyFill="1" applyBorder="1" applyAlignment="1">
      <alignment horizontal="center" vertical="center" wrapText="1"/>
    </xf>
    <xf numFmtId="0" fontId="4" fillId="10" borderId="25" xfId="0" applyFont="1" applyFill="1" applyBorder="1" applyAlignment="1">
      <alignment horizontal="center" vertical="center" wrapText="1"/>
    </xf>
    <xf numFmtId="0" fontId="4" fillId="10" borderId="5" xfId="0" applyFont="1" applyFill="1" applyBorder="1" applyAlignment="1">
      <alignment horizontal="center" vertical="center" wrapText="1"/>
    </xf>
    <xf numFmtId="0" fontId="25" fillId="10" borderId="46" xfId="0" applyFont="1" applyFill="1" applyBorder="1" applyAlignment="1">
      <alignment horizontal="center" vertical="center" wrapText="1"/>
    </xf>
    <xf numFmtId="0" fontId="25" fillId="10" borderId="36" xfId="0" applyFont="1" applyFill="1" applyBorder="1" applyAlignment="1">
      <alignment horizontal="center" vertical="center" wrapText="1"/>
    </xf>
    <xf numFmtId="0" fontId="24" fillId="10" borderId="43" xfId="0" applyFont="1" applyFill="1" applyBorder="1" applyAlignment="1">
      <alignment horizontal="center" vertical="center" wrapText="1"/>
    </xf>
    <xf numFmtId="0" fontId="24" fillId="10" borderId="44" xfId="0" applyFont="1" applyFill="1" applyBorder="1" applyAlignment="1">
      <alignment horizontal="center" vertical="center" wrapText="1"/>
    </xf>
    <xf numFmtId="0" fontId="24" fillId="10" borderId="45" xfId="0" applyFont="1" applyFill="1" applyBorder="1" applyAlignment="1">
      <alignment horizontal="center" vertical="center" wrapText="1"/>
    </xf>
    <xf numFmtId="0" fontId="3" fillId="10" borderId="46" xfId="0" applyFont="1" applyFill="1" applyBorder="1" applyAlignment="1">
      <alignment horizontal="left" vertical="center" wrapText="1"/>
    </xf>
    <xf numFmtId="0" fontId="3" fillId="10" borderId="35" xfId="0" applyFont="1" applyFill="1" applyBorder="1" applyAlignment="1">
      <alignment horizontal="left" vertical="center" wrapText="1"/>
    </xf>
    <xf numFmtId="0" fontId="3" fillId="10" borderId="25" xfId="0" applyFont="1" applyFill="1" applyBorder="1" applyAlignment="1">
      <alignment horizontal="center" vertical="center" wrapText="1"/>
    </xf>
    <xf numFmtId="0" fontId="3" fillId="10" borderId="5" xfId="0" applyFont="1" applyFill="1" applyBorder="1" applyAlignment="1">
      <alignment horizontal="center" vertical="center" wrapText="1"/>
    </xf>
    <xf numFmtId="0" fontId="3" fillId="10" borderId="46" xfId="0" applyFont="1" applyFill="1" applyBorder="1" applyAlignment="1">
      <alignment horizontal="center" vertical="center" wrapText="1"/>
    </xf>
    <xf numFmtId="0" fontId="3" fillId="10" borderId="36" xfId="0" applyFont="1" applyFill="1" applyBorder="1" applyAlignment="1">
      <alignment horizontal="center" vertical="center" wrapText="1"/>
    </xf>
    <xf numFmtId="0" fontId="41" fillId="10" borderId="46" xfId="0" applyFont="1" applyFill="1" applyBorder="1" applyAlignment="1">
      <alignment horizontal="center" vertical="center" wrapText="1"/>
    </xf>
    <xf numFmtId="0" fontId="41" fillId="10" borderId="36" xfId="0" applyFont="1" applyFill="1" applyBorder="1" applyAlignment="1">
      <alignment horizontal="center" vertical="center" wrapText="1"/>
    </xf>
    <xf numFmtId="0" fontId="19" fillId="10" borderId="8" xfId="0" applyFont="1" applyFill="1" applyBorder="1" applyAlignment="1">
      <alignment horizontal="left" vertical="center" wrapText="1"/>
    </xf>
    <xf numFmtId="0" fontId="19" fillId="10" borderId="6" xfId="0" applyFont="1" applyFill="1" applyBorder="1" applyAlignment="1">
      <alignment horizontal="left" vertical="center" wrapText="1"/>
    </xf>
    <xf numFmtId="0" fontId="3" fillId="10" borderId="20" xfId="0" applyFont="1" applyFill="1" applyBorder="1" applyAlignment="1">
      <alignment horizontal="center" vertical="center" wrapText="1"/>
    </xf>
    <xf numFmtId="0" fontId="3" fillId="10" borderId="2" xfId="0" applyFont="1" applyFill="1" applyBorder="1" applyAlignment="1">
      <alignment horizontal="center" vertical="center" wrapText="1"/>
    </xf>
    <xf numFmtId="0" fontId="41" fillId="10" borderId="20" xfId="0" applyFont="1" applyFill="1" applyBorder="1" applyAlignment="1">
      <alignment horizontal="center" vertical="center" wrapText="1"/>
    </xf>
    <xf numFmtId="0" fontId="41" fillId="10" borderId="2" xfId="0" applyFont="1" applyFill="1" applyBorder="1" applyAlignment="1">
      <alignment horizontal="center" vertical="center" wrapText="1"/>
    </xf>
    <xf numFmtId="0" fontId="3" fillId="10" borderId="21" xfId="0" applyFont="1" applyFill="1" applyBorder="1" applyAlignment="1">
      <alignment horizontal="center" vertical="center" wrapText="1"/>
    </xf>
    <xf numFmtId="0" fontId="3" fillId="10" borderId="13" xfId="0" applyFont="1" applyFill="1" applyBorder="1" applyAlignment="1">
      <alignment horizontal="center" vertical="center" wrapText="1"/>
    </xf>
    <xf numFmtId="0" fontId="19" fillId="10" borderId="6" xfId="0" applyFont="1" applyFill="1" applyBorder="1" applyAlignment="1">
      <alignment horizontal="right" vertical="center" wrapText="1"/>
    </xf>
  </cellXfs>
  <cellStyles count="2">
    <cellStyle name="Normal" xfId="0" builtinId="0"/>
    <cellStyle name="Porcentaje" xfId="1" builtinId="5"/>
  </cellStyles>
  <dxfs count="591">
    <dxf>
      <font>
        <color rgb="FF9C0006"/>
      </font>
      <fill>
        <patternFill>
          <bgColor rgb="FFFFC7CE"/>
        </patternFill>
      </fill>
    </dxf>
    <dxf>
      <font>
        <color rgb="FF9C0006"/>
      </font>
      <fill>
        <patternFill>
          <bgColor rgb="FFFFC7CE"/>
        </patternFill>
      </fill>
    </dxf>
    <dxf>
      <fill>
        <patternFill>
          <bgColor rgb="FFC00000"/>
        </patternFill>
      </fill>
    </dxf>
    <dxf>
      <fill>
        <patternFill>
          <bgColor rgb="FF6BA42C"/>
        </patternFill>
      </fill>
    </dxf>
    <dxf>
      <fill>
        <patternFill>
          <bgColor rgb="FFFFCC00"/>
        </patternFill>
      </fill>
    </dxf>
    <dxf>
      <fill>
        <patternFill>
          <bgColor rgb="FFFF0000"/>
        </patternFill>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ont>
        <color rgb="FF9C0006"/>
      </font>
      <fill>
        <patternFill>
          <bgColor rgb="FFFFC7CE"/>
        </patternFill>
      </fill>
    </dxf>
    <dxf>
      <font>
        <color rgb="FF9C0006"/>
      </font>
      <fill>
        <patternFill>
          <bgColor rgb="FFFFC7CE"/>
        </patternFill>
      </fill>
    </dxf>
    <dxf>
      <fill>
        <patternFill patternType="darkGray">
          <bgColor auto="1"/>
        </patternFill>
      </fill>
    </dxf>
    <dxf>
      <fill>
        <patternFill patternType="darkTrellis"/>
      </fill>
    </dxf>
    <dxf>
      <fill>
        <patternFill patternType="darkTrellis"/>
      </fill>
    </dxf>
    <dxf>
      <fill>
        <patternFill patternType="darkTrellis"/>
      </fill>
    </dxf>
    <dxf>
      <fill>
        <patternFill patternType="darkTrellis"/>
      </fill>
    </dxf>
    <dxf>
      <fill>
        <patternFill patternType="darkTrellis"/>
      </fill>
    </dxf>
    <dxf>
      <fill>
        <patternFill patternType="darkTrellis"/>
      </fill>
    </dxf>
    <dxf>
      <fill>
        <patternFill patternType="darkTrellis"/>
      </fill>
    </dxf>
    <dxf>
      <fill>
        <patternFill>
          <bgColor theme="6" tint="0.39994506668294322"/>
        </patternFill>
      </fill>
    </dxf>
    <dxf>
      <fill>
        <patternFill>
          <bgColor theme="5" tint="0.59996337778862885"/>
        </patternFill>
      </fill>
    </dxf>
    <dxf>
      <fill>
        <patternFill>
          <bgColor rgb="FF00B05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00B050"/>
        </patternFill>
      </fill>
    </dxf>
    <dxf>
      <font>
        <b/>
        <i val="0"/>
        <condense val="0"/>
        <extend val="0"/>
        <color auto="1"/>
      </font>
      <fill>
        <patternFill>
          <bgColor indexed="50"/>
        </patternFill>
      </fill>
    </dxf>
    <dxf>
      <font>
        <b/>
        <i val="0"/>
      </font>
      <fill>
        <patternFill>
          <bgColor indexed="51"/>
        </patternFill>
      </fill>
    </dxf>
    <dxf>
      <font>
        <b/>
        <i val="0"/>
      </font>
      <fill>
        <patternFill>
          <bgColor indexed="10"/>
        </patternFill>
      </fill>
    </dxf>
    <dxf>
      <fill>
        <patternFill patternType="darkTrellis"/>
      </fill>
    </dxf>
    <dxf>
      <fill>
        <patternFill patternType="darkTrellis"/>
      </fill>
    </dxf>
    <dxf>
      <fill>
        <patternFill patternType="darkTrellis"/>
      </fill>
    </dxf>
    <dxf>
      <fill>
        <patternFill patternType="darkTrellis"/>
      </fill>
    </dxf>
    <dxf>
      <fill>
        <patternFill>
          <bgColor rgb="FF00B050"/>
        </patternFill>
      </fill>
    </dxf>
    <dxf>
      <fill>
        <patternFill>
          <bgColor rgb="FFC00000"/>
        </patternFill>
      </fill>
    </dxf>
    <dxf>
      <fill>
        <patternFill>
          <bgColor rgb="FFFFC000"/>
        </patternFill>
      </fill>
    </dxf>
    <dxf>
      <font>
        <b/>
        <i val="0"/>
        <condense val="0"/>
        <extend val="0"/>
        <color auto="1"/>
      </font>
      <fill>
        <patternFill>
          <bgColor rgb="FF00B050"/>
        </patternFill>
      </fill>
    </dxf>
    <dxf>
      <font>
        <b/>
        <i val="0"/>
      </font>
      <fill>
        <patternFill>
          <bgColor rgb="FFFFC000"/>
        </patternFill>
      </fill>
    </dxf>
    <dxf>
      <font>
        <b/>
        <i val="0"/>
      </font>
      <fill>
        <patternFill>
          <bgColor rgb="FFC00000"/>
        </patternFill>
      </fill>
    </dxf>
    <dxf>
      <fill>
        <patternFill patternType="darkTrellis"/>
      </fill>
    </dxf>
    <dxf>
      <fill>
        <patternFill patternType="darkTrellis"/>
      </fill>
    </dxf>
    <dxf>
      <fill>
        <patternFill patternType="darkTrellis"/>
      </fill>
    </dxf>
    <dxf>
      <fill>
        <patternFill patternType="darkTrellis"/>
      </fill>
    </dxf>
    <dxf>
      <fill>
        <patternFill>
          <bgColor rgb="FF00B050"/>
        </patternFill>
      </fill>
    </dxf>
    <dxf>
      <fill>
        <patternFill>
          <bgColor rgb="FFC00000"/>
        </patternFill>
      </fill>
    </dxf>
    <dxf>
      <fill>
        <patternFill>
          <bgColor rgb="FFFFC000"/>
        </patternFill>
      </fill>
    </dxf>
    <dxf>
      <font>
        <b/>
        <i val="0"/>
        <condense val="0"/>
        <extend val="0"/>
        <color auto="1"/>
      </font>
      <fill>
        <patternFill>
          <bgColor rgb="FF00B050"/>
        </patternFill>
      </fill>
    </dxf>
    <dxf>
      <font>
        <b/>
        <i val="0"/>
      </font>
      <fill>
        <patternFill>
          <bgColor rgb="FFFFC000"/>
        </patternFill>
      </fill>
    </dxf>
    <dxf>
      <font>
        <b/>
        <i val="0"/>
      </font>
      <fill>
        <patternFill>
          <bgColor rgb="FFC00000"/>
        </patternFill>
      </fill>
    </dxf>
    <dxf>
      <fill>
        <patternFill patternType="darkTrellis"/>
      </fill>
    </dxf>
    <dxf>
      <fill>
        <patternFill patternType="darkTrellis"/>
      </fill>
    </dxf>
    <dxf>
      <fill>
        <patternFill patternType="darkTrellis"/>
      </fill>
    </dxf>
    <dxf>
      <fill>
        <patternFill patternType="darkTrellis"/>
      </fill>
    </dxf>
    <dxf>
      <fill>
        <patternFill>
          <bgColor rgb="FF00B050"/>
        </patternFill>
      </fill>
    </dxf>
    <dxf>
      <fill>
        <patternFill>
          <bgColor rgb="FFFFC000"/>
        </patternFill>
      </fill>
    </dxf>
    <dxf>
      <fill>
        <patternFill>
          <bgColor rgb="FFC00000"/>
        </patternFill>
      </fill>
    </dxf>
    <dxf>
      <fill>
        <patternFill>
          <bgColor rgb="FFFFC000"/>
        </patternFill>
      </fill>
    </dxf>
    <dxf>
      <font>
        <b/>
        <i val="0"/>
        <condense val="0"/>
        <extend val="0"/>
        <color auto="1"/>
      </font>
      <fill>
        <patternFill>
          <bgColor rgb="FF00B050"/>
        </patternFill>
      </fill>
    </dxf>
    <dxf>
      <font>
        <b/>
        <i val="0"/>
      </font>
      <fill>
        <patternFill>
          <bgColor rgb="FFFFC000"/>
        </patternFill>
      </fill>
    </dxf>
    <dxf>
      <font>
        <b/>
        <i val="0"/>
      </font>
      <fill>
        <patternFill>
          <bgColor rgb="FFC00000"/>
        </patternFill>
      </fill>
    </dxf>
    <dxf>
      <fill>
        <patternFill patternType="darkTrellis"/>
      </fill>
    </dxf>
    <dxf>
      <fill>
        <patternFill patternType="darkTrellis"/>
      </fill>
    </dxf>
    <dxf>
      <fill>
        <patternFill patternType="darkGray"/>
      </fill>
    </dxf>
    <dxf>
      <fill>
        <patternFill patternType="darkGray"/>
      </fill>
    </dxf>
    <dxf>
      <fill>
        <patternFill patternType="darkGray"/>
      </fill>
    </dxf>
    <dxf>
      <fill>
        <patternFill patternType="darkGray"/>
      </fill>
    </dxf>
    <dxf>
      <fill>
        <patternFill>
          <bgColor rgb="FFC00000"/>
        </patternFill>
      </fill>
    </dxf>
    <dxf>
      <fill>
        <patternFill>
          <bgColor rgb="FFFFC0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bgColor rgb="FFC00000"/>
        </patternFill>
      </fill>
    </dxf>
    <dxf>
      <fill>
        <patternFill>
          <bgColor rgb="FFFFC000"/>
        </patternFill>
      </fill>
    </dxf>
    <dxf>
      <fill>
        <patternFill>
          <bgColor rgb="FF00B050"/>
        </patternFill>
      </fill>
    </dxf>
    <dxf>
      <fill>
        <patternFill patternType="darkGray"/>
      </fill>
    </dxf>
    <dxf>
      <fill>
        <patternFill patternType="darkGray"/>
      </fill>
    </dxf>
    <dxf>
      <fill>
        <patternFill patternType="darkGray"/>
      </fill>
    </dxf>
    <dxf>
      <fill>
        <patternFill patternType="darkGray"/>
      </fill>
    </dxf>
    <dxf>
      <fill>
        <patternFill patternType="darkTrellis"/>
      </fill>
    </dxf>
    <dxf>
      <fill>
        <patternFill patternType="darkTrellis"/>
      </fill>
    </dxf>
    <dxf>
      <fill>
        <patternFill>
          <bgColor rgb="FFC00000"/>
        </patternFill>
      </fill>
    </dxf>
    <dxf>
      <fill>
        <patternFill>
          <bgColor rgb="FFFFC000"/>
        </patternFill>
      </fill>
    </dxf>
    <dxf>
      <fill>
        <patternFill>
          <bgColor rgb="FF00B050"/>
        </patternFill>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Trellis"/>
      </fill>
    </dxf>
    <dxf>
      <fill>
        <patternFill patternType="darkTrellis"/>
      </fill>
    </dxf>
    <dxf>
      <fill>
        <patternFill patternType="darkGray"/>
      </fill>
    </dxf>
    <dxf>
      <fill>
        <patternFill>
          <bgColor rgb="FFC00000"/>
        </patternFill>
      </fill>
    </dxf>
    <dxf>
      <fill>
        <patternFill>
          <bgColor rgb="FFFFC0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bgColor rgb="FFC00000"/>
        </patternFill>
      </fill>
    </dxf>
    <dxf>
      <fill>
        <patternFill>
          <bgColor rgb="FFFFC0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bgColor rgb="FFC00000"/>
        </patternFill>
      </fill>
    </dxf>
    <dxf>
      <fill>
        <patternFill>
          <bgColor rgb="FFFFC000"/>
        </patternFill>
      </fill>
    </dxf>
    <dxf>
      <fill>
        <patternFill>
          <bgColor rgb="FF00B050"/>
        </patternFill>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bgColor rgb="FFC00000"/>
        </patternFill>
      </fill>
    </dxf>
    <dxf>
      <fill>
        <patternFill>
          <bgColor rgb="FFFFC000"/>
        </patternFill>
      </fill>
    </dxf>
    <dxf>
      <fill>
        <patternFill>
          <bgColor rgb="FF00B050"/>
        </patternFill>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bgColor rgb="FFC00000"/>
        </patternFill>
      </fill>
    </dxf>
    <dxf>
      <fill>
        <patternFill>
          <bgColor rgb="FFFFC000"/>
        </patternFill>
      </fill>
    </dxf>
    <dxf>
      <fill>
        <patternFill>
          <bgColor rgb="FF00B050"/>
        </patternFill>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bgColor rgb="FFC00000"/>
        </patternFill>
      </fill>
    </dxf>
    <dxf>
      <fill>
        <patternFill>
          <bgColor rgb="FFFFC000"/>
        </patternFill>
      </fill>
    </dxf>
    <dxf>
      <fill>
        <patternFill>
          <bgColor rgb="FF00B050"/>
        </patternFill>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bgColor rgb="FFC00000"/>
        </patternFill>
      </fill>
    </dxf>
    <dxf>
      <fill>
        <patternFill>
          <bgColor rgb="FFFFC000"/>
        </patternFill>
      </fill>
    </dxf>
    <dxf>
      <fill>
        <patternFill>
          <bgColor rgb="FF00B050"/>
        </patternFill>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bgColor rgb="FFC00000"/>
        </patternFill>
      </fill>
    </dxf>
    <dxf>
      <fill>
        <patternFill>
          <bgColor rgb="FFFFC000"/>
        </patternFill>
      </fill>
    </dxf>
    <dxf>
      <fill>
        <patternFill>
          <bgColor rgb="FF00B050"/>
        </patternFill>
      </fill>
    </dxf>
    <dxf>
      <fill>
        <patternFill patternType="darkGray"/>
      </fill>
    </dxf>
    <dxf>
      <fill>
        <patternFill>
          <bgColor rgb="FFC00000"/>
        </patternFill>
      </fill>
    </dxf>
    <dxf>
      <fill>
        <patternFill>
          <bgColor rgb="FFFFC000"/>
        </patternFill>
      </fill>
    </dxf>
    <dxf>
      <fill>
        <patternFill>
          <bgColor rgb="FF00B050"/>
        </patternFill>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bgColor rgb="FFC00000"/>
        </patternFill>
      </fill>
    </dxf>
    <dxf>
      <fill>
        <patternFill>
          <bgColor rgb="FFFFC000"/>
        </patternFill>
      </fill>
    </dxf>
    <dxf>
      <fill>
        <patternFill>
          <bgColor rgb="FF00B050"/>
        </patternFill>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bgColor rgb="FFC00000"/>
        </patternFill>
      </fill>
    </dxf>
    <dxf>
      <fill>
        <patternFill>
          <bgColor rgb="FFFFC000"/>
        </patternFill>
      </fill>
    </dxf>
    <dxf>
      <fill>
        <patternFill>
          <bgColor rgb="FF00B050"/>
        </patternFill>
      </fill>
    </dxf>
    <dxf>
      <fill>
        <patternFill patternType="darkGray"/>
      </fill>
    </dxf>
    <dxf>
      <fill>
        <patternFill patternType="darkGray"/>
      </fill>
    </dxf>
    <dxf>
      <fill>
        <patternFill patternType="darkGray"/>
      </fill>
    </dxf>
    <dxf>
      <fill>
        <patternFill patternType="darkGray"/>
      </fill>
    </dxf>
    <dxf>
      <fill>
        <patternFill>
          <bgColor rgb="FFC00000"/>
        </patternFill>
      </fill>
    </dxf>
    <dxf>
      <fill>
        <patternFill>
          <bgColor rgb="FFFFC000"/>
        </patternFill>
      </fill>
    </dxf>
    <dxf>
      <fill>
        <patternFill>
          <bgColor rgb="FF00B050"/>
        </patternFill>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bgColor rgb="FFC00000"/>
        </patternFill>
      </fill>
    </dxf>
    <dxf>
      <fill>
        <patternFill>
          <bgColor rgb="FFFFC0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bgColor rgb="FFC00000"/>
        </patternFill>
      </fill>
    </dxf>
    <dxf>
      <fill>
        <patternFill>
          <bgColor rgb="FFFFC000"/>
        </patternFill>
      </fill>
    </dxf>
    <dxf>
      <fill>
        <patternFill>
          <bgColor rgb="FF00B050"/>
        </patternFill>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bgColor rgb="FFC00000"/>
        </patternFill>
      </fill>
    </dxf>
    <dxf>
      <fill>
        <patternFill>
          <bgColor rgb="FFFFC0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patternType="darkGray"/>
      </fill>
    </dxf>
    <dxf>
      <fill>
        <patternFill patternType="darkGray"/>
      </fill>
    </dxf>
    <dxf>
      <fill>
        <patternFill patternType="darkGray"/>
      </fill>
    </dxf>
    <dxf>
      <fill>
        <patternFill>
          <bgColor rgb="FFC00000"/>
        </patternFill>
      </fill>
    </dxf>
    <dxf>
      <fill>
        <patternFill>
          <bgColor rgb="FFFFC000"/>
        </patternFill>
      </fill>
    </dxf>
    <dxf>
      <fill>
        <patternFill>
          <bgColor rgb="FF00B050"/>
        </patternFill>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bgColor rgb="FFC00000"/>
        </patternFill>
      </fill>
    </dxf>
    <dxf>
      <fill>
        <patternFill>
          <bgColor rgb="FFFFC000"/>
        </patternFill>
      </fill>
    </dxf>
    <dxf>
      <fill>
        <patternFill>
          <bgColor rgb="FF00B050"/>
        </patternFill>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bgColor rgb="FFC00000"/>
        </patternFill>
      </fill>
    </dxf>
    <dxf>
      <fill>
        <patternFill>
          <bgColor rgb="FFFFC0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bgColor rgb="FFC00000"/>
        </patternFill>
      </fill>
    </dxf>
    <dxf>
      <fill>
        <patternFill>
          <bgColor rgb="FFFFC0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bgColor rgb="FFFF0000"/>
        </patternFill>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Trellis"/>
      </fill>
    </dxf>
    <dxf>
      <fill>
        <patternFill patternType="darkGray"/>
      </fill>
    </dxf>
    <dxf>
      <fill>
        <patternFill>
          <bgColor theme="6" tint="-0.24994659260841701"/>
        </patternFill>
      </fill>
    </dxf>
    <dxf>
      <fill>
        <patternFill>
          <bgColor rgb="FFFFC000"/>
        </patternFill>
      </fill>
    </dxf>
    <dxf>
      <fill>
        <patternFill>
          <bgColor rgb="FFC00000"/>
        </patternFill>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Trellis"/>
      </fill>
    </dxf>
    <dxf>
      <fill>
        <patternFill patternType="darkGray"/>
      </fill>
    </dxf>
    <dxf>
      <fill>
        <patternFill patternType="darkGray"/>
      </fill>
    </dxf>
    <dxf>
      <fill>
        <patternFill patternType="darkGray"/>
      </fill>
    </dxf>
    <dxf>
      <fill>
        <patternFill patternType="darkTrellis"/>
      </fill>
    </dxf>
    <dxf>
      <fill>
        <patternFill patternType="darkTrellis"/>
      </fill>
    </dxf>
    <dxf>
      <fill>
        <patternFill patternType="darkTrellis"/>
      </fill>
    </dxf>
    <dxf>
      <fill>
        <patternFill patternType="darkTrellis"/>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C00000"/>
        </patternFill>
      </fill>
    </dxf>
    <dxf>
      <fill>
        <patternFill>
          <bgColor rgb="FFFFC0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FF00"/>
        </patternFill>
      </fill>
    </dxf>
    <dxf>
      <fill>
        <patternFill>
          <bgColor rgb="FF00B05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FF00"/>
        </patternFill>
      </fill>
    </dxf>
  </dxfs>
  <tableStyles count="0" defaultTableStyle="TableStyleMedium9" defaultPivotStyle="PivotStyleLight16"/>
  <colors>
    <mruColors>
      <color rgb="FF6BA42C"/>
      <color rgb="FFFFCC00"/>
      <color rgb="FFFF5050"/>
      <color rgb="FFFFFFCC"/>
      <color rgb="FFBCE292"/>
      <color rgb="FFFF9F9F"/>
      <color rgb="FFF3FFF4"/>
      <color rgb="FFE8FEE9"/>
      <color rgb="FFFEE8E8"/>
      <color rgb="FFFBF3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hyperlink" Target="#'03-Seguimiento'!A1"/><Relationship Id="rId2" Type="http://schemas.openxmlformats.org/officeDocument/2006/relationships/hyperlink" Target="#INSTRUCTIVO!A1"/><Relationship Id="rId1" Type="http://schemas.openxmlformats.org/officeDocument/2006/relationships/hyperlink" Target="#'02-Plan Contingencia'!A1"/><Relationship Id="rId5" Type="http://schemas.openxmlformats.org/officeDocument/2006/relationships/hyperlink" Target="#ESCALA!A1"/><Relationship Id="rId4"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hyperlink" Target="#'03-Seguimiento'!A1"/><Relationship Id="rId2" Type="http://schemas.openxmlformats.org/officeDocument/2006/relationships/hyperlink" Target="#INSTRUCTIVO!A1"/><Relationship Id="rId1" Type="http://schemas.openxmlformats.org/officeDocument/2006/relationships/hyperlink" Target="#'01-Mapa de riesgo'!A1"/><Relationship Id="rId6" Type="http://schemas.openxmlformats.org/officeDocument/2006/relationships/hyperlink" Target="#ESCALA!A1"/><Relationship Id="rId5" Type="http://schemas.openxmlformats.org/officeDocument/2006/relationships/image" Target="../media/image1.png"/><Relationship Id="rId4" Type="http://schemas.openxmlformats.org/officeDocument/2006/relationships/hyperlink" Target="https://appserver.utp.edu.co/cas/login?service=http://reportes.utp.edu.co/aplicaciones/j_spring_cas_security_check;jsessionid=CEB468ABE27A1F4F883717EFB9613F88" TargetMode="External"/></Relationships>
</file>

<file path=xl/drawings/_rels/drawing3.xml.rels><?xml version="1.0" encoding="UTF-8" standalone="yes"?>
<Relationships xmlns="http://schemas.openxmlformats.org/package/2006/relationships"><Relationship Id="rId3" Type="http://schemas.openxmlformats.org/officeDocument/2006/relationships/hyperlink" Target="#'01-Mapa de riesgo'!A1"/><Relationship Id="rId2" Type="http://schemas.openxmlformats.org/officeDocument/2006/relationships/hyperlink" Target="#INSTRUCTIVO!A1"/><Relationship Id="rId1" Type="http://schemas.openxmlformats.org/officeDocument/2006/relationships/hyperlink" Target="#'02-Plan Contingencia'!A1"/><Relationship Id="rId6" Type="http://schemas.openxmlformats.org/officeDocument/2006/relationships/hyperlink" Target="#ESCALA!A1"/><Relationship Id="rId5" Type="http://schemas.openxmlformats.org/officeDocument/2006/relationships/image" Target="../media/image1.png"/><Relationship Id="rId4" Type="http://schemas.openxmlformats.org/officeDocument/2006/relationships/hyperlink" Target="https://appserver.utp.edu.co/cas/login?service=http://reportes.utp.edu.co/aplicaciones/j_spring_cas_security_check;jsessionid=CEB468ABE27A1F4F883717EFB9613F88" TargetMode="External"/></Relationships>
</file>

<file path=xl/drawings/_rels/drawing4.xml.rels><?xml version="1.0" encoding="UTF-8" standalone="yes"?>
<Relationships xmlns="http://schemas.openxmlformats.org/package/2006/relationships"><Relationship Id="rId3" Type="http://schemas.openxmlformats.org/officeDocument/2006/relationships/hyperlink" Target="#'03-Seguimiento'!A1"/><Relationship Id="rId2" Type="http://schemas.openxmlformats.org/officeDocument/2006/relationships/hyperlink" Target="#'02-Plan Contingencia'!T&#237;tulos_a_imprimir"/><Relationship Id="rId1" Type="http://schemas.openxmlformats.org/officeDocument/2006/relationships/hyperlink" Target="#'01-Mapa de riesgo'!A1"/><Relationship Id="rId5" Type="http://schemas.openxmlformats.org/officeDocument/2006/relationships/image" Target="../media/image2.emf"/><Relationship Id="rId4" Type="http://schemas.openxmlformats.org/officeDocument/2006/relationships/hyperlink" Target="https://appserver.utp.edu.co/cas/login?service=http://reportes.utp.edu.co/aplicaciones/j_spring_cas_security_check;jsessionid=CEB468ABE27A1F4F883717EFB9613F88" TargetMode="External"/></Relationships>
</file>

<file path=xl/drawings/_rels/drawing5.xml.rels><?xml version="1.0" encoding="UTF-8" standalone="yes"?>
<Relationships xmlns="http://schemas.openxmlformats.org/package/2006/relationships"><Relationship Id="rId3" Type="http://schemas.openxmlformats.org/officeDocument/2006/relationships/hyperlink" Target="#'03-Seguimiento'!A1"/><Relationship Id="rId2" Type="http://schemas.openxmlformats.org/officeDocument/2006/relationships/hyperlink" Target="#'02-Plan Contingencia'!T&#237;tulos_a_imprimir"/><Relationship Id="rId1" Type="http://schemas.openxmlformats.org/officeDocument/2006/relationships/hyperlink" Target="#'01-Mapa de riesgo'!A1"/><Relationship Id="rId4" Type="http://schemas.openxmlformats.org/officeDocument/2006/relationships/hyperlink" Target="https://appserver.utp.edu.co/cas/login?service=http://reportes.utp.edu.co/aplicaciones/j_spring_cas_security_check;jsessionid=CEB468ABE27A1F4F883717EFB9613F88" TargetMode="External"/></Relationships>
</file>

<file path=xl/drawings/drawing1.xml><?xml version="1.0" encoding="utf-8"?>
<xdr:wsDr xmlns:xdr="http://schemas.openxmlformats.org/drawingml/2006/spreadsheetDrawing" xmlns:a="http://schemas.openxmlformats.org/drawingml/2006/main">
  <xdr:twoCellAnchor>
    <xdr:from>
      <xdr:col>36</xdr:col>
      <xdr:colOff>1012032</xdr:colOff>
      <xdr:row>91</xdr:row>
      <xdr:rowOff>76709</xdr:rowOff>
    </xdr:from>
    <xdr:to>
      <xdr:col>44</xdr:col>
      <xdr:colOff>96951</xdr:colOff>
      <xdr:row>95</xdr:row>
      <xdr:rowOff>101486</xdr:rowOff>
    </xdr:to>
    <xdr:sp macro="" textlink="">
      <xdr:nvSpPr>
        <xdr:cNvPr id="2" name="9 Rectángulo redondeado">
          <a:hlinkClick xmlns:r="http://schemas.openxmlformats.org/officeDocument/2006/relationships" r:id="rId1"/>
          <a:extLst>
            <a:ext uri="{FF2B5EF4-FFF2-40B4-BE49-F238E27FC236}">
              <a16:creationId xmlns:a16="http://schemas.microsoft.com/office/drawing/2014/main" id="{00000000-0008-0000-0000-000002000000}"/>
            </a:ext>
          </a:extLst>
        </xdr:cNvPr>
        <xdr:cNvSpPr/>
      </xdr:nvSpPr>
      <xdr:spPr>
        <a:xfrm>
          <a:off x="29841032" y="69119352"/>
          <a:ext cx="3230562" cy="677920"/>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baseline="0"/>
            <a:t> Plan Contingencia</a:t>
          </a:r>
          <a:endParaRPr lang="es-ES" sz="1100" b="1"/>
        </a:p>
      </xdr:txBody>
    </xdr:sp>
    <xdr:clientData/>
  </xdr:twoCellAnchor>
  <xdr:twoCellAnchor>
    <xdr:from>
      <xdr:col>48</xdr:col>
      <xdr:colOff>10547</xdr:colOff>
      <xdr:row>91</xdr:row>
      <xdr:rowOff>145118</xdr:rowOff>
    </xdr:from>
    <xdr:to>
      <xdr:col>49</xdr:col>
      <xdr:colOff>316932</xdr:colOff>
      <xdr:row>95</xdr:row>
      <xdr:rowOff>137307</xdr:rowOff>
    </xdr:to>
    <xdr:sp macro="" textlink="">
      <xdr:nvSpPr>
        <xdr:cNvPr id="3" name="10 Rectángulo redondeado">
          <a:hlinkClick xmlns:r="http://schemas.openxmlformats.org/officeDocument/2006/relationships" r:id="rId2"/>
          <a:extLst>
            <a:ext uri="{FF2B5EF4-FFF2-40B4-BE49-F238E27FC236}">
              <a16:creationId xmlns:a16="http://schemas.microsoft.com/office/drawing/2014/main" id="{00000000-0008-0000-0000-000003000000}"/>
            </a:ext>
          </a:extLst>
        </xdr:cNvPr>
        <xdr:cNvSpPr/>
      </xdr:nvSpPr>
      <xdr:spPr>
        <a:xfrm>
          <a:off x="38273833" y="69187761"/>
          <a:ext cx="1821313" cy="645332"/>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Instructivo</a:t>
          </a:r>
        </a:p>
      </xdr:txBody>
    </xdr:sp>
    <xdr:clientData/>
  </xdr:twoCellAnchor>
  <xdr:twoCellAnchor>
    <xdr:from>
      <xdr:col>44</xdr:col>
      <xdr:colOff>297089</xdr:colOff>
      <xdr:row>91</xdr:row>
      <xdr:rowOff>122465</xdr:rowOff>
    </xdr:from>
    <xdr:to>
      <xdr:col>47</xdr:col>
      <xdr:colOff>1069294</xdr:colOff>
      <xdr:row>95</xdr:row>
      <xdr:rowOff>147242</xdr:rowOff>
    </xdr:to>
    <xdr:sp macro="" textlink="">
      <xdr:nvSpPr>
        <xdr:cNvPr id="5" name="7 Rectángulo redondeado">
          <a:hlinkClick xmlns:r="http://schemas.openxmlformats.org/officeDocument/2006/relationships" r:id="rId3"/>
          <a:extLst>
            <a:ext uri="{FF2B5EF4-FFF2-40B4-BE49-F238E27FC236}">
              <a16:creationId xmlns:a16="http://schemas.microsoft.com/office/drawing/2014/main" id="{00000000-0008-0000-0000-000005000000}"/>
            </a:ext>
          </a:extLst>
        </xdr:cNvPr>
        <xdr:cNvSpPr/>
      </xdr:nvSpPr>
      <xdr:spPr>
        <a:xfrm>
          <a:off x="33271732" y="69165108"/>
          <a:ext cx="4827133" cy="677920"/>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Seguimiento</a:t>
          </a:r>
        </a:p>
      </xdr:txBody>
    </xdr:sp>
    <xdr:clientData/>
  </xdr:twoCellAnchor>
  <xdr:oneCellAnchor>
    <xdr:from>
      <xdr:col>0</xdr:col>
      <xdr:colOff>62366</xdr:colOff>
      <xdr:row>0</xdr:row>
      <xdr:rowOff>0</xdr:rowOff>
    </xdr:from>
    <xdr:ext cx="1094241" cy="918482"/>
    <xdr:pic>
      <xdr:nvPicPr>
        <xdr:cNvPr id="6" name="8 Imagen">
          <a:extLst>
            <a:ext uri="{FF2B5EF4-FFF2-40B4-BE49-F238E27FC236}">
              <a16:creationId xmlns:a16="http://schemas.microsoft.com/office/drawing/2014/main" id="{00000000-0008-0000-0000-000006000000}"/>
            </a:ext>
          </a:extLst>
        </xdr:cNvPr>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62366" y="0"/>
          <a:ext cx="1094241" cy="918482"/>
        </a:xfrm>
        <a:prstGeom prst="rect">
          <a:avLst/>
        </a:prstGeom>
        <a:noFill/>
        <a:ln>
          <a:noFill/>
        </a:ln>
      </xdr:spPr>
    </xdr:pic>
    <xdr:clientData/>
  </xdr:oneCellAnchor>
  <xdr:twoCellAnchor>
    <xdr:from>
      <xdr:col>49</xdr:col>
      <xdr:colOff>565830</xdr:colOff>
      <xdr:row>91</xdr:row>
      <xdr:rowOff>158750</xdr:rowOff>
    </xdr:from>
    <xdr:to>
      <xdr:col>51</xdr:col>
      <xdr:colOff>409678</xdr:colOff>
      <xdr:row>95</xdr:row>
      <xdr:rowOff>158296</xdr:rowOff>
    </xdr:to>
    <xdr:sp macro="" textlink="">
      <xdr:nvSpPr>
        <xdr:cNvPr id="7" name="5 Rectángulo redondeado">
          <a:hlinkClick xmlns:r="http://schemas.openxmlformats.org/officeDocument/2006/relationships" r:id="rId5"/>
          <a:extLst>
            <a:ext uri="{FF2B5EF4-FFF2-40B4-BE49-F238E27FC236}">
              <a16:creationId xmlns:a16="http://schemas.microsoft.com/office/drawing/2014/main" id="{00000000-0008-0000-0000-000007000000}"/>
            </a:ext>
          </a:extLst>
        </xdr:cNvPr>
        <xdr:cNvSpPr/>
      </xdr:nvSpPr>
      <xdr:spPr>
        <a:xfrm>
          <a:off x="40344044" y="69201393"/>
          <a:ext cx="2429205" cy="65268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a:t>
          </a:r>
        </a:p>
        <a:p>
          <a:pPr algn="ctr"/>
          <a:r>
            <a:rPr lang="es-ES" sz="1100" b="1"/>
            <a:t>Escala</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1238250</xdr:colOff>
      <xdr:row>74</xdr:row>
      <xdr:rowOff>137319</xdr:rowOff>
    </xdr:from>
    <xdr:to>
      <xdr:col>11</xdr:col>
      <xdr:colOff>1309688</xdr:colOff>
      <xdr:row>78</xdr:row>
      <xdr:rowOff>71437</xdr:rowOff>
    </xdr:to>
    <xdr:sp macro="" textlink="">
      <xdr:nvSpPr>
        <xdr:cNvPr id="5" name="4 Rectángulo redondeado">
          <a:hlinkClick xmlns:r="http://schemas.openxmlformats.org/officeDocument/2006/relationships" r:id="rId1"/>
          <a:extLst>
            <a:ext uri="{FF2B5EF4-FFF2-40B4-BE49-F238E27FC236}">
              <a16:creationId xmlns:a16="http://schemas.microsoft.com/office/drawing/2014/main" id="{00000000-0008-0000-0100-000005000000}"/>
            </a:ext>
          </a:extLst>
        </xdr:cNvPr>
        <xdr:cNvSpPr/>
      </xdr:nvSpPr>
      <xdr:spPr>
        <a:xfrm>
          <a:off x="13882688" y="18651538"/>
          <a:ext cx="1583531" cy="600868"/>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Mapa de Riesgo</a:t>
          </a:r>
        </a:p>
      </xdr:txBody>
    </xdr:sp>
    <xdr:clientData/>
  </xdr:twoCellAnchor>
  <xdr:twoCellAnchor>
    <xdr:from>
      <xdr:col>11</xdr:col>
      <xdr:colOff>1500301</xdr:colOff>
      <xdr:row>74</xdr:row>
      <xdr:rowOff>89695</xdr:rowOff>
    </xdr:from>
    <xdr:to>
      <xdr:col>13</xdr:col>
      <xdr:colOff>107155</xdr:colOff>
      <xdr:row>78</xdr:row>
      <xdr:rowOff>11906</xdr:rowOff>
    </xdr:to>
    <xdr:sp macro="" textlink="">
      <xdr:nvSpPr>
        <xdr:cNvPr id="6" name="5 Rectángulo redondeado">
          <a:hlinkClick xmlns:r="http://schemas.openxmlformats.org/officeDocument/2006/relationships" r:id="rId2"/>
          <a:extLst>
            <a:ext uri="{FF2B5EF4-FFF2-40B4-BE49-F238E27FC236}">
              <a16:creationId xmlns:a16="http://schemas.microsoft.com/office/drawing/2014/main" id="{00000000-0008-0000-0100-000006000000}"/>
            </a:ext>
          </a:extLst>
        </xdr:cNvPr>
        <xdr:cNvSpPr/>
      </xdr:nvSpPr>
      <xdr:spPr>
        <a:xfrm>
          <a:off x="15656832" y="18603914"/>
          <a:ext cx="1571511" cy="588961"/>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a:t>
          </a:r>
        </a:p>
        <a:p>
          <a:pPr algn="ctr"/>
          <a:r>
            <a:rPr lang="es-ES" sz="1100" b="1"/>
            <a:t>Instructivo</a:t>
          </a:r>
        </a:p>
      </xdr:txBody>
    </xdr:sp>
    <xdr:clientData/>
  </xdr:twoCellAnchor>
  <xdr:twoCellAnchor>
    <xdr:from>
      <xdr:col>9</xdr:col>
      <xdr:colOff>705304</xdr:colOff>
      <xdr:row>74</xdr:row>
      <xdr:rowOff>159883</xdr:rowOff>
    </xdr:from>
    <xdr:to>
      <xdr:col>10</xdr:col>
      <xdr:colOff>952500</xdr:colOff>
      <xdr:row>78</xdr:row>
      <xdr:rowOff>71436</xdr:rowOff>
    </xdr:to>
    <xdr:sp macro="" textlink="">
      <xdr:nvSpPr>
        <xdr:cNvPr id="7" name="6 Rectángulo redondeado">
          <a:hlinkClick xmlns:r="http://schemas.openxmlformats.org/officeDocument/2006/relationships" r:id="rId3"/>
          <a:extLst>
            <a:ext uri="{FF2B5EF4-FFF2-40B4-BE49-F238E27FC236}">
              <a16:creationId xmlns:a16="http://schemas.microsoft.com/office/drawing/2014/main" id="{00000000-0008-0000-0100-000007000000}"/>
            </a:ext>
          </a:extLst>
        </xdr:cNvPr>
        <xdr:cNvSpPr/>
      </xdr:nvSpPr>
      <xdr:spPr>
        <a:xfrm>
          <a:off x="12040054" y="18674102"/>
          <a:ext cx="1556884" cy="578303"/>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Seguimiento</a:t>
          </a:r>
        </a:p>
      </xdr:txBody>
    </xdr:sp>
    <xdr:clientData/>
  </xdr:twoCellAnchor>
  <xdr:twoCellAnchor>
    <xdr:from>
      <xdr:col>10</xdr:col>
      <xdr:colOff>547687</xdr:colOff>
      <xdr:row>79</xdr:row>
      <xdr:rowOff>89694</xdr:rowOff>
    </xdr:from>
    <xdr:to>
      <xdr:col>12</xdr:col>
      <xdr:colOff>530793</xdr:colOff>
      <xdr:row>84</xdr:row>
      <xdr:rowOff>11905</xdr:rowOff>
    </xdr:to>
    <xdr:sp macro="" textlink="">
      <xdr:nvSpPr>
        <xdr:cNvPr id="9" name="8 Rectángulo redondeado">
          <a:hlinkClick xmlns:r="http://schemas.openxmlformats.org/officeDocument/2006/relationships" r:id="rId4"/>
          <a:extLst>
            <a:ext uri="{FF2B5EF4-FFF2-40B4-BE49-F238E27FC236}">
              <a16:creationId xmlns:a16="http://schemas.microsoft.com/office/drawing/2014/main" id="{00000000-0008-0000-0100-000009000000}"/>
            </a:ext>
          </a:extLst>
        </xdr:cNvPr>
        <xdr:cNvSpPr/>
      </xdr:nvSpPr>
      <xdr:spPr>
        <a:xfrm>
          <a:off x="13192125" y="19437350"/>
          <a:ext cx="3007293" cy="75564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a:t>
          </a:r>
        </a:p>
        <a:p>
          <a:pPr algn="ctr"/>
          <a:r>
            <a:rPr lang="es-ES" sz="1100" b="1"/>
            <a:t>Aplicativo  Acciones Preventivas,  Correctivas y de Mejora</a:t>
          </a:r>
        </a:p>
      </xdr:txBody>
    </xdr:sp>
    <xdr:clientData/>
  </xdr:twoCellAnchor>
  <xdr:twoCellAnchor editAs="oneCell">
    <xdr:from>
      <xdr:col>0</xdr:col>
      <xdr:colOff>64257</xdr:colOff>
      <xdr:row>0</xdr:row>
      <xdr:rowOff>0</xdr:rowOff>
    </xdr:from>
    <xdr:to>
      <xdr:col>1</xdr:col>
      <xdr:colOff>563187</xdr:colOff>
      <xdr:row>3</xdr:row>
      <xdr:rowOff>144356</xdr:rowOff>
    </xdr:to>
    <xdr:pic>
      <xdr:nvPicPr>
        <xdr:cNvPr id="10" name="9 Imagen">
          <a:extLst>
            <a:ext uri="{FF2B5EF4-FFF2-40B4-BE49-F238E27FC236}">
              <a16:creationId xmlns:a16="http://schemas.microsoft.com/office/drawing/2014/main" id="{00000000-0008-0000-0100-00000A000000}"/>
            </a:ext>
          </a:extLst>
        </xdr:cNvPr>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4257" y="0"/>
          <a:ext cx="1028097" cy="927523"/>
        </a:xfrm>
        <a:prstGeom prst="rect">
          <a:avLst/>
        </a:prstGeom>
        <a:noFill/>
        <a:ln>
          <a:noFill/>
        </a:ln>
      </xdr:spPr>
    </xdr:pic>
    <xdr:clientData/>
  </xdr:twoCellAnchor>
  <xdr:twoCellAnchor>
    <xdr:from>
      <xdr:col>13</xdr:col>
      <xdr:colOff>238125</xdr:colOff>
      <xdr:row>74</xdr:row>
      <xdr:rowOff>111125</xdr:rowOff>
    </xdr:from>
    <xdr:to>
      <xdr:col>13</xdr:col>
      <xdr:colOff>1558348</xdr:colOff>
      <xdr:row>78</xdr:row>
      <xdr:rowOff>69850</xdr:rowOff>
    </xdr:to>
    <xdr:sp macro="" textlink="">
      <xdr:nvSpPr>
        <xdr:cNvPr id="8" name="5 Rectángulo redondeado">
          <a:hlinkClick xmlns:r="http://schemas.openxmlformats.org/officeDocument/2006/relationships" r:id="rId6"/>
          <a:extLst>
            <a:ext uri="{FF2B5EF4-FFF2-40B4-BE49-F238E27FC236}">
              <a16:creationId xmlns:a16="http://schemas.microsoft.com/office/drawing/2014/main" id="{00000000-0008-0000-0100-000008000000}"/>
            </a:ext>
          </a:extLst>
        </xdr:cNvPr>
        <xdr:cNvSpPr/>
      </xdr:nvSpPr>
      <xdr:spPr>
        <a:xfrm>
          <a:off x="17335500" y="18716625"/>
          <a:ext cx="1320223" cy="593725"/>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a:t>
          </a:r>
        </a:p>
        <a:p>
          <a:pPr algn="ctr"/>
          <a:r>
            <a:rPr lang="es-ES" sz="1100" b="1"/>
            <a:t>Escala</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16</xdr:col>
      <xdr:colOff>285751</xdr:colOff>
      <xdr:row>76</xdr:row>
      <xdr:rowOff>158750</xdr:rowOff>
    </xdr:from>
    <xdr:to>
      <xdr:col>18</xdr:col>
      <xdr:colOff>963037</xdr:colOff>
      <xdr:row>80</xdr:row>
      <xdr:rowOff>85725</xdr:rowOff>
    </xdr:to>
    <xdr:sp macro="" textlink="">
      <xdr:nvSpPr>
        <xdr:cNvPr id="6" name="5 Rectángulo redondeado">
          <a:hlinkClick xmlns:r="http://schemas.openxmlformats.org/officeDocument/2006/relationships" r:id="rId1"/>
          <a:extLst>
            <a:ext uri="{FF2B5EF4-FFF2-40B4-BE49-F238E27FC236}">
              <a16:creationId xmlns:a16="http://schemas.microsoft.com/office/drawing/2014/main" id="{00000000-0008-0000-0200-000006000000}"/>
            </a:ext>
          </a:extLst>
        </xdr:cNvPr>
        <xdr:cNvSpPr/>
      </xdr:nvSpPr>
      <xdr:spPr>
        <a:xfrm>
          <a:off x="19173826" y="17941925"/>
          <a:ext cx="1324986" cy="574675"/>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a:t>
          </a:r>
        </a:p>
        <a:p>
          <a:pPr algn="ctr"/>
          <a:r>
            <a:rPr lang="es-ES" sz="1100" b="1"/>
            <a:t>Plan</a:t>
          </a:r>
          <a:r>
            <a:rPr lang="es-ES" sz="1100" b="1" baseline="0"/>
            <a:t> Contingencia</a:t>
          </a:r>
          <a:endParaRPr lang="es-ES" sz="1100" b="1"/>
        </a:p>
      </xdr:txBody>
    </xdr:sp>
    <xdr:clientData/>
  </xdr:twoCellAnchor>
  <xdr:twoCellAnchor>
    <xdr:from>
      <xdr:col>18</xdr:col>
      <xdr:colOff>1219199</xdr:colOff>
      <xdr:row>76</xdr:row>
      <xdr:rowOff>152400</xdr:rowOff>
    </xdr:from>
    <xdr:to>
      <xdr:col>19</xdr:col>
      <xdr:colOff>210128</xdr:colOff>
      <xdr:row>80</xdr:row>
      <xdr:rowOff>66964</xdr:rowOff>
    </xdr:to>
    <xdr:sp macro="" textlink="">
      <xdr:nvSpPr>
        <xdr:cNvPr id="7" name="6 Rectángulo redondeado">
          <a:hlinkClick xmlns:r="http://schemas.openxmlformats.org/officeDocument/2006/relationships" r:id="rId2"/>
          <a:extLst>
            <a:ext uri="{FF2B5EF4-FFF2-40B4-BE49-F238E27FC236}">
              <a16:creationId xmlns:a16="http://schemas.microsoft.com/office/drawing/2014/main" id="{00000000-0008-0000-0200-000007000000}"/>
            </a:ext>
          </a:extLst>
        </xdr:cNvPr>
        <xdr:cNvSpPr/>
      </xdr:nvSpPr>
      <xdr:spPr>
        <a:xfrm>
          <a:off x="20754974" y="17935575"/>
          <a:ext cx="1372179" cy="562264"/>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Instructivo</a:t>
          </a:r>
        </a:p>
      </xdr:txBody>
    </xdr:sp>
    <xdr:clientData/>
  </xdr:twoCellAnchor>
  <xdr:twoCellAnchor>
    <xdr:from>
      <xdr:col>12</xdr:col>
      <xdr:colOff>1943100</xdr:colOff>
      <xdr:row>76</xdr:row>
      <xdr:rowOff>133350</xdr:rowOff>
    </xdr:from>
    <xdr:to>
      <xdr:col>15</xdr:col>
      <xdr:colOff>886836</xdr:colOff>
      <xdr:row>80</xdr:row>
      <xdr:rowOff>60325</xdr:rowOff>
    </xdr:to>
    <xdr:sp macro="" textlink="">
      <xdr:nvSpPr>
        <xdr:cNvPr id="9" name="8 Rectángulo redondeado">
          <a:hlinkClick xmlns:r="http://schemas.openxmlformats.org/officeDocument/2006/relationships" r:id="rId3"/>
          <a:extLst>
            <a:ext uri="{FF2B5EF4-FFF2-40B4-BE49-F238E27FC236}">
              <a16:creationId xmlns:a16="http://schemas.microsoft.com/office/drawing/2014/main" id="{00000000-0008-0000-0200-000009000000}"/>
            </a:ext>
          </a:extLst>
        </xdr:cNvPr>
        <xdr:cNvSpPr/>
      </xdr:nvSpPr>
      <xdr:spPr>
        <a:xfrm>
          <a:off x="17554575" y="17916525"/>
          <a:ext cx="1324986" cy="574675"/>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a:t>
          </a:r>
        </a:p>
        <a:p>
          <a:pPr algn="ctr"/>
          <a:r>
            <a:rPr lang="es-ES" sz="1100" b="1"/>
            <a:t>Mapa</a:t>
          </a:r>
          <a:r>
            <a:rPr lang="es-ES" sz="1100" b="1" baseline="0"/>
            <a:t> de Riesgo</a:t>
          </a:r>
          <a:endParaRPr lang="es-ES" sz="1100" b="1"/>
        </a:p>
      </xdr:txBody>
    </xdr:sp>
    <xdr:clientData/>
  </xdr:twoCellAnchor>
  <xdr:twoCellAnchor>
    <xdr:from>
      <xdr:col>15</xdr:col>
      <xdr:colOff>323850</xdr:colOff>
      <xdr:row>81</xdr:row>
      <xdr:rowOff>19050</xdr:rowOff>
    </xdr:from>
    <xdr:to>
      <xdr:col>18</xdr:col>
      <xdr:colOff>1628775</xdr:colOff>
      <xdr:row>86</xdr:row>
      <xdr:rowOff>28575</xdr:rowOff>
    </xdr:to>
    <xdr:sp macro="" textlink="">
      <xdr:nvSpPr>
        <xdr:cNvPr id="8" name="7 Rectángulo redondeado">
          <a:hlinkClick xmlns:r="http://schemas.openxmlformats.org/officeDocument/2006/relationships" r:id="rId4"/>
          <a:extLst>
            <a:ext uri="{FF2B5EF4-FFF2-40B4-BE49-F238E27FC236}">
              <a16:creationId xmlns:a16="http://schemas.microsoft.com/office/drawing/2014/main" id="{00000000-0008-0000-0200-000008000000}"/>
            </a:ext>
          </a:extLst>
        </xdr:cNvPr>
        <xdr:cNvSpPr/>
      </xdr:nvSpPr>
      <xdr:spPr>
        <a:xfrm>
          <a:off x="18316575" y="18611850"/>
          <a:ext cx="2847975" cy="819150"/>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Aplicativo Acciones Preventivas, Correctivas y de Mejora</a:t>
          </a:r>
        </a:p>
      </xdr:txBody>
    </xdr:sp>
    <xdr:clientData/>
  </xdr:twoCellAnchor>
  <xdr:twoCellAnchor editAs="oneCell">
    <xdr:from>
      <xdr:col>0</xdr:col>
      <xdr:colOff>59529</xdr:colOff>
      <xdr:row>0</xdr:row>
      <xdr:rowOff>0</xdr:rowOff>
    </xdr:from>
    <xdr:to>
      <xdr:col>1</xdr:col>
      <xdr:colOff>750092</xdr:colOff>
      <xdr:row>3</xdr:row>
      <xdr:rowOff>214313</xdr:rowOff>
    </xdr:to>
    <xdr:pic>
      <xdr:nvPicPr>
        <xdr:cNvPr id="10" name="9 Imagen">
          <a:extLst>
            <a:ext uri="{FF2B5EF4-FFF2-40B4-BE49-F238E27FC236}">
              <a16:creationId xmlns:a16="http://schemas.microsoft.com/office/drawing/2014/main" id="{00000000-0008-0000-0200-00000A000000}"/>
            </a:ext>
          </a:extLst>
        </xdr:cNvPr>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9529" y="0"/>
          <a:ext cx="1047751" cy="940594"/>
        </a:xfrm>
        <a:prstGeom prst="rect">
          <a:avLst/>
        </a:prstGeom>
        <a:noFill/>
        <a:ln>
          <a:noFill/>
        </a:ln>
      </xdr:spPr>
    </xdr:pic>
    <xdr:clientData/>
  </xdr:twoCellAnchor>
  <xdr:twoCellAnchor>
    <xdr:from>
      <xdr:col>19</xdr:col>
      <xdr:colOff>369094</xdr:colOff>
      <xdr:row>77</xdr:row>
      <xdr:rowOff>11906</xdr:rowOff>
    </xdr:from>
    <xdr:to>
      <xdr:col>27</xdr:col>
      <xdr:colOff>1070192</xdr:colOff>
      <xdr:row>80</xdr:row>
      <xdr:rowOff>105568</xdr:rowOff>
    </xdr:to>
    <xdr:sp macro="" textlink="">
      <xdr:nvSpPr>
        <xdr:cNvPr id="12" name="5 Rectángulo redondeado">
          <a:hlinkClick xmlns:r="http://schemas.openxmlformats.org/officeDocument/2006/relationships" r:id="rId6"/>
          <a:extLst>
            <a:ext uri="{FF2B5EF4-FFF2-40B4-BE49-F238E27FC236}">
              <a16:creationId xmlns:a16="http://schemas.microsoft.com/office/drawing/2014/main" id="{00000000-0008-0000-0200-00000C000000}"/>
            </a:ext>
          </a:extLst>
        </xdr:cNvPr>
        <xdr:cNvSpPr/>
      </xdr:nvSpPr>
      <xdr:spPr>
        <a:xfrm>
          <a:off x="22562344" y="17883187"/>
          <a:ext cx="1320223" cy="593725"/>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a:t>
          </a:r>
        </a:p>
        <a:p>
          <a:pPr algn="ctr"/>
          <a:r>
            <a:rPr lang="es-ES" sz="1100" b="1"/>
            <a:t>Escala</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486834</xdr:colOff>
      <xdr:row>95</xdr:row>
      <xdr:rowOff>137583</xdr:rowOff>
    </xdr:from>
    <xdr:to>
      <xdr:col>7</xdr:col>
      <xdr:colOff>145521</xdr:colOff>
      <xdr:row>99</xdr:row>
      <xdr:rowOff>60372</xdr:rowOff>
    </xdr:to>
    <xdr:sp macro="" textlink="">
      <xdr:nvSpPr>
        <xdr:cNvPr id="13" name="4 Rectángulo redondeado">
          <a:hlinkClick xmlns:r="http://schemas.openxmlformats.org/officeDocument/2006/relationships" r:id="rId1"/>
          <a:extLst>
            <a:ext uri="{FF2B5EF4-FFF2-40B4-BE49-F238E27FC236}">
              <a16:creationId xmlns:a16="http://schemas.microsoft.com/office/drawing/2014/main" id="{00000000-0008-0000-0400-00000D000000}"/>
            </a:ext>
          </a:extLst>
        </xdr:cNvPr>
        <xdr:cNvSpPr/>
      </xdr:nvSpPr>
      <xdr:spPr>
        <a:xfrm>
          <a:off x="3704167" y="17092083"/>
          <a:ext cx="1225021" cy="55778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Mapa de Riesgo</a:t>
          </a:r>
        </a:p>
      </xdr:txBody>
    </xdr:sp>
    <xdr:clientData/>
  </xdr:twoCellAnchor>
  <xdr:twoCellAnchor>
    <xdr:from>
      <xdr:col>7</xdr:col>
      <xdr:colOff>558801</xdr:colOff>
      <xdr:row>95</xdr:row>
      <xdr:rowOff>137583</xdr:rowOff>
    </xdr:from>
    <xdr:to>
      <xdr:col>11</xdr:col>
      <xdr:colOff>360317</xdr:colOff>
      <xdr:row>99</xdr:row>
      <xdr:rowOff>60372</xdr:rowOff>
    </xdr:to>
    <xdr:sp macro="" textlink="">
      <xdr:nvSpPr>
        <xdr:cNvPr id="14" name="5 Rectángulo redondeado">
          <a:hlinkClick xmlns:r="http://schemas.openxmlformats.org/officeDocument/2006/relationships" r:id="rId2"/>
          <a:extLst>
            <a:ext uri="{FF2B5EF4-FFF2-40B4-BE49-F238E27FC236}">
              <a16:creationId xmlns:a16="http://schemas.microsoft.com/office/drawing/2014/main" id="{00000000-0008-0000-0400-00000E000000}"/>
            </a:ext>
          </a:extLst>
        </xdr:cNvPr>
        <xdr:cNvSpPr/>
      </xdr:nvSpPr>
      <xdr:spPr>
        <a:xfrm>
          <a:off x="5342468" y="17092083"/>
          <a:ext cx="1441932" cy="55778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a:t>
          </a:r>
        </a:p>
        <a:p>
          <a:pPr algn="ctr"/>
          <a:r>
            <a:rPr lang="es-ES" sz="1100" b="1"/>
            <a:t>Plan </a:t>
          </a:r>
          <a:r>
            <a:rPr lang="es-ES" sz="1100" b="1" baseline="0"/>
            <a:t>Contingencia</a:t>
          </a:r>
          <a:endParaRPr lang="es-ES" sz="1100" b="1"/>
        </a:p>
      </xdr:txBody>
    </xdr:sp>
    <xdr:clientData/>
  </xdr:twoCellAnchor>
  <xdr:twoCellAnchor>
    <xdr:from>
      <xdr:col>12</xdr:col>
      <xdr:colOff>156009</xdr:colOff>
      <xdr:row>95</xdr:row>
      <xdr:rowOff>139891</xdr:rowOff>
    </xdr:from>
    <xdr:to>
      <xdr:col>13</xdr:col>
      <xdr:colOff>453786</xdr:colOff>
      <xdr:row>99</xdr:row>
      <xdr:rowOff>62680</xdr:rowOff>
    </xdr:to>
    <xdr:sp macro="" textlink="">
      <xdr:nvSpPr>
        <xdr:cNvPr id="15" name="6 Rectángulo redondeado">
          <a:hlinkClick xmlns:r="http://schemas.openxmlformats.org/officeDocument/2006/relationships" r:id="rId3"/>
          <a:extLst>
            <a:ext uri="{FF2B5EF4-FFF2-40B4-BE49-F238E27FC236}">
              <a16:creationId xmlns:a16="http://schemas.microsoft.com/office/drawing/2014/main" id="{00000000-0008-0000-0400-00000F000000}"/>
            </a:ext>
          </a:extLst>
        </xdr:cNvPr>
        <xdr:cNvSpPr/>
      </xdr:nvSpPr>
      <xdr:spPr>
        <a:xfrm>
          <a:off x="7236259" y="17094391"/>
          <a:ext cx="1207944" cy="55778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Seguimiento</a:t>
          </a:r>
        </a:p>
      </xdr:txBody>
    </xdr:sp>
    <xdr:clientData/>
  </xdr:twoCellAnchor>
  <xdr:twoCellAnchor>
    <xdr:from>
      <xdr:col>6</xdr:col>
      <xdr:colOff>657851</xdr:colOff>
      <xdr:row>100</xdr:row>
      <xdr:rowOff>60371</xdr:rowOff>
    </xdr:from>
    <xdr:to>
      <xdr:col>12</xdr:col>
      <xdr:colOff>533737</xdr:colOff>
      <xdr:row>104</xdr:row>
      <xdr:rowOff>103666</xdr:rowOff>
    </xdr:to>
    <xdr:sp macro="" textlink="">
      <xdr:nvSpPr>
        <xdr:cNvPr id="16" name="9 Rectángulo redondeado">
          <a:hlinkClick xmlns:r="http://schemas.openxmlformats.org/officeDocument/2006/relationships" r:id="rId4"/>
          <a:extLst>
            <a:ext uri="{FF2B5EF4-FFF2-40B4-BE49-F238E27FC236}">
              <a16:creationId xmlns:a16="http://schemas.microsoft.com/office/drawing/2014/main" id="{00000000-0008-0000-0400-000010000000}"/>
            </a:ext>
          </a:extLst>
        </xdr:cNvPr>
        <xdr:cNvSpPr/>
      </xdr:nvSpPr>
      <xdr:spPr>
        <a:xfrm>
          <a:off x="4658351" y="17808621"/>
          <a:ext cx="2955636" cy="805295"/>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Aplicativo de</a:t>
          </a:r>
          <a:r>
            <a:rPr lang="es-ES" sz="1100" b="1" baseline="0"/>
            <a:t> Acciones Correctivas, Preventivas y de Mejora</a:t>
          </a:r>
          <a:endParaRPr lang="es-ES" sz="1100" b="1"/>
        </a:p>
      </xdr:txBody>
    </xdr:sp>
    <xdr:clientData/>
  </xdr:twoCellAnchor>
  <xdr:twoCellAnchor editAs="oneCell">
    <xdr:from>
      <xdr:col>10</xdr:col>
      <xdr:colOff>114960</xdr:colOff>
      <xdr:row>36</xdr:row>
      <xdr:rowOff>254002</xdr:rowOff>
    </xdr:from>
    <xdr:to>
      <xdr:col>19</xdr:col>
      <xdr:colOff>188291</xdr:colOff>
      <xdr:row>67</xdr:row>
      <xdr:rowOff>10584</xdr:rowOff>
    </xdr:to>
    <xdr:pic>
      <xdr:nvPicPr>
        <xdr:cNvPr id="6" name="Imagen 5">
          <a:extLst>
            <a:ext uri="{FF2B5EF4-FFF2-40B4-BE49-F238E27FC236}">
              <a16:creationId xmlns:a16="http://schemas.microsoft.com/office/drawing/2014/main" id="{00000000-0008-0000-0400-000006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893460" y="7027335"/>
          <a:ext cx="8074331" cy="56303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4</xdr:col>
      <xdr:colOff>238125</xdr:colOff>
      <xdr:row>71</xdr:row>
      <xdr:rowOff>66675</xdr:rowOff>
    </xdr:from>
    <xdr:to>
      <xdr:col>5</xdr:col>
      <xdr:colOff>405871</xdr:colOff>
      <xdr:row>74</xdr:row>
      <xdr:rowOff>138689</xdr:rowOff>
    </xdr:to>
    <xdr:sp macro="" textlink="">
      <xdr:nvSpPr>
        <xdr:cNvPr id="5" name="4 Rectángulo redondeado">
          <a:hlinkClick xmlns:r="http://schemas.openxmlformats.org/officeDocument/2006/relationships" r:id="rId1"/>
          <a:extLst>
            <a:ext uri="{FF2B5EF4-FFF2-40B4-BE49-F238E27FC236}">
              <a16:creationId xmlns:a16="http://schemas.microsoft.com/office/drawing/2014/main" id="{00000000-0008-0000-0500-000005000000}"/>
            </a:ext>
          </a:extLst>
        </xdr:cNvPr>
        <xdr:cNvSpPr/>
      </xdr:nvSpPr>
      <xdr:spPr>
        <a:xfrm>
          <a:off x="4638675" y="18021300"/>
          <a:ext cx="1225021" cy="55778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Mapa de Riesgo</a:t>
          </a:r>
        </a:p>
      </xdr:txBody>
    </xdr:sp>
    <xdr:clientData/>
  </xdr:twoCellAnchor>
  <xdr:twoCellAnchor>
    <xdr:from>
      <xdr:col>5</xdr:col>
      <xdr:colOff>819151</xdr:colOff>
      <xdr:row>71</xdr:row>
      <xdr:rowOff>66675</xdr:rowOff>
    </xdr:from>
    <xdr:to>
      <xdr:col>7</xdr:col>
      <xdr:colOff>146533</xdr:colOff>
      <xdr:row>74</xdr:row>
      <xdr:rowOff>138689</xdr:rowOff>
    </xdr:to>
    <xdr:sp macro="" textlink="">
      <xdr:nvSpPr>
        <xdr:cNvPr id="6" name="5 Rectángulo redondeado">
          <a:hlinkClick xmlns:r="http://schemas.openxmlformats.org/officeDocument/2006/relationships" r:id="rId2"/>
          <a:extLst>
            <a:ext uri="{FF2B5EF4-FFF2-40B4-BE49-F238E27FC236}">
              <a16:creationId xmlns:a16="http://schemas.microsoft.com/office/drawing/2014/main" id="{00000000-0008-0000-0500-000006000000}"/>
            </a:ext>
          </a:extLst>
        </xdr:cNvPr>
        <xdr:cNvSpPr/>
      </xdr:nvSpPr>
      <xdr:spPr>
        <a:xfrm>
          <a:off x="6276976" y="18021300"/>
          <a:ext cx="1441932" cy="55778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a:t>
          </a:r>
        </a:p>
        <a:p>
          <a:pPr algn="ctr"/>
          <a:r>
            <a:rPr lang="es-ES" sz="1100" b="1"/>
            <a:t>Plan </a:t>
          </a:r>
          <a:r>
            <a:rPr lang="es-ES" sz="1100" b="1" baseline="0"/>
            <a:t>Contingencia</a:t>
          </a:r>
          <a:endParaRPr lang="es-ES" sz="1100" b="1"/>
        </a:p>
      </xdr:txBody>
    </xdr:sp>
    <xdr:clientData/>
  </xdr:twoCellAnchor>
  <xdr:twoCellAnchor>
    <xdr:from>
      <xdr:col>7</xdr:col>
      <xdr:colOff>598392</xdr:colOff>
      <xdr:row>71</xdr:row>
      <xdr:rowOff>68983</xdr:rowOff>
    </xdr:from>
    <xdr:to>
      <xdr:col>8</xdr:col>
      <xdr:colOff>749061</xdr:colOff>
      <xdr:row>74</xdr:row>
      <xdr:rowOff>140997</xdr:rowOff>
    </xdr:to>
    <xdr:sp macro="" textlink="">
      <xdr:nvSpPr>
        <xdr:cNvPr id="7" name="6 Rectángulo redondeado">
          <a:hlinkClick xmlns:r="http://schemas.openxmlformats.org/officeDocument/2006/relationships" r:id="rId3"/>
          <a:extLst>
            <a:ext uri="{FF2B5EF4-FFF2-40B4-BE49-F238E27FC236}">
              <a16:creationId xmlns:a16="http://schemas.microsoft.com/office/drawing/2014/main" id="{00000000-0008-0000-0500-000007000000}"/>
            </a:ext>
          </a:extLst>
        </xdr:cNvPr>
        <xdr:cNvSpPr/>
      </xdr:nvSpPr>
      <xdr:spPr>
        <a:xfrm>
          <a:off x="8170767" y="18023608"/>
          <a:ext cx="1207944" cy="55778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Seguimiento</a:t>
          </a:r>
        </a:p>
      </xdr:txBody>
    </xdr:sp>
    <xdr:clientData/>
  </xdr:twoCellAnchor>
  <xdr:twoCellAnchor>
    <xdr:from>
      <xdr:col>5</xdr:col>
      <xdr:colOff>135034</xdr:colOff>
      <xdr:row>75</xdr:row>
      <xdr:rowOff>135513</xdr:rowOff>
    </xdr:from>
    <xdr:to>
      <xdr:col>7</xdr:col>
      <xdr:colOff>976120</xdr:colOff>
      <xdr:row>80</xdr:row>
      <xdr:rowOff>131183</xdr:rowOff>
    </xdr:to>
    <xdr:sp macro="" textlink="">
      <xdr:nvSpPr>
        <xdr:cNvPr id="8" name="9 Rectángulo redondeado">
          <a:hlinkClick xmlns:r="http://schemas.openxmlformats.org/officeDocument/2006/relationships" r:id="rId4"/>
          <a:extLst>
            <a:ext uri="{FF2B5EF4-FFF2-40B4-BE49-F238E27FC236}">
              <a16:creationId xmlns:a16="http://schemas.microsoft.com/office/drawing/2014/main" id="{00000000-0008-0000-0500-000008000000}"/>
            </a:ext>
          </a:extLst>
        </xdr:cNvPr>
        <xdr:cNvSpPr/>
      </xdr:nvSpPr>
      <xdr:spPr>
        <a:xfrm>
          <a:off x="5592859" y="18737838"/>
          <a:ext cx="2955636" cy="805295"/>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Aplicativo de</a:t>
          </a:r>
          <a:r>
            <a:rPr lang="es-ES" sz="1100" b="1" baseline="0"/>
            <a:t> Acciones Correctivas, Preventivas y de Mejora</a:t>
          </a:r>
          <a:endParaRPr lang="es-ES" sz="1100" b="1"/>
        </a:p>
      </xdr:txBody>
    </xdr:sp>
    <xdr:clientData/>
  </xdr:twoCellAnchor>
  <xdr:twoCellAnchor>
    <xdr:from>
      <xdr:col>0</xdr:col>
      <xdr:colOff>3362</xdr:colOff>
      <xdr:row>1</xdr:row>
      <xdr:rowOff>9525</xdr:rowOff>
    </xdr:from>
    <xdr:to>
      <xdr:col>0</xdr:col>
      <xdr:colOff>1209675</xdr:colOff>
      <xdr:row>4</xdr:row>
      <xdr:rowOff>1840006</xdr:rowOff>
    </xdr:to>
    <xdr:cxnSp macro="">
      <xdr:nvCxnSpPr>
        <xdr:cNvPr id="9" name="2 Conector recto">
          <a:extLst>
            <a:ext uri="{FF2B5EF4-FFF2-40B4-BE49-F238E27FC236}">
              <a16:creationId xmlns:a16="http://schemas.microsoft.com/office/drawing/2014/main" id="{00000000-0008-0000-0500-000009000000}"/>
            </a:ext>
          </a:extLst>
        </xdr:cNvPr>
        <xdr:cNvCxnSpPr/>
      </xdr:nvCxnSpPr>
      <xdr:spPr>
        <a:xfrm flipH="1">
          <a:off x="3362" y="257175"/>
          <a:ext cx="1206313" cy="264010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1</xdr:colOff>
      <xdr:row>13</xdr:row>
      <xdr:rowOff>33618</xdr:rowOff>
    </xdr:from>
    <xdr:to>
      <xdr:col>1</xdr:col>
      <xdr:colOff>0</xdr:colOff>
      <xdr:row>17</xdr:row>
      <xdr:rowOff>0</xdr:rowOff>
    </xdr:to>
    <xdr:cxnSp macro="">
      <xdr:nvCxnSpPr>
        <xdr:cNvPr id="10" name="5 Conector recto">
          <a:extLst>
            <a:ext uri="{FF2B5EF4-FFF2-40B4-BE49-F238E27FC236}">
              <a16:creationId xmlns:a16="http://schemas.microsoft.com/office/drawing/2014/main" id="{00000000-0008-0000-0500-00000A000000}"/>
            </a:ext>
          </a:extLst>
        </xdr:cNvPr>
        <xdr:cNvCxnSpPr/>
      </xdr:nvCxnSpPr>
      <xdr:spPr>
        <a:xfrm flipH="1">
          <a:off x="1" y="10434918"/>
          <a:ext cx="1228724" cy="72838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238125</xdr:colOff>
      <xdr:row>71</xdr:row>
      <xdr:rowOff>66675</xdr:rowOff>
    </xdr:from>
    <xdr:to>
      <xdr:col>5</xdr:col>
      <xdr:colOff>405871</xdr:colOff>
      <xdr:row>74</xdr:row>
      <xdr:rowOff>138689</xdr:rowOff>
    </xdr:to>
    <xdr:sp macro="" textlink="">
      <xdr:nvSpPr>
        <xdr:cNvPr id="11" name="4 Rectángulo redondeado">
          <a:hlinkClick xmlns:r="http://schemas.openxmlformats.org/officeDocument/2006/relationships" r:id="rId1"/>
          <a:extLst>
            <a:ext uri="{FF2B5EF4-FFF2-40B4-BE49-F238E27FC236}">
              <a16:creationId xmlns:a16="http://schemas.microsoft.com/office/drawing/2014/main" id="{00000000-0008-0000-0500-00000B000000}"/>
            </a:ext>
          </a:extLst>
        </xdr:cNvPr>
        <xdr:cNvSpPr/>
      </xdr:nvSpPr>
      <xdr:spPr>
        <a:xfrm>
          <a:off x="5257800" y="28841700"/>
          <a:ext cx="1482196" cy="55778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Mapa de Riesgo</a:t>
          </a:r>
        </a:p>
      </xdr:txBody>
    </xdr:sp>
    <xdr:clientData/>
  </xdr:twoCellAnchor>
  <xdr:twoCellAnchor>
    <xdr:from>
      <xdr:col>5</xdr:col>
      <xdr:colOff>819151</xdr:colOff>
      <xdr:row>71</xdr:row>
      <xdr:rowOff>66675</xdr:rowOff>
    </xdr:from>
    <xdr:to>
      <xdr:col>7</xdr:col>
      <xdr:colOff>146533</xdr:colOff>
      <xdr:row>74</xdr:row>
      <xdr:rowOff>138689</xdr:rowOff>
    </xdr:to>
    <xdr:sp macro="" textlink="">
      <xdr:nvSpPr>
        <xdr:cNvPr id="12" name="5 Rectángulo redondeado">
          <a:hlinkClick xmlns:r="http://schemas.openxmlformats.org/officeDocument/2006/relationships" r:id="rId2"/>
          <a:extLst>
            <a:ext uri="{FF2B5EF4-FFF2-40B4-BE49-F238E27FC236}">
              <a16:creationId xmlns:a16="http://schemas.microsoft.com/office/drawing/2014/main" id="{00000000-0008-0000-0500-00000C000000}"/>
            </a:ext>
          </a:extLst>
        </xdr:cNvPr>
        <xdr:cNvSpPr/>
      </xdr:nvSpPr>
      <xdr:spPr>
        <a:xfrm>
          <a:off x="7153276" y="28841700"/>
          <a:ext cx="1956282" cy="55778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a:t>
          </a:r>
        </a:p>
        <a:p>
          <a:pPr algn="ctr"/>
          <a:r>
            <a:rPr lang="es-ES" sz="1100" b="1"/>
            <a:t>Plan </a:t>
          </a:r>
          <a:r>
            <a:rPr lang="es-ES" sz="1100" b="1" baseline="0"/>
            <a:t>Contingencia</a:t>
          </a:r>
          <a:endParaRPr lang="es-ES" sz="1100" b="1"/>
        </a:p>
      </xdr:txBody>
    </xdr:sp>
    <xdr:clientData/>
  </xdr:twoCellAnchor>
  <xdr:twoCellAnchor>
    <xdr:from>
      <xdr:col>7</xdr:col>
      <xdr:colOff>598392</xdr:colOff>
      <xdr:row>71</xdr:row>
      <xdr:rowOff>68983</xdr:rowOff>
    </xdr:from>
    <xdr:to>
      <xdr:col>8</xdr:col>
      <xdr:colOff>749061</xdr:colOff>
      <xdr:row>74</xdr:row>
      <xdr:rowOff>140997</xdr:rowOff>
    </xdr:to>
    <xdr:sp macro="" textlink="">
      <xdr:nvSpPr>
        <xdr:cNvPr id="13" name="6 Rectángulo redondeado">
          <a:hlinkClick xmlns:r="http://schemas.openxmlformats.org/officeDocument/2006/relationships" r:id="rId3"/>
          <a:extLst>
            <a:ext uri="{FF2B5EF4-FFF2-40B4-BE49-F238E27FC236}">
              <a16:creationId xmlns:a16="http://schemas.microsoft.com/office/drawing/2014/main" id="{00000000-0008-0000-0500-00000D000000}"/>
            </a:ext>
          </a:extLst>
        </xdr:cNvPr>
        <xdr:cNvSpPr/>
      </xdr:nvSpPr>
      <xdr:spPr>
        <a:xfrm>
          <a:off x="9561417" y="28844008"/>
          <a:ext cx="1465119" cy="55778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Seguimiento</a:t>
          </a:r>
        </a:p>
      </xdr:txBody>
    </xdr:sp>
    <xdr:clientData/>
  </xdr:twoCellAnchor>
  <xdr:twoCellAnchor>
    <xdr:from>
      <xdr:col>5</xdr:col>
      <xdr:colOff>135034</xdr:colOff>
      <xdr:row>75</xdr:row>
      <xdr:rowOff>135513</xdr:rowOff>
    </xdr:from>
    <xdr:to>
      <xdr:col>7</xdr:col>
      <xdr:colOff>976120</xdr:colOff>
      <xdr:row>80</xdr:row>
      <xdr:rowOff>131183</xdr:rowOff>
    </xdr:to>
    <xdr:sp macro="" textlink="">
      <xdr:nvSpPr>
        <xdr:cNvPr id="14" name="9 Rectángulo redondeado">
          <a:hlinkClick xmlns:r="http://schemas.openxmlformats.org/officeDocument/2006/relationships" r:id="rId4"/>
          <a:extLst>
            <a:ext uri="{FF2B5EF4-FFF2-40B4-BE49-F238E27FC236}">
              <a16:creationId xmlns:a16="http://schemas.microsoft.com/office/drawing/2014/main" id="{00000000-0008-0000-0500-00000E000000}"/>
            </a:ext>
          </a:extLst>
        </xdr:cNvPr>
        <xdr:cNvSpPr/>
      </xdr:nvSpPr>
      <xdr:spPr>
        <a:xfrm>
          <a:off x="6469159" y="29558238"/>
          <a:ext cx="3469986" cy="805295"/>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Aplicativo de</a:t>
          </a:r>
          <a:r>
            <a:rPr lang="es-ES" sz="1100" b="1" baseline="0"/>
            <a:t> Acciones Correctivas, Preventivas y de Mejora</a:t>
          </a:r>
          <a:endParaRPr lang="es-ES" sz="1100" b="1"/>
        </a:p>
      </xdr:txBody>
    </xdr:sp>
    <xdr:clientData/>
  </xdr:twoCellAnchor>
  <xdr:twoCellAnchor>
    <xdr:from>
      <xdr:col>0</xdr:col>
      <xdr:colOff>3362</xdr:colOff>
      <xdr:row>1</xdr:row>
      <xdr:rowOff>9525</xdr:rowOff>
    </xdr:from>
    <xdr:to>
      <xdr:col>0</xdr:col>
      <xdr:colOff>1209675</xdr:colOff>
      <xdr:row>4</xdr:row>
      <xdr:rowOff>1840006</xdr:rowOff>
    </xdr:to>
    <xdr:cxnSp macro="">
      <xdr:nvCxnSpPr>
        <xdr:cNvPr id="15" name="2 Conector recto">
          <a:extLst>
            <a:ext uri="{FF2B5EF4-FFF2-40B4-BE49-F238E27FC236}">
              <a16:creationId xmlns:a16="http://schemas.microsoft.com/office/drawing/2014/main" id="{00000000-0008-0000-0500-00000F000000}"/>
            </a:ext>
          </a:extLst>
        </xdr:cNvPr>
        <xdr:cNvCxnSpPr/>
      </xdr:nvCxnSpPr>
      <xdr:spPr>
        <a:xfrm flipH="1">
          <a:off x="3362" y="257175"/>
          <a:ext cx="1072963" cy="282108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1</xdr:colOff>
      <xdr:row>13</xdr:row>
      <xdr:rowOff>33618</xdr:rowOff>
    </xdr:from>
    <xdr:to>
      <xdr:col>1</xdr:col>
      <xdr:colOff>0</xdr:colOff>
      <xdr:row>17</xdr:row>
      <xdr:rowOff>0</xdr:rowOff>
    </xdr:to>
    <xdr:cxnSp macro="">
      <xdr:nvCxnSpPr>
        <xdr:cNvPr id="16" name="5 Conector recto">
          <a:extLst>
            <a:ext uri="{FF2B5EF4-FFF2-40B4-BE49-F238E27FC236}">
              <a16:creationId xmlns:a16="http://schemas.microsoft.com/office/drawing/2014/main" id="{00000000-0008-0000-0500-000010000000}"/>
            </a:ext>
          </a:extLst>
        </xdr:cNvPr>
        <xdr:cNvCxnSpPr/>
      </xdr:nvCxnSpPr>
      <xdr:spPr>
        <a:xfrm flipH="1">
          <a:off x="1" y="16502343"/>
          <a:ext cx="1076324" cy="62360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238125</xdr:colOff>
      <xdr:row>71</xdr:row>
      <xdr:rowOff>66675</xdr:rowOff>
    </xdr:from>
    <xdr:to>
      <xdr:col>5</xdr:col>
      <xdr:colOff>405871</xdr:colOff>
      <xdr:row>74</xdr:row>
      <xdr:rowOff>138689</xdr:rowOff>
    </xdr:to>
    <xdr:sp macro="" textlink="">
      <xdr:nvSpPr>
        <xdr:cNvPr id="17" name="4 Rectángulo redondeado">
          <a:hlinkClick xmlns:r="http://schemas.openxmlformats.org/officeDocument/2006/relationships" r:id="rId1"/>
          <a:extLst>
            <a:ext uri="{FF2B5EF4-FFF2-40B4-BE49-F238E27FC236}">
              <a16:creationId xmlns:a16="http://schemas.microsoft.com/office/drawing/2014/main" id="{00000000-0008-0000-0500-000011000000}"/>
            </a:ext>
          </a:extLst>
        </xdr:cNvPr>
        <xdr:cNvSpPr/>
      </xdr:nvSpPr>
      <xdr:spPr>
        <a:xfrm>
          <a:off x="5257800" y="28841700"/>
          <a:ext cx="1482196" cy="55778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Mapa de Riesgo</a:t>
          </a:r>
        </a:p>
      </xdr:txBody>
    </xdr:sp>
    <xdr:clientData/>
  </xdr:twoCellAnchor>
  <xdr:twoCellAnchor>
    <xdr:from>
      <xdr:col>5</xdr:col>
      <xdr:colOff>819151</xdr:colOff>
      <xdr:row>71</xdr:row>
      <xdr:rowOff>66675</xdr:rowOff>
    </xdr:from>
    <xdr:to>
      <xdr:col>7</xdr:col>
      <xdr:colOff>146533</xdr:colOff>
      <xdr:row>74</xdr:row>
      <xdr:rowOff>138689</xdr:rowOff>
    </xdr:to>
    <xdr:sp macro="" textlink="">
      <xdr:nvSpPr>
        <xdr:cNvPr id="18" name="5 Rectángulo redondeado">
          <a:hlinkClick xmlns:r="http://schemas.openxmlformats.org/officeDocument/2006/relationships" r:id="rId2"/>
          <a:extLst>
            <a:ext uri="{FF2B5EF4-FFF2-40B4-BE49-F238E27FC236}">
              <a16:creationId xmlns:a16="http://schemas.microsoft.com/office/drawing/2014/main" id="{00000000-0008-0000-0500-000012000000}"/>
            </a:ext>
          </a:extLst>
        </xdr:cNvPr>
        <xdr:cNvSpPr/>
      </xdr:nvSpPr>
      <xdr:spPr>
        <a:xfrm>
          <a:off x="7153276" y="28841700"/>
          <a:ext cx="1956282" cy="55778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a:t>
          </a:r>
        </a:p>
        <a:p>
          <a:pPr algn="ctr"/>
          <a:r>
            <a:rPr lang="es-ES" sz="1100" b="1"/>
            <a:t>Plan </a:t>
          </a:r>
          <a:r>
            <a:rPr lang="es-ES" sz="1100" b="1" baseline="0"/>
            <a:t>Contingencia</a:t>
          </a:r>
          <a:endParaRPr lang="es-ES" sz="1100" b="1"/>
        </a:p>
      </xdr:txBody>
    </xdr:sp>
    <xdr:clientData/>
  </xdr:twoCellAnchor>
  <xdr:twoCellAnchor>
    <xdr:from>
      <xdr:col>7</xdr:col>
      <xdr:colOff>598392</xdr:colOff>
      <xdr:row>71</xdr:row>
      <xdr:rowOff>68983</xdr:rowOff>
    </xdr:from>
    <xdr:to>
      <xdr:col>8</xdr:col>
      <xdr:colOff>749061</xdr:colOff>
      <xdr:row>74</xdr:row>
      <xdr:rowOff>140997</xdr:rowOff>
    </xdr:to>
    <xdr:sp macro="" textlink="">
      <xdr:nvSpPr>
        <xdr:cNvPr id="19" name="6 Rectángulo redondeado">
          <a:hlinkClick xmlns:r="http://schemas.openxmlformats.org/officeDocument/2006/relationships" r:id="rId3"/>
          <a:extLst>
            <a:ext uri="{FF2B5EF4-FFF2-40B4-BE49-F238E27FC236}">
              <a16:creationId xmlns:a16="http://schemas.microsoft.com/office/drawing/2014/main" id="{00000000-0008-0000-0500-000013000000}"/>
            </a:ext>
          </a:extLst>
        </xdr:cNvPr>
        <xdr:cNvSpPr/>
      </xdr:nvSpPr>
      <xdr:spPr>
        <a:xfrm>
          <a:off x="9561417" y="28844008"/>
          <a:ext cx="1465119" cy="55778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Seguimiento</a:t>
          </a:r>
        </a:p>
      </xdr:txBody>
    </xdr:sp>
    <xdr:clientData/>
  </xdr:twoCellAnchor>
  <xdr:twoCellAnchor>
    <xdr:from>
      <xdr:col>5</xdr:col>
      <xdr:colOff>135034</xdr:colOff>
      <xdr:row>75</xdr:row>
      <xdr:rowOff>135513</xdr:rowOff>
    </xdr:from>
    <xdr:to>
      <xdr:col>7</xdr:col>
      <xdr:colOff>976120</xdr:colOff>
      <xdr:row>80</xdr:row>
      <xdr:rowOff>131183</xdr:rowOff>
    </xdr:to>
    <xdr:sp macro="" textlink="">
      <xdr:nvSpPr>
        <xdr:cNvPr id="20" name="9 Rectángulo redondeado">
          <a:hlinkClick xmlns:r="http://schemas.openxmlformats.org/officeDocument/2006/relationships" r:id="rId4"/>
          <a:extLst>
            <a:ext uri="{FF2B5EF4-FFF2-40B4-BE49-F238E27FC236}">
              <a16:creationId xmlns:a16="http://schemas.microsoft.com/office/drawing/2014/main" id="{00000000-0008-0000-0500-000014000000}"/>
            </a:ext>
          </a:extLst>
        </xdr:cNvPr>
        <xdr:cNvSpPr/>
      </xdr:nvSpPr>
      <xdr:spPr>
        <a:xfrm>
          <a:off x="6469159" y="29558238"/>
          <a:ext cx="3469986" cy="805295"/>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Aplicativo de</a:t>
          </a:r>
          <a:r>
            <a:rPr lang="es-ES" sz="1100" b="1" baseline="0"/>
            <a:t> Acciones Correctivas, Preventivas y de Mejora</a:t>
          </a:r>
          <a:endParaRPr lang="es-ES" sz="1100" b="1"/>
        </a:p>
      </xdr:txBody>
    </xdr:sp>
    <xdr:clientData/>
  </xdr:twoCellAnchor>
  <xdr:twoCellAnchor>
    <xdr:from>
      <xdr:col>0</xdr:col>
      <xdr:colOff>3362</xdr:colOff>
      <xdr:row>1</xdr:row>
      <xdr:rowOff>9525</xdr:rowOff>
    </xdr:from>
    <xdr:to>
      <xdr:col>0</xdr:col>
      <xdr:colOff>1209675</xdr:colOff>
      <xdr:row>4</xdr:row>
      <xdr:rowOff>1840006</xdr:rowOff>
    </xdr:to>
    <xdr:cxnSp macro="">
      <xdr:nvCxnSpPr>
        <xdr:cNvPr id="21" name="2 Conector recto">
          <a:extLst>
            <a:ext uri="{FF2B5EF4-FFF2-40B4-BE49-F238E27FC236}">
              <a16:creationId xmlns:a16="http://schemas.microsoft.com/office/drawing/2014/main" id="{00000000-0008-0000-0500-000015000000}"/>
            </a:ext>
          </a:extLst>
        </xdr:cNvPr>
        <xdr:cNvCxnSpPr/>
      </xdr:nvCxnSpPr>
      <xdr:spPr>
        <a:xfrm flipH="1">
          <a:off x="3362" y="257175"/>
          <a:ext cx="1072963" cy="282108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1</xdr:colOff>
      <xdr:row>13</xdr:row>
      <xdr:rowOff>33618</xdr:rowOff>
    </xdr:from>
    <xdr:to>
      <xdr:col>1</xdr:col>
      <xdr:colOff>0</xdr:colOff>
      <xdr:row>17</xdr:row>
      <xdr:rowOff>0</xdr:rowOff>
    </xdr:to>
    <xdr:cxnSp macro="">
      <xdr:nvCxnSpPr>
        <xdr:cNvPr id="22" name="5 Conector recto">
          <a:extLst>
            <a:ext uri="{FF2B5EF4-FFF2-40B4-BE49-F238E27FC236}">
              <a16:creationId xmlns:a16="http://schemas.microsoft.com/office/drawing/2014/main" id="{00000000-0008-0000-0500-000016000000}"/>
            </a:ext>
          </a:extLst>
        </xdr:cNvPr>
        <xdr:cNvCxnSpPr/>
      </xdr:nvCxnSpPr>
      <xdr:spPr>
        <a:xfrm flipH="1">
          <a:off x="1" y="16502343"/>
          <a:ext cx="1076324" cy="62360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V1048405"/>
  <sheetViews>
    <sheetView tabSelected="1" topLeftCell="D80" zoomScale="84" zoomScaleNormal="84" zoomScaleSheetLayoutView="130" workbookViewId="0">
      <selection activeCell="E81" sqref="E81:E83"/>
    </sheetView>
  </sheetViews>
  <sheetFormatPr baseColWidth="10" defaultColWidth="11.42578125" defaultRowHeight="12.75" x14ac:dyDescent="0.2"/>
  <cols>
    <col min="1" max="1" width="6" style="3" customWidth="1"/>
    <col min="2" max="2" width="13.85546875" style="3" customWidth="1"/>
    <col min="3" max="3" width="23.85546875" style="3" customWidth="1"/>
    <col min="4" max="4" width="29.42578125" style="3" customWidth="1"/>
    <col min="5" max="5" width="26.5703125" style="3" customWidth="1"/>
    <col min="6" max="7" width="15.7109375" style="3" customWidth="1"/>
    <col min="8" max="8" width="35" style="3" customWidth="1"/>
    <col min="9" max="9" width="14.85546875" style="4" customWidth="1"/>
    <col min="10" max="10" width="30" style="300" customWidth="1"/>
    <col min="11" max="11" width="28.7109375" style="4" customWidth="1"/>
    <col min="12" max="12" width="22.5703125" style="4" customWidth="1"/>
    <col min="13" max="13" width="18.7109375" style="4" customWidth="1"/>
    <col min="14" max="14" width="8.5703125" style="4" hidden="1" customWidth="1"/>
    <col min="15" max="15" width="18.85546875" style="4" customWidth="1"/>
    <col min="16" max="16" width="4.85546875" style="4" hidden="1" customWidth="1"/>
    <col min="17" max="17" width="10.28515625" style="4" customWidth="1"/>
    <col min="18" max="18" width="24.42578125" style="4" customWidth="1"/>
    <col min="19" max="21" width="4.7109375" style="4" hidden="1" customWidth="1"/>
    <col min="22" max="22" width="25" style="4" customWidth="1"/>
    <col min="23" max="23" width="4.7109375" style="4" hidden="1" customWidth="1"/>
    <col min="24" max="25" width="4.7109375" style="198" hidden="1" customWidth="1"/>
    <col min="26" max="26" width="16.140625" style="4" customWidth="1"/>
    <col min="27" max="27" width="13.7109375" style="4" customWidth="1"/>
    <col min="28" max="30" width="4.7109375" style="198" hidden="1" customWidth="1"/>
    <col min="31" max="31" width="15.7109375" style="4" customWidth="1"/>
    <col min="32" max="32" width="17.7109375" style="4" customWidth="1"/>
    <col min="33" max="35" width="4.7109375" style="198" hidden="1" customWidth="1"/>
    <col min="36" max="37" width="17.85546875" style="4" customWidth="1"/>
    <col min="38" max="40" width="4.7109375" style="198" hidden="1" customWidth="1"/>
    <col min="41" max="41" width="17.85546875" style="4" customWidth="1"/>
    <col min="42" max="42" width="7.85546875" style="4" hidden="1" customWidth="1"/>
    <col min="43" max="43" width="18.140625" style="39" customWidth="1"/>
    <col min="44" max="44" width="15.140625" style="4" customWidth="1"/>
    <col min="45" max="45" width="14.28515625" style="4" customWidth="1"/>
    <col min="46" max="46" width="25.5703125" style="4" customWidth="1"/>
    <col min="47" max="47" width="19.28515625" style="4" customWidth="1"/>
    <col min="48" max="48" width="18" style="51" customWidth="1"/>
    <col min="49" max="49" width="22.140625" style="51" customWidth="1"/>
    <col min="50" max="50" width="15.7109375" style="51" customWidth="1"/>
    <col min="51" max="51" width="22.140625" style="51" customWidth="1"/>
    <col min="52" max="52" width="28.42578125" style="51" customWidth="1"/>
    <col min="53" max="53" width="17" style="51" customWidth="1"/>
    <col min="54" max="56" width="11.42578125" style="51"/>
    <col min="57" max="57" width="25.140625" style="3" customWidth="1"/>
    <col min="58" max="60" width="11.42578125" style="3"/>
    <col min="61" max="61" width="12.7109375" style="3" customWidth="1"/>
    <col min="62" max="62" width="12.5703125" style="3" customWidth="1"/>
    <col min="63" max="16384" width="11.42578125" style="3"/>
  </cols>
  <sheetData>
    <row r="1" spans="1:58" s="1" customFormat="1" ht="18.75" customHeight="1" x14ac:dyDescent="0.2">
      <c r="A1" s="88"/>
      <c r="B1" s="89"/>
      <c r="C1" s="89"/>
      <c r="D1" s="89"/>
      <c r="E1" s="89"/>
      <c r="F1" s="89"/>
      <c r="G1" s="89"/>
      <c r="H1" s="89"/>
      <c r="I1" s="89"/>
      <c r="J1" s="307"/>
      <c r="K1" s="90"/>
      <c r="L1" s="90"/>
      <c r="M1" s="90"/>
      <c r="N1" s="90"/>
      <c r="O1" s="90"/>
      <c r="P1" s="90"/>
      <c r="Q1" s="90"/>
      <c r="R1" s="90"/>
      <c r="S1" s="90"/>
      <c r="T1" s="90"/>
      <c r="U1" s="90"/>
      <c r="V1" s="90"/>
      <c r="W1" s="90"/>
      <c r="X1" s="90"/>
      <c r="Y1" s="90"/>
      <c r="Z1" s="90"/>
      <c r="AA1" s="90"/>
      <c r="AB1" s="90"/>
      <c r="AC1" s="90"/>
      <c r="AD1" s="90"/>
      <c r="AE1" s="90"/>
      <c r="AF1" s="90"/>
      <c r="AG1" s="90"/>
      <c r="AH1" s="90"/>
      <c r="AI1" s="90"/>
      <c r="AJ1" s="90"/>
      <c r="AK1" s="90"/>
      <c r="AL1" s="90"/>
      <c r="AM1" s="90"/>
      <c r="AN1" s="90"/>
      <c r="AO1" s="90"/>
      <c r="AP1" s="90"/>
      <c r="AQ1" s="90"/>
      <c r="AR1" s="90"/>
      <c r="AS1" s="90"/>
      <c r="AT1" s="90"/>
      <c r="AU1" s="90"/>
      <c r="AV1" s="90"/>
      <c r="AW1" s="91"/>
      <c r="AX1" s="207" t="s">
        <v>60</v>
      </c>
      <c r="AY1" s="226" t="s">
        <v>457</v>
      </c>
      <c r="BB1" s="47"/>
      <c r="BC1" s="47"/>
      <c r="BD1" s="47"/>
    </row>
    <row r="2" spans="1:58" s="1" customFormat="1" ht="18.75" customHeight="1" x14ac:dyDescent="0.2">
      <c r="A2" s="92"/>
      <c r="B2" s="23"/>
      <c r="C2" s="23"/>
      <c r="D2" s="23"/>
      <c r="E2" s="23"/>
      <c r="F2" s="23"/>
      <c r="G2" s="23"/>
      <c r="H2" s="23"/>
      <c r="I2" s="23"/>
      <c r="J2" s="308"/>
      <c r="K2" s="45"/>
      <c r="L2" s="45"/>
      <c r="M2" s="415" t="s">
        <v>62</v>
      </c>
      <c r="N2" s="415"/>
      <c r="O2" s="415"/>
      <c r="P2" s="415"/>
      <c r="Q2" s="415"/>
      <c r="R2" s="415"/>
      <c r="S2" s="415"/>
      <c r="T2" s="415"/>
      <c r="U2" s="415"/>
      <c r="V2" s="415"/>
      <c r="W2" s="415"/>
      <c r="X2" s="415"/>
      <c r="Y2" s="415"/>
      <c r="Z2" s="415"/>
      <c r="AA2" s="45"/>
      <c r="AB2" s="45"/>
      <c r="AC2" s="45"/>
      <c r="AD2" s="45"/>
      <c r="AE2" s="45"/>
      <c r="AF2" s="45"/>
      <c r="AG2" s="45"/>
      <c r="AH2" s="45"/>
      <c r="AI2" s="45"/>
      <c r="AJ2" s="45"/>
      <c r="AK2" s="45"/>
      <c r="AL2" s="45"/>
      <c r="AM2" s="45"/>
      <c r="AN2" s="45"/>
      <c r="AO2" s="45"/>
      <c r="AP2" s="45"/>
      <c r="AQ2" s="45"/>
      <c r="AR2" s="45"/>
      <c r="AS2" s="45"/>
      <c r="AT2" s="45"/>
      <c r="AU2" s="45"/>
      <c r="AV2" s="45"/>
      <c r="AW2" s="46"/>
      <c r="AX2" s="208" t="s">
        <v>446</v>
      </c>
      <c r="AY2" s="227">
        <v>3</v>
      </c>
      <c r="BB2" s="47"/>
      <c r="BC2" s="47"/>
      <c r="BD2" s="47"/>
    </row>
    <row r="3" spans="1:58" s="1" customFormat="1" ht="18.75" customHeight="1" x14ac:dyDescent="0.2">
      <c r="A3" s="92"/>
      <c r="B3" s="45"/>
      <c r="C3" s="45"/>
      <c r="D3" s="45"/>
      <c r="E3" s="45"/>
      <c r="F3" s="45"/>
      <c r="G3" s="45"/>
      <c r="H3" s="45"/>
      <c r="I3" s="45"/>
      <c r="J3" s="309"/>
      <c r="K3" s="45"/>
      <c r="L3" s="45"/>
      <c r="M3" s="415" t="s">
        <v>451</v>
      </c>
      <c r="N3" s="415"/>
      <c r="O3" s="415"/>
      <c r="P3" s="415"/>
      <c r="Q3" s="415"/>
      <c r="R3" s="415"/>
      <c r="S3" s="415"/>
      <c r="T3" s="415"/>
      <c r="U3" s="415"/>
      <c r="V3" s="415"/>
      <c r="W3" s="415"/>
      <c r="X3" s="415"/>
      <c r="Y3" s="415"/>
      <c r="Z3" s="415"/>
      <c r="AA3" s="45"/>
      <c r="AB3" s="45"/>
      <c r="AC3" s="45"/>
      <c r="AD3" s="45"/>
      <c r="AE3" s="45"/>
      <c r="AF3" s="45"/>
      <c r="AG3" s="45"/>
      <c r="AH3" s="45"/>
      <c r="AI3" s="45"/>
      <c r="AJ3" s="45"/>
      <c r="AK3" s="45"/>
      <c r="AL3" s="45"/>
      <c r="AM3" s="45"/>
      <c r="AN3" s="45"/>
      <c r="AO3" s="45"/>
      <c r="AP3" s="45"/>
      <c r="AQ3" s="45"/>
      <c r="AR3" s="45"/>
      <c r="AS3" s="45"/>
      <c r="AT3" s="45"/>
      <c r="AU3" s="45"/>
      <c r="AV3" s="45"/>
      <c r="AW3" s="46"/>
      <c r="AX3" s="208" t="s">
        <v>447</v>
      </c>
      <c r="AY3" s="209">
        <v>43955</v>
      </c>
      <c r="BB3" s="47"/>
      <c r="BC3" s="47"/>
      <c r="BD3" s="47"/>
    </row>
    <row r="4" spans="1:58" s="1" customFormat="1" ht="19.5" customHeight="1" thickBot="1" x14ac:dyDescent="0.25">
      <c r="A4" s="92"/>
      <c r="B4" s="45"/>
      <c r="C4" s="45"/>
      <c r="D4" s="45"/>
      <c r="E4" s="45"/>
      <c r="F4" s="45"/>
      <c r="G4" s="45"/>
      <c r="H4" s="45"/>
      <c r="I4" s="45"/>
      <c r="J4" s="309"/>
      <c r="K4" s="45"/>
      <c r="L4" s="45"/>
      <c r="M4" s="416"/>
      <c r="N4" s="416"/>
      <c r="O4" s="416"/>
      <c r="P4" s="416"/>
      <c r="Q4" s="416"/>
      <c r="R4" s="416"/>
      <c r="S4" s="416"/>
      <c r="T4" s="416"/>
      <c r="U4" s="416"/>
      <c r="V4" s="416"/>
      <c r="W4" s="416"/>
      <c r="X4" s="416"/>
      <c r="Y4" s="416"/>
      <c r="Z4" s="416"/>
      <c r="AA4" s="45"/>
      <c r="AB4" s="45"/>
      <c r="AC4" s="45"/>
      <c r="AD4" s="45"/>
      <c r="AE4" s="45"/>
      <c r="AF4" s="45"/>
      <c r="AG4" s="45"/>
      <c r="AH4" s="45"/>
      <c r="AI4" s="45"/>
      <c r="AJ4" s="45"/>
      <c r="AK4" s="45"/>
      <c r="AL4" s="45"/>
      <c r="AM4" s="45"/>
      <c r="AN4" s="45"/>
      <c r="AO4" s="45"/>
      <c r="AP4" s="45"/>
      <c r="AQ4" s="45"/>
      <c r="AR4" s="45"/>
      <c r="AS4" s="45"/>
      <c r="AT4" s="45"/>
      <c r="AU4" s="45"/>
      <c r="AV4" s="45"/>
      <c r="AW4" s="46"/>
      <c r="AX4" s="216" t="s">
        <v>448</v>
      </c>
      <c r="AY4" s="217" t="s">
        <v>449</v>
      </c>
      <c r="BB4" s="47"/>
      <c r="BC4" s="47"/>
      <c r="BD4" s="47"/>
    </row>
    <row r="5" spans="1:58" s="1" customFormat="1" ht="18" customHeight="1" thickBot="1" x14ac:dyDescent="0.25">
      <c r="A5" s="412"/>
      <c r="B5" s="413"/>
      <c r="C5" s="413"/>
      <c r="D5" s="413"/>
      <c r="E5" s="413"/>
      <c r="F5" s="413"/>
      <c r="G5" s="413"/>
      <c r="H5" s="413"/>
      <c r="I5" s="413"/>
      <c r="J5" s="413"/>
      <c r="K5" s="413"/>
      <c r="L5" s="413"/>
      <c r="M5" s="413"/>
      <c r="N5" s="413"/>
      <c r="O5" s="413"/>
      <c r="P5" s="413"/>
      <c r="Q5" s="413"/>
      <c r="R5" s="413"/>
      <c r="S5" s="413"/>
      <c r="T5" s="413"/>
      <c r="U5" s="413"/>
      <c r="V5" s="413"/>
      <c r="W5" s="413"/>
      <c r="X5" s="413"/>
      <c r="Y5" s="413"/>
      <c r="Z5" s="413"/>
      <c r="AA5" s="413"/>
      <c r="AB5" s="413"/>
      <c r="AC5" s="413"/>
      <c r="AD5" s="413"/>
      <c r="AE5" s="413"/>
      <c r="AF5" s="413"/>
      <c r="AG5" s="413"/>
      <c r="AH5" s="413"/>
      <c r="AI5" s="413"/>
      <c r="AJ5" s="413"/>
      <c r="AK5" s="413"/>
      <c r="AL5" s="413"/>
      <c r="AM5" s="413"/>
      <c r="AN5" s="413"/>
      <c r="AO5" s="413"/>
      <c r="AP5" s="413"/>
      <c r="AQ5" s="413"/>
      <c r="AR5" s="413"/>
      <c r="AS5" s="413"/>
      <c r="AT5" s="413"/>
      <c r="AU5" s="413"/>
      <c r="AV5" s="413"/>
      <c r="AW5" s="413"/>
      <c r="AX5" s="413"/>
      <c r="AY5" s="414"/>
      <c r="AZ5" s="215"/>
      <c r="BA5" s="215"/>
      <c r="BB5" s="47"/>
      <c r="BC5" s="47"/>
      <c r="BD5" s="47"/>
    </row>
    <row r="6" spans="1:58" s="1" customFormat="1" ht="44.25" customHeight="1" thickBot="1" x14ac:dyDescent="0.25">
      <c r="A6" s="423" t="s">
        <v>50</v>
      </c>
      <c r="B6" s="417" t="s">
        <v>70</v>
      </c>
      <c r="C6" s="418"/>
      <c r="D6" s="418"/>
      <c r="E6" s="418"/>
      <c r="F6" s="418"/>
      <c r="G6" s="418"/>
      <c r="H6" s="418"/>
      <c r="I6" s="418"/>
      <c r="J6" s="418"/>
      <c r="K6" s="418"/>
      <c r="L6" s="419"/>
      <c r="M6" s="457" t="s">
        <v>71</v>
      </c>
      <c r="N6" s="458"/>
      <c r="O6" s="458"/>
      <c r="P6" s="458"/>
      <c r="Q6" s="458"/>
      <c r="R6" s="458" t="s">
        <v>66</v>
      </c>
      <c r="S6" s="458"/>
      <c r="T6" s="458"/>
      <c r="U6" s="458"/>
      <c r="V6" s="458"/>
      <c r="W6" s="458"/>
      <c r="X6" s="458"/>
      <c r="Y6" s="458"/>
      <c r="Z6" s="458"/>
      <c r="AA6" s="458"/>
      <c r="AB6" s="458"/>
      <c r="AC6" s="458"/>
      <c r="AD6" s="458"/>
      <c r="AE6" s="458"/>
      <c r="AF6" s="458"/>
      <c r="AG6" s="458"/>
      <c r="AH6" s="458"/>
      <c r="AI6" s="458"/>
      <c r="AJ6" s="458"/>
      <c r="AK6" s="458"/>
      <c r="AL6" s="458"/>
      <c r="AM6" s="458"/>
      <c r="AN6" s="458"/>
      <c r="AO6" s="458"/>
      <c r="AP6" s="458"/>
      <c r="AQ6" s="458"/>
      <c r="AR6" s="453" t="s">
        <v>67</v>
      </c>
      <c r="AS6" s="453"/>
      <c r="AT6" s="443" t="s">
        <v>31</v>
      </c>
      <c r="AU6" s="443"/>
      <c r="AV6" s="443" t="s">
        <v>72</v>
      </c>
      <c r="AW6" s="443"/>
      <c r="AX6" s="443"/>
      <c r="AY6" s="444"/>
      <c r="AZ6" s="48"/>
      <c r="BA6" s="48"/>
      <c r="BB6" s="48"/>
      <c r="BC6" s="47"/>
      <c r="BD6" s="47"/>
    </row>
    <row r="7" spans="1:58" s="72" customFormat="1" ht="36" customHeight="1" x14ac:dyDescent="0.2">
      <c r="A7" s="424"/>
      <c r="B7" s="426" t="s">
        <v>454</v>
      </c>
      <c r="C7" s="420" t="s">
        <v>472</v>
      </c>
      <c r="D7" s="420" t="s">
        <v>471</v>
      </c>
      <c r="E7" s="420" t="s">
        <v>455</v>
      </c>
      <c r="F7" s="420" t="s">
        <v>261</v>
      </c>
      <c r="G7" s="420" t="s">
        <v>262</v>
      </c>
      <c r="H7" s="420" t="s">
        <v>29</v>
      </c>
      <c r="I7" s="420" t="s">
        <v>65</v>
      </c>
      <c r="J7" s="420" t="s">
        <v>4</v>
      </c>
      <c r="K7" s="420" t="s">
        <v>0</v>
      </c>
      <c r="L7" s="420" t="s">
        <v>30</v>
      </c>
      <c r="M7" s="430" t="s">
        <v>5</v>
      </c>
      <c r="N7" s="271"/>
      <c r="O7" s="430" t="s">
        <v>6</v>
      </c>
      <c r="P7" s="271"/>
      <c r="Q7" s="430" t="s">
        <v>277</v>
      </c>
      <c r="R7" s="449" t="s">
        <v>425</v>
      </c>
      <c r="S7" s="449"/>
      <c r="T7" s="449"/>
      <c r="U7" s="449"/>
      <c r="V7" s="449"/>
      <c r="W7" s="449" t="s">
        <v>424</v>
      </c>
      <c r="X7" s="449"/>
      <c r="Y7" s="449"/>
      <c r="Z7" s="449"/>
      <c r="AA7" s="449"/>
      <c r="AB7" s="449"/>
      <c r="AC7" s="449"/>
      <c r="AD7" s="449"/>
      <c r="AE7" s="449"/>
      <c r="AF7" s="449"/>
      <c r="AG7" s="449"/>
      <c r="AH7" s="449"/>
      <c r="AI7" s="449"/>
      <c r="AJ7" s="449"/>
      <c r="AK7" s="449"/>
      <c r="AL7" s="449"/>
      <c r="AM7" s="449"/>
      <c r="AN7" s="449"/>
      <c r="AO7" s="449"/>
      <c r="AP7" s="449" t="s">
        <v>408</v>
      </c>
      <c r="AQ7" s="449"/>
      <c r="AR7" s="430"/>
      <c r="AS7" s="430"/>
      <c r="AT7" s="446" t="s">
        <v>409</v>
      </c>
      <c r="AU7" s="446" t="s">
        <v>281</v>
      </c>
      <c r="AV7" s="446" t="s">
        <v>63</v>
      </c>
      <c r="AW7" s="446" t="s">
        <v>64</v>
      </c>
      <c r="AX7" s="449" t="s">
        <v>276</v>
      </c>
      <c r="AY7" s="451" t="s">
        <v>266</v>
      </c>
      <c r="AZ7" s="48"/>
      <c r="BA7" s="48"/>
      <c r="BB7" s="48"/>
      <c r="BC7" s="48"/>
      <c r="BD7" s="48"/>
    </row>
    <row r="8" spans="1:58" s="154" customFormat="1" ht="75" customHeight="1" thickBot="1" x14ac:dyDescent="0.25">
      <c r="A8" s="425"/>
      <c r="B8" s="427"/>
      <c r="C8" s="421"/>
      <c r="D8" s="421"/>
      <c r="E8" s="421"/>
      <c r="F8" s="421"/>
      <c r="G8" s="421"/>
      <c r="H8" s="421"/>
      <c r="I8" s="421"/>
      <c r="J8" s="421"/>
      <c r="K8" s="421"/>
      <c r="L8" s="421"/>
      <c r="M8" s="421"/>
      <c r="N8" s="272"/>
      <c r="O8" s="421"/>
      <c r="P8" s="272"/>
      <c r="Q8" s="421"/>
      <c r="R8" s="450" t="s">
        <v>420</v>
      </c>
      <c r="S8" s="450"/>
      <c r="T8" s="450"/>
      <c r="U8" s="281">
        <v>0.6</v>
      </c>
      <c r="V8" s="282" t="s">
        <v>317</v>
      </c>
      <c r="W8" s="281">
        <v>0.05</v>
      </c>
      <c r="X8" s="283"/>
      <c r="Y8" s="283"/>
      <c r="Z8" s="282" t="s">
        <v>422</v>
      </c>
      <c r="AA8" s="282" t="s">
        <v>323</v>
      </c>
      <c r="AB8" s="284">
        <v>0.15</v>
      </c>
      <c r="AC8" s="283"/>
      <c r="AD8" s="283"/>
      <c r="AE8" s="282" t="s">
        <v>423</v>
      </c>
      <c r="AF8" s="282" t="s">
        <v>419</v>
      </c>
      <c r="AG8" s="284">
        <v>0.1</v>
      </c>
      <c r="AH8" s="283"/>
      <c r="AI8" s="283"/>
      <c r="AJ8" s="282" t="s">
        <v>426</v>
      </c>
      <c r="AK8" s="282" t="s">
        <v>318</v>
      </c>
      <c r="AL8" s="284">
        <v>0.1</v>
      </c>
      <c r="AM8" s="285"/>
      <c r="AN8" s="285"/>
      <c r="AO8" s="286" t="s">
        <v>407</v>
      </c>
      <c r="AP8" s="282" t="s">
        <v>316</v>
      </c>
      <c r="AQ8" s="282" t="s">
        <v>320</v>
      </c>
      <c r="AR8" s="287" t="s">
        <v>278</v>
      </c>
      <c r="AS8" s="272" t="s">
        <v>315</v>
      </c>
      <c r="AT8" s="447"/>
      <c r="AU8" s="448"/>
      <c r="AV8" s="447"/>
      <c r="AW8" s="447"/>
      <c r="AX8" s="450"/>
      <c r="AY8" s="452"/>
      <c r="AZ8" s="48"/>
      <c r="BA8" s="48"/>
      <c r="BB8" s="48"/>
      <c r="BC8" s="48"/>
      <c r="BD8" s="48"/>
    </row>
    <row r="9" spans="1:58" s="72" customFormat="1" ht="65.099999999999994" customHeight="1" x14ac:dyDescent="0.2">
      <c r="A9" s="473">
        <v>1</v>
      </c>
      <c r="B9" s="469" t="s">
        <v>146</v>
      </c>
      <c r="C9" s="470" t="s">
        <v>158</v>
      </c>
      <c r="D9" s="422" t="str">
        <f>IF(C9=$B$1048361,$C$1048361,IF(C9=$B$1048362,$C$1048362,IF(C9=$B$1048363,$C$1048363,IF(C9=$B$1048364,$C$1048364,IF(C9=$B$1048365,$C$1048365,IF(C9=$B$1048366,$C$1048366,IF(C9=$B$1048367,$C$1048367,IF(C9=$B$1048368,$C$1048368,IF(C9=$B$1048369,$C$1048369,IF(C9=$B$1048370,$C$1048370,IF(C9=$B$1048373,$C$1048373,IF(C9=$B$1048374,$C$1048374,IF(C9=$B$1048375,C$1048375,IF(C9=$B$1048376,$C$1048376,IF(C9=$B$1048377,$C$1048377," ")))))))))))))))</f>
        <v>Administrar y ejecutar los recursos de la institución generando en los procesos mayor eficiencia y eficacia para dar una respuesta oportuna a los servicios demandados en el cumplimiento de las funciones misionales.</v>
      </c>
      <c r="E9" s="332" t="s">
        <v>186</v>
      </c>
      <c r="F9" s="273" t="s">
        <v>263</v>
      </c>
      <c r="G9" s="273" t="s">
        <v>36</v>
      </c>
      <c r="H9" s="76" t="s">
        <v>775</v>
      </c>
      <c r="I9" s="465" t="s">
        <v>141</v>
      </c>
      <c r="J9" s="392" t="s">
        <v>484</v>
      </c>
      <c r="K9" s="395" t="s">
        <v>776</v>
      </c>
      <c r="L9" s="395" t="s">
        <v>777</v>
      </c>
      <c r="M9" s="460" t="s">
        <v>143</v>
      </c>
      <c r="N9" s="461">
        <f t="shared" ref="N9:N12" si="0">IF(M9="ALTA",5,IF(M9="MEDIO ALTA",4,IF(M9="MEDIA",3,IF(M9="MEDIO BAJA",2,IF(M9="BAJA",1,0)))))</f>
        <v>4</v>
      </c>
      <c r="O9" s="460" t="s">
        <v>138</v>
      </c>
      <c r="P9" s="461">
        <f>IF(O9="ALTO",5,IF(O9="MEDIO ALTO",4,IF(O9="MEDIO",3,IF(O9="MEDIO BAJO",2,IF(O9="BAJO",1,0)))))</f>
        <v>2</v>
      </c>
      <c r="Q9" s="461">
        <f>P9*N9</f>
        <v>8</v>
      </c>
      <c r="R9" s="274" t="s">
        <v>322</v>
      </c>
      <c r="S9" s="275">
        <f t="shared" ref="S9:S40" si="1">IF(R9=$R$1048365,1,IF(R9=$R$1048361,5,IF(R9=$R$1048362,4,IF(R9=$R$1048363,3,IF(R9=$R$1048364,2,0)))))</f>
        <v>1</v>
      </c>
      <c r="T9" s="431">
        <f>ROUND(AVERAGEIF(S9:S11,"&gt;0"),0)</f>
        <v>1</v>
      </c>
      <c r="U9" s="431">
        <f>T9*$U$8</f>
        <v>0.6</v>
      </c>
      <c r="V9" s="289" t="s">
        <v>778</v>
      </c>
      <c r="W9" s="462">
        <f>IF(R9="No_existen",5*$W$8,X9*$W$8)</f>
        <v>0.05</v>
      </c>
      <c r="X9" s="432">
        <f>ROUND(AVERAGEIF(Y9:Y11,"&gt;0"),0)</f>
        <v>1</v>
      </c>
      <c r="Y9" s="277">
        <f t="shared" ref="Y9:Y40" si="2">IF(Z9=$Z$1048363,1,IF(Z9=$Z$1048362,2,IF(Z9=$Z$1048361,4,IF(R9="No_existen",5,0))))</f>
        <v>1</v>
      </c>
      <c r="Z9" s="276" t="s">
        <v>327</v>
      </c>
      <c r="AA9" s="289" t="s">
        <v>779</v>
      </c>
      <c r="AB9" s="432">
        <f>IF(R9="No_existen",5*$AB$8,AC9*$AB$8)</f>
        <v>0.3</v>
      </c>
      <c r="AC9" s="431">
        <f>ROUND(AVERAGEIF(AD9:AD11,"&gt;0"),0)</f>
        <v>2</v>
      </c>
      <c r="AD9" s="278">
        <f t="shared" ref="AD9:AD40" si="3">IF(AE9=$AF$1048362,1,IF(AE9=$AF$1048361,4,IF(R9="No_existen",5,0)))</f>
        <v>1</v>
      </c>
      <c r="AE9" s="276" t="s">
        <v>302</v>
      </c>
      <c r="AF9" s="289" t="s">
        <v>780</v>
      </c>
      <c r="AG9" s="432">
        <f>IF(R9="No_existen",5*$AG$8,AH9*$AG$8)</f>
        <v>0.1</v>
      </c>
      <c r="AH9" s="431">
        <f>ROUND(AVERAGEIF(AI9:AI11,"&gt;0"),0)</f>
        <v>1</v>
      </c>
      <c r="AI9" s="278">
        <f t="shared" ref="AI9:AI40" si="4">IF(AJ9=$AJ$1048361,1,IF(AJ9=$AJ$1048362,4,IF(R9="No_existen",5,0)))</f>
        <v>1</v>
      </c>
      <c r="AJ9" s="276" t="s">
        <v>299</v>
      </c>
      <c r="AK9" s="276" t="s">
        <v>313</v>
      </c>
      <c r="AL9" s="432">
        <f>IF(R9="No_existen",5*$AL$8,AM9*$AL$8)</f>
        <v>0.1</v>
      </c>
      <c r="AM9" s="431">
        <f>ROUND(AVERAGEIF(AN9:AN11,"&gt;0"),0)</f>
        <v>1</v>
      </c>
      <c r="AN9" s="278">
        <f>IF(AO9="Preventivo",1,IF(AO9="Detectivo",4, IF(R9="No_existen",5,0)))</f>
        <v>1</v>
      </c>
      <c r="AO9" s="276" t="s">
        <v>487</v>
      </c>
      <c r="AP9" s="431">
        <f>ROUND(SUM(U9,AB9,W9,AG9,AL9),1)</f>
        <v>1.2</v>
      </c>
      <c r="AQ9" s="459" t="str">
        <f>IF(AP9&lt;1.5,"FUERTE",IF(AND(AP9&gt;=1.5,AP9&lt;2.5),"ACEPTABLE",IF(AP9&gt;=5,"INEXISTENTE","DÉBIL")))</f>
        <v>FUERTE</v>
      </c>
      <c r="AR9" s="428">
        <f>IF(Q9=0,0,ROUND((Q9*AP9),0))</f>
        <v>10</v>
      </c>
      <c r="AS9" s="429" t="str">
        <f>IF(AR9&gt;=40,"GRAVE", IF(AR9&lt;=10, "LEVE", "MODERADO"))</f>
        <v>LEVE</v>
      </c>
      <c r="AT9" s="454" t="s">
        <v>488</v>
      </c>
      <c r="AU9" s="456">
        <v>0</v>
      </c>
      <c r="AV9" s="279" t="s">
        <v>84</v>
      </c>
      <c r="AW9" s="290" t="s">
        <v>489</v>
      </c>
      <c r="AX9" s="98">
        <v>44074</v>
      </c>
      <c r="AY9" s="280" t="s">
        <v>491</v>
      </c>
      <c r="AZ9" s="48"/>
      <c r="BA9" s="48"/>
      <c r="BB9" s="48"/>
      <c r="BC9" s="97"/>
      <c r="BD9" s="97"/>
      <c r="BE9" s="74"/>
      <c r="BF9" s="74"/>
    </row>
    <row r="10" spans="1:58" s="72" customFormat="1" ht="74.25" customHeight="1" x14ac:dyDescent="0.2">
      <c r="A10" s="398"/>
      <c r="B10" s="401"/>
      <c r="C10" s="404"/>
      <c r="D10" s="407"/>
      <c r="E10" s="490" t="s">
        <v>188</v>
      </c>
      <c r="F10" s="270" t="s">
        <v>263</v>
      </c>
      <c r="G10" s="270" t="s">
        <v>33</v>
      </c>
      <c r="H10" s="76" t="s">
        <v>774</v>
      </c>
      <c r="I10" s="389"/>
      <c r="J10" s="392"/>
      <c r="K10" s="395"/>
      <c r="L10" s="395"/>
      <c r="M10" s="383"/>
      <c r="N10" s="380"/>
      <c r="O10" s="383"/>
      <c r="P10" s="380"/>
      <c r="Q10" s="380"/>
      <c r="R10" s="158" t="s">
        <v>322</v>
      </c>
      <c r="S10" s="159">
        <f t="shared" si="1"/>
        <v>1</v>
      </c>
      <c r="T10" s="371"/>
      <c r="U10" s="371"/>
      <c r="V10" s="289" t="s">
        <v>485</v>
      </c>
      <c r="W10" s="377"/>
      <c r="X10" s="368"/>
      <c r="Y10" s="267">
        <f t="shared" si="2"/>
        <v>2</v>
      </c>
      <c r="Z10" s="269" t="s">
        <v>326</v>
      </c>
      <c r="AA10" s="289"/>
      <c r="AB10" s="368"/>
      <c r="AC10" s="371"/>
      <c r="AD10" s="268">
        <f t="shared" si="3"/>
        <v>4</v>
      </c>
      <c r="AE10" s="269" t="s">
        <v>301</v>
      </c>
      <c r="AF10" s="289"/>
      <c r="AG10" s="368"/>
      <c r="AH10" s="371"/>
      <c r="AI10" s="268">
        <f t="shared" si="4"/>
        <v>1</v>
      </c>
      <c r="AJ10" s="269" t="s">
        <v>299</v>
      </c>
      <c r="AK10" s="269" t="s">
        <v>313</v>
      </c>
      <c r="AL10" s="368"/>
      <c r="AM10" s="371"/>
      <c r="AN10" s="268">
        <f t="shared" ref="AN10:AN70" si="5">IF(AO10="Preventivo",1,IF(AO10="Detectivo",4, IF(R10="No_existen",5,0)))</f>
        <v>1</v>
      </c>
      <c r="AO10" s="269" t="s">
        <v>487</v>
      </c>
      <c r="AP10" s="371"/>
      <c r="AQ10" s="374"/>
      <c r="AR10" s="358"/>
      <c r="AS10" s="361"/>
      <c r="AT10" s="455"/>
      <c r="AU10" s="456"/>
      <c r="AV10" s="49" t="s">
        <v>84</v>
      </c>
      <c r="AW10" s="290" t="s">
        <v>490</v>
      </c>
      <c r="AX10" s="98">
        <v>44012</v>
      </c>
      <c r="AY10" s="100"/>
      <c r="AZ10" s="48"/>
      <c r="BA10" s="48"/>
      <c r="BB10" s="48"/>
      <c r="BC10" s="97"/>
      <c r="BD10" s="97"/>
      <c r="BE10" s="74"/>
      <c r="BF10" s="74"/>
    </row>
    <row r="11" spans="1:58" s="72" customFormat="1" ht="65.099999999999994" customHeight="1" x14ac:dyDescent="0.2">
      <c r="A11" s="398"/>
      <c r="B11" s="401"/>
      <c r="C11" s="404"/>
      <c r="D11" s="407"/>
      <c r="E11" s="470"/>
      <c r="F11" s="270" t="s">
        <v>263</v>
      </c>
      <c r="G11" s="270" t="s">
        <v>36</v>
      </c>
      <c r="H11" s="76" t="s">
        <v>773</v>
      </c>
      <c r="I11" s="389"/>
      <c r="J11" s="392"/>
      <c r="K11" s="395"/>
      <c r="L11" s="395"/>
      <c r="M11" s="383"/>
      <c r="N11" s="380"/>
      <c r="O11" s="383"/>
      <c r="P11" s="380"/>
      <c r="Q11" s="380"/>
      <c r="R11" s="158" t="s">
        <v>321</v>
      </c>
      <c r="S11" s="159">
        <f t="shared" si="1"/>
        <v>2</v>
      </c>
      <c r="T11" s="371"/>
      <c r="U11" s="371"/>
      <c r="V11" s="40" t="s">
        <v>781</v>
      </c>
      <c r="W11" s="377"/>
      <c r="X11" s="368"/>
      <c r="Y11" s="267">
        <f t="shared" si="2"/>
        <v>1</v>
      </c>
      <c r="Z11" s="269" t="s">
        <v>327</v>
      </c>
      <c r="AA11" s="269" t="s">
        <v>782</v>
      </c>
      <c r="AB11" s="368"/>
      <c r="AC11" s="371"/>
      <c r="AD11" s="268">
        <f t="shared" si="3"/>
        <v>1</v>
      </c>
      <c r="AE11" s="269" t="s">
        <v>302</v>
      </c>
      <c r="AF11" s="269" t="s">
        <v>783</v>
      </c>
      <c r="AG11" s="368"/>
      <c r="AH11" s="371"/>
      <c r="AI11" s="268">
        <f t="shared" si="4"/>
        <v>1</v>
      </c>
      <c r="AJ11" s="269" t="s">
        <v>299</v>
      </c>
      <c r="AK11" s="269" t="s">
        <v>306</v>
      </c>
      <c r="AL11" s="368"/>
      <c r="AM11" s="371"/>
      <c r="AN11" s="268">
        <f t="shared" si="5"/>
        <v>1</v>
      </c>
      <c r="AO11" s="269" t="s">
        <v>487</v>
      </c>
      <c r="AP11" s="371"/>
      <c r="AQ11" s="374"/>
      <c r="AR11" s="358"/>
      <c r="AS11" s="361"/>
      <c r="AT11" s="333" t="s">
        <v>784</v>
      </c>
      <c r="AU11" s="325" t="s">
        <v>785</v>
      </c>
      <c r="AV11" s="49" t="s">
        <v>84</v>
      </c>
      <c r="AW11" s="49" t="s">
        <v>786</v>
      </c>
      <c r="AX11" s="98">
        <v>44196</v>
      </c>
      <c r="AY11" s="100"/>
      <c r="AZ11" s="48"/>
      <c r="BA11" s="48"/>
      <c r="BB11" s="48"/>
      <c r="BC11" s="48"/>
      <c r="BD11" s="48"/>
    </row>
    <row r="12" spans="1:58" s="72" customFormat="1" ht="64.5" customHeight="1" x14ac:dyDescent="0.2">
      <c r="A12" s="398">
        <v>2</v>
      </c>
      <c r="B12" s="401" t="s">
        <v>146</v>
      </c>
      <c r="C12" s="404" t="s">
        <v>158</v>
      </c>
      <c r="D12" s="407" t="str">
        <f>IF(C12=$B$1048361,$C$1048361,IF(C12=$B$1048362,$C$1048362,IF(C12=$B$1048363,$C$1048363,IF(C12=$B$1048364,$C$1048364,IF(C12=$B$1048365,$C$1048365,IF(C12=$B$1048366,$C$1048366,IF(C12=$B$1048367,$C$1048367,IF(C12=$B$1048368,$C$1048368,IF(C12=$B$1048369,$C$1048369,IF(C12=$B$1048370,$C$1048370,IF(C12=$B$1048373,$C$1048373,IF(C12=$B$1048374,$C$1048374,IF(C12=$B$1048375,C$1048375,IF(C12=$B$1048376,$C$1048376,IF(C12=$B$1048377,$C$1048377," ")))))))))))))))</f>
        <v>Administrar y ejecutar los recursos de la institución generando en los procesos mayor eficiencia y eficacia para dar una respuesta oportuna a los servicios demandados en el cumplimiento de las funciones misionales.</v>
      </c>
      <c r="E12" s="404" t="s">
        <v>186</v>
      </c>
      <c r="F12" s="270" t="s">
        <v>264</v>
      </c>
      <c r="G12" s="270" t="s">
        <v>225</v>
      </c>
      <c r="H12" s="294" t="s">
        <v>492</v>
      </c>
      <c r="I12" s="389" t="s">
        <v>141</v>
      </c>
      <c r="J12" s="392" t="s">
        <v>495</v>
      </c>
      <c r="K12" s="436" t="s">
        <v>496</v>
      </c>
      <c r="L12" s="436" t="s">
        <v>497</v>
      </c>
      <c r="M12" s="383" t="s">
        <v>121</v>
      </c>
      <c r="N12" s="380">
        <f t="shared" si="0"/>
        <v>1</v>
      </c>
      <c r="O12" s="383" t="s">
        <v>133</v>
      </c>
      <c r="P12" s="380">
        <f t="shared" ref="P12:P69" si="6">IF(O12="ALTO",5,IF(O12="MEDIO ALTO",4,IF(O12="MEDIO",3,IF(O12="MEDIO BAJO",2,IF(O12="BAJO",1,0)))))</f>
        <v>5</v>
      </c>
      <c r="Q12" s="380">
        <f t="shared" ref="Q12" si="7">P12*N12</f>
        <v>5</v>
      </c>
      <c r="R12" s="158" t="s">
        <v>322</v>
      </c>
      <c r="S12" s="159">
        <f t="shared" si="1"/>
        <v>1</v>
      </c>
      <c r="T12" s="371">
        <f>ROUND(AVERAGEIF(S12:S14,"&gt;0"),0)</f>
        <v>1</v>
      </c>
      <c r="U12" s="371">
        <f t="shared" ref="U12" si="8">T12*0.6</f>
        <v>0.6</v>
      </c>
      <c r="V12" s="295" t="s">
        <v>498</v>
      </c>
      <c r="W12" s="462">
        <f t="shared" ref="W12" si="9">IF(R12="No_existen",5*$W$8,X12*$W$8)</f>
        <v>0</v>
      </c>
      <c r="X12" s="368"/>
      <c r="Y12" s="267">
        <f t="shared" si="2"/>
        <v>4</v>
      </c>
      <c r="Z12" s="269" t="s">
        <v>325</v>
      </c>
      <c r="AA12" s="269"/>
      <c r="AB12" s="368">
        <f t="shared" ref="AB12" si="10">IF(R12="No_existen",5*$AB$8,AC12*$AB$8)</f>
        <v>0.3</v>
      </c>
      <c r="AC12" s="371">
        <f>ROUND(AVERAGEIF(AD12:AD14,"&gt;0"),0)</f>
        <v>2</v>
      </c>
      <c r="AD12" s="268">
        <f t="shared" si="3"/>
        <v>4</v>
      </c>
      <c r="AE12" s="269" t="s">
        <v>301</v>
      </c>
      <c r="AF12" s="295"/>
      <c r="AG12" s="368">
        <f t="shared" ref="AG12" si="11">IF(R12="No_existen",5*$AG$8,AH12*$AG$8)</f>
        <v>0.2</v>
      </c>
      <c r="AH12" s="371">
        <f t="shared" ref="AH12" si="12">ROUND(AVERAGEIF(AI12:AI14,"&gt;0"),0)</f>
        <v>2</v>
      </c>
      <c r="AI12" s="268">
        <f t="shared" si="4"/>
        <v>4</v>
      </c>
      <c r="AJ12" s="269" t="s">
        <v>303</v>
      </c>
      <c r="AK12" s="269" t="s">
        <v>306</v>
      </c>
      <c r="AL12" s="368">
        <f t="shared" ref="AL12" si="13">IF(R12="No_existen",5*$AL$8,AM12*$AL$8)</f>
        <v>0.1</v>
      </c>
      <c r="AM12" s="371">
        <f t="shared" ref="AM12" si="14">ROUND(AVERAGEIF(AN12:AN14,"&gt;0"),0)</f>
        <v>1</v>
      </c>
      <c r="AN12" s="268">
        <f t="shared" si="5"/>
        <v>1</v>
      </c>
      <c r="AO12" s="269" t="s">
        <v>487</v>
      </c>
      <c r="AP12" s="371">
        <f t="shared" ref="AP12" si="15">ROUND(AVERAGE(T12,AC12,AH12,AM12),0)</f>
        <v>2</v>
      </c>
      <c r="AQ12" s="374" t="str">
        <f t="shared" ref="AQ12" si="16">IF(AP12&lt;1.5,"FUERTE",IF(AND(AP12&gt;=1.5,AP12&lt;2.5),"ACEPTABLE",IF(AP12&gt;=5,"INEXISTENTE","DÉBIL")))</f>
        <v>ACEPTABLE</v>
      </c>
      <c r="AR12" s="358">
        <f>IF(Q12=0,0,ROUND((Q12*AP12),0))</f>
        <v>10</v>
      </c>
      <c r="AS12" s="361" t="str">
        <f>IF(AR12&gt;=40,"GRAVE", IF(AR12&lt;=10, "LEVE", "MODERADO"))</f>
        <v>LEVE</v>
      </c>
      <c r="AT12" s="392" t="s">
        <v>503</v>
      </c>
      <c r="AU12" s="445">
        <v>0</v>
      </c>
      <c r="AV12" s="49" t="s">
        <v>87</v>
      </c>
      <c r="AW12" s="291" t="s">
        <v>504</v>
      </c>
      <c r="AX12" s="296">
        <v>44196</v>
      </c>
      <c r="AY12" s="100" t="s">
        <v>507</v>
      </c>
      <c r="AZ12" s="48"/>
      <c r="BA12" s="48"/>
      <c r="BB12" s="48"/>
      <c r="BC12" s="48"/>
      <c r="BD12" s="48"/>
    </row>
    <row r="13" spans="1:58" s="72" customFormat="1" ht="96.6" customHeight="1" x14ac:dyDescent="0.2">
      <c r="A13" s="398"/>
      <c r="B13" s="401"/>
      <c r="C13" s="404"/>
      <c r="D13" s="407"/>
      <c r="E13" s="404"/>
      <c r="F13" s="270" t="s">
        <v>263</v>
      </c>
      <c r="G13" s="270" t="s">
        <v>36</v>
      </c>
      <c r="H13" s="294" t="s">
        <v>493</v>
      </c>
      <c r="I13" s="389"/>
      <c r="J13" s="392"/>
      <c r="K13" s="436"/>
      <c r="L13" s="436"/>
      <c r="M13" s="383"/>
      <c r="N13" s="380"/>
      <c r="O13" s="383"/>
      <c r="P13" s="380"/>
      <c r="Q13" s="380"/>
      <c r="R13" s="158" t="s">
        <v>322</v>
      </c>
      <c r="S13" s="159">
        <f t="shared" si="1"/>
        <v>1</v>
      </c>
      <c r="T13" s="371"/>
      <c r="U13" s="371"/>
      <c r="V13" s="295" t="s">
        <v>499</v>
      </c>
      <c r="W13" s="377"/>
      <c r="X13" s="368"/>
      <c r="Y13" s="267">
        <f t="shared" si="2"/>
        <v>2</v>
      </c>
      <c r="Z13" s="269" t="s">
        <v>326</v>
      </c>
      <c r="AA13" s="269"/>
      <c r="AB13" s="368"/>
      <c r="AC13" s="371"/>
      <c r="AD13" s="268">
        <f t="shared" si="3"/>
        <v>1</v>
      </c>
      <c r="AE13" s="269" t="s">
        <v>302</v>
      </c>
      <c r="AF13" s="295" t="s">
        <v>486</v>
      </c>
      <c r="AG13" s="368"/>
      <c r="AH13" s="371"/>
      <c r="AI13" s="268">
        <f t="shared" si="4"/>
        <v>1</v>
      </c>
      <c r="AJ13" s="269" t="s">
        <v>299</v>
      </c>
      <c r="AK13" s="269" t="s">
        <v>313</v>
      </c>
      <c r="AL13" s="368"/>
      <c r="AM13" s="371"/>
      <c r="AN13" s="268">
        <f t="shared" si="5"/>
        <v>1</v>
      </c>
      <c r="AO13" s="269" t="s">
        <v>487</v>
      </c>
      <c r="AP13" s="371"/>
      <c r="AQ13" s="374"/>
      <c r="AR13" s="358"/>
      <c r="AS13" s="361"/>
      <c r="AT13" s="392"/>
      <c r="AU13" s="392"/>
      <c r="AV13" s="49" t="s">
        <v>85</v>
      </c>
      <c r="AW13" s="291" t="s">
        <v>505</v>
      </c>
      <c r="AX13" s="296">
        <v>44196</v>
      </c>
      <c r="AY13" s="100"/>
      <c r="AZ13" s="48"/>
      <c r="BA13" s="48"/>
      <c r="BB13" s="48"/>
      <c r="BC13" s="48"/>
      <c r="BD13" s="48"/>
    </row>
    <row r="14" spans="1:58" s="72" customFormat="1" ht="81.599999999999994" customHeight="1" x14ac:dyDescent="0.2">
      <c r="A14" s="398"/>
      <c r="B14" s="401"/>
      <c r="C14" s="404"/>
      <c r="D14" s="407"/>
      <c r="E14" s="404"/>
      <c r="F14" s="270" t="s">
        <v>263</v>
      </c>
      <c r="G14" s="270" t="s">
        <v>35</v>
      </c>
      <c r="H14" s="294" t="s">
        <v>494</v>
      </c>
      <c r="I14" s="389"/>
      <c r="J14" s="392"/>
      <c r="K14" s="436"/>
      <c r="L14" s="436"/>
      <c r="M14" s="383"/>
      <c r="N14" s="380"/>
      <c r="O14" s="383"/>
      <c r="P14" s="380"/>
      <c r="Q14" s="380"/>
      <c r="R14" s="158" t="s">
        <v>322</v>
      </c>
      <c r="S14" s="159">
        <f t="shared" si="1"/>
        <v>1</v>
      </c>
      <c r="T14" s="371"/>
      <c r="U14" s="371"/>
      <c r="V14" s="295" t="s">
        <v>500</v>
      </c>
      <c r="W14" s="377"/>
      <c r="X14" s="368"/>
      <c r="Y14" s="267">
        <f t="shared" si="2"/>
        <v>1</v>
      </c>
      <c r="Z14" s="269" t="s">
        <v>327</v>
      </c>
      <c r="AA14" s="269" t="s">
        <v>501</v>
      </c>
      <c r="AB14" s="368"/>
      <c r="AC14" s="371"/>
      <c r="AD14" s="268">
        <f t="shared" si="3"/>
        <v>1</v>
      </c>
      <c r="AE14" s="269" t="s">
        <v>302</v>
      </c>
      <c r="AF14" s="295" t="s">
        <v>486</v>
      </c>
      <c r="AG14" s="368"/>
      <c r="AH14" s="371"/>
      <c r="AI14" s="268">
        <f t="shared" si="4"/>
        <v>1</v>
      </c>
      <c r="AJ14" s="269" t="s">
        <v>299</v>
      </c>
      <c r="AK14" s="269" t="s">
        <v>313</v>
      </c>
      <c r="AL14" s="368"/>
      <c r="AM14" s="371"/>
      <c r="AN14" s="268">
        <f t="shared" si="5"/>
        <v>1</v>
      </c>
      <c r="AO14" s="269" t="s">
        <v>487</v>
      </c>
      <c r="AP14" s="371"/>
      <c r="AQ14" s="374"/>
      <c r="AR14" s="358"/>
      <c r="AS14" s="361"/>
      <c r="AT14" s="392"/>
      <c r="AU14" s="392"/>
      <c r="AV14" s="49" t="s">
        <v>85</v>
      </c>
      <c r="AW14" s="291" t="s">
        <v>506</v>
      </c>
      <c r="AX14" s="296">
        <v>44196</v>
      </c>
      <c r="AY14" s="100"/>
      <c r="AZ14" s="48"/>
      <c r="BA14" s="48"/>
      <c r="BB14" s="48"/>
      <c r="BC14" s="48"/>
      <c r="BD14" s="48"/>
    </row>
    <row r="15" spans="1:58" s="72" customFormat="1" ht="180" customHeight="1" x14ac:dyDescent="0.2">
      <c r="A15" s="398">
        <v>3</v>
      </c>
      <c r="B15" s="401" t="s">
        <v>146</v>
      </c>
      <c r="C15" s="315" t="s">
        <v>158</v>
      </c>
      <c r="D15" s="478" t="str">
        <f>IF(C15=$B$1048361,$C$1048361,IF(C15=$B$1048362,$C$1048362,IF(C15=$B$1048363,$C$1048363,IF(C15=$B$1048364,$C$1048364,IF(C15=$B$1048365,$C$1048365,IF(C15=$B$1048366,$C$1048366,IF(C15=$B$1048367,$C$1048367,IF(C15=$B$1048368,$C$1048368,IF(C15=$B$1048369,$C$1048369,IF(C15=$B$1048370,$C$1048370,IF(C15=$B$1048373,$C$1048373,IF(C15=$B$1048374,$C$1048374,IF(C15=$B$1048375,C$1048375,IF(C15=$B$1048376,$C$1048376,IF(C15=$B$1048377,$C$1048377," ")))))))))))))))</f>
        <v>Administrar y ejecutar los recursos de la institución generando en los procesos mayor eficiencia y eficacia para dar una respuesta oportuna a los servicios demandados en el cumplimiento de las funciones misionales.</v>
      </c>
      <c r="E15" s="315" t="s">
        <v>410</v>
      </c>
      <c r="F15" s="270" t="s">
        <v>263</v>
      </c>
      <c r="G15" s="270" t="s">
        <v>32</v>
      </c>
      <c r="H15" s="76" t="s">
        <v>508</v>
      </c>
      <c r="I15" s="463" t="s">
        <v>106</v>
      </c>
      <c r="J15" s="466" t="s">
        <v>757</v>
      </c>
      <c r="K15" s="316" t="s">
        <v>509</v>
      </c>
      <c r="L15" s="389" t="s">
        <v>755</v>
      </c>
      <c r="M15" s="383" t="s">
        <v>121</v>
      </c>
      <c r="N15" s="380">
        <f t="shared" ref="N15" si="17">IF(M15="ALTA",5,IF(M15="MEDIO ALTA",4,IF(M15="MEDIA",3,IF(M15="MEDIO BAJA",2,IF(M15="BAJA",1,0)))))</f>
        <v>1</v>
      </c>
      <c r="O15" s="383" t="s">
        <v>137</v>
      </c>
      <c r="P15" s="380">
        <f t="shared" si="6"/>
        <v>4</v>
      </c>
      <c r="Q15" s="380">
        <f t="shared" ref="Q15" si="18">P15*N15</f>
        <v>4</v>
      </c>
      <c r="R15" s="158" t="s">
        <v>322</v>
      </c>
      <c r="S15" s="159">
        <f t="shared" si="1"/>
        <v>1</v>
      </c>
      <c r="T15" s="371">
        <f t="shared" ref="T15" si="19">ROUND(AVERAGEIF(S15:S17,"&gt;0"),0)</f>
        <v>1</v>
      </c>
      <c r="U15" s="371">
        <f t="shared" ref="U15" si="20">T15*0.6</f>
        <v>0.6</v>
      </c>
      <c r="V15" s="290" t="s">
        <v>766</v>
      </c>
      <c r="W15" s="462">
        <f t="shared" ref="W15" si="21">IF(R15="No_existen",5*$W$8,X15*$W$8)</f>
        <v>0</v>
      </c>
      <c r="X15" s="368"/>
      <c r="Y15" s="267">
        <f t="shared" si="2"/>
        <v>2</v>
      </c>
      <c r="Z15" s="269" t="s">
        <v>326</v>
      </c>
      <c r="AA15" s="269"/>
      <c r="AB15" s="368">
        <f t="shared" ref="AB15" si="22">IF(R15="No_existen",5*$AB$8,AC15*$AB$8)</f>
        <v>0.15</v>
      </c>
      <c r="AC15" s="371">
        <f>ROUND(AVERAGEIF(AD15:AD17,"&gt;0"),0)</f>
        <v>1</v>
      </c>
      <c r="AD15" s="268">
        <f t="shared" si="3"/>
        <v>1</v>
      </c>
      <c r="AE15" s="269" t="s">
        <v>302</v>
      </c>
      <c r="AF15" s="289" t="s">
        <v>502</v>
      </c>
      <c r="AG15" s="368">
        <f t="shared" ref="AG15" si="23">IF(R15="No_existen",5*$AG$8,AH15*$AG$8)</f>
        <v>0.1</v>
      </c>
      <c r="AH15" s="371">
        <f t="shared" ref="AH15" si="24">ROUND(AVERAGEIF(AI15:AI17,"&gt;0"),0)</f>
        <v>1</v>
      </c>
      <c r="AI15" s="268">
        <f t="shared" si="4"/>
        <v>1</v>
      </c>
      <c r="AJ15" s="269" t="s">
        <v>299</v>
      </c>
      <c r="AK15" s="269" t="s">
        <v>314</v>
      </c>
      <c r="AL15" s="368">
        <f t="shared" ref="AL15" si="25">IF(R15="No_existen",5*$AL$8,AM15*$AL$8)</f>
        <v>0.1</v>
      </c>
      <c r="AM15" s="371">
        <f t="shared" ref="AM15" si="26">ROUND(AVERAGEIF(AN15:AN17,"&gt;0"),0)</f>
        <v>1</v>
      </c>
      <c r="AN15" s="268">
        <f t="shared" si="5"/>
        <v>1</v>
      </c>
      <c r="AO15" s="269" t="s">
        <v>487</v>
      </c>
      <c r="AP15" s="371">
        <f t="shared" ref="AP15" si="27">ROUND(AVERAGE(T15,AC15,AH15,AM15),0)</f>
        <v>1</v>
      </c>
      <c r="AQ15" s="374" t="str">
        <f t="shared" ref="AQ15" si="28">IF(AP15&lt;1.5,"FUERTE",IF(AND(AP15&gt;=1.5,AP15&lt;2.5),"ACEPTABLE",IF(AP15&gt;=5,"INEXISTENTE","DÉBIL")))</f>
        <v>FUERTE</v>
      </c>
      <c r="AR15" s="358">
        <f>IF(Q15=0,0,ROUND((Q15*AP15),0))</f>
        <v>4</v>
      </c>
      <c r="AS15" s="361" t="str">
        <f>IF(AR15&gt;=40,"GRAVE", IF(AR15&lt;=10, "LEVE", "MODERADO"))</f>
        <v>LEVE</v>
      </c>
      <c r="AT15" s="313" t="s">
        <v>511</v>
      </c>
      <c r="AU15" s="313">
        <v>0</v>
      </c>
      <c r="AV15" s="49" t="s">
        <v>84</v>
      </c>
      <c r="AW15" s="290" t="s">
        <v>767</v>
      </c>
      <c r="AX15" s="98">
        <v>44196</v>
      </c>
      <c r="AY15" s="100"/>
      <c r="AZ15" s="48"/>
      <c r="BA15" s="48"/>
      <c r="BB15" s="48"/>
      <c r="BC15" s="48"/>
      <c r="BD15" s="48"/>
    </row>
    <row r="16" spans="1:58" s="72" customFormat="1" ht="90.6" customHeight="1" x14ac:dyDescent="0.2">
      <c r="A16" s="398"/>
      <c r="B16" s="401"/>
      <c r="C16" s="315" t="s">
        <v>158</v>
      </c>
      <c r="D16" s="422"/>
      <c r="E16" s="315" t="s">
        <v>156</v>
      </c>
      <c r="F16" s="270" t="s">
        <v>263</v>
      </c>
      <c r="G16" s="270" t="s">
        <v>35</v>
      </c>
      <c r="H16" s="294" t="s">
        <v>551</v>
      </c>
      <c r="I16" s="464"/>
      <c r="J16" s="467"/>
      <c r="K16" s="316" t="s">
        <v>552</v>
      </c>
      <c r="L16" s="389"/>
      <c r="M16" s="383"/>
      <c r="N16" s="380"/>
      <c r="O16" s="383"/>
      <c r="P16" s="380"/>
      <c r="Q16" s="380"/>
      <c r="R16" s="158" t="s">
        <v>322</v>
      </c>
      <c r="S16" s="159">
        <f t="shared" si="1"/>
        <v>1</v>
      </c>
      <c r="T16" s="371"/>
      <c r="U16" s="371"/>
      <c r="V16" s="314" t="s">
        <v>768</v>
      </c>
      <c r="W16" s="377"/>
      <c r="X16" s="368"/>
      <c r="Y16" s="267">
        <f t="shared" si="2"/>
        <v>4</v>
      </c>
      <c r="Z16" s="269" t="s">
        <v>325</v>
      </c>
      <c r="AA16" s="289"/>
      <c r="AB16" s="368"/>
      <c r="AC16" s="371"/>
      <c r="AD16" s="268">
        <f t="shared" si="3"/>
        <v>1</v>
      </c>
      <c r="AE16" s="269" t="s">
        <v>302</v>
      </c>
      <c r="AF16" s="289" t="s">
        <v>724</v>
      </c>
      <c r="AG16" s="368"/>
      <c r="AH16" s="371"/>
      <c r="AI16" s="268">
        <f t="shared" si="4"/>
        <v>1</v>
      </c>
      <c r="AJ16" s="269" t="s">
        <v>299</v>
      </c>
      <c r="AK16" s="269" t="s">
        <v>309</v>
      </c>
      <c r="AL16" s="368"/>
      <c r="AM16" s="371"/>
      <c r="AN16" s="268">
        <f t="shared" si="5"/>
        <v>1</v>
      </c>
      <c r="AO16" s="269" t="s">
        <v>487</v>
      </c>
      <c r="AP16" s="371"/>
      <c r="AQ16" s="374"/>
      <c r="AR16" s="358"/>
      <c r="AS16" s="361"/>
      <c r="AT16" s="318" t="s">
        <v>769</v>
      </c>
      <c r="AU16" s="319">
        <v>0.85</v>
      </c>
      <c r="AV16" s="49" t="s">
        <v>84</v>
      </c>
      <c r="AW16" s="290" t="s">
        <v>770</v>
      </c>
      <c r="AX16" s="98">
        <v>44180</v>
      </c>
      <c r="AY16" s="100"/>
      <c r="AZ16" s="48"/>
      <c r="BA16" s="48"/>
      <c r="BB16" s="48"/>
      <c r="BC16" s="48"/>
      <c r="BD16" s="48"/>
    </row>
    <row r="17" spans="1:56" s="72" customFormat="1" ht="119.25" customHeight="1" x14ac:dyDescent="0.2">
      <c r="A17" s="398"/>
      <c r="B17" s="401"/>
      <c r="C17" s="315" t="s">
        <v>161</v>
      </c>
      <c r="D17" s="77" t="str">
        <f>IF(C17=$B$1048361,$C$1048361,IF(C17=$B$1048362,$C$1048362,IF(C17=$B$1048363,$C$1048363,IF(C17=$B$1048364,$C$1048364,IF(C17=$B$1048365,$C$1048365,IF(C17=$B$1048366,$C$1048366,IF(C17=$B$1048367,$C$1048367,IF(C17=$B$1048368,$C$1048368,IF(C17=$B$1048369,$C$1048369,IF(C17=$B$1048370,$C$1048370,IF(C17=$B$1048373,$C$1048373,IF(C17=$B$1048374,$C$1048374,IF(C17=$B$1048375,C$1048375,IF(C17=$B$1048376,$C$1048376,IF(C17=$B$1048377,$C$1048377," ")))))))))))))))</f>
        <v>Ejercer la evaluación y control sobre el desarrollo del quehacer institucional, de forma preventiva y correctiva, vigilando el cumplimiento de las disposiciones establecidas por la Ley y la Universidad.</v>
      </c>
      <c r="E17" s="315" t="s">
        <v>174</v>
      </c>
      <c r="F17" s="270" t="s">
        <v>264</v>
      </c>
      <c r="G17" s="270" t="s">
        <v>39</v>
      </c>
      <c r="H17" s="294" t="s">
        <v>756</v>
      </c>
      <c r="I17" s="465"/>
      <c r="J17" s="468"/>
      <c r="K17" s="316" t="s">
        <v>754</v>
      </c>
      <c r="L17" s="389"/>
      <c r="M17" s="383"/>
      <c r="N17" s="380"/>
      <c r="O17" s="383"/>
      <c r="P17" s="380"/>
      <c r="Q17" s="380"/>
      <c r="R17" s="158" t="s">
        <v>322</v>
      </c>
      <c r="S17" s="159">
        <f t="shared" si="1"/>
        <v>1</v>
      </c>
      <c r="T17" s="371"/>
      <c r="U17" s="371"/>
      <c r="V17" s="289" t="s">
        <v>771</v>
      </c>
      <c r="W17" s="377"/>
      <c r="X17" s="368"/>
      <c r="Y17" s="267">
        <f t="shared" si="2"/>
        <v>2</v>
      </c>
      <c r="Z17" s="269" t="s">
        <v>326</v>
      </c>
      <c r="AA17" s="269"/>
      <c r="AB17" s="368"/>
      <c r="AC17" s="371"/>
      <c r="AD17" s="268">
        <f t="shared" si="3"/>
        <v>1</v>
      </c>
      <c r="AE17" s="269" t="s">
        <v>302</v>
      </c>
      <c r="AF17" s="289" t="s">
        <v>772</v>
      </c>
      <c r="AG17" s="368"/>
      <c r="AH17" s="371"/>
      <c r="AI17" s="268">
        <f t="shared" si="4"/>
        <v>1</v>
      </c>
      <c r="AJ17" s="269" t="s">
        <v>299</v>
      </c>
      <c r="AK17" s="269" t="s">
        <v>310</v>
      </c>
      <c r="AL17" s="368"/>
      <c r="AM17" s="371"/>
      <c r="AN17" s="268">
        <f t="shared" si="5"/>
        <v>1</v>
      </c>
      <c r="AO17" s="269" t="s">
        <v>487</v>
      </c>
      <c r="AP17" s="371"/>
      <c r="AQ17" s="374"/>
      <c r="AR17" s="358"/>
      <c r="AS17" s="361"/>
      <c r="AT17" s="318" t="s">
        <v>553</v>
      </c>
      <c r="AU17" s="318">
        <v>0</v>
      </c>
      <c r="AV17" s="49" t="s">
        <v>84</v>
      </c>
      <c r="AW17" s="49"/>
      <c r="AX17" s="98"/>
      <c r="AY17" s="100"/>
      <c r="AZ17" s="48"/>
      <c r="BA17" s="48"/>
      <c r="BB17" s="48"/>
      <c r="BC17" s="48"/>
      <c r="BD17" s="48"/>
    </row>
    <row r="18" spans="1:56" s="72" customFormat="1" ht="64.5" customHeight="1" x14ac:dyDescent="0.2">
      <c r="A18" s="398">
        <v>4</v>
      </c>
      <c r="B18" s="401" t="s">
        <v>146</v>
      </c>
      <c r="C18" s="404" t="s">
        <v>158</v>
      </c>
      <c r="D18" s="407" t="str">
        <f>IF(C18=$B$1048361,$C$1048361,IF(C18=$B$1048362,$C$1048362,IF(C18=$B$1048363,$C$1048363,IF(C18=$B$1048364,$C$1048364,IF(C18=$B$1048365,$C$1048365,IF(C18=$B$1048366,$C$1048366,IF(C18=$B$1048367,$C$1048367,IF(C18=$B$1048368,$C$1048368,IF(C18=$B$1048369,$C$1048369,IF(C18=$B$1048370,$C$1048370,IF(C18=$B$1048373,$C$1048373,IF(C18=$B$1048374,$C$1048374,IF(C18=$B$1048375,C$1048375,IF(C18=$B$1048376,$C$1048376,IF(C18=$B$1048377,$C$1048377," ")))))))))))))))</f>
        <v>Administrar y ejecutar los recursos de la institución generando en los procesos mayor eficiencia y eficacia para dar una respuesta oportuna a los servicios demandados en el cumplimiento de las funciones misionales.</v>
      </c>
      <c r="E18" s="404" t="s">
        <v>410</v>
      </c>
      <c r="F18" s="270" t="s">
        <v>263</v>
      </c>
      <c r="G18" s="270" t="s">
        <v>33</v>
      </c>
      <c r="H18" s="297" t="s">
        <v>512</v>
      </c>
      <c r="I18" s="389" t="s">
        <v>100</v>
      </c>
      <c r="J18" s="392" t="s">
        <v>514</v>
      </c>
      <c r="K18" s="436" t="s">
        <v>515</v>
      </c>
      <c r="L18" s="437" t="s">
        <v>516</v>
      </c>
      <c r="M18" s="383" t="s">
        <v>142</v>
      </c>
      <c r="N18" s="380">
        <f t="shared" ref="N18" si="29">IF(M18="ALTA",5,IF(M18="MEDIO ALTA",4,IF(M18="MEDIA",3,IF(M18="MEDIO BAJA",2,IF(M18="BAJA",1,0)))))</f>
        <v>5</v>
      </c>
      <c r="O18" s="383" t="s">
        <v>134</v>
      </c>
      <c r="P18" s="380">
        <f t="shared" si="6"/>
        <v>3</v>
      </c>
      <c r="Q18" s="380">
        <f t="shared" ref="Q18" si="30">P18*N18</f>
        <v>15</v>
      </c>
      <c r="R18" s="158" t="s">
        <v>322</v>
      </c>
      <c r="S18" s="159">
        <f t="shared" si="1"/>
        <v>1</v>
      </c>
      <c r="T18" s="371">
        <f t="shared" ref="T18" si="31">ROUND(AVERAGEIF(S18:S20,"&gt;0"),0)</f>
        <v>1</v>
      </c>
      <c r="U18" s="371">
        <f t="shared" ref="U18" si="32">T18*0.6</f>
        <v>0.6</v>
      </c>
      <c r="V18" s="295" t="s">
        <v>517</v>
      </c>
      <c r="W18" s="462">
        <f t="shared" ref="W18" si="33">IF(R18="No_existen",5*$W$8,X18*$W$8)</f>
        <v>0.2</v>
      </c>
      <c r="X18" s="368">
        <f>ROUND(AVERAGEIF(Y18:Y20,"&gt;0"),0)</f>
        <v>4</v>
      </c>
      <c r="Y18" s="267">
        <f t="shared" si="2"/>
        <v>4</v>
      </c>
      <c r="Z18" s="269" t="s">
        <v>325</v>
      </c>
      <c r="AA18" s="269"/>
      <c r="AB18" s="368">
        <f t="shared" ref="AB18" si="34">IF(R18="No_existen",5*$AB$8,AC18*$AB$8)</f>
        <v>0.15</v>
      </c>
      <c r="AC18" s="371">
        <f t="shared" ref="AC18" si="35">ROUND(AVERAGEIF(AD18:AD20,"&gt;0"),0)</f>
        <v>1</v>
      </c>
      <c r="AD18" s="268">
        <f t="shared" si="3"/>
        <v>1</v>
      </c>
      <c r="AE18" s="269" t="s">
        <v>302</v>
      </c>
      <c r="AF18" s="295" t="s">
        <v>520</v>
      </c>
      <c r="AG18" s="368">
        <f t="shared" ref="AG18" si="36">IF(R18="No_existen",5*$AG$8,AH18*$AG$8)</f>
        <v>0.1</v>
      </c>
      <c r="AH18" s="371">
        <f t="shared" ref="AH18" si="37">ROUND(AVERAGEIF(AI18:AI20,"&gt;0"),0)</f>
        <v>1</v>
      </c>
      <c r="AI18" s="268">
        <f t="shared" si="4"/>
        <v>1</v>
      </c>
      <c r="AJ18" s="269" t="s">
        <v>299</v>
      </c>
      <c r="AK18" s="269" t="s">
        <v>313</v>
      </c>
      <c r="AL18" s="368">
        <f t="shared" ref="AL18" si="38">IF(R18="No_existen",5*$AL$8,AM18*$AL$8)</f>
        <v>0.1</v>
      </c>
      <c r="AM18" s="371">
        <f t="shared" ref="AM18" si="39">ROUND(AVERAGEIF(AN18:AN20,"&gt;0"),0)</f>
        <v>1</v>
      </c>
      <c r="AN18" s="268">
        <f t="shared" si="5"/>
        <v>1</v>
      </c>
      <c r="AO18" s="269" t="s">
        <v>487</v>
      </c>
      <c r="AP18" s="371">
        <f t="shared" ref="AP18" si="40">ROUND(AVERAGE(T18,AC18,AH18,AM18),0)</f>
        <v>1</v>
      </c>
      <c r="AQ18" s="374" t="str">
        <f t="shared" ref="AQ18" si="41">IF(AP18&lt;1.5,"FUERTE",IF(AND(AP18&gt;=1.5,AP18&lt;2.5),"ACEPTABLE",IF(AP18&gt;=5,"INEXISTENTE","DÉBIL")))</f>
        <v>FUERTE</v>
      </c>
      <c r="AR18" s="358">
        <f t="shared" ref="AR18" si="42">IF(Q18=0,0,ROUND((Q18*AP18),0))</f>
        <v>15</v>
      </c>
      <c r="AS18" s="361" t="str">
        <f>IF(AR18&gt;=40,"GRAVE", IF(AR18&lt;=10, "LEVE", "MODERADO"))</f>
        <v>MODERADO</v>
      </c>
      <c r="AT18" s="392" t="s">
        <v>523</v>
      </c>
      <c r="AU18" s="392">
        <v>15</v>
      </c>
      <c r="AV18" s="49" t="s">
        <v>87</v>
      </c>
      <c r="AW18" s="291" t="s">
        <v>524</v>
      </c>
      <c r="AX18" s="296">
        <v>44196</v>
      </c>
      <c r="AY18" s="100" t="s">
        <v>526</v>
      </c>
      <c r="AZ18" s="48"/>
      <c r="BA18" s="48"/>
      <c r="BB18" s="48"/>
      <c r="BC18" s="48"/>
      <c r="BD18" s="48"/>
    </row>
    <row r="19" spans="1:56" s="72" customFormat="1" ht="64.5" customHeight="1" x14ac:dyDescent="0.2">
      <c r="A19" s="398"/>
      <c r="B19" s="401"/>
      <c r="C19" s="404"/>
      <c r="D19" s="407"/>
      <c r="E19" s="404"/>
      <c r="F19" s="270" t="s">
        <v>263</v>
      </c>
      <c r="G19" s="270" t="s">
        <v>35</v>
      </c>
      <c r="H19" s="297" t="s">
        <v>513</v>
      </c>
      <c r="I19" s="389"/>
      <c r="J19" s="392"/>
      <c r="K19" s="436"/>
      <c r="L19" s="437"/>
      <c r="M19" s="383"/>
      <c r="N19" s="380"/>
      <c r="O19" s="383"/>
      <c r="P19" s="380"/>
      <c r="Q19" s="380"/>
      <c r="R19" s="158" t="s">
        <v>322</v>
      </c>
      <c r="S19" s="159">
        <f t="shared" si="1"/>
        <v>1</v>
      </c>
      <c r="T19" s="371"/>
      <c r="U19" s="371"/>
      <c r="V19" s="295" t="s">
        <v>518</v>
      </c>
      <c r="W19" s="377"/>
      <c r="X19" s="368"/>
      <c r="Y19" s="267">
        <f t="shared" si="2"/>
        <v>4</v>
      </c>
      <c r="Z19" s="269" t="s">
        <v>325</v>
      </c>
      <c r="AA19" s="269"/>
      <c r="AB19" s="368"/>
      <c r="AC19" s="371"/>
      <c r="AD19" s="268">
        <f t="shared" si="3"/>
        <v>1</v>
      </c>
      <c r="AE19" s="269" t="s">
        <v>302</v>
      </c>
      <c r="AF19" s="295" t="s">
        <v>521</v>
      </c>
      <c r="AG19" s="368"/>
      <c r="AH19" s="371"/>
      <c r="AI19" s="268">
        <f t="shared" si="4"/>
        <v>1</v>
      </c>
      <c r="AJ19" s="269" t="s">
        <v>299</v>
      </c>
      <c r="AK19" s="269" t="s">
        <v>313</v>
      </c>
      <c r="AL19" s="368"/>
      <c r="AM19" s="371"/>
      <c r="AN19" s="268">
        <f t="shared" si="5"/>
        <v>1</v>
      </c>
      <c r="AO19" s="269" t="s">
        <v>487</v>
      </c>
      <c r="AP19" s="371"/>
      <c r="AQ19" s="374"/>
      <c r="AR19" s="358"/>
      <c r="AS19" s="361"/>
      <c r="AT19" s="392"/>
      <c r="AU19" s="392"/>
      <c r="AV19" s="49" t="s">
        <v>87</v>
      </c>
      <c r="AW19" s="291" t="s">
        <v>525</v>
      </c>
      <c r="AX19" s="296">
        <v>44196</v>
      </c>
      <c r="AY19" s="100" t="s">
        <v>527</v>
      </c>
      <c r="AZ19" s="48"/>
      <c r="BA19" s="48"/>
      <c r="BB19" s="48"/>
      <c r="BC19" s="48"/>
      <c r="BD19" s="48"/>
    </row>
    <row r="20" spans="1:56" s="72" customFormat="1" ht="64.5" customHeight="1" x14ac:dyDescent="0.2">
      <c r="A20" s="398"/>
      <c r="B20" s="401"/>
      <c r="C20" s="404"/>
      <c r="D20" s="407"/>
      <c r="E20" s="404"/>
      <c r="F20" s="270"/>
      <c r="G20" s="270"/>
      <c r="H20" s="270"/>
      <c r="I20" s="389"/>
      <c r="J20" s="392"/>
      <c r="K20" s="436"/>
      <c r="L20" s="437"/>
      <c r="M20" s="383"/>
      <c r="N20" s="380"/>
      <c r="O20" s="383"/>
      <c r="P20" s="380"/>
      <c r="Q20" s="380"/>
      <c r="R20" s="158" t="s">
        <v>322</v>
      </c>
      <c r="S20" s="159">
        <f t="shared" si="1"/>
        <v>1</v>
      </c>
      <c r="T20" s="371"/>
      <c r="U20" s="371"/>
      <c r="V20" s="295" t="s">
        <v>519</v>
      </c>
      <c r="W20" s="377"/>
      <c r="X20" s="368"/>
      <c r="Y20" s="267">
        <f t="shared" si="2"/>
        <v>4</v>
      </c>
      <c r="Z20" s="269" t="s">
        <v>325</v>
      </c>
      <c r="AA20" s="269"/>
      <c r="AB20" s="368"/>
      <c r="AC20" s="371"/>
      <c r="AD20" s="268">
        <f t="shared" si="3"/>
        <v>1</v>
      </c>
      <c r="AE20" s="269" t="s">
        <v>302</v>
      </c>
      <c r="AF20" s="295" t="s">
        <v>522</v>
      </c>
      <c r="AG20" s="368"/>
      <c r="AH20" s="371"/>
      <c r="AI20" s="268">
        <f t="shared" si="4"/>
        <v>1</v>
      </c>
      <c r="AJ20" s="269" t="s">
        <v>299</v>
      </c>
      <c r="AK20" s="269" t="s">
        <v>313</v>
      </c>
      <c r="AL20" s="368"/>
      <c r="AM20" s="371"/>
      <c r="AN20" s="268">
        <f t="shared" si="5"/>
        <v>1</v>
      </c>
      <c r="AO20" s="269" t="s">
        <v>487</v>
      </c>
      <c r="AP20" s="371"/>
      <c r="AQ20" s="374"/>
      <c r="AR20" s="358"/>
      <c r="AS20" s="361"/>
      <c r="AT20" s="392"/>
      <c r="AU20" s="392"/>
      <c r="AV20" s="49"/>
      <c r="AW20" s="49"/>
      <c r="AX20" s="98"/>
      <c r="AY20" s="100"/>
      <c r="AZ20" s="48"/>
      <c r="BA20" s="48"/>
      <c r="BB20" s="48"/>
      <c r="BC20" s="48"/>
      <c r="BD20" s="48"/>
    </row>
    <row r="21" spans="1:56" s="72" customFormat="1" ht="64.5" customHeight="1" x14ac:dyDescent="0.2">
      <c r="A21" s="398">
        <v>5</v>
      </c>
      <c r="B21" s="401" t="s">
        <v>146</v>
      </c>
      <c r="C21" s="404" t="s">
        <v>162</v>
      </c>
      <c r="D21" s="407" t="str">
        <f>IF(C21=$B$1048361,$C$1048361,IF(C21=$B$1048362,$C$1048362,IF(C21=$B$1048363,$C$1048363,IF(C21=$B$1048364,$C$1048364,IF(C21=$B$1048365,$C$1048365,IF(C21=$B$1048366,$C$1048366,IF(C21=$B$1048367,$C$1048367,IF(C21=$B$1048368,$C$1048368,IF(C21=$B$1048369,$C$1048369,IF(C21=$B$1048370,$C$1048370,IF(C21=$B$1048373,$C$1048373,IF(C21=$B$1048374,$C$1048374,IF(C21=$B$1048375,C$1048375,IF(C21=$B$1048376,$C$1048376,IF(C21=$B$1048377,$C$1048377," ")))))))))))))))</f>
        <v>Garantizar el aseguramiento de la calidad institucional, mediante acciones permanentes de autoevalución  y  autorregulación, la implementación de diferentes sistemas de gestión y el mejoramiento de procesos, que promuevan la mejora continua, la satisfacción de los usuarios internos y externos y la consolidación de una cultura de calidad institucional.</v>
      </c>
      <c r="E21" s="404" t="s">
        <v>395</v>
      </c>
      <c r="F21" s="270" t="s">
        <v>263</v>
      </c>
      <c r="G21" s="270" t="s">
        <v>32</v>
      </c>
      <c r="H21" s="270" t="s">
        <v>528</v>
      </c>
      <c r="I21" s="389" t="s">
        <v>136</v>
      </c>
      <c r="J21" s="392" t="s">
        <v>529</v>
      </c>
      <c r="K21" s="395" t="s">
        <v>530</v>
      </c>
      <c r="L21" s="389" t="s">
        <v>531</v>
      </c>
      <c r="M21" s="383" t="s">
        <v>121</v>
      </c>
      <c r="N21" s="380">
        <f t="shared" ref="N21" si="43">IF(M21="ALTA",5,IF(M21="MEDIO ALTA",4,IF(M21="MEDIA",3,IF(M21="MEDIO BAJA",2,IF(M21="BAJA",1,0)))))</f>
        <v>1</v>
      </c>
      <c r="O21" s="383" t="s">
        <v>137</v>
      </c>
      <c r="P21" s="380">
        <f t="shared" si="6"/>
        <v>4</v>
      </c>
      <c r="Q21" s="380">
        <f t="shared" ref="Q21" si="44">P21*N21</f>
        <v>4</v>
      </c>
      <c r="R21" s="158" t="s">
        <v>322</v>
      </c>
      <c r="S21" s="159">
        <f t="shared" si="1"/>
        <v>1</v>
      </c>
      <c r="T21" s="371">
        <f t="shared" ref="T21" si="45">ROUND(AVERAGEIF(S21:S23,"&gt;0"),0)</f>
        <v>1</v>
      </c>
      <c r="U21" s="371">
        <f t="shared" ref="U21" si="46">T21*0.6</f>
        <v>0.6</v>
      </c>
      <c r="V21" s="269" t="s">
        <v>532</v>
      </c>
      <c r="W21" s="462">
        <f t="shared" ref="W21" si="47">IF(R21="No_existen",5*$W$8,X21*$W$8)</f>
        <v>0.2</v>
      </c>
      <c r="X21" s="368">
        <f>ROUND(AVERAGEIF(Y21:Y23,"&gt;0"),0)</f>
        <v>4</v>
      </c>
      <c r="Y21" s="267">
        <f t="shared" si="2"/>
        <v>4</v>
      </c>
      <c r="Z21" s="269" t="s">
        <v>325</v>
      </c>
      <c r="AA21" s="269"/>
      <c r="AB21" s="368">
        <f t="shared" ref="AB21" si="48">IF(R21="No_existen",5*$AB$8,AC21*$AB$8)</f>
        <v>0.15</v>
      </c>
      <c r="AC21" s="371">
        <f t="shared" ref="AC21" si="49">ROUND(AVERAGEIF(AD21:AD23,"&gt;0"),0)</f>
        <v>1</v>
      </c>
      <c r="AD21" s="268">
        <f t="shared" si="3"/>
        <v>1</v>
      </c>
      <c r="AE21" s="269" t="s">
        <v>302</v>
      </c>
      <c r="AF21" s="269" t="s">
        <v>533</v>
      </c>
      <c r="AG21" s="368">
        <f t="shared" ref="AG21" si="50">IF(R21="No_existen",5*$AG$8,AH21*$AG$8)</f>
        <v>0.1</v>
      </c>
      <c r="AH21" s="371">
        <f t="shared" ref="AH21" si="51">ROUND(AVERAGEIF(AI21:AI23,"&gt;0"),0)</f>
        <v>1</v>
      </c>
      <c r="AI21" s="268">
        <f t="shared" si="4"/>
        <v>1</v>
      </c>
      <c r="AJ21" s="269" t="s">
        <v>299</v>
      </c>
      <c r="AK21" s="269" t="s">
        <v>306</v>
      </c>
      <c r="AL21" s="368">
        <f t="shared" ref="AL21" si="52">IF(R21="No_existen",5*$AL$8,AM21*$AL$8)</f>
        <v>0.1</v>
      </c>
      <c r="AM21" s="371">
        <f t="shared" ref="AM21" si="53">ROUND(AVERAGEIF(AN21:AN23,"&gt;0"),0)</f>
        <v>1</v>
      </c>
      <c r="AN21" s="268">
        <f t="shared" si="5"/>
        <v>1</v>
      </c>
      <c r="AO21" s="269" t="s">
        <v>487</v>
      </c>
      <c r="AP21" s="371">
        <f t="shared" ref="AP21" si="54">ROUND(AVERAGE(T21,AC21,AH21,AM21),0)</f>
        <v>1</v>
      </c>
      <c r="AQ21" s="374" t="str">
        <f t="shared" ref="AQ21" si="55">IF(AP21&lt;1.5,"FUERTE",IF(AND(AP21&gt;=1.5,AP21&lt;2.5),"ACEPTABLE",IF(AP21&gt;=5,"INEXISTENTE","DÉBIL")))</f>
        <v>FUERTE</v>
      </c>
      <c r="AR21" s="358">
        <f t="shared" ref="AR21" si="56">IF(Q21=0,0,ROUND((Q21*AP21),0))</f>
        <v>4</v>
      </c>
      <c r="AS21" s="361" t="str">
        <f>IF(AR21&gt;=40,"GRAVE", IF(AR21&lt;=10, "LEVE", "MODERADO"))</f>
        <v>LEVE</v>
      </c>
      <c r="AT21" s="364" t="s">
        <v>534</v>
      </c>
      <c r="AU21" s="471">
        <v>0</v>
      </c>
      <c r="AV21" s="49" t="s">
        <v>87</v>
      </c>
      <c r="AW21" s="290" t="s">
        <v>535</v>
      </c>
      <c r="AX21" s="298">
        <v>44176</v>
      </c>
      <c r="AY21" s="100" t="s">
        <v>537</v>
      </c>
      <c r="AZ21" s="48"/>
      <c r="BA21" s="48"/>
      <c r="BB21" s="48"/>
      <c r="BC21" s="48"/>
      <c r="BD21" s="48"/>
    </row>
    <row r="22" spans="1:56" s="72" customFormat="1" ht="64.5" customHeight="1" x14ac:dyDescent="0.2">
      <c r="A22" s="398"/>
      <c r="B22" s="401"/>
      <c r="C22" s="404"/>
      <c r="D22" s="407"/>
      <c r="E22" s="404"/>
      <c r="F22" s="270"/>
      <c r="G22" s="270"/>
      <c r="H22" s="270"/>
      <c r="I22" s="389"/>
      <c r="J22" s="392"/>
      <c r="K22" s="395"/>
      <c r="L22" s="389"/>
      <c r="M22" s="383"/>
      <c r="N22" s="380"/>
      <c r="O22" s="383"/>
      <c r="P22" s="380"/>
      <c r="Q22" s="380"/>
      <c r="R22" s="158"/>
      <c r="S22" s="159">
        <f t="shared" si="1"/>
        <v>0</v>
      </c>
      <c r="T22" s="371"/>
      <c r="U22" s="371"/>
      <c r="V22" s="269"/>
      <c r="W22" s="377"/>
      <c r="X22" s="368"/>
      <c r="Y22" s="267">
        <f t="shared" si="2"/>
        <v>0</v>
      </c>
      <c r="Z22" s="269"/>
      <c r="AA22" s="269"/>
      <c r="AB22" s="368"/>
      <c r="AC22" s="371"/>
      <c r="AD22" s="268">
        <f t="shared" si="3"/>
        <v>0</v>
      </c>
      <c r="AE22" s="269"/>
      <c r="AF22" s="269"/>
      <c r="AG22" s="368"/>
      <c r="AH22" s="371"/>
      <c r="AI22" s="268">
        <f t="shared" si="4"/>
        <v>0</v>
      </c>
      <c r="AJ22" s="269"/>
      <c r="AK22" s="269"/>
      <c r="AL22" s="368"/>
      <c r="AM22" s="371"/>
      <c r="AN22" s="268">
        <f t="shared" si="5"/>
        <v>0</v>
      </c>
      <c r="AO22" s="269"/>
      <c r="AP22" s="371"/>
      <c r="AQ22" s="374"/>
      <c r="AR22" s="358"/>
      <c r="AS22" s="361"/>
      <c r="AT22" s="364"/>
      <c r="AU22" s="364"/>
      <c r="AV22" s="49" t="s">
        <v>87</v>
      </c>
      <c r="AW22" s="290" t="s">
        <v>536</v>
      </c>
      <c r="AX22" s="298">
        <v>44176</v>
      </c>
      <c r="AY22" s="100" t="s">
        <v>538</v>
      </c>
      <c r="AZ22" s="48"/>
      <c r="BA22" s="48"/>
      <c r="BB22" s="48"/>
      <c r="BC22" s="48"/>
      <c r="BD22" s="48"/>
    </row>
    <row r="23" spans="1:56" s="72" customFormat="1" ht="64.5" customHeight="1" x14ac:dyDescent="0.2">
      <c r="A23" s="398"/>
      <c r="B23" s="401"/>
      <c r="C23" s="404"/>
      <c r="D23" s="407"/>
      <c r="E23" s="404"/>
      <c r="F23" s="270"/>
      <c r="G23" s="270"/>
      <c r="H23" s="270"/>
      <c r="I23" s="389"/>
      <c r="J23" s="392"/>
      <c r="K23" s="395"/>
      <c r="L23" s="389"/>
      <c r="M23" s="383"/>
      <c r="N23" s="380"/>
      <c r="O23" s="383"/>
      <c r="P23" s="380"/>
      <c r="Q23" s="380"/>
      <c r="R23" s="158"/>
      <c r="S23" s="159">
        <f t="shared" si="1"/>
        <v>0</v>
      </c>
      <c r="T23" s="371"/>
      <c r="U23" s="371"/>
      <c r="V23" s="269"/>
      <c r="W23" s="377"/>
      <c r="X23" s="368"/>
      <c r="Y23" s="267">
        <f t="shared" si="2"/>
        <v>0</v>
      </c>
      <c r="Z23" s="269"/>
      <c r="AA23" s="269"/>
      <c r="AB23" s="368"/>
      <c r="AC23" s="371"/>
      <c r="AD23" s="268">
        <f t="shared" si="3"/>
        <v>0</v>
      </c>
      <c r="AE23" s="269"/>
      <c r="AF23" s="269"/>
      <c r="AG23" s="368"/>
      <c r="AH23" s="371"/>
      <c r="AI23" s="268">
        <f t="shared" si="4"/>
        <v>0</v>
      </c>
      <c r="AJ23" s="269"/>
      <c r="AK23" s="269"/>
      <c r="AL23" s="368"/>
      <c r="AM23" s="371"/>
      <c r="AN23" s="268">
        <f t="shared" si="5"/>
        <v>0</v>
      </c>
      <c r="AO23" s="269"/>
      <c r="AP23" s="371"/>
      <c r="AQ23" s="374"/>
      <c r="AR23" s="358"/>
      <c r="AS23" s="361"/>
      <c r="AT23" s="364"/>
      <c r="AU23" s="364"/>
      <c r="AV23" s="49"/>
      <c r="AW23" s="49"/>
      <c r="AX23" s="98"/>
      <c r="AY23" s="100"/>
      <c r="AZ23" s="48"/>
      <c r="BA23" s="48"/>
      <c r="BB23" s="48"/>
      <c r="BC23" s="48"/>
      <c r="BD23" s="48"/>
    </row>
    <row r="24" spans="1:56" s="96" customFormat="1" ht="83.45" customHeight="1" x14ac:dyDescent="0.2">
      <c r="A24" s="398">
        <v>6</v>
      </c>
      <c r="B24" s="401" t="s">
        <v>146</v>
      </c>
      <c r="C24" s="404" t="s">
        <v>147</v>
      </c>
      <c r="D24" s="407" t="str">
        <f>IF(C24=$B$1048361,$C$1048361,IF(C24=$B$1048362,$C$1048362,IF(C24=$B$1048363,$C$1048363,IF(C24=$B$1048364,$C$1048364,IF(C24=$B$1048365,$C$1048365,IF(C24=$B$1048366,$C$1048366,IF(C24=$B$1048367,$C$1048367,IF(C24=$B$1048368,$C$1048368,IF(C24=$B$1048369,$C$1048369,IF(C24=$B$1048370,$C$1048370,IF(C24=$B$1048373,$C$1048373,IF(C24=$B$1048374,$C$1048374,IF(C24=$B$1048375,C$1048375,IF(C24=$B$1048376,$C$1048376,IF(C24=$B$1048377,$C$1048377," ")))))))))))))))</f>
        <v>Promover la calidad educativa de la Institución, mediante la administración de los programas de formación que ofrece la universidad en sus diferentes niveles, con el fin de permitir al egresado desempeñarse con idoneidad, ética y compromiso social.</v>
      </c>
      <c r="E24" s="404" t="s">
        <v>187</v>
      </c>
      <c r="F24" s="270" t="s">
        <v>263</v>
      </c>
      <c r="G24" s="270" t="s">
        <v>35</v>
      </c>
      <c r="H24" s="76" t="s">
        <v>539</v>
      </c>
      <c r="I24" s="389" t="s">
        <v>106</v>
      </c>
      <c r="J24" s="392" t="s">
        <v>541</v>
      </c>
      <c r="K24" s="395" t="s">
        <v>542</v>
      </c>
      <c r="L24" s="389" t="s">
        <v>543</v>
      </c>
      <c r="M24" s="383" t="s">
        <v>142</v>
      </c>
      <c r="N24" s="380">
        <f t="shared" ref="N24" si="57">IF(M24="ALTA",5,IF(M24="MEDIO ALTA",4,IF(M24="MEDIA",3,IF(M24="MEDIO BAJA",2,IF(M24="BAJA",1,0)))))</f>
        <v>5</v>
      </c>
      <c r="O24" s="383" t="s">
        <v>133</v>
      </c>
      <c r="P24" s="380">
        <f t="shared" ref="P24" si="58">IF(O24="ALTO",5,IF(O24="MEDIO ALTO",4,IF(O24="MEDIO",3,IF(O24="MEDIO BAJO",2,IF(O24="BAJO",1,0)))))</f>
        <v>5</v>
      </c>
      <c r="Q24" s="380">
        <f t="shared" ref="Q24:Q66" si="59">P24*N24</f>
        <v>25</v>
      </c>
      <c r="R24" s="158" t="s">
        <v>322</v>
      </c>
      <c r="S24" s="159">
        <f t="shared" si="1"/>
        <v>1</v>
      </c>
      <c r="T24" s="371">
        <f t="shared" ref="T24:T66" si="60">ROUND(AVERAGEIF(S24:S26,"&gt;0"),0)</f>
        <v>1</v>
      </c>
      <c r="U24" s="371">
        <f t="shared" ref="U24" si="61">T24*0.6</f>
        <v>0.6</v>
      </c>
      <c r="V24" s="289" t="s">
        <v>544</v>
      </c>
      <c r="W24" s="462">
        <f t="shared" ref="W24" si="62">IF(R24="No_existen",5*$W$8,X24*$W$8)</f>
        <v>0.15000000000000002</v>
      </c>
      <c r="X24" s="368">
        <f t="shared" ref="X24" si="63">ROUND(AVERAGEIF(Y24:Y26,"&gt;0"),0)</f>
        <v>3</v>
      </c>
      <c r="Y24" s="267">
        <f t="shared" si="2"/>
        <v>2</v>
      </c>
      <c r="Z24" s="269" t="s">
        <v>326</v>
      </c>
      <c r="AA24" s="269"/>
      <c r="AB24" s="368">
        <f t="shared" ref="AB24" si="64">IF(R24="No_existen",5*$AB$8,AC24*$AB$8)</f>
        <v>0.15</v>
      </c>
      <c r="AC24" s="371">
        <f t="shared" ref="AC24" si="65">ROUND(AVERAGEIF(AD24:AD26,"&gt;0"),0)</f>
        <v>1</v>
      </c>
      <c r="AD24" s="268">
        <f t="shared" si="3"/>
        <v>1</v>
      </c>
      <c r="AE24" s="269" t="s">
        <v>302</v>
      </c>
      <c r="AF24" s="289" t="s">
        <v>546</v>
      </c>
      <c r="AG24" s="368">
        <f t="shared" ref="AG24" si="66">IF(R24="No_existen",5*$AG$8,AH24*$AG$8)</f>
        <v>0.1</v>
      </c>
      <c r="AH24" s="371">
        <f t="shared" ref="AH24" si="67">ROUND(AVERAGEIF(AI24:AI26,"&gt;0"),0)</f>
        <v>1</v>
      </c>
      <c r="AI24" s="268">
        <f t="shared" si="4"/>
        <v>1</v>
      </c>
      <c r="AJ24" s="269" t="s">
        <v>299</v>
      </c>
      <c r="AK24" s="269" t="s">
        <v>306</v>
      </c>
      <c r="AL24" s="368">
        <f t="shared" ref="AL24" si="68">IF(R24="No_existen",5*$AL$8,AM24*$AL$8)</f>
        <v>0.1</v>
      </c>
      <c r="AM24" s="371">
        <f t="shared" ref="AM24" si="69">ROUND(AVERAGEIF(AN24:AN26,"&gt;0"),0)</f>
        <v>1</v>
      </c>
      <c r="AN24" s="268">
        <f t="shared" si="5"/>
        <v>1</v>
      </c>
      <c r="AO24" s="269" t="s">
        <v>487</v>
      </c>
      <c r="AP24" s="371">
        <f t="shared" ref="AP24" si="70">ROUND(AVERAGE(T24,AC24,AH24,AM24),0)</f>
        <v>1</v>
      </c>
      <c r="AQ24" s="374" t="str">
        <f t="shared" ref="AQ24" si="71">IF(AP24&lt;1.5,"FUERTE",IF(AND(AP24&gt;=1.5,AP24&lt;2.5),"ACEPTABLE",IF(AP24&gt;=5,"INEXISTENTE","DÉBIL")))</f>
        <v>FUERTE</v>
      </c>
      <c r="AR24" s="358">
        <f t="shared" ref="AR24" si="72">IF(Q24=0,0,ROUND((Q24*AP24),0))</f>
        <v>25</v>
      </c>
      <c r="AS24" s="361" t="str">
        <f>IF(AR24&gt;=40,"GRAVE", IF(AR24&lt;=10, "LEVE", "MODERADO"))</f>
        <v>MODERADO</v>
      </c>
      <c r="AT24" s="364" t="s">
        <v>548</v>
      </c>
      <c r="AU24" s="471">
        <v>0.2</v>
      </c>
      <c r="AV24" s="49" t="s">
        <v>87</v>
      </c>
      <c r="AW24" s="290" t="s">
        <v>549</v>
      </c>
      <c r="AX24" s="98">
        <v>44165</v>
      </c>
      <c r="AY24" s="100" t="s">
        <v>550</v>
      </c>
      <c r="AZ24" s="48"/>
      <c r="BA24" s="48"/>
      <c r="BB24" s="48"/>
      <c r="BC24" s="48"/>
      <c r="BD24" s="48"/>
    </row>
    <row r="25" spans="1:56" s="96" customFormat="1" ht="82.9" customHeight="1" x14ac:dyDescent="0.2">
      <c r="A25" s="398"/>
      <c r="B25" s="401"/>
      <c r="C25" s="404"/>
      <c r="D25" s="407"/>
      <c r="E25" s="404"/>
      <c r="F25" s="270" t="s">
        <v>264</v>
      </c>
      <c r="G25" s="270" t="s">
        <v>38</v>
      </c>
      <c r="H25" s="76" t="s">
        <v>540</v>
      </c>
      <c r="I25" s="389"/>
      <c r="J25" s="392"/>
      <c r="K25" s="395"/>
      <c r="L25" s="389"/>
      <c r="M25" s="383"/>
      <c r="N25" s="380"/>
      <c r="O25" s="383"/>
      <c r="P25" s="380"/>
      <c r="Q25" s="380"/>
      <c r="R25" s="158" t="s">
        <v>322</v>
      </c>
      <c r="S25" s="159">
        <f t="shared" si="1"/>
        <v>1</v>
      </c>
      <c r="T25" s="371"/>
      <c r="U25" s="371"/>
      <c r="V25" s="289" t="s">
        <v>545</v>
      </c>
      <c r="W25" s="377"/>
      <c r="X25" s="368"/>
      <c r="Y25" s="267">
        <f t="shared" si="2"/>
        <v>4</v>
      </c>
      <c r="Z25" s="269" t="s">
        <v>325</v>
      </c>
      <c r="AA25" s="269"/>
      <c r="AB25" s="368"/>
      <c r="AC25" s="371"/>
      <c r="AD25" s="268">
        <f t="shared" si="3"/>
        <v>1</v>
      </c>
      <c r="AE25" s="269" t="s">
        <v>302</v>
      </c>
      <c r="AF25" s="289" t="s">
        <v>547</v>
      </c>
      <c r="AG25" s="368"/>
      <c r="AH25" s="371"/>
      <c r="AI25" s="268">
        <f t="shared" si="4"/>
        <v>1</v>
      </c>
      <c r="AJ25" s="269" t="s">
        <v>299</v>
      </c>
      <c r="AK25" s="269" t="s">
        <v>307</v>
      </c>
      <c r="AL25" s="368"/>
      <c r="AM25" s="371"/>
      <c r="AN25" s="268">
        <f t="shared" si="5"/>
        <v>1</v>
      </c>
      <c r="AO25" s="269" t="s">
        <v>487</v>
      </c>
      <c r="AP25" s="371"/>
      <c r="AQ25" s="374"/>
      <c r="AR25" s="358"/>
      <c r="AS25" s="361"/>
      <c r="AT25" s="364"/>
      <c r="AU25" s="364"/>
      <c r="AV25" s="49"/>
      <c r="AW25" s="49"/>
      <c r="AX25" s="98"/>
      <c r="AY25" s="100"/>
      <c r="AZ25" s="48"/>
      <c r="BA25" s="48"/>
      <c r="BB25" s="48"/>
      <c r="BC25" s="48"/>
      <c r="BD25" s="48"/>
    </row>
    <row r="26" spans="1:56" s="96" customFormat="1" ht="64.5" customHeight="1" x14ac:dyDescent="0.2">
      <c r="A26" s="398"/>
      <c r="B26" s="401"/>
      <c r="C26" s="404"/>
      <c r="D26" s="407"/>
      <c r="E26" s="404"/>
      <c r="F26" s="270"/>
      <c r="G26" s="270"/>
      <c r="H26" s="270"/>
      <c r="I26" s="389"/>
      <c r="J26" s="392"/>
      <c r="K26" s="395"/>
      <c r="L26" s="389"/>
      <c r="M26" s="383"/>
      <c r="N26" s="380"/>
      <c r="O26" s="383"/>
      <c r="P26" s="380"/>
      <c r="Q26" s="380"/>
      <c r="R26" s="158"/>
      <c r="S26" s="159">
        <f t="shared" si="1"/>
        <v>0</v>
      </c>
      <c r="T26" s="371"/>
      <c r="U26" s="371"/>
      <c r="V26" s="269"/>
      <c r="W26" s="377"/>
      <c r="X26" s="368"/>
      <c r="Y26" s="267">
        <f t="shared" si="2"/>
        <v>0</v>
      </c>
      <c r="Z26" s="269"/>
      <c r="AA26" s="269"/>
      <c r="AB26" s="368"/>
      <c r="AC26" s="371"/>
      <c r="AD26" s="268">
        <f t="shared" si="3"/>
        <v>0</v>
      </c>
      <c r="AE26" s="269"/>
      <c r="AF26" s="269"/>
      <c r="AG26" s="368"/>
      <c r="AH26" s="371"/>
      <c r="AI26" s="268">
        <f t="shared" si="4"/>
        <v>0</v>
      </c>
      <c r="AJ26" s="269"/>
      <c r="AK26" s="269"/>
      <c r="AL26" s="368"/>
      <c r="AM26" s="371"/>
      <c r="AN26" s="268">
        <f t="shared" si="5"/>
        <v>0</v>
      </c>
      <c r="AO26" s="269"/>
      <c r="AP26" s="371"/>
      <c r="AQ26" s="374"/>
      <c r="AR26" s="358"/>
      <c r="AS26" s="361"/>
      <c r="AT26" s="364"/>
      <c r="AU26" s="364"/>
      <c r="AV26" s="49"/>
      <c r="AW26" s="49"/>
      <c r="AX26" s="98"/>
      <c r="AY26" s="100"/>
      <c r="AZ26" s="48"/>
      <c r="BA26" s="48"/>
      <c r="BB26" s="48"/>
      <c r="BC26" s="48"/>
      <c r="BD26" s="48"/>
    </row>
    <row r="27" spans="1:56" s="96" customFormat="1" ht="64.5" customHeight="1" x14ac:dyDescent="0.2">
      <c r="A27" s="398">
        <v>7</v>
      </c>
      <c r="B27" s="401" t="s">
        <v>146</v>
      </c>
      <c r="C27" s="404" t="s">
        <v>161</v>
      </c>
      <c r="D27" s="407" t="str">
        <f>IF(C27=$B$1048361,$C$1048361,IF(C27=$B$1048362,$C$1048362,IF(C27=$B$1048363,$C$1048363,IF(C27=$B$1048364,$C$1048364,IF(C27=$B$1048365,$C$1048365,IF(C27=$B$1048366,$C$1048366,IF(C27=$B$1048367,$C$1048367,IF(C27=$B$1048368,$C$1048368,IF(C27=$B$1048369,$C$1048369,IF(C27=$B$1048370,$C$1048370,IF(C27=$B$1048373,$C$1048373,IF(C27=$B$1048374,$C$1048374,IF(C27=$B$1048375,C$1048375,IF(C27=$B$1048376,$C$1048376,IF(C27=$B$1048377,$C$1048377," ")))))))))))))))</f>
        <v>Ejercer la evaluación y control sobre el desarrollo del quehacer institucional, de forma preventiva y correctiva, vigilando el cumplimiento de las disposiciones establecidas por la Ley y la Universidad.</v>
      </c>
      <c r="E27" s="404" t="s">
        <v>174</v>
      </c>
      <c r="F27" s="270" t="s">
        <v>263</v>
      </c>
      <c r="G27" s="270" t="s">
        <v>32</v>
      </c>
      <c r="H27" s="292" t="s">
        <v>554</v>
      </c>
      <c r="I27" s="389" t="s">
        <v>136</v>
      </c>
      <c r="J27" s="392" t="s">
        <v>556</v>
      </c>
      <c r="K27" s="395" t="s">
        <v>557</v>
      </c>
      <c r="L27" s="389" t="s">
        <v>558</v>
      </c>
      <c r="M27" s="383" t="s">
        <v>121</v>
      </c>
      <c r="N27" s="380">
        <f t="shared" ref="N27" si="73">IF(M27="ALTA",5,IF(M27="MEDIO ALTA",4,IF(M27="MEDIA",3,IF(M27="MEDIO BAJA",2,IF(M27="BAJA",1,0)))))</f>
        <v>1</v>
      </c>
      <c r="O27" s="383" t="s">
        <v>133</v>
      </c>
      <c r="P27" s="380">
        <f t="shared" ref="P27" si="74">IF(O27="ALTO",5,IF(O27="MEDIO ALTO",4,IF(O27="MEDIO",3,IF(O27="MEDIO BAJO",2,IF(O27="BAJO",1,0)))))</f>
        <v>5</v>
      </c>
      <c r="Q27" s="380">
        <f t="shared" si="59"/>
        <v>5</v>
      </c>
      <c r="R27" s="158" t="s">
        <v>321</v>
      </c>
      <c r="S27" s="159">
        <f t="shared" si="1"/>
        <v>2</v>
      </c>
      <c r="T27" s="371">
        <f t="shared" si="60"/>
        <v>2</v>
      </c>
      <c r="U27" s="371">
        <f t="shared" ref="U27" si="75">T27*0.6</f>
        <v>1.2</v>
      </c>
      <c r="V27" s="289" t="s">
        <v>559</v>
      </c>
      <c r="W27" s="462">
        <f t="shared" ref="W27" si="76">IF(R27="No_existen",5*$W$8,X27*$W$8)</f>
        <v>0.2</v>
      </c>
      <c r="X27" s="368">
        <f t="shared" ref="X27" si="77">ROUND(AVERAGEIF(Y27:Y29,"&gt;0"),0)</f>
        <v>4</v>
      </c>
      <c r="Y27" s="267">
        <f t="shared" si="2"/>
        <v>4</v>
      </c>
      <c r="Z27" s="269" t="s">
        <v>325</v>
      </c>
      <c r="AA27" s="269"/>
      <c r="AB27" s="368">
        <f t="shared" ref="AB27" si="78">IF(R27="No_existen",5*$AB$8,AC27*$AB$8)</f>
        <v>0.15</v>
      </c>
      <c r="AC27" s="371">
        <f t="shared" ref="AC27" si="79">ROUND(AVERAGEIF(AD27:AD29,"&gt;0"),0)</f>
        <v>1</v>
      </c>
      <c r="AD27" s="268">
        <f t="shared" si="3"/>
        <v>1</v>
      </c>
      <c r="AE27" s="269" t="s">
        <v>302</v>
      </c>
      <c r="AF27" s="289" t="s">
        <v>561</v>
      </c>
      <c r="AG27" s="368">
        <f t="shared" ref="AG27" si="80">IF(R27="No_existen",5*$AG$8,AH27*$AG$8)</f>
        <v>0.1</v>
      </c>
      <c r="AH27" s="371">
        <f t="shared" ref="AH27" si="81">ROUND(AVERAGEIF(AI27:AI29,"&gt;0"),0)</f>
        <v>1</v>
      </c>
      <c r="AI27" s="268">
        <f t="shared" si="4"/>
        <v>1</v>
      </c>
      <c r="AJ27" s="269" t="s">
        <v>299</v>
      </c>
      <c r="AK27" s="269" t="s">
        <v>306</v>
      </c>
      <c r="AL27" s="368">
        <f t="shared" ref="AL27" si="82">IF(R27="No_existen",5*$AL$8,AM27*$AL$8)</f>
        <v>0.1</v>
      </c>
      <c r="AM27" s="371">
        <f t="shared" ref="AM27" si="83">ROUND(AVERAGEIF(AN27:AN29,"&gt;0"),0)</f>
        <v>1</v>
      </c>
      <c r="AN27" s="268">
        <f t="shared" si="5"/>
        <v>1</v>
      </c>
      <c r="AO27" s="269" t="s">
        <v>487</v>
      </c>
      <c r="AP27" s="371">
        <f t="shared" ref="AP27" si="84">ROUND(AVERAGE(T27,AC27,AH27,AM27),0)</f>
        <v>1</v>
      </c>
      <c r="AQ27" s="374" t="str">
        <f t="shared" ref="AQ27" si="85">IF(AP27&lt;1.5,"FUERTE",IF(AND(AP27&gt;=1.5,AP27&lt;2.5),"ACEPTABLE",IF(AP27&gt;=5,"INEXISTENTE","DÉBIL")))</f>
        <v>FUERTE</v>
      </c>
      <c r="AR27" s="358">
        <f t="shared" ref="AR27" si="86">IF(Q27=0,0,ROUND((Q27*AP27),0))</f>
        <v>5</v>
      </c>
      <c r="AS27" s="361" t="str">
        <f>IF(AR27&gt;=40,"GRAVE", IF(AR27&lt;=10, "LEVE", "MODERADO"))</f>
        <v>LEVE</v>
      </c>
      <c r="AT27" s="475" t="s">
        <v>562</v>
      </c>
      <c r="AU27" s="475">
        <v>0</v>
      </c>
      <c r="AV27" s="49" t="s">
        <v>85</v>
      </c>
      <c r="AW27" s="290" t="s">
        <v>563</v>
      </c>
      <c r="AX27" s="98">
        <v>44012</v>
      </c>
      <c r="AY27" s="100"/>
      <c r="AZ27" s="48"/>
      <c r="BA27" s="48"/>
      <c r="BB27" s="48"/>
      <c r="BC27" s="48"/>
      <c r="BD27" s="48"/>
    </row>
    <row r="28" spans="1:56" s="96" customFormat="1" ht="64.5" customHeight="1" x14ac:dyDescent="0.2">
      <c r="A28" s="398"/>
      <c r="B28" s="401"/>
      <c r="C28" s="404"/>
      <c r="D28" s="407"/>
      <c r="E28" s="404"/>
      <c r="F28" s="270" t="s">
        <v>264</v>
      </c>
      <c r="G28" s="270" t="s">
        <v>37</v>
      </c>
      <c r="H28" s="292" t="s">
        <v>555</v>
      </c>
      <c r="I28" s="389"/>
      <c r="J28" s="392"/>
      <c r="K28" s="395"/>
      <c r="L28" s="389"/>
      <c r="M28" s="383"/>
      <c r="N28" s="380"/>
      <c r="O28" s="383"/>
      <c r="P28" s="380"/>
      <c r="Q28" s="380"/>
      <c r="R28" s="158" t="s">
        <v>321</v>
      </c>
      <c r="S28" s="159">
        <f t="shared" si="1"/>
        <v>2</v>
      </c>
      <c r="T28" s="371"/>
      <c r="U28" s="371"/>
      <c r="V28" s="289" t="s">
        <v>560</v>
      </c>
      <c r="W28" s="377"/>
      <c r="X28" s="368"/>
      <c r="Y28" s="267">
        <f t="shared" si="2"/>
        <v>4</v>
      </c>
      <c r="Z28" s="269" t="s">
        <v>325</v>
      </c>
      <c r="AA28" s="269"/>
      <c r="AB28" s="368"/>
      <c r="AC28" s="371"/>
      <c r="AD28" s="268">
        <f t="shared" si="3"/>
        <v>1</v>
      </c>
      <c r="AE28" s="269" t="s">
        <v>302</v>
      </c>
      <c r="AF28" s="289" t="s">
        <v>561</v>
      </c>
      <c r="AG28" s="368"/>
      <c r="AH28" s="371"/>
      <c r="AI28" s="268">
        <f t="shared" si="4"/>
        <v>1</v>
      </c>
      <c r="AJ28" s="269" t="s">
        <v>299</v>
      </c>
      <c r="AK28" s="269" t="s">
        <v>306</v>
      </c>
      <c r="AL28" s="368"/>
      <c r="AM28" s="371"/>
      <c r="AN28" s="268">
        <f t="shared" si="5"/>
        <v>1</v>
      </c>
      <c r="AO28" s="269" t="s">
        <v>487</v>
      </c>
      <c r="AP28" s="371"/>
      <c r="AQ28" s="374"/>
      <c r="AR28" s="358"/>
      <c r="AS28" s="361"/>
      <c r="AT28" s="475"/>
      <c r="AU28" s="475"/>
      <c r="AV28" s="49"/>
      <c r="AW28" s="49"/>
      <c r="AX28" s="98"/>
      <c r="AY28" s="100"/>
      <c r="AZ28" s="48"/>
      <c r="BA28" s="48"/>
      <c r="BB28" s="48"/>
      <c r="BC28" s="48"/>
      <c r="BD28" s="48"/>
    </row>
    <row r="29" spans="1:56" s="96" customFormat="1" ht="64.5" customHeight="1" x14ac:dyDescent="0.2">
      <c r="A29" s="398"/>
      <c r="B29" s="401"/>
      <c r="C29" s="404"/>
      <c r="D29" s="407"/>
      <c r="E29" s="404"/>
      <c r="F29" s="270"/>
      <c r="G29" s="270"/>
      <c r="H29" s="270"/>
      <c r="I29" s="389"/>
      <c r="J29" s="392"/>
      <c r="K29" s="395"/>
      <c r="L29" s="389"/>
      <c r="M29" s="383"/>
      <c r="N29" s="380"/>
      <c r="O29" s="383"/>
      <c r="P29" s="380"/>
      <c r="Q29" s="380"/>
      <c r="R29" s="158"/>
      <c r="S29" s="159">
        <f t="shared" si="1"/>
        <v>0</v>
      </c>
      <c r="T29" s="371"/>
      <c r="U29" s="371"/>
      <c r="V29" s="269"/>
      <c r="W29" s="377"/>
      <c r="X29" s="368"/>
      <c r="Y29" s="267">
        <f t="shared" si="2"/>
        <v>0</v>
      </c>
      <c r="Z29" s="269"/>
      <c r="AA29" s="269"/>
      <c r="AB29" s="368"/>
      <c r="AC29" s="371"/>
      <c r="AD29" s="268">
        <f t="shared" si="3"/>
        <v>0</v>
      </c>
      <c r="AE29" s="269"/>
      <c r="AF29" s="269"/>
      <c r="AG29" s="368"/>
      <c r="AH29" s="371"/>
      <c r="AI29" s="268">
        <f t="shared" si="4"/>
        <v>0</v>
      </c>
      <c r="AJ29" s="269"/>
      <c r="AK29" s="269"/>
      <c r="AL29" s="368"/>
      <c r="AM29" s="371"/>
      <c r="AN29" s="268">
        <f t="shared" si="5"/>
        <v>0</v>
      </c>
      <c r="AO29" s="269"/>
      <c r="AP29" s="371"/>
      <c r="AQ29" s="374"/>
      <c r="AR29" s="358"/>
      <c r="AS29" s="361"/>
      <c r="AT29" s="475"/>
      <c r="AU29" s="475"/>
      <c r="AV29" s="49"/>
      <c r="AW29" s="49"/>
      <c r="AX29" s="98"/>
      <c r="AY29" s="100"/>
      <c r="AZ29" s="48"/>
      <c r="BA29" s="48"/>
      <c r="BB29" s="48"/>
      <c r="BC29" s="48"/>
      <c r="BD29" s="48"/>
    </row>
    <row r="30" spans="1:56" s="96" customFormat="1" ht="64.5" customHeight="1" x14ac:dyDescent="0.2">
      <c r="A30" s="398">
        <v>8</v>
      </c>
      <c r="B30" s="401" t="s">
        <v>146</v>
      </c>
      <c r="C30" s="404" t="s">
        <v>148</v>
      </c>
      <c r="D30" s="407" t="str">
        <f>IF(C30=$B$1048361,$C$1048361,IF(C30=$B$1048362,$C$1048362,IF(C30=$B$1048363,$C$1048363,IF(C30=$B$1048364,$C$1048364,IF(C30=$B$1048365,$C$1048365,IF(C30=$B$1048366,$C$1048366,IF(C30=$B$1048367,$C$1048367,IF(C30=$B$1048368,$C$1048368,IF(C30=$B$1048369,$C$1048369,IF(C30=$B$1048370,$C$1048370,IF(C30=$B$1048373,$C$1048373,IF(C30=$B$1048374,$C$1048374,IF(C30=$B$1048375,C$1048375,IF(C30=$B$1048376,$C$1048376,IF(C30=$B$1048377,$C$1048377," ")))))))))))))))</f>
        <v>Transformar y fortalecer las funciones de investigación, docencia, extensión y proyección social para su articulación en un ambiente multicultural y globalizado, con excelencia académica.</v>
      </c>
      <c r="E30" s="404" t="s">
        <v>167</v>
      </c>
      <c r="F30" s="270" t="s">
        <v>263</v>
      </c>
      <c r="G30" s="270" t="s">
        <v>35</v>
      </c>
      <c r="H30" s="76" t="s">
        <v>564</v>
      </c>
      <c r="I30" s="389" t="s">
        <v>106</v>
      </c>
      <c r="J30" s="392" t="s">
        <v>566</v>
      </c>
      <c r="K30" s="395" t="s">
        <v>567</v>
      </c>
      <c r="L30" s="389" t="s">
        <v>568</v>
      </c>
      <c r="M30" s="383" t="s">
        <v>121</v>
      </c>
      <c r="N30" s="380">
        <f t="shared" ref="N30" si="87">IF(M30="ALTA",5,IF(M30="MEDIO ALTA",4,IF(M30="MEDIA",3,IF(M30="MEDIO BAJA",2,IF(M30="BAJA",1,0)))))</f>
        <v>1</v>
      </c>
      <c r="O30" s="383" t="s">
        <v>137</v>
      </c>
      <c r="P30" s="380">
        <f t="shared" ref="P30" si="88">IF(O30="ALTO",5,IF(O30="MEDIO ALTO",4,IF(O30="MEDIO",3,IF(O30="MEDIO BAJO",2,IF(O30="BAJO",1,0)))))</f>
        <v>4</v>
      </c>
      <c r="Q30" s="380">
        <f t="shared" si="59"/>
        <v>4</v>
      </c>
      <c r="R30" s="158" t="s">
        <v>321</v>
      </c>
      <c r="S30" s="159">
        <f t="shared" si="1"/>
        <v>2</v>
      </c>
      <c r="T30" s="371">
        <f t="shared" si="60"/>
        <v>2</v>
      </c>
      <c r="U30" s="371">
        <f t="shared" ref="U30" si="89">T30*0.6</f>
        <v>1.2</v>
      </c>
      <c r="V30" s="289" t="s">
        <v>569</v>
      </c>
      <c r="W30" s="462">
        <f t="shared" ref="W30" si="90">IF(R30="No_existen",5*$W$8,X30*$W$8)</f>
        <v>0.2</v>
      </c>
      <c r="X30" s="368">
        <f t="shared" ref="X30" si="91">ROUND(AVERAGEIF(Y30:Y32,"&gt;0"),0)</f>
        <v>4</v>
      </c>
      <c r="Y30" s="267">
        <f t="shared" si="2"/>
        <v>4</v>
      </c>
      <c r="Z30" s="269" t="s">
        <v>325</v>
      </c>
      <c r="AA30" s="269"/>
      <c r="AB30" s="368">
        <f t="shared" ref="AB30" si="92">IF(R30="No_existen",5*$AB$8,AC30*$AB$8)</f>
        <v>0.15</v>
      </c>
      <c r="AC30" s="371">
        <f t="shared" ref="AC30" si="93">ROUND(AVERAGEIF(AD30:AD32,"&gt;0"),0)</f>
        <v>1</v>
      </c>
      <c r="AD30" s="268">
        <f t="shared" si="3"/>
        <v>1</v>
      </c>
      <c r="AE30" s="269" t="s">
        <v>302</v>
      </c>
      <c r="AF30" s="289" t="s">
        <v>571</v>
      </c>
      <c r="AG30" s="368">
        <f t="shared" ref="AG30" si="94">IF(R30="No_existen",5*$AG$8,AH30*$AG$8)</f>
        <v>0.1</v>
      </c>
      <c r="AH30" s="371">
        <f t="shared" ref="AH30" si="95">ROUND(AVERAGEIF(AI30:AI32,"&gt;0"),0)</f>
        <v>1</v>
      </c>
      <c r="AI30" s="268">
        <f t="shared" si="4"/>
        <v>1</v>
      </c>
      <c r="AJ30" s="269" t="s">
        <v>299</v>
      </c>
      <c r="AK30" s="269" t="s">
        <v>306</v>
      </c>
      <c r="AL30" s="368">
        <f t="shared" ref="AL30" si="96">IF(R30="No_existen",5*$AL$8,AM30*$AL$8)</f>
        <v>0.1</v>
      </c>
      <c r="AM30" s="371">
        <f t="shared" ref="AM30" si="97">ROUND(AVERAGEIF(AN30:AN32,"&gt;0"),0)</f>
        <v>1</v>
      </c>
      <c r="AN30" s="268">
        <f t="shared" si="5"/>
        <v>1</v>
      </c>
      <c r="AO30" s="269" t="s">
        <v>487</v>
      </c>
      <c r="AP30" s="371">
        <f t="shared" ref="AP30" si="98">ROUND(AVERAGE(T30,AC30,AH30,AM30),0)</f>
        <v>1</v>
      </c>
      <c r="AQ30" s="374" t="str">
        <f t="shared" ref="AQ30" si="99">IF(AP30&lt;1.5,"FUERTE",IF(AND(AP30&gt;=1.5,AP30&lt;2.5),"ACEPTABLE",IF(AP30&gt;=5,"INEXISTENTE","DÉBIL")))</f>
        <v>FUERTE</v>
      </c>
      <c r="AR30" s="358">
        <f t="shared" ref="AR30" si="100">IF(Q30=0,0,ROUND((Q30*AP30),0))</f>
        <v>4</v>
      </c>
      <c r="AS30" s="361" t="str">
        <f>IF(AR30&gt;=40,"GRAVE", IF(AR30&lt;=10, "LEVE", "MODERADO"))</f>
        <v>LEVE</v>
      </c>
      <c r="AT30" s="364" t="s">
        <v>573</v>
      </c>
      <c r="AU30" s="471">
        <v>0</v>
      </c>
      <c r="AV30" s="49" t="s">
        <v>85</v>
      </c>
      <c r="AW30" s="290" t="s">
        <v>574</v>
      </c>
      <c r="AX30" s="98">
        <v>44165</v>
      </c>
      <c r="AY30" s="100"/>
      <c r="AZ30" s="48"/>
      <c r="BA30" s="48"/>
      <c r="BB30" s="48"/>
      <c r="BC30" s="48"/>
      <c r="BD30" s="48"/>
    </row>
    <row r="31" spans="1:56" s="96" customFormat="1" ht="85.15" customHeight="1" x14ac:dyDescent="0.2">
      <c r="A31" s="398"/>
      <c r="B31" s="401"/>
      <c r="C31" s="404"/>
      <c r="D31" s="407"/>
      <c r="E31" s="404"/>
      <c r="F31" s="270" t="s">
        <v>264</v>
      </c>
      <c r="G31" s="270" t="s">
        <v>39</v>
      </c>
      <c r="H31" s="76" t="s">
        <v>565</v>
      </c>
      <c r="I31" s="389"/>
      <c r="J31" s="392"/>
      <c r="K31" s="395"/>
      <c r="L31" s="389"/>
      <c r="M31" s="383"/>
      <c r="N31" s="380"/>
      <c r="O31" s="383"/>
      <c r="P31" s="380"/>
      <c r="Q31" s="380"/>
      <c r="R31" s="158" t="s">
        <v>321</v>
      </c>
      <c r="S31" s="159">
        <f t="shared" si="1"/>
        <v>2</v>
      </c>
      <c r="T31" s="371"/>
      <c r="U31" s="371"/>
      <c r="V31" s="289" t="s">
        <v>570</v>
      </c>
      <c r="W31" s="377"/>
      <c r="X31" s="368"/>
      <c r="Y31" s="267">
        <f t="shared" si="2"/>
        <v>4</v>
      </c>
      <c r="Z31" s="269" t="s">
        <v>325</v>
      </c>
      <c r="AA31" s="269"/>
      <c r="AB31" s="368"/>
      <c r="AC31" s="371"/>
      <c r="AD31" s="268">
        <f t="shared" si="3"/>
        <v>1</v>
      </c>
      <c r="AE31" s="269" t="s">
        <v>302</v>
      </c>
      <c r="AF31" s="289" t="s">
        <v>572</v>
      </c>
      <c r="AG31" s="368"/>
      <c r="AH31" s="371"/>
      <c r="AI31" s="268">
        <f t="shared" si="4"/>
        <v>1</v>
      </c>
      <c r="AJ31" s="269" t="s">
        <v>299</v>
      </c>
      <c r="AK31" s="269" t="s">
        <v>314</v>
      </c>
      <c r="AL31" s="368"/>
      <c r="AM31" s="371"/>
      <c r="AN31" s="268">
        <f t="shared" si="5"/>
        <v>1</v>
      </c>
      <c r="AO31" s="269" t="s">
        <v>487</v>
      </c>
      <c r="AP31" s="371"/>
      <c r="AQ31" s="374"/>
      <c r="AR31" s="358"/>
      <c r="AS31" s="361"/>
      <c r="AT31" s="364"/>
      <c r="AU31" s="364"/>
      <c r="AV31" s="49" t="s">
        <v>87</v>
      </c>
      <c r="AW31" s="290" t="s">
        <v>575</v>
      </c>
      <c r="AX31" s="98">
        <v>44165</v>
      </c>
      <c r="AY31" s="100" t="s">
        <v>576</v>
      </c>
      <c r="AZ31" s="48"/>
      <c r="BA31" s="48"/>
      <c r="BB31" s="48"/>
      <c r="BC31" s="48"/>
      <c r="BD31" s="48"/>
    </row>
    <row r="32" spans="1:56" s="96" customFormat="1" ht="64.5" customHeight="1" x14ac:dyDescent="0.2">
      <c r="A32" s="398"/>
      <c r="B32" s="401"/>
      <c r="C32" s="404"/>
      <c r="D32" s="407"/>
      <c r="E32" s="404"/>
      <c r="F32" s="270"/>
      <c r="G32" s="270"/>
      <c r="H32" s="270"/>
      <c r="I32" s="389"/>
      <c r="J32" s="392"/>
      <c r="K32" s="395"/>
      <c r="L32" s="389"/>
      <c r="M32" s="383"/>
      <c r="N32" s="380"/>
      <c r="O32" s="383"/>
      <c r="P32" s="380"/>
      <c r="Q32" s="380"/>
      <c r="R32" s="158"/>
      <c r="S32" s="159">
        <f t="shared" si="1"/>
        <v>0</v>
      </c>
      <c r="T32" s="371"/>
      <c r="U32" s="371"/>
      <c r="V32" s="269"/>
      <c r="W32" s="377"/>
      <c r="X32" s="368"/>
      <c r="Y32" s="267">
        <f t="shared" si="2"/>
        <v>0</v>
      </c>
      <c r="Z32" s="269"/>
      <c r="AA32" s="269"/>
      <c r="AB32" s="368"/>
      <c r="AC32" s="371"/>
      <c r="AD32" s="268">
        <f t="shared" si="3"/>
        <v>0</v>
      </c>
      <c r="AE32" s="269"/>
      <c r="AF32" s="269"/>
      <c r="AG32" s="368"/>
      <c r="AH32" s="371"/>
      <c r="AI32" s="268">
        <f t="shared" si="4"/>
        <v>0</v>
      </c>
      <c r="AJ32" s="269"/>
      <c r="AK32" s="269"/>
      <c r="AL32" s="368"/>
      <c r="AM32" s="371"/>
      <c r="AN32" s="268">
        <f t="shared" si="5"/>
        <v>0</v>
      </c>
      <c r="AO32" s="269"/>
      <c r="AP32" s="371"/>
      <c r="AQ32" s="374"/>
      <c r="AR32" s="358"/>
      <c r="AS32" s="361"/>
      <c r="AT32" s="364"/>
      <c r="AU32" s="364"/>
      <c r="AV32" s="49"/>
      <c r="AW32" s="49"/>
      <c r="AX32" s="98"/>
      <c r="AY32" s="100"/>
      <c r="AZ32" s="48"/>
      <c r="BA32" s="48"/>
      <c r="BB32" s="48"/>
      <c r="BC32" s="48"/>
      <c r="BD32" s="48"/>
    </row>
    <row r="33" spans="1:56" s="96" customFormat="1" ht="64.5" customHeight="1" x14ac:dyDescent="0.2">
      <c r="A33" s="398">
        <v>9</v>
      </c>
      <c r="B33" s="401" t="s">
        <v>146</v>
      </c>
      <c r="C33" s="404" t="s">
        <v>148</v>
      </c>
      <c r="D33" s="407" t="str">
        <f>IF(C33=$B$1048361,$C$1048361,IF(C33=$B$1048362,$C$1048362,IF(C33=$B$1048363,$C$1048363,IF(C33=$B$1048364,$C$1048364,IF(C33=$B$1048365,$C$1048365,IF(C33=$B$1048366,$C$1048366,IF(C33=$B$1048367,$C$1048367,IF(C33=$B$1048368,$C$1048368,IF(C33=$B$1048369,$C$1048369,IF(C33=$B$1048370,$C$1048370,IF(C33=$B$1048373,$C$1048373,IF(C33=$B$1048374,$C$1048374,IF(C33=$B$1048375,C$1048375,IF(C33=$B$1048376,$C$1048376,IF(C33=$B$1048377,$C$1048377," ")))))))))))))))</f>
        <v>Transformar y fortalecer las funciones de investigación, docencia, extensión y proyección social para su articulación en un ambiente multicultural y globalizado, con excelencia académica.</v>
      </c>
      <c r="E33" s="404" t="s">
        <v>167</v>
      </c>
      <c r="F33" s="270" t="s">
        <v>263</v>
      </c>
      <c r="G33" s="270" t="s">
        <v>32</v>
      </c>
      <c r="H33" s="76" t="s">
        <v>577</v>
      </c>
      <c r="I33" s="389" t="s">
        <v>136</v>
      </c>
      <c r="J33" s="392" t="s">
        <v>579</v>
      </c>
      <c r="K33" s="395" t="s">
        <v>580</v>
      </c>
      <c r="L33" s="389" t="s">
        <v>581</v>
      </c>
      <c r="M33" s="383" t="s">
        <v>121</v>
      </c>
      <c r="N33" s="380">
        <f t="shared" ref="N33" si="101">IF(M33="ALTA",5,IF(M33="MEDIO ALTA",4,IF(M33="MEDIA",3,IF(M33="MEDIO BAJA",2,IF(M33="BAJA",1,0)))))</f>
        <v>1</v>
      </c>
      <c r="O33" s="383" t="s">
        <v>134</v>
      </c>
      <c r="P33" s="380">
        <f t="shared" ref="P33" si="102">IF(O33="ALTO",5,IF(O33="MEDIO ALTO",4,IF(O33="MEDIO",3,IF(O33="MEDIO BAJO",2,IF(O33="BAJO",1,0)))))</f>
        <v>3</v>
      </c>
      <c r="Q33" s="380">
        <f t="shared" si="59"/>
        <v>3</v>
      </c>
      <c r="R33" s="158" t="s">
        <v>322</v>
      </c>
      <c r="S33" s="159">
        <f t="shared" si="1"/>
        <v>1</v>
      </c>
      <c r="T33" s="371">
        <f t="shared" si="60"/>
        <v>1</v>
      </c>
      <c r="U33" s="371">
        <f t="shared" ref="U33" si="103">T33*0.6</f>
        <v>0.6</v>
      </c>
      <c r="V33" s="290" t="s">
        <v>582</v>
      </c>
      <c r="W33" s="462">
        <f t="shared" ref="W33" si="104">IF(R33="No_existen",5*$W$8,X33*$W$8)</f>
        <v>0.1</v>
      </c>
      <c r="X33" s="368">
        <f t="shared" ref="X33:X81" si="105">ROUND(AVERAGEIF(Y33:Y35,"&gt;0"),0)</f>
        <v>2</v>
      </c>
      <c r="Y33" s="267">
        <f t="shared" si="2"/>
        <v>2</v>
      </c>
      <c r="Z33" s="269" t="s">
        <v>326</v>
      </c>
      <c r="AA33" s="269"/>
      <c r="AB33" s="368">
        <f t="shared" ref="AB33" si="106">IF(R33="No_existen",5*$AB$8,AC33*$AB$8)</f>
        <v>0.15</v>
      </c>
      <c r="AC33" s="371">
        <f t="shared" ref="AC33" si="107">ROUND(AVERAGEIF(AD33:AD35,"&gt;0"),0)</f>
        <v>1</v>
      </c>
      <c r="AD33" s="268">
        <f t="shared" si="3"/>
        <v>1</v>
      </c>
      <c r="AE33" s="269" t="s">
        <v>302</v>
      </c>
      <c r="AF33" s="289" t="s">
        <v>583</v>
      </c>
      <c r="AG33" s="368">
        <f t="shared" ref="AG33" si="108">IF(R33="No_existen",5*$AG$8,AH33*$AG$8)</f>
        <v>0.1</v>
      </c>
      <c r="AH33" s="371">
        <f t="shared" ref="AH33" si="109">ROUND(AVERAGEIF(AI33:AI35,"&gt;0"),0)</f>
        <v>1</v>
      </c>
      <c r="AI33" s="268">
        <f t="shared" si="4"/>
        <v>1</v>
      </c>
      <c r="AJ33" s="269" t="s">
        <v>299</v>
      </c>
      <c r="AK33" s="269" t="s">
        <v>307</v>
      </c>
      <c r="AL33" s="368">
        <f t="shared" ref="AL33" si="110">IF(R33="No_existen",5*$AL$8,AM33*$AL$8)</f>
        <v>0.1</v>
      </c>
      <c r="AM33" s="371">
        <f t="shared" ref="AM33" si="111">ROUND(AVERAGEIF(AN33:AN35,"&gt;0"),0)</f>
        <v>1</v>
      </c>
      <c r="AN33" s="268">
        <f t="shared" si="5"/>
        <v>1</v>
      </c>
      <c r="AO33" s="269" t="s">
        <v>487</v>
      </c>
      <c r="AP33" s="371">
        <f t="shared" ref="AP33" si="112">ROUND(AVERAGE(T33,AC33,AH33,AM33),0)</f>
        <v>1</v>
      </c>
      <c r="AQ33" s="374" t="str">
        <f t="shared" ref="AQ33" si="113">IF(AP33&lt;1.5,"FUERTE",IF(AND(AP33&gt;=1.5,AP33&lt;2.5),"ACEPTABLE",IF(AP33&gt;=5,"INEXISTENTE","DÉBIL")))</f>
        <v>FUERTE</v>
      </c>
      <c r="AR33" s="358">
        <f t="shared" ref="AR33" si="114">IF(Q33=0,0,ROUND((Q33*AP33),0))</f>
        <v>3</v>
      </c>
      <c r="AS33" s="361" t="str">
        <f>IF(AR33&gt;=40,"GRAVE", IF(AR33&lt;=10, "LEVE", "MODERADO"))</f>
        <v>LEVE</v>
      </c>
      <c r="AT33" s="364" t="s">
        <v>584</v>
      </c>
      <c r="AU33" s="364">
        <v>0</v>
      </c>
      <c r="AV33" s="49" t="s">
        <v>84</v>
      </c>
      <c r="AW33" s="49"/>
      <c r="AX33" s="98"/>
      <c r="AY33" s="100"/>
      <c r="AZ33" s="48"/>
      <c r="BA33" s="48"/>
      <c r="BB33" s="48"/>
      <c r="BC33" s="48"/>
      <c r="BD33" s="48"/>
    </row>
    <row r="34" spans="1:56" s="96" customFormat="1" ht="64.5" customHeight="1" x14ac:dyDescent="0.2">
      <c r="A34" s="398"/>
      <c r="B34" s="401"/>
      <c r="C34" s="404"/>
      <c r="D34" s="407"/>
      <c r="E34" s="404"/>
      <c r="F34" s="270" t="s">
        <v>263</v>
      </c>
      <c r="G34" s="270" t="s">
        <v>32</v>
      </c>
      <c r="H34" s="76" t="s">
        <v>578</v>
      </c>
      <c r="I34" s="389"/>
      <c r="J34" s="392"/>
      <c r="K34" s="395"/>
      <c r="L34" s="389"/>
      <c r="M34" s="383"/>
      <c r="N34" s="380"/>
      <c r="O34" s="383"/>
      <c r="P34" s="380"/>
      <c r="Q34" s="380"/>
      <c r="R34" s="158"/>
      <c r="S34" s="159">
        <f t="shared" si="1"/>
        <v>0</v>
      </c>
      <c r="T34" s="371"/>
      <c r="U34" s="371"/>
      <c r="V34" s="269"/>
      <c r="W34" s="377"/>
      <c r="X34" s="368"/>
      <c r="Y34" s="267">
        <f t="shared" si="2"/>
        <v>0</v>
      </c>
      <c r="Z34" s="269"/>
      <c r="AA34" s="269"/>
      <c r="AB34" s="368"/>
      <c r="AC34" s="371"/>
      <c r="AD34" s="268">
        <f t="shared" si="3"/>
        <v>0</v>
      </c>
      <c r="AE34" s="269"/>
      <c r="AF34" s="269"/>
      <c r="AG34" s="368"/>
      <c r="AH34" s="371"/>
      <c r="AI34" s="268">
        <f t="shared" si="4"/>
        <v>0</v>
      </c>
      <c r="AJ34" s="269"/>
      <c r="AK34" s="269"/>
      <c r="AL34" s="368"/>
      <c r="AM34" s="371"/>
      <c r="AN34" s="268">
        <f t="shared" si="5"/>
        <v>0</v>
      </c>
      <c r="AO34" s="269"/>
      <c r="AP34" s="371"/>
      <c r="AQ34" s="374"/>
      <c r="AR34" s="358"/>
      <c r="AS34" s="361"/>
      <c r="AT34" s="364"/>
      <c r="AU34" s="364"/>
      <c r="AV34" s="49"/>
      <c r="AW34" s="49"/>
      <c r="AX34" s="98"/>
      <c r="AY34" s="100"/>
      <c r="AZ34" s="48"/>
      <c r="BA34" s="48"/>
      <c r="BB34" s="48"/>
      <c r="BC34" s="48"/>
      <c r="BD34" s="48"/>
    </row>
    <row r="35" spans="1:56" s="96" customFormat="1" ht="64.5" customHeight="1" x14ac:dyDescent="0.2">
      <c r="A35" s="398"/>
      <c r="B35" s="401"/>
      <c r="C35" s="404"/>
      <c r="D35" s="407"/>
      <c r="E35" s="404"/>
      <c r="F35" s="270"/>
      <c r="G35" s="270"/>
      <c r="H35" s="270"/>
      <c r="I35" s="389"/>
      <c r="J35" s="392"/>
      <c r="K35" s="395"/>
      <c r="L35" s="389"/>
      <c r="M35" s="383"/>
      <c r="N35" s="380"/>
      <c r="O35" s="383"/>
      <c r="P35" s="380"/>
      <c r="Q35" s="380"/>
      <c r="R35" s="158"/>
      <c r="S35" s="159">
        <f t="shared" si="1"/>
        <v>0</v>
      </c>
      <c r="T35" s="371"/>
      <c r="U35" s="371"/>
      <c r="V35" s="269"/>
      <c r="W35" s="377"/>
      <c r="X35" s="368"/>
      <c r="Y35" s="267">
        <f t="shared" si="2"/>
        <v>0</v>
      </c>
      <c r="Z35" s="269"/>
      <c r="AA35" s="269"/>
      <c r="AB35" s="368"/>
      <c r="AC35" s="371"/>
      <c r="AD35" s="268">
        <f t="shared" si="3"/>
        <v>0</v>
      </c>
      <c r="AE35" s="269"/>
      <c r="AF35" s="269"/>
      <c r="AG35" s="368"/>
      <c r="AH35" s="371"/>
      <c r="AI35" s="268">
        <f t="shared" si="4"/>
        <v>0</v>
      </c>
      <c r="AJ35" s="269"/>
      <c r="AK35" s="269"/>
      <c r="AL35" s="368"/>
      <c r="AM35" s="371"/>
      <c r="AN35" s="268">
        <f t="shared" si="5"/>
        <v>0</v>
      </c>
      <c r="AO35" s="269"/>
      <c r="AP35" s="371"/>
      <c r="AQ35" s="374"/>
      <c r="AR35" s="358"/>
      <c r="AS35" s="361"/>
      <c r="AT35" s="364"/>
      <c r="AU35" s="364"/>
      <c r="AV35" s="49"/>
      <c r="AW35" s="49"/>
      <c r="AX35" s="98"/>
      <c r="AY35" s="100"/>
      <c r="AZ35" s="48"/>
      <c r="BA35" s="48"/>
      <c r="BB35" s="48"/>
      <c r="BC35" s="48"/>
      <c r="BD35" s="48"/>
    </row>
    <row r="36" spans="1:56" s="99" customFormat="1" ht="64.5" customHeight="1" x14ac:dyDescent="0.2">
      <c r="A36" s="398">
        <v>10</v>
      </c>
      <c r="B36" s="401" t="s">
        <v>146</v>
      </c>
      <c r="C36" s="404" t="s">
        <v>147</v>
      </c>
      <c r="D36" s="407" t="str">
        <f>IF(C36=$B$1048361,$C$1048361,IF(C36=$B$1048362,$C$1048362,IF(C36=$B$1048363,$C$1048363,IF(C36=$B$1048364,$C$1048364,IF(C36=$B$1048365,$C$1048365,IF(C36=$B$1048366,$C$1048366,IF(C36=$B$1048367,$C$1048367,IF(C36=$B$1048368,$C$1048368,IF(C36=$B$1048369,$C$1048369,IF(C36=$B$1048370,$C$1048370,IF(C36=$B$1048373,$C$1048373,IF(C36=$B$1048374,$C$1048374,IF(C36=$B$1048375,C$1048375,IF(C36=$B$1048376,$C$1048376,IF(C36=$B$1048377,$C$1048377," ")))))))))))))))</f>
        <v>Promover la calidad educativa de la Institución, mediante la administración de los programas de formación que ofrece la universidad en sus diferentes niveles, con el fin de permitir al egresado desempeñarse con idoneidad, ética y compromiso social.</v>
      </c>
      <c r="E36" s="404" t="s">
        <v>169</v>
      </c>
      <c r="F36" s="270" t="s">
        <v>263</v>
      </c>
      <c r="G36" s="270" t="s">
        <v>35</v>
      </c>
      <c r="H36" s="297" t="s">
        <v>585</v>
      </c>
      <c r="I36" s="389" t="s">
        <v>100</v>
      </c>
      <c r="J36" s="392" t="s">
        <v>587</v>
      </c>
      <c r="K36" s="436" t="s">
        <v>588</v>
      </c>
      <c r="L36" s="437" t="s">
        <v>589</v>
      </c>
      <c r="M36" s="383" t="s">
        <v>144</v>
      </c>
      <c r="N36" s="380">
        <f t="shared" ref="N36" si="115">IF(M36="ALTA",5,IF(M36="MEDIO ALTA",4,IF(M36="MEDIA",3,IF(M36="MEDIO BAJA",2,IF(M36="BAJA",1,0)))))</f>
        <v>2</v>
      </c>
      <c r="O36" s="383" t="s">
        <v>135</v>
      </c>
      <c r="P36" s="380">
        <f t="shared" ref="P36" si="116">IF(O36="ALTO",5,IF(O36="MEDIO ALTO",4,IF(O36="MEDIO",3,IF(O36="MEDIO BAJO",2,IF(O36="BAJO",1,0)))))</f>
        <v>1</v>
      </c>
      <c r="Q36" s="380">
        <f t="shared" si="59"/>
        <v>2</v>
      </c>
      <c r="R36" s="158" t="s">
        <v>322</v>
      </c>
      <c r="S36" s="159">
        <f t="shared" si="1"/>
        <v>1</v>
      </c>
      <c r="T36" s="371">
        <f t="shared" si="60"/>
        <v>1</v>
      </c>
      <c r="U36" s="371">
        <f t="shared" ref="U36" si="117">T36*0.6</f>
        <v>0.6</v>
      </c>
      <c r="V36" s="295" t="s">
        <v>590</v>
      </c>
      <c r="W36" s="462">
        <f t="shared" ref="W36" si="118">IF(R36="No_existen",5*$W$8,X36*$W$8)</f>
        <v>0.15000000000000002</v>
      </c>
      <c r="X36" s="368">
        <f t="shared" si="105"/>
        <v>3</v>
      </c>
      <c r="Y36" s="267">
        <f t="shared" si="2"/>
        <v>2</v>
      </c>
      <c r="Z36" s="269" t="s">
        <v>326</v>
      </c>
      <c r="AA36" s="269"/>
      <c r="AB36" s="368">
        <f t="shared" ref="AB36" si="119">IF(R36="No_existen",5*$AB$8,AC36*$AB$8)</f>
        <v>0.15</v>
      </c>
      <c r="AC36" s="371">
        <f t="shared" ref="AC36" si="120">ROUND(AVERAGEIF(AD36:AD38,"&gt;0"),0)</f>
        <v>1</v>
      </c>
      <c r="AD36" s="268">
        <f t="shared" si="3"/>
        <v>1</v>
      </c>
      <c r="AE36" s="269" t="s">
        <v>302</v>
      </c>
      <c r="AF36" s="295" t="s">
        <v>593</v>
      </c>
      <c r="AG36" s="368">
        <f t="shared" ref="AG36" si="121">IF(R36="No_existen",5*$AG$8,AH36*$AG$8)</f>
        <v>0.1</v>
      </c>
      <c r="AH36" s="371">
        <f t="shared" ref="AH36" si="122">ROUND(AVERAGEIF(AI36:AI38,"&gt;0"),0)</f>
        <v>1</v>
      </c>
      <c r="AI36" s="268">
        <f t="shared" si="4"/>
        <v>1</v>
      </c>
      <c r="AJ36" s="269" t="s">
        <v>299</v>
      </c>
      <c r="AK36" s="269" t="s">
        <v>312</v>
      </c>
      <c r="AL36" s="368">
        <f t="shared" ref="AL36" si="123">IF(R36="No_existen",5*$AL$8,AM36*$AL$8)</f>
        <v>0.1</v>
      </c>
      <c r="AM36" s="371">
        <f t="shared" ref="AM36" si="124">ROUND(AVERAGEIF(AN36:AN38,"&gt;0"),0)</f>
        <v>1</v>
      </c>
      <c r="AN36" s="268">
        <f t="shared" si="5"/>
        <v>1</v>
      </c>
      <c r="AO36" s="269" t="s">
        <v>487</v>
      </c>
      <c r="AP36" s="371">
        <f t="shared" ref="AP36" si="125">ROUND(AVERAGE(T36,AC36,AH36,AM36),0)</f>
        <v>1</v>
      </c>
      <c r="AQ36" s="374" t="str">
        <f t="shared" ref="AQ36" si="126">IF(AP36&lt;1.5,"FUERTE",IF(AND(AP36&gt;=1.5,AP36&lt;2.5),"ACEPTABLE",IF(AP36&gt;=5,"INEXISTENTE","DÉBIL")))</f>
        <v>FUERTE</v>
      </c>
      <c r="AR36" s="358">
        <f t="shared" ref="AR36" si="127">IF(Q36=0,0,ROUND((Q36*AP36),0))</f>
        <v>2</v>
      </c>
      <c r="AS36" s="361" t="str">
        <f>IF(AR36&gt;=40,"GRAVE", IF(AR36&lt;=10, "LEVE", "MODERADO"))</f>
        <v>LEVE</v>
      </c>
      <c r="AT36" s="392" t="s">
        <v>594</v>
      </c>
      <c r="AU36" s="392">
        <v>0</v>
      </c>
      <c r="AV36" s="49" t="s">
        <v>84</v>
      </c>
      <c r="AW36" s="49"/>
      <c r="AX36" s="98"/>
      <c r="AY36" s="100"/>
      <c r="AZ36" s="48"/>
      <c r="BA36" s="48"/>
      <c r="BB36" s="48"/>
      <c r="BC36" s="48"/>
      <c r="BD36" s="48"/>
    </row>
    <row r="37" spans="1:56" s="99" customFormat="1" ht="64.5" customHeight="1" x14ac:dyDescent="0.2">
      <c r="A37" s="398"/>
      <c r="B37" s="401"/>
      <c r="C37" s="404"/>
      <c r="D37" s="407"/>
      <c r="E37" s="404"/>
      <c r="F37" s="270" t="s">
        <v>263</v>
      </c>
      <c r="G37" s="270" t="s">
        <v>32</v>
      </c>
      <c r="H37" s="297" t="s">
        <v>586</v>
      </c>
      <c r="I37" s="389"/>
      <c r="J37" s="392"/>
      <c r="K37" s="436"/>
      <c r="L37" s="437"/>
      <c r="M37" s="383"/>
      <c r="N37" s="380"/>
      <c r="O37" s="383"/>
      <c r="P37" s="380"/>
      <c r="Q37" s="380"/>
      <c r="R37" s="158" t="s">
        <v>322</v>
      </c>
      <c r="S37" s="159">
        <f t="shared" si="1"/>
        <v>1</v>
      </c>
      <c r="T37" s="371"/>
      <c r="U37" s="371"/>
      <c r="V37" s="295" t="s">
        <v>591</v>
      </c>
      <c r="W37" s="377"/>
      <c r="X37" s="368"/>
      <c r="Y37" s="267">
        <f t="shared" si="2"/>
        <v>4</v>
      </c>
      <c r="Z37" s="269" t="s">
        <v>325</v>
      </c>
      <c r="AA37" s="269"/>
      <c r="AB37" s="368"/>
      <c r="AC37" s="371"/>
      <c r="AD37" s="268">
        <f t="shared" si="3"/>
        <v>1</v>
      </c>
      <c r="AE37" s="269" t="s">
        <v>302</v>
      </c>
      <c r="AF37" s="295" t="s">
        <v>593</v>
      </c>
      <c r="AG37" s="368"/>
      <c r="AH37" s="371"/>
      <c r="AI37" s="268">
        <f t="shared" si="4"/>
        <v>1</v>
      </c>
      <c r="AJ37" s="269" t="s">
        <v>299</v>
      </c>
      <c r="AK37" s="269" t="s">
        <v>312</v>
      </c>
      <c r="AL37" s="368"/>
      <c r="AM37" s="371"/>
      <c r="AN37" s="268">
        <f t="shared" si="5"/>
        <v>1</v>
      </c>
      <c r="AO37" s="269" t="s">
        <v>487</v>
      </c>
      <c r="AP37" s="371"/>
      <c r="AQ37" s="374"/>
      <c r="AR37" s="358"/>
      <c r="AS37" s="361"/>
      <c r="AT37" s="392"/>
      <c r="AU37" s="392"/>
      <c r="AV37" s="49" t="s">
        <v>84</v>
      </c>
      <c r="AW37" s="49"/>
      <c r="AX37" s="98"/>
      <c r="AY37" s="100"/>
      <c r="AZ37" s="48"/>
      <c r="BA37" s="48"/>
      <c r="BB37" s="48"/>
      <c r="BC37" s="48"/>
      <c r="BD37" s="48"/>
    </row>
    <row r="38" spans="1:56" s="99" customFormat="1" ht="64.5" customHeight="1" x14ac:dyDescent="0.2">
      <c r="A38" s="398"/>
      <c r="B38" s="401"/>
      <c r="C38" s="404"/>
      <c r="D38" s="407"/>
      <c r="E38" s="404"/>
      <c r="F38" s="270"/>
      <c r="G38" s="270"/>
      <c r="H38" s="270"/>
      <c r="I38" s="389"/>
      <c r="J38" s="392"/>
      <c r="K38" s="436"/>
      <c r="L38" s="437"/>
      <c r="M38" s="383"/>
      <c r="N38" s="380"/>
      <c r="O38" s="383"/>
      <c r="P38" s="380"/>
      <c r="Q38" s="380"/>
      <c r="R38" s="158" t="s">
        <v>322</v>
      </c>
      <c r="S38" s="159">
        <f t="shared" si="1"/>
        <v>1</v>
      </c>
      <c r="T38" s="371"/>
      <c r="U38" s="371"/>
      <c r="V38" s="295" t="s">
        <v>592</v>
      </c>
      <c r="W38" s="377"/>
      <c r="X38" s="368"/>
      <c r="Y38" s="267">
        <f t="shared" si="2"/>
        <v>4</v>
      </c>
      <c r="Z38" s="269" t="s">
        <v>325</v>
      </c>
      <c r="AA38" s="269"/>
      <c r="AB38" s="368"/>
      <c r="AC38" s="371"/>
      <c r="AD38" s="268">
        <f t="shared" si="3"/>
        <v>1</v>
      </c>
      <c r="AE38" s="269" t="s">
        <v>302</v>
      </c>
      <c r="AF38" s="295" t="s">
        <v>593</v>
      </c>
      <c r="AG38" s="368"/>
      <c r="AH38" s="371"/>
      <c r="AI38" s="268">
        <f t="shared" si="4"/>
        <v>1</v>
      </c>
      <c r="AJ38" s="269" t="s">
        <v>299</v>
      </c>
      <c r="AK38" s="269" t="s">
        <v>312</v>
      </c>
      <c r="AL38" s="368"/>
      <c r="AM38" s="371"/>
      <c r="AN38" s="268">
        <f t="shared" si="5"/>
        <v>1</v>
      </c>
      <c r="AO38" s="269" t="s">
        <v>487</v>
      </c>
      <c r="AP38" s="371"/>
      <c r="AQ38" s="374"/>
      <c r="AR38" s="358"/>
      <c r="AS38" s="361"/>
      <c r="AT38" s="392"/>
      <c r="AU38" s="392"/>
      <c r="AV38" s="49" t="s">
        <v>84</v>
      </c>
      <c r="AW38" s="49"/>
      <c r="AX38" s="98"/>
      <c r="AY38" s="100"/>
      <c r="AZ38" s="48"/>
      <c r="BA38" s="48"/>
      <c r="BB38" s="48"/>
      <c r="BC38" s="48"/>
      <c r="BD38" s="48"/>
    </row>
    <row r="39" spans="1:56" s="99" customFormat="1" ht="106.9" customHeight="1" x14ac:dyDescent="0.2">
      <c r="A39" s="398">
        <v>11</v>
      </c>
      <c r="B39" s="401" t="s">
        <v>146</v>
      </c>
      <c r="C39" s="404" t="s">
        <v>147</v>
      </c>
      <c r="D39" s="407" t="str">
        <f>IF(C39=$B$1048361,$C$1048361,IF(C39=$B$1048362,$C$1048362,IF(C39=$B$1048363,$C$1048363,IF(C39=$B$1048364,$C$1048364,IF(C39=$B$1048365,$C$1048365,IF(C39=$B$1048366,$C$1048366,IF(C39=$B$1048367,$C$1048367,IF(C39=$B$1048368,$C$1048368,IF(C39=$B$1048369,$C$1048369,IF(C39=$B$1048370,$C$1048370,IF(C39=$B$1048373,$C$1048373,IF(C39=$B$1048374,$C$1048374,IF(C39=$B$1048375,C$1048375,IF(C39=$B$1048376,$C$1048376,IF(C39=$B$1048377,$C$1048377," ")))))))))))))))</f>
        <v>Promover la calidad educativa de la Institución, mediante la administración de los programas de formación que ofrece la universidad en sus diferentes niveles, con el fin de permitir al egresado desempeñarse con idoneidad, ética y compromiso social.</v>
      </c>
      <c r="E39" s="404" t="s">
        <v>169</v>
      </c>
      <c r="F39" s="270" t="s">
        <v>264</v>
      </c>
      <c r="G39" s="270" t="s">
        <v>39</v>
      </c>
      <c r="H39" s="297" t="s">
        <v>595</v>
      </c>
      <c r="I39" s="389" t="s">
        <v>100</v>
      </c>
      <c r="J39" s="392" t="s">
        <v>597</v>
      </c>
      <c r="K39" s="436" t="s">
        <v>598</v>
      </c>
      <c r="L39" s="437" t="s">
        <v>599</v>
      </c>
      <c r="M39" s="383" t="s">
        <v>121</v>
      </c>
      <c r="N39" s="380">
        <f t="shared" ref="N39" si="128">IF(M39="ALTA",5,IF(M39="MEDIO ALTA",4,IF(M39="MEDIA",3,IF(M39="MEDIO BAJA",2,IF(M39="BAJA",1,0)))))</f>
        <v>1</v>
      </c>
      <c r="O39" s="383" t="s">
        <v>134</v>
      </c>
      <c r="P39" s="380">
        <f t="shared" ref="P39" si="129">IF(O39="ALTO",5,IF(O39="MEDIO ALTO",4,IF(O39="MEDIO",3,IF(O39="MEDIO BAJO",2,IF(O39="BAJO",1,0)))))</f>
        <v>3</v>
      </c>
      <c r="Q39" s="380">
        <f t="shared" si="59"/>
        <v>3</v>
      </c>
      <c r="R39" s="158" t="s">
        <v>322</v>
      </c>
      <c r="S39" s="159">
        <f t="shared" si="1"/>
        <v>1</v>
      </c>
      <c r="T39" s="371">
        <f t="shared" si="60"/>
        <v>1</v>
      </c>
      <c r="U39" s="371">
        <f t="shared" ref="U39" si="130">T39*0.6</f>
        <v>0.6</v>
      </c>
      <c r="V39" s="295" t="s">
        <v>600</v>
      </c>
      <c r="W39" s="462">
        <f t="shared" ref="W39" si="131">IF(R39="No_existen",5*$W$8,X39*$W$8)</f>
        <v>0.15000000000000002</v>
      </c>
      <c r="X39" s="368">
        <f t="shared" si="105"/>
        <v>3</v>
      </c>
      <c r="Y39" s="267">
        <f t="shared" si="2"/>
        <v>4</v>
      </c>
      <c r="Z39" s="269" t="s">
        <v>325</v>
      </c>
      <c r="AA39" s="269"/>
      <c r="AB39" s="368">
        <f t="shared" ref="AB39" si="132">IF(R39="No_existen",5*$AB$8,AC39*$AB$8)</f>
        <v>0.15</v>
      </c>
      <c r="AC39" s="371">
        <f t="shared" ref="AC39" si="133">ROUND(AVERAGEIF(AD39:AD41,"&gt;0"),0)</f>
        <v>1</v>
      </c>
      <c r="AD39" s="268">
        <f t="shared" si="3"/>
        <v>1</v>
      </c>
      <c r="AE39" s="295" t="s">
        <v>302</v>
      </c>
      <c r="AF39" s="295" t="s">
        <v>603</v>
      </c>
      <c r="AG39" s="368">
        <f t="shared" ref="AG39" si="134">IF(R39="No_existen",5*$AG$8,AH39*$AG$8)</f>
        <v>0.1</v>
      </c>
      <c r="AH39" s="371">
        <f t="shared" ref="AH39" si="135">ROUND(AVERAGEIF(AI39:AI41,"&gt;0"),0)</f>
        <v>1</v>
      </c>
      <c r="AI39" s="268">
        <f t="shared" si="4"/>
        <v>1</v>
      </c>
      <c r="AJ39" s="269" t="s">
        <v>299</v>
      </c>
      <c r="AK39" s="269" t="s">
        <v>310</v>
      </c>
      <c r="AL39" s="368">
        <f t="shared" ref="AL39" si="136">IF(R39="No_existen",5*$AL$8,AM39*$AL$8)</f>
        <v>0.2</v>
      </c>
      <c r="AM39" s="371">
        <f t="shared" ref="AM39" si="137">ROUND(AVERAGEIF(AN39:AN41,"&gt;0"),0)</f>
        <v>2</v>
      </c>
      <c r="AN39" s="268">
        <f t="shared" si="5"/>
        <v>1</v>
      </c>
      <c r="AO39" s="269" t="s">
        <v>487</v>
      </c>
      <c r="AP39" s="371">
        <f t="shared" ref="AP39" si="138">ROUND(AVERAGE(T39,AC39,AH39,AM39),0)</f>
        <v>1</v>
      </c>
      <c r="AQ39" s="374" t="str">
        <f t="shared" ref="AQ39" si="139">IF(AP39&lt;1.5,"FUERTE",IF(AND(AP39&gt;=1.5,AP39&lt;2.5),"ACEPTABLE",IF(AP39&gt;=5,"INEXISTENTE","DÉBIL")))</f>
        <v>FUERTE</v>
      </c>
      <c r="AR39" s="358">
        <f t="shared" ref="AR39" si="140">IF(Q39=0,0,ROUND((Q39*AP39),0))</f>
        <v>3</v>
      </c>
      <c r="AS39" s="361" t="str">
        <f>IF(AR39&gt;=40,"GRAVE", IF(AR39&lt;=10, "LEVE", "MODERADO"))</f>
        <v>LEVE</v>
      </c>
      <c r="AT39" s="392" t="s">
        <v>605</v>
      </c>
      <c r="AU39" s="392">
        <v>0</v>
      </c>
      <c r="AV39" s="49" t="s">
        <v>84</v>
      </c>
      <c r="AW39" s="49"/>
      <c r="AX39" s="98"/>
      <c r="AY39" s="100"/>
      <c r="AZ39" s="48"/>
      <c r="BA39" s="48"/>
      <c r="BB39" s="48"/>
      <c r="BC39" s="48"/>
      <c r="BD39" s="48"/>
    </row>
    <row r="40" spans="1:56" s="99" customFormat="1" ht="64.5" customHeight="1" x14ac:dyDescent="0.2">
      <c r="A40" s="398"/>
      <c r="B40" s="401"/>
      <c r="C40" s="404"/>
      <c r="D40" s="407"/>
      <c r="E40" s="404"/>
      <c r="F40" s="270" t="s">
        <v>263</v>
      </c>
      <c r="G40" s="270" t="s">
        <v>32</v>
      </c>
      <c r="H40" s="297" t="s">
        <v>586</v>
      </c>
      <c r="I40" s="389"/>
      <c r="J40" s="392"/>
      <c r="K40" s="436"/>
      <c r="L40" s="437"/>
      <c r="M40" s="383"/>
      <c r="N40" s="380"/>
      <c r="O40" s="383"/>
      <c r="P40" s="380"/>
      <c r="Q40" s="380"/>
      <c r="R40" s="158" t="s">
        <v>322</v>
      </c>
      <c r="S40" s="159">
        <f t="shared" si="1"/>
        <v>1</v>
      </c>
      <c r="T40" s="371"/>
      <c r="U40" s="371"/>
      <c r="V40" s="295" t="s">
        <v>601</v>
      </c>
      <c r="W40" s="377"/>
      <c r="X40" s="368"/>
      <c r="Y40" s="267">
        <f t="shared" si="2"/>
        <v>2</v>
      </c>
      <c r="Z40" s="269" t="s">
        <v>326</v>
      </c>
      <c r="AA40" s="269"/>
      <c r="AB40" s="368"/>
      <c r="AC40" s="371"/>
      <c r="AD40" s="268">
        <f t="shared" si="3"/>
        <v>1</v>
      </c>
      <c r="AE40" s="295" t="s">
        <v>302</v>
      </c>
      <c r="AF40" s="295" t="s">
        <v>593</v>
      </c>
      <c r="AG40" s="368"/>
      <c r="AH40" s="371"/>
      <c r="AI40" s="268">
        <f t="shared" si="4"/>
        <v>1</v>
      </c>
      <c r="AJ40" s="269" t="s">
        <v>299</v>
      </c>
      <c r="AK40" s="269" t="s">
        <v>310</v>
      </c>
      <c r="AL40" s="368"/>
      <c r="AM40" s="371"/>
      <c r="AN40" s="268">
        <f t="shared" si="5"/>
        <v>1</v>
      </c>
      <c r="AO40" s="269" t="s">
        <v>487</v>
      </c>
      <c r="AP40" s="371"/>
      <c r="AQ40" s="374"/>
      <c r="AR40" s="358"/>
      <c r="AS40" s="361"/>
      <c r="AT40" s="392"/>
      <c r="AU40" s="392"/>
      <c r="AV40" s="49" t="s">
        <v>84</v>
      </c>
      <c r="AW40" s="49"/>
      <c r="AX40" s="98"/>
      <c r="AY40" s="100"/>
      <c r="AZ40" s="48"/>
      <c r="BA40" s="48"/>
      <c r="BB40" s="48"/>
      <c r="BC40" s="48"/>
      <c r="BD40" s="48"/>
    </row>
    <row r="41" spans="1:56" s="99" customFormat="1" ht="64.5" customHeight="1" x14ac:dyDescent="0.2">
      <c r="A41" s="398"/>
      <c r="B41" s="401"/>
      <c r="C41" s="404"/>
      <c r="D41" s="407"/>
      <c r="E41" s="404"/>
      <c r="F41" s="270" t="s">
        <v>263</v>
      </c>
      <c r="G41" s="270" t="s">
        <v>33</v>
      </c>
      <c r="H41" s="297" t="s">
        <v>596</v>
      </c>
      <c r="I41" s="389"/>
      <c r="J41" s="392"/>
      <c r="K41" s="436"/>
      <c r="L41" s="437"/>
      <c r="M41" s="383"/>
      <c r="N41" s="380"/>
      <c r="O41" s="383"/>
      <c r="P41" s="380"/>
      <c r="Q41" s="380"/>
      <c r="R41" s="158" t="s">
        <v>322</v>
      </c>
      <c r="S41" s="159">
        <f t="shared" ref="S41:S58" si="141">IF(R41=$R$1048365,1,IF(R41=$R$1048361,5,IF(R41=$R$1048362,4,IF(R41=$R$1048363,3,IF(R41=$R$1048364,2,0)))))</f>
        <v>1</v>
      </c>
      <c r="T41" s="371"/>
      <c r="U41" s="371"/>
      <c r="V41" s="295" t="s">
        <v>602</v>
      </c>
      <c r="W41" s="377"/>
      <c r="X41" s="368"/>
      <c r="Y41" s="267">
        <f t="shared" ref="Y41:Y58" si="142">IF(Z41=$Z$1048363,1,IF(Z41=$Z$1048362,2,IF(Z41=$Z$1048361,4,IF(R41="No_existen",5,0))))</f>
        <v>4</v>
      </c>
      <c r="Z41" s="269" t="s">
        <v>325</v>
      </c>
      <c r="AA41" s="269"/>
      <c r="AB41" s="368"/>
      <c r="AC41" s="371"/>
      <c r="AD41" s="268">
        <f t="shared" ref="AD41:AD72" si="143">IF(AE41=$AF$1048362,1,IF(AE41=$AF$1048361,4,IF(R41="No_existen",5,0)))</f>
        <v>1</v>
      </c>
      <c r="AE41" s="295" t="s">
        <v>302</v>
      </c>
      <c r="AF41" s="295" t="s">
        <v>604</v>
      </c>
      <c r="AG41" s="368"/>
      <c r="AH41" s="371"/>
      <c r="AI41" s="268">
        <f t="shared" ref="AI41:AI72" si="144">IF(AJ41=$AJ$1048361,1,IF(AJ41=$AJ$1048362,4,IF(R41="No_existen",5,0)))</f>
        <v>1</v>
      </c>
      <c r="AJ41" s="269" t="s">
        <v>299</v>
      </c>
      <c r="AK41" s="269" t="s">
        <v>310</v>
      </c>
      <c r="AL41" s="368"/>
      <c r="AM41" s="371"/>
      <c r="AN41" s="268">
        <f t="shared" si="5"/>
        <v>4</v>
      </c>
      <c r="AO41" s="269" t="s">
        <v>510</v>
      </c>
      <c r="AP41" s="371"/>
      <c r="AQ41" s="374"/>
      <c r="AR41" s="358"/>
      <c r="AS41" s="361"/>
      <c r="AT41" s="392"/>
      <c r="AU41" s="392"/>
      <c r="AV41" s="49" t="s">
        <v>84</v>
      </c>
      <c r="AW41" s="49"/>
      <c r="AX41" s="98"/>
      <c r="AY41" s="100"/>
      <c r="AZ41" s="48"/>
      <c r="BA41" s="48"/>
      <c r="BB41" s="48"/>
      <c r="BC41" s="48"/>
      <c r="BD41" s="48"/>
    </row>
    <row r="42" spans="1:56" s="99" customFormat="1" ht="96.6" customHeight="1" x14ac:dyDescent="0.2">
      <c r="A42" s="398">
        <v>12</v>
      </c>
      <c r="B42" s="401" t="s">
        <v>146</v>
      </c>
      <c r="C42" s="404" t="s">
        <v>159</v>
      </c>
      <c r="D42" s="407" t="str">
        <f>IF(C42=$B$1048361,$C$1048361,IF(C42=$B$1048362,$C$1048362,IF(C42=$B$1048363,$C$1048363,IF(C42=$B$1048364,$C$1048364,IF(C42=$B$1048365,$C$1048365,IF(C42=$B$1048366,$C$1048366,IF(C42=$B$1048367,$C$1048367,IF(C42=$B$1048368,$C$1048368,IF(C42=$B$1048369,$C$1048369,IF(C42=$B$1048370,$C$1048370,IF(C42=$B$1048373,$C$1048373,IF(C42=$B$1048374,$C$1048374,IF(C42=$B$1048375,C$1048375,IF(C42=$B$1048376,$C$1048376,IF(C42=$B$1048377,$C$1048377," ")))))))))))))))</f>
        <v>Orientar el desarrollo de la Universidad mediante el direccionamiento estratégico y visión compartida de la comunidad universitaria, a fin de lograr los objetivos misionales.</v>
      </c>
      <c r="E42" s="404" t="s">
        <v>169</v>
      </c>
      <c r="F42" s="270" t="s">
        <v>263</v>
      </c>
      <c r="G42" s="270" t="s">
        <v>35</v>
      </c>
      <c r="H42" s="294" t="s">
        <v>606</v>
      </c>
      <c r="I42" s="389" t="s">
        <v>102</v>
      </c>
      <c r="J42" s="392" t="s">
        <v>609</v>
      </c>
      <c r="K42" s="437" t="s">
        <v>610</v>
      </c>
      <c r="L42" s="437" t="s">
        <v>611</v>
      </c>
      <c r="M42" s="383" t="s">
        <v>144</v>
      </c>
      <c r="N42" s="380">
        <f t="shared" ref="N42" si="145">IF(M42="ALTA",5,IF(M42="MEDIO ALTA",4,IF(M42="MEDIA",3,IF(M42="MEDIO BAJA",2,IF(M42="BAJA",1,0)))))</f>
        <v>2</v>
      </c>
      <c r="O42" s="383" t="s">
        <v>134</v>
      </c>
      <c r="P42" s="380">
        <f t="shared" ref="P42" si="146">IF(O42="ALTO",5,IF(O42="MEDIO ALTO",4,IF(O42="MEDIO",3,IF(O42="MEDIO BAJO",2,IF(O42="BAJO",1,0)))))</f>
        <v>3</v>
      </c>
      <c r="Q42" s="380">
        <f t="shared" si="59"/>
        <v>6</v>
      </c>
      <c r="R42" s="158" t="s">
        <v>322</v>
      </c>
      <c r="S42" s="159">
        <f t="shared" si="141"/>
        <v>1</v>
      </c>
      <c r="T42" s="371">
        <f t="shared" si="60"/>
        <v>1</v>
      </c>
      <c r="U42" s="371">
        <f t="shared" ref="U42" si="147">T42*0.6</f>
        <v>0.6</v>
      </c>
      <c r="V42" s="295" t="s">
        <v>612</v>
      </c>
      <c r="W42" s="462">
        <f t="shared" ref="W42" si="148">IF(R42="No_existen",5*$W$8,X42*$W$8)</f>
        <v>0.2</v>
      </c>
      <c r="X42" s="368">
        <f t="shared" si="105"/>
        <v>4</v>
      </c>
      <c r="Y42" s="267">
        <f t="shared" si="142"/>
        <v>4</v>
      </c>
      <c r="Z42" s="269" t="s">
        <v>325</v>
      </c>
      <c r="AA42" s="269"/>
      <c r="AB42" s="368">
        <f t="shared" ref="AB42" si="149">IF(R42="No_existen",5*$AB$8,AC42*$AB$8)</f>
        <v>0.15</v>
      </c>
      <c r="AC42" s="371">
        <f t="shared" ref="AC42" si="150">ROUND(AVERAGEIF(AD42:AD44,"&gt;0"),0)</f>
        <v>1</v>
      </c>
      <c r="AD42" s="268">
        <f t="shared" si="143"/>
        <v>1</v>
      </c>
      <c r="AE42" s="269" t="s">
        <v>302</v>
      </c>
      <c r="AF42" s="269" t="s">
        <v>613</v>
      </c>
      <c r="AG42" s="368">
        <f t="shared" ref="AG42" si="151">IF(R42="No_existen",5*$AG$8,AH42*$AG$8)</f>
        <v>0.1</v>
      </c>
      <c r="AH42" s="371">
        <f t="shared" ref="AH42" si="152">ROUND(AVERAGEIF(AI42:AI44,"&gt;0"),0)</f>
        <v>1</v>
      </c>
      <c r="AI42" s="268">
        <f t="shared" si="144"/>
        <v>1</v>
      </c>
      <c r="AJ42" s="269" t="s">
        <v>299</v>
      </c>
      <c r="AK42" s="269" t="s">
        <v>306</v>
      </c>
      <c r="AL42" s="368">
        <f t="shared" ref="AL42" si="153">IF(R42="No_existen",5*$AL$8,AM42*$AL$8)</f>
        <v>0.1</v>
      </c>
      <c r="AM42" s="371">
        <f t="shared" ref="AM42" si="154">ROUND(AVERAGEIF(AN42:AN44,"&gt;0"),0)</f>
        <v>1</v>
      </c>
      <c r="AN42" s="268">
        <f t="shared" si="5"/>
        <v>1</v>
      </c>
      <c r="AO42" s="269" t="s">
        <v>487</v>
      </c>
      <c r="AP42" s="371">
        <f t="shared" ref="AP42" si="155">ROUND(AVERAGE(T42,AC42,AH42,AM42),0)</f>
        <v>1</v>
      </c>
      <c r="AQ42" s="374" t="str">
        <f t="shared" ref="AQ42" si="156">IF(AP42&lt;1.5,"FUERTE",IF(AND(AP42&gt;=1.5,AP42&lt;2.5),"ACEPTABLE",IF(AP42&gt;=5,"INEXISTENTE","DÉBIL")))</f>
        <v>FUERTE</v>
      </c>
      <c r="AR42" s="358">
        <f t="shared" ref="AR42" si="157">IF(Q42=0,0,ROUND((Q42*AP42),0))</f>
        <v>6</v>
      </c>
      <c r="AS42" s="361" t="str">
        <f>IF(AR42&gt;=40,"GRAVE", IF(AR42&lt;=10, "LEVE", "MODERADO"))</f>
        <v>LEVE</v>
      </c>
      <c r="AT42" s="392" t="s">
        <v>614</v>
      </c>
      <c r="AU42" s="445">
        <v>1</v>
      </c>
      <c r="AV42" s="49" t="s">
        <v>87</v>
      </c>
      <c r="AW42" s="291" t="s">
        <v>615</v>
      </c>
      <c r="AX42" s="296">
        <v>44165</v>
      </c>
      <c r="AY42" s="100" t="s">
        <v>616</v>
      </c>
      <c r="AZ42" s="48"/>
      <c r="BA42" s="48"/>
      <c r="BB42" s="48"/>
      <c r="BC42" s="48"/>
      <c r="BD42" s="48"/>
    </row>
    <row r="43" spans="1:56" s="99" customFormat="1" ht="140.44999999999999" customHeight="1" x14ac:dyDescent="0.2">
      <c r="A43" s="398"/>
      <c r="B43" s="401"/>
      <c r="C43" s="404"/>
      <c r="D43" s="407"/>
      <c r="E43" s="404"/>
      <c r="F43" s="270" t="s">
        <v>263</v>
      </c>
      <c r="G43" s="270" t="s">
        <v>32</v>
      </c>
      <c r="H43" s="294" t="s">
        <v>607</v>
      </c>
      <c r="I43" s="389"/>
      <c r="J43" s="392"/>
      <c r="K43" s="437"/>
      <c r="L43" s="437"/>
      <c r="M43" s="383"/>
      <c r="N43" s="380"/>
      <c r="O43" s="383"/>
      <c r="P43" s="380"/>
      <c r="Q43" s="380"/>
      <c r="R43" s="158"/>
      <c r="S43" s="159">
        <f t="shared" si="141"/>
        <v>0</v>
      </c>
      <c r="T43" s="371"/>
      <c r="U43" s="371"/>
      <c r="V43" s="269"/>
      <c r="W43" s="377"/>
      <c r="X43" s="368"/>
      <c r="Y43" s="267">
        <f t="shared" si="142"/>
        <v>0</v>
      </c>
      <c r="Z43" s="269"/>
      <c r="AA43" s="269"/>
      <c r="AB43" s="368"/>
      <c r="AC43" s="371"/>
      <c r="AD43" s="268">
        <f t="shared" si="143"/>
        <v>0</v>
      </c>
      <c r="AE43" s="269"/>
      <c r="AF43" s="269"/>
      <c r="AG43" s="368"/>
      <c r="AH43" s="371"/>
      <c r="AI43" s="268">
        <f t="shared" si="144"/>
        <v>0</v>
      </c>
      <c r="AJ43" s="269"/>
      <c r="AK43" s="269"/>
      <c r="AL43" s="368"/>
      <c r="AM43" s="371"/>
      <c r="AN43" s="268">
        <f t="shared" si="5"/>
        <v>0</v>
      </c>
      <c r="AO43" s="269"/>
      <c r="AP43" s="371"/>
      <c r="AQ43" s="374"/>
      <c r="AR43" s="358"/>
      <c r="AS43" s="361"/>
      <c r="AT43" s="392"/>
      <c r="AU43" s="392"/>
      <c r="AV43" s="49"/>
      <c r="AW43" s="49"/>
      <c r="AX43" s="98"/>
      <c r="AY43" s="100"/>
      <c r="AZ43" s="48"/>
      <c r="BA43" s="48"/>
      <c r="BB43" s="48"/>
      <c r="BC43" s="48"/>
      <c r="BD43" s="48"/>
    </row>
    <row r="44" spans="1:56" s="99" customFormat="1" ht="105" customHeight="1" x14ac:dyDescent="0.2">
      <c r="A44" s="398"/>
      <c r="B44" s="401"/>
      <c r="C44" s="404"/>
      <c r="D44" s="407"/>
      <c r="E44" s="404"/>
      <c r="F44" s="270" t="s">
        <v>263</v>
      </c>
      <c r="G44" s="270" t="s">
        <v>34</v>
      </c>
      <c r="H44" s="294" t="s">
        <v>608</v>
      </c>
      <c r="I44" s="389"/>
      <c r="J44" s="392"/>
      <c r="K44" s="437"/>
      <c r="L44" s="437"/>
      <c r="M44" s="383"/>
      <c r="N44" s="380"/>
      <c r="O44" s="383"/>
      <c r="P44" s="380"/>
      <c r="Q44" s="380"/>
      <c r="R44" s="158"/>
      <c r="S44" s="159">
        <f t="shared" si="141"/>
        <v>0</v>
      </c>
      <c r="T44" s="371"/>
      <c r="U44" s="371"/>
      <c r="V44" s="269"/>
      <c r="W44" s="377"/>
      <c r="X44" s="368"/>
      <c r="Y44" s="267">
        <f t="shared" si="142"/>
        <v>0</v>
      </c>
      <c r="Z44" s="269"/>
      <c r="AA44" s="269"/>
      <c r="AB44" s="368"/>
      <c r="AC44" s="371"/>
      <c r="AD44" s="268">
        <f t="shared" si="143"/>
        <v>0</v>
      </c>
      <c r="AE44" s="269"/>
      <c r="AF44" s="269"/>
      <c r="AG44" s="368"/>
      <c r="AH44" s="371"/>
      <c r="AI44" s="268">
        <f t="shared" si="144"/>
        <v>0</v>
      </c>
      <c r="AJ44" s="269"/>
      <c r="AK44" s="269"/>
      <c r="AL44" s="368"/>
      <c r="AM44" s="371"/>
      <c r="AN44" s="268">
        <f t="shared" si="5"/>
        <v>0</v>
      </c>
      <c r="AO44" s="269"/>
      <c r="AP44" s="371"/>
      <c r="AQ44" s="374"/>
      <c r="AR44" s="358"/>
      <c r="AS44" s="361"/>
      <c r="AT44" s="392"/>
      <c r="AU44" s="392"/>
      <c r="AV44" s="49"/>
      <c r="AW44" s="49"/>
      <c r="AX44" s="98"/>
      <c r="AY44" s="100"/>
      <c r="AZ44" s="48"/>
      <c r="BA44" s="48"/>
      <c r="BB44" s="48"/>
      <c r="BC44" s="48"/>
      <c r="BD44" s="48"/>
    </row>
    <row r="45" spans="1:56" s="99" customFormat="1" ht="81.599999999999994" customHeight="1" x14ac:dyDescent="0.2">
      <c r="A45" s="398">
        <v>13</v>
      </c>
      <c r="B45" s="401" t="s">
        <v>146</v>
      </c>
      <c r="C45" s="404" t="s">
        <v>147</v>
      </c>
      <c r="D45" s="407" t="str">
        <f>IF(C45=$B$1048361,$C$1048361,IF(C45=$B$1048362,$C$1048362,IF(C45=$B$1048363,$C$1048363,IF(C45=$B$1048364,$C$1048364,IF(C45=$B$1048365,$C$1048365,IF(C45=$B$1048366,$C$1048366,IF(C45=$B$1048367,$C$1048367,IF(C45=$B$1048368,$C$1048368,IF(C45=$B$1048369,$C$1048369,IF(C45=$B$1048370,$C$1048370,IF(C45=$B$1048373,$C$1048373,IF(C45=$B$1048374,$C$1048374,IF(C45=$B$1048375,C$1048375,IF(C45=$B$1048376,$C$1048376,IF(C45=$B$1048377,$C$1048377," ")))))))))))))))</f>
        <v>Promover la calidad educativa de la Institución, mediante la administración de los programas de formación que ofrece la universidad en sus diferentes niveles, con el fin de permitir al egresado desempeñarse con idoneidad, ética y compromiso social.</v>
      </c>
      <c r="E45" s="404" t="s">
        <v>169</v>
      </c>
      <c r="F45" s="270" t="s">
        <v>263</v>
      </c>
      <c r="G45" s="270" t="s">
        <v>32</v>
      </c>
      <c r="H45" s="292" t="s">
        <v>617</v>
      </c>
      <c r="I45" s="389" t="s">
        <v>102</v>
      </c>
      <c r="J45" s="392" t="s">
        <v>619</v>
      </c>
      <c r="K45" s="389" t="s">
        <v>620</v>
      </c>
      <c r="L45" s="395" t="s">
        <v>621</v>
      </c>
      <c r="M45" s="383" t="s">
        <v>121</v>
      </c>
      <c r="N45" s="380">
        <f t="shared" ref="N45" si="158">IF(M45="ALTA",5,IF(M45="MEDIO ALTA",4,IF(M45="MEDIA",3,IF(M45="MEDIO BAJA",2,IF(M45="BAJA",1,0)))))</f>
        <v>1</v>
      </c>
      <c r="O45" s="383" t="s">
        <v>137</v>
      </c>
      <c r="P45" s="380">
        <f t="shared" ref="P45" si="159">IF(O45="ALTO",5,IF(O45="MEDIO ALTO",4,IF(O45="MEDIO",3,IF(O45="MEDIO BAJO",2,IF(O45="BAJO",1,0)))))</f>
        <v>4</v>
      </c>
      <c r="Q45" s="380">
        <f t="shared" si="59"/>
        <v>4</v>
      </c>
      <c r="R45" s="158" t="s">
        <v>322</v>
      </c>
      <c r="S45" s="159">
        <f t="shared" si="141"/>
        <v>1</v>
      </c>
      <c r="T45" s="371">
        <f t="shared" si="60"/>
        <v>1</v>
      </c>
      <c r="U45" s="371">
        <f t="shared" ref="U45" si="160">T45*0.6</f>
        <v>0.6</v>
      </c>
      <c r="V45" s="289" t="s">
        <v>622</v>
      </c>
      <c r="W45" s="462">
        <f t="shared" ref="W45" si="161">IF(R45="No_existen",5*$W$8,X45*$W$8)</f>
        <v>0.2</v>
      </c>
      <c r="X45" s="368">
        <f t="shared" si="105"/>
        <v>4</v>
      </c>
      <c r="Y45" s="267">
        <f t="shared" si="142"/>
        <v>4</v>
      </c>
      <c r="Z45" s="269" t="s">
        <v>325</v>
      </c>
      <c r="AA45" s="269"/>
      <c r="AB45" s="368">
        <f t="shared" ref="AB45" si="162">IF(R45="No_existen",5*$AB$8,AC45*$AB$8)</f>
        <v>0.15</v>
      </c>
      <c r="AC45" s="371">
        <f t="shared" ref="AC45" si="163">ROUND(AVERAGEIF(AD45:AD47,"&gt;0"),0)</f>
        <v>1</v>
      </c>
      <c r="AD45" s="268">
        <f t="shared" si="143"/>
        <v>1</v>
      </c>
      <c r="AE45" s="269" t="s">
        <v>302</v>
      </c>
      <c r="AF45" s="289" t="s">
        <v>625</v>
      </c>
      <c r="AG45" s="368">
        <f t="shared" ref="AG45" si="164">IF(R45="No_existen",5*$AG$8,AH45*$AG$8)</f>
        <v>0.1</v>
      </c>
      <c r="AH45" s="371">
        <f t="shared" ref="AH45" si="165">ROUND(AVERAGEIF(AI45:AI47,"&gt;0"),0)</f>
        <v>1</v>
      </c>
      <c r="AI45" s="268">
        <f t="shared" si="144"/>
        <v>1</v>
      </c>
      <c r="AJ45" s="269" t="s">
        <v>299</v>
      </c>
      <c r="AK45" s="269" t="s">
        <v>310</v>
      </c>
      <c r="AL45" s="368">
        <f t="shared" ref="AL45" si="166">IF(R45="No_existen",5*$AL$8,AM45*$AL$8)</f>
        <v>0.1</v>
      </c>
      <c r="AM45" s="371">
        <f t="shared" ref="AM45" si="167">ROUND(AVERAGEIF(AN45:AN47,"&gt;0"),0)</f>
        <v>1</v>
      </c>
      <c r="AN45" s="268">
        <f t="shared" si="5"/>
        <v>1</v>
      </c>
      <c r="AO45" s="269" t="s">
        <v>487</v>
      </c>
      <c r="AP45" s="371">
        <f t="shared" ref="AP45" si="168">ROUND(AVERAGE(T45,AC45,AH45,AM45),0)</f>
        <v>1</v>
      </c>
      <c r="AQ45" s="374" t="str">
        <f t="shared" ref="AQ45" si="169">IF(AP45&lt;1.5,"FUERTE",IF(AND(AP45&gt;=1.5,AP45&lt;2.5),"ACEPTABLE",IF(AP45&gt;=5,"INEXISTENTE","DÉBIL")))</f>
        <v>FUERTE</v>
      </c>
      <c r="AR45" s="358">
        <f t="shared" ref="AR45" si="170">IF(Q45=0,0,ROUND((Q45*AP45),0))</f>
        <v>4</v>
      </c>
      <c r="AS45" s="361" t="str">
        <f>IF(AR45&gt;=40,"GRAVE", IF(AR45&lt;=10, "LEVE", "MODERADO"))</f>
        <v>LEVE</v>
      </c>
      <c r="AT45" s="364" t="s">
        <v>626</v>
      </c>
      <c r="AU45" s="471">
        <v>0</v>
      </c>
      <c r="AV45" s="49" t="s">
        <v>85</v>
      </c>
      <c r="AW45" s="290" t="s">
        <v>627</v>
      </c>
      <c r="AX45" s="98">
        <v>44165</v>
      </c>
      <c r="AY45" s="100"/>
      <c r="AZ45" s="48"/>
      <c r="BA45" s="48"/>
      <c r="BB45" s="48"/>
      <c r="BC45" s="48"/>
      <c r="BD45" s="48"/>
    </row>
    <row r="46" spans="1:56" s="99" customFormat="1" ht="82.9" customHeight="1" x14ac:dyDescent="0.2">
      <c r="A46" s="398"/>
      <c r="B46" s="401"/>
      <c r="C46" s="404"/>
      <c r="D46" s="407"/>
      <c r="E46" s="404"/>
      <c r="F46" s="270" t="s">
        <v>263</v>
      </c>
      <c r="G46" s="270" t="s">
        <v>35</v>
      </c>
      <c r="H46" s="292" t="s">
        <v>618</v>
      </c>
      <c r="I46" s="389"/>
      <c r="J46" s="392"/>
      <c r="K46" s="389"/>
      <c r="L46" s="395"/>
      <c r="M46" s="383"/>
      <c r="N46" s="380"/>
      <c r="O46" s="383"/>
      <c r="P46" s="380"/>
      <c r="Q46" s="380"/>
      <c r="R46" s="158" t="s">
        <v>322</v>
      </c>
      <c r="S46" s="159">
        <f t="shared" si="141"/>
        <v>1</v>
      </c>
      <c r="T46" s="371"/>
      <c r="U46" s="371"/>
      <c r="V46" s="289" t="s">
        <v>623</v>
      </c>
      <c r="W46" s="377"/>
      <c r="X46" s="368"/>
      <c r="Y46" s="267">
        <f t="shared" si="142"/>
        <v>4</v>
      </c>
      <c r="Z46" s="269" t="s">
        <v>325</v>
      </c>
      <c r="AA46" s="269"/>
      <c r="AB46" s="368"/>
      <c r="AC46" s="371"/>
      <c r="AD46" s="268">
        <f t="shared" si="143"/>
        <v>1</v>
      </c>
      <c r="AE46" s="269" t="s">
        <v>302</v>
      </c>
      <c r="AF46" s="289" t="s">
        <v>625</v>
      </c>
      <c r="AG46" s="368"/>
      <c r="AH46" s="371"/>
      <c r="AI46" s="268">
        <f t="shared" si="144"/>
        <v>1</v>
      </c>
      <c r="AJ46" s="269" t="s">
        <v>299</v>
      </c>
      <c r="AK46" s="269" t="s">
        <v>314</v>
      </c>
      <c r="AL46" s="368"/>
      <c r="AM46" s="371"/>
      <c r="AN46" s="268">
        <f t="shared" si="5"/>
        <v>1</v>
      </c>
      <c r="AO46" s="269" t="s">
        <v>487</v>
      </c>
      <c r="AP46" s="371"/>
      <c r="AQ46" s="374"/>
      <c r="AR46" s="358"/>
      <c r="AS46" s="361"/>
      <c r="AT46" s="364"/>
      <c r="AU46" s="364"/>
      <c r="AV46" s="49" t="s">
        <v>85</v>
      </c>
      <c r="AW46" s="290" t="s">
        <v>628</v>
      </c>
      <c r="AX46" s="98">
        <v>44165</v>
      </c>
      <c r="AY46" s="100"/>
      <c r="AZ46" s="48"/>
      <c r="BA46" s="48"/>
      <c r="BB46" s="48"/>
      <c r="BC46" s="48"/>
      <c r="BD46" s="48"/>
    </row>
    <row r="47" spans="1:56" s="99" customFormat="1" ht="98.45" customHeight="1" x14ac:dyDescent="0.2">
      <c r="A47" s="398"/>
      <c r="B47" s="401"/>
      <c r="C47" s="404"/>
      <c r="D47" s="407"/>
      <c r="E47" s="404"/>
      <c r="F47" s="270"/>
      <c r="G47" s="270"/>
      <c r="H47" s="270"/>
      <c r="I47" s="389"/>
      <c r="J47" s="392"/>
      <c r="K47" s="389"/>
      <c r="L47" s="395"/>
      <c r="M47" s="383"/>
      <c r="N47" s="380"/>
      <c r="O47" s="383"/>
      <c r="P47" s="380"/>
      <c r="Q47" s="380"/>
      <c r="R47" s="158" t="s">
        <v>322</v>
      </c>
      <c r="S47" s="159">
        <f t="shared" si="141"/>
        <v>1</v>
      </c>
      <c r="T47" s="371"/>
      <c r="U47" s="371"/>
      <c r="V47" s="289" t="s">
        <v>624</v>
      </c>
      <c r="W47" s="377"/>
      <c r="X47" s="368"/>
      <c r="Y47" s="267">
        <f t="shared" si="142"/>
        <v>4</v>
      </c>
      <c r="Z47" s="269" t="s">
        <v>325</v>
      </c>
      <c r="AA47" s="269"/>
      <c r="AB47" s="368"/>
      <c r="AC47" s="371"/>
      <c r="AD47" s="268">
        <f t="shared" si="143"/>
        <v>1</v>
      </c>
      <c r="AE47" s="269" t="s">
        <v>302</v>
      </c>
      <c r="AF47" s="289" t="s">
        <v>625</v>
      </c>
      <c r="AG47" s="368"/>
      <c r="AH47" s="371"/>
      <c r="AI47" s="268">
        <f t="shared" si="144"/>
        <v>1</v>
      </c>
      <c r="AJ47" s="269" t="s">
        <v>299</v>
      </c>
      <c r="AK47" s="269" t="s">
        <v>314</v>
      </c>
      <c r="AL47" s="368"/>
      <c r="AM47" s="371"/>
      <c r="AN47" s="268">
        <f t="shared" si="5"/>
        <v>1</v>
      </c>
      <c r="AO47" s="269" t="s">
        <v>487</v>
      </c>
      <c r="AP47" s="371"/>
      <c r="AQ47" s="374"/>
      <c r="AR47" s="358"/>
      <c r="AS47" s="361"/>
      <c r="AT47" s="364"/>
      <c r="AU47" s="364"/>
      <c r="AV47" s="49" t="s">
        <v>87</v>
      </c>
      <c r="AW47" s="290" t="s">
        <v>629</v>
      </c>
      <c r="AX47" s="98">
        <v>44165</v>
      </c>
      <c r="AY47" s="100" t="s">
        <v>630</v>
      </c>
      <c r="AZ47" s="48"/>
      <c r="BA47" s="48"/>
      <c r="BB47" s="48"/>
      <c r="BC47" s="48"/>
      <c r="BD47" s="48"/>
    </row>
    <row r="48" spans="1:56" s="99" customFormat="1" ht="64.5" customHeight="1" x14ac:dyDescent="0.2">
      <c r="A48" s="398">
        <v>14</v>
      </c>
      <c r="B48" s="401" t="s">
        <v>146</v>
      </c>
      <c r="C48" s="404" t="s">
        <v>158</v>
      </c>
      <c r="D48" s="407" t="str">
        <f>IF(C48=$B$1048361,$C$1048361,IF(C48=$B$1048362,$C$1048362,IF(C48=$B$1048363,$C$1048363,IF(C48=$B$1048364,$C$1048364,IF(C48=$B$1048365,$C$1048365,IF(C48=$B$1048366,$C$1048366,IF(C48=$B$1048367,$C$1048367,IF(C48=$B$1048368,$C$1048368,IF(C48=$B$1048369,$C$1048369,IF(C48=$B$1048370,$C$1048370,IF(C48=$B$1048373,$C$1048373,IF(C48=$B$1048374,$C$1048374,IF(C48=$B$1048375,C$1048375,IF(C48=$B$1048376,$C$1048376,IF(C48=$B$1048377,$C$1048377," ")))))))))))))))</f>
        <v>Administrar y ejecutar los recursos de la institución generando en los procesos mayor eficiencia y eficacia para dar una respuesta oportuna a los servicios demandados en el cumplimiento de las funciones misionales.</v>
      </c>
      <c r="E48" s="404" t="s">
        <v>396</v>
      </c>
      <c r="F48" s="270" t="s">
        <v>263</v>
      </c>
      <c r="G48" s="270" t="s">
        <v>36</v>
      </c>
      <c r="H48" s="297" t="s">
        <v>631</v>
      </c>
      <c r="I48" s="389" t="s">
        <v>102</v>
      </c>
      <c r="J48" s="392" t="s">
        <v>632</v>
      </c>
      <c r="K48" s="436" t="s">
        <v>633</v>
      </c>
      <c r="L48" s="437" t="s">
        <v>634</v>
      </c>
      <c r="M48" s="383" t="s">
        <v>121</v>
      </c>
      <c r="N48" s="380">
        <f t="shared" ref="N48" si="171">IF(M48="ALTA",5,IF(M48="MEDIO ALTA",4,IF(M48="MEDIA",3,IF(M48="MEDIO BAJA",2,IF(M48="BAJA",1,0)))))</f>
        <v>1</v>
      </c>
      <c r="O48" s="383" t="s">
        <v>133</v>
      </c>
      <c r="P48" s="380">
        <f t="shared" ref="P48" si="172">IF(O48="ALTO",5,IF(O48="MEDIO ALTO",4,IF(O48="MEDIO",3,IF(O48="MEDIO BAJO",2,IF(O48="BAJO",1,0)))))</f>
        <v>5</v>
      </c>
      <c r="Q48" s="380">
        <f t="shared" si="59"/>
        <v>5</v>
      </c>
      <c r="R48" s="158" t="s">
        <v>322</v>
      </c>
      <c r="S48" s="159">
        <f t="shared" si="141"/>
        <v>1</v>
      </c>
      <c r="T48" s="371">
        <f t="shared" si="60"/>
        <v>1</v>
      </c>
      <c r="U48" s="371">
        <f t="shared" ref="U48" si="173">T48*0.6</f>
        <v>0.6</v>
      </c>
      <c r="V48" s="295" t="s">
        <v>635</v>
      </c>
      <c r="W48" s="462">
        <f t="shared" ref="W48" si="174">IF(R48="No_existen",5*$W$8,X48*$W$8)</f>
        <v>0.2</v>
      </c>
      <c r="X48" s="368">
        <f t="shared" si="105"/>
        <v>4</v>
      </c>
      <c r="Y48" s="267">
        <f t="shared" si="142"/>
        <v>4</v>
      </c>
      <c r="Z48" s="269" t="s">
        <v>325</v>
      </c>
      <c r="AA48" s="269"/>
      <c r="AB48" s="368">
        <f t="shared" ref="AB48" si="175">IF(R48="No_existen",5*$AB$8,AC48*$AB$8)</f>
        <v>0.15</v>
      </c>
      <c r="AC48" s="371">
        <f t="shared" ref="AC48" si="176">ROUND(AVERAGEIF(AD48:AD50,"&gt;0"),0)</f>
        <v>1</v>
      </c>
      <c r="AD48" s="268">
        <f t="shared" si="143"/>
        <v>1</v>
      </c>
      <c r="AE48" s="269" t="s">
        <v>302</v>
      </c>
      <c r="AF48" s="295" t="s">
        <v>638</v>
      </c>
      <c r="AG48" s="368">
        <f t="shared" ref="AG48" si="177">IF(R48="No_existen",5*$AG$8,AH48*$AG$8)</f>
        <v>0.1</v>
      </c>
      <c r="AH48" s="371">
        <f t="shared" ref="AH48" si="178">ROUND(AVERAGEIF(AI48:AI50,"&gt;0"),0)</f>
        <v>1</v>
      </c>
      <c r="AI48" s="268">
        <f t="shared" si="144"/>
        <v>1</v>
      </c>
      <c r="AJ48" s="269" t="s">
        <v>299</v>
      </c>
      <c r="AK48" s="269" t="s">
        <v>306</v>
      </c>
      <c r="AL48" s="368">
        <f t="shared" ref="AL48" si="179">IF(R48="No_existen",5*$AL$8,AM48*$AL$8)</f>
        <v>0.1</v>
      </c>
      <c r="AM48" s="371">
        <f t="shared" ref="AM48" si="180">ROUND(AVERAGEIF(AN48:AN50,"&gt;0"),0)</f>
        <v>1</v>
      </c>
      <c r="AN48" s="268">
        <f t="shared" si="5"/>
        <v>1</v>
      </c>
      <c r="AO48" s="269" t="s">
        <v>487</v>
      </c>
      <c r="AP48" s="371">
        <f t="shared" ref="AP48" si="181">ROUND(AVERAGE(T48,AC48,AH48,AM48),0)</f>
        <v>1</v>
      </c>
      <c r="AQ48" s="374" t="str">
        <f t="shared" ref="AQ48" si="182">IF(AP48&lt;1.5,"FUERTE",IF(AND(AP48&gt;=1.5,AP48&lt;2.5),"ACEPTABLE",IF(AP48&gt;=5,"INEXISTENTE","DÉBIL")))</f>
        <v>FUERTE</v>
      </c>
      <c r="AR48" s="358">
        <f t="shared" ref="AR48" si="183">IF(Q48=0,0,ROUND((Q48*AP48),0))</f>
        <v>5</v>
      </c>
      <c r="AS48" s="361" t="str">
        <f>IF(AR48&gt;=40,"GRAVE", IF(AR48&lt;=10, "LEVE", "MODERADO"))</f>
        <v>LEVE</v>
      </c>
      <c r="AT48" s="392" t="s">
        <v>640</v>
      </c>
      <c r="AU48" s="392" t="s">
        <v>641</v>
      </c>
      <c r="AV48" s="49" t="s">
        <v>87</v>
      </c>
      <c r="AW48" s="291" t="s">
        <v>642</v>
      </c>
      <c r="AX48" s="296">
        <v>43994</v>
      </c>
      <c r="AY48" s="100" t="s">
        <v>491</v>
      </c>
      <c r="AZ48" s="48"/>
      <c r="BA48" s="48"/>
      <c r="BB48" s="48"/>
      <c r="BC48" s="48"/>
      <c r="BD48" s="48"/>
    </row>
    <row r="49" spans="1:56" s="99" customFormat="1" ht="64.5" customHeight="1" x14ac:dyDescent="0.2">
      <c r="A49" s="398"/>
      <c r="B49" s="401"/>
      <c r="C49" s="404"/>
      <c r="D49" s="407"/>
      <c r="E49" s="404"/>
      <c r="F49" s="270"/>
      <c r="G49" s="270"/>
      <c r="H49" s="270"/>
      <c r="I49" s="389"/>
      <c r="J49" s="392"/>
      <c r="K49" s="436"/>
      <c r="L49" s="437"/>
      <c r="M49" s="383"/>
      <c r="N49" s="380"/>
      <c r="O49" s="383"/>
      <c r="P49" s="380"/>
      <c r="Q49" s="380"/>
      <c r="R49" s="158" t="s">
        <v>322</v>
      </c>
      <c r="S49" s="159">
        <f t="shared" si="141"/>
        <v>1</v>
      </c>
      <c r="T49" s="371"/>
      <c r="U49" s="371"/>
      <c r="V49" s="295" t="s">
        <v>636</v>
      </c>
      <c r="W49" s="377"/>
      <c r="X49" s="368"/>
      <c r="Y49" s="267">
        <f t="shared" si="142"/>
        <v>4</v>
      </c>
      <c r="Z49" s="269" t="s">
        <v>325</v>
      </c>
      <c r="AA49" s="269"/>
      <c r="AB49" s="368"/>
      <c r="AC49" s="371"/>
      <c r="AD49" s="268">
        <f t="shared" si="143"/>
        <v>1</v>
      </c>
      <c r="AE49" s="269" t="s">
        <v>302</v>
      </c>
      <c r="AF49" s="295" t="s">
        <v>639</v>
      </c>
      <c r="AG49" s="368"/>
      <c r="AH49" s="371"/>
      <c r="AI49" s="268">
        <f t="shared" si="144"/>
        <v>1</v>
      </c>
      <c r="AJ49" s="269" t="s">
        <v>299</v>
      </c>
      <c r="AK49" s="269" t="s">
        <v>308</v>
      </c>
      <c r="AL49" s="368"/>
      <c r="AM49" s="371"/>
      <c r="AN49" s="268">
        <f t="shared" si="5"/>
        <v>1</v>
      </c>
      <c r="AO49" s="269" t="s">
        <v>487</v>
      </c>
      <c r="AP49" s="371"/>
      <c r="AQ49" s="374"/>
      <c r="AR49" s="358"/>
      <c r="AS49" s="361"/>
      <c r="AT49" s="392"/>
      <c r="AU49" s="392"/>
      <c r="AV49" s="49" t="s">
        <v>85</v>
      </c>
      <c r="AW49" s="291" t="s">
        <v>643</v>
      </c>
      <c r="AX49" s="296">
        <v>44165</v>
      </c>
      <c r="AY49" s="100"/>
      <c r="AZ49" s="48"/>
      <c r="BA49" s="48"/>
      <c r="BB49" s="48"/>
      <c r="BC49" s="48"/>
      <c r="BD49" s="48"/>
    </row>
    <row r="50" spans="1:56" s="99" customFormat="1" ht="64.5" customHeight="1" x14ac:dyDescent="0.2">
      <c r="A50" s="398"/>
      <c r="B50" s="401"/>
      <c r="C50" s="404"/>
      <c r="D50" s="407"/>
      <c r="E50" s="404"/>
      <c r="F50" s="270"/>
      <c r="G50" s="270"/>
      <c r="H50" s="270"/>
      <c r="I50" s="389"/>
      <c r="J50" s="392"/>
      <c r="K50" s="436"/>
      <c r="L50" s="437"/>
      <c r="M50" s="383"/>
      <c r="N50" s="380"/>
      <c r="O50" s="383"/>
      <c r="P50" s="380"/>
      <c r="Q50" s="380"/>
      <c r="R50" s="158" t="s">
        <v>322</v>
      </c>
      <c r="S50" s="159">
        <f t="shared" si="141"/>
        <v>1</v>
      </c>
      <c r="T50" s="371"/>
      <c r="U50" s="371"/>
      <c r="V50" s="295" t="s">
        <v>637</v>
      </c>
      <c r="W50" s="377"/>
      <c r="X50" s="368"/>
      <c r="Y50" s="267">
        <f t="shared" si="142"/>
        <v>4</v>
      </c>
      <c r="Z50" s="269" t="s">
        <v>325</v>
      </c>
      <c r="AA50" s="269"/>
      <c r="AB50" s="368"/>
      <c r="AC50" s="371"/>
      <c r="AD50" s="268">
        <f t="shared" si="143"/>
        <v>1</v>
      </c>
      <c r="AE50" s="269" t="s">
        <v>302</v>
      </c>
      <c r="AF50" s="295" t="s">
        <v>639</v>
      </c>
      <c r="AG50" s="368"/>
      <c r="AH50" s="371"/>
      <c r="AI50" s="268">
        <f t="shared" si="144"/>
        <v>1</v>
      </c>
      <c r="AJ50" s="269" t="s">
        <v>299</v>
      </c>
      <c r="AK50" s="269" t="s">
        <v>314</v>
      </c>
      <c r="AL50" s="368"/>
      <c r="AM50" s="371"/>
      <c r="AN50" s="268">
        <f t="shared" si="5"/>
        <v>1</v>
      </c>
      <c r="AO50" s="269" t="s">
        <v>487</v>
      </c>
      <c r="AP50" s="371"/>
      <c r="AQ50" s="374"/>
      <c r="AR50" s="358"/>
      <c r="AS50" s="361"/>
      <c r="AT50" s="392"/>
      <c r="AU50" s="392"/>
      <c r="AV50" s="49" t="s">
        <v>85</v>
      </c>
      <c r="AW50" s="291" t="s">
        <v>644</v>
      </c>
      <c r="AX50" s="296">
        <v>44165</v>
      </c>
      <c r="AY50" s="100"/>
      <c r="AZ50" s="48"/>
      <c r="BA50" s="48"/>
      <c r="BB50" s="48"/>
      <c r="BC50" s="48"/>
      <c r="BD50" s="48"/>
    </row>
    <row r="51" spans="1:56" s="99" customFormat="1" ht="64.5" customHeight="1" x14ac:dyDescent="0.2">
      <c r="A51" s="398">
        <v>15</v>
      </c>
      <c r="B51" s="401" t="s">
        <v>146</v>
      </c>
      <c r="C51" s="404" t="s">
        <v>158</v>
      </c>
      <c r="D51" s="407" t="str">
        <f>IF(C51=$B$1048361,$C$1048361,IF(C51=$B$1048362,$C$1048362,IF(C51=$B$1048363,$C$1048363,IF(C51=$B$1048364,$C$1048364,IF(C51=$B$1048365,$C$1048365,IF(C51=$B$1048366,$C$1048366,IF(C51=$B$1048367,$C$1048367,IF(C51=$B$1048368,$C$1048368,IF(C51=$B$1048369,$C$1048369,IF(C51=$B$1048370,$C$1048370,IF(C51=$B$1048373,$C$1048373,IF(C51=$B$1048374,$C$1048374,IF(C51=$B$1048375,C$1048375,IF(C51=$B$1048376,$C$1048376,IF(C51=$B$1048377,$C$1048377," ")))))))))))))))</f>
        <v>Administrar y ejecutar los recursos de la institución generando en los procesos mayor eficiencia y eficacia para dar una respuesta oportuna a los servicios demandados en el cumplimiento de las funciones misionales.</v>
      </c>
      <c r="E51" s="404" t="s">
        <v>188</v>
      </c>
      <c r="F51" s="270" t="s">
        <v>263</v>
      </c>
      <c r="G51" s="270" t="s">
        <v>35</v>
      </c>
      <c r="H51" s="76" t="s">
        <v>645</v>
      </c>
      <c r="I51" s="389" t="s">
        <v>141</v>
      </c>
      <c r="J51" s="392" t="s">
        <v>646</v>
      </c>
      <c r="K51" s="395" t="s">
        <v>647</v>
      </c>
      <c r="L51" s="389" t="s">
        <v>648</v>
      </c>
      <c r="M51" s="383" t="s">
        <v>121</v>
      </c>
      <c r="N51" s="380">
        <f t="shared" ref="N51" si="184">IF(M51="ALTA",5,IF(M51="MEDIO ALTA",4,IF(M51="MEDIA",3,IF(M51="MEDIO BAJA",2,IF(M51="BAJA",1,0)))))</f>
        <v>1</v>
      </c>
      <c r="O51" s="383" t="s">
        <v>133</v>
      </c>
      <c r="P51" s="380">
        <f t="shared" ref="P51" si="185">IF(O51="ALTO",5,IF(O51="MEDIO ALTO",4,IF(O51="MEDIO",3,IF(O51="MEDIO BAJO",2,IF(O51="BAJO",1,0)))))</f>
        <v>5</v>
      </c>
      <c r="Q51" s="380">
        <f t="shared" si="59"/>
        <v>5</v>
      </c>
      <c r="R51" s="158" t="s">
        <v>322</v>
      </c>
      <c r="S51" s="159">
        <f t="shared" si="141"/>
        <v>1</v>
      </c>
      <c r="T51" s="371">
        <f t="shared" si="60"/>
        <v>1</v>
      </c>
      <c r="U51" s="371">
        <f t="shared" ref="U51" si="186">T51*0.6</f>
        <v>0.6</v>
      </c>
      <c r="V51" s="289" t="s">
        <v>649</v>
      </c>
      <c r="W51" s="462">
        <f t="shared" ref="W51" si="187">IF(R51="No_existen",5*$W$8,X51*$W$8)</f>
        <v>0.1</v>
      </c>
      <c r="X51" s="368">
        <f t="shared" si="105"/>
        <v>2</v>
      </c>
      <c r="Y51" s="267">
        <f t="shared" si="142"/>
        <v>2</v>
      </c>
      <c r="Z51" s="269" t="s">
        <v>326</v>
      </c>
      <c r="AA51" s="269"/>
      <c r="AB51" s="368">
        <f t="shared" ref="AB51" si="188">IF(R51="No_existen",5*$AB$8,AC51*$AB$8)</f>
        <v>0.15</v>
      </c>
      <c r="AC51" s="371">
        <f t="shared" ref="AC51" si="189">ROUND(AVERAGEIF(AD51:AD53,"&gt;0"),0)</f>
        <v>1</v>
      </c>
      <c r="AD51" s="268">
        <f t="shared" si="143"/>
        <v>1</v>
      </c>
      <c r="AE51" s="269" t="s">
        <v>302</v>
      </c>
      <c r="AF51" s="289" t="s">
        <v>650</v>
      </c>
      <c r="AG51" s="368">
        <f t="shared" ref="AG51" si="190">IF(R51="No_existen",5*$AG$8,AH51*$AG$8)</f>
        <v>0.1</v>
      </c>
      <c r="AH51" s="371">
        <f t="shared" ref="AH51" si="191">ROUND(AVERAGEIF(AI51:AI53,"&gt;0"),0)</f>
        <v>1</v>
      </c>
      <c r="AI51" s="268">
        <f t="shared" si="144"/>
        <v>1</v>
      </c>
      <c r="AJ51" s="269" t="s">
        <v>299</v>
      </c>
      <c r="AK51" s="269" t="s">
        <v>307</v>
      </c>
      <c r="AL51" s="368">
        <f t="shared" ref="AL51" si="192">IF(R51="No_existen",5*$AL$8,AM51*$AL$8)</f>
        <v>0.4</v>
      </c>
      <c r="AM51" s="371">
        <f t="shared" ref="AM51" si="193">ROUND(AVERAGEIF(AN51:AN53,"&gt;0"),0)</f>
        <v>4</v>
      </c>
      <c r="AN51" s="268">
        <f t="shared" si="5"/>
        <v>4</v>
      </c>
      <c r="AO51" s="269" t="s">
        <v>510</v>
      </c>
      <c r="AP51" s="371">
        <f t="shared" ref="AP51" si="194">ROUND(AVERAGE(T51,AC51,AH51,AM51),0)</f>
        <v>2</v>
      </c>
      <c r="AQ51" s="374" t="str">
        <f t="shared" ref="AQ51" si="195">IF(AP51&lt;1.5,"FUERTE",IF(AND(AP51&gt;=1.5,AP51&lt;2.5),"ACEPTABLE",IF(AP51&gt;=5,"INEXISTENTE","DÉBIL")))</f>
        <v>ACEPTABLE</v>
      </c>
      <c r="AR51" s="358">
        <f t="shared" ref="AR51" si="196">IF(Q51=0,0,ROUND((Q51*AP51),0))</f>
        <v>10</v>
      </c>
      <c r="AS51" s="361" t="str">
        <f>IF(AR51&gt;=40,"GRAVE", IF(AR51&lt;=10, "LEVE", "MODERADO"))</f>
        <v>LEVE</v>
      </c>
      <c r="AT51" s="364" t="s">
        <v>651</v>
      </c>
      <c r="AU51" s="364" t="s">
        <v>652</v>
      </c>
      <c r="AV51" s="49" t="s">
        <v>85</v>
      </c>
      <c r="AW51" s="290" t="s">
        <v>653</v>
      </c>
      <c r="AX51" s="98">
        <v>44196</v>
      </c>
      <c r="AY51" s="100"/>
      <c r="AZ51" s="48"/>
      <c r="BA51" s="48"/>
      <c r="BB51" s="48"/>
      <c r="BC51" s="48"/>
      <c r="BD51" s="48"/>
    </row>
    <row r="52" spans="1:56" s="99" customFormat="1" ht="64.5" customHeight="1" x14ac:dyDescent="0.2">
      <c r="A52" s="398"/>
      <c r="B52" s="401"/>
      <c r="C52" s="404"/>
      <c r="D52" s="407"/>
      <c r="E52" s="404"/>
      <c r="F52" s="270"/>
      <c r="G52" s="270"/>
      <c r="H52" s="270"/>
      <c r="I52" s="389"/>
      <c r="J52" s="392"/>
      <c r="K52" s="395"/>
      <c r="L52" s="389"/>
      <c r="M52" s="383"/>
      <c r="N52" s="380"/>
      <c r="O52" s="383"/>
      <c r="P52" s="380"/>
      <c r="Q52" s="380"/>
      <c r="R52" s="158"/>
      <c r="S52" s="159">
        <f t="shared" si="141"/>
        <v>0</v>
      </c>
      <c r="T52" s="371"/>
      <c r="U52" s="371"/>
      <c r="V52" s="269"/>
      <c r="W52" s="377"/>
      <c r="X52" s="368"/>
      <c r="Y52" s="267">
        <f t="shared" si="142"/>
        <v>0</v>
      </c>
      <c r="Z52" s="269"/>
      <c r="AA52" s="269"/>
      <c r="AB52" s="368"/>
      <c r="AC52" s="371"/>
      <c r="AD52" s="268">
        <f t="shared" si="143"/>
        <v>0</v>
      </c>
      <c r="AE52" s="269"/>
      <c r="AF52" s="269"/>
      <c r="AG52" s="368"/>
      <c r="AH52" s="371"/>
      <c r="AI52" s="268">
        <f t="shared" si="144"/>
        <v>0</v>
      </c>
      <c r="AJ52" s="269"/>
      <c r="AK52" s="269"/>
      <c r="AL52" s="368"/>
      <c r="AM52" s="371"/>
      <c r="AN52" s="268">
        <f t="shared" si="5"/>
        <v>0</v>
      </c>
      <c r="AO52" s="269"/>
      <c r="AP52" s="371"/>
      <c r="AQ52" s="374"/>
      <c r="AR52" s="358"/>
      <c r="AS52" s="361"/>
      <c r="AT52" s="364"/>
      <c r="AU52" s="364"/>
      <c r="AV52" s="49" t="s">
        <v>85</v>
      </c>
      <c r="AW52" s="290" t="s">
        <v>654</v>
      </c>
      <c r="AX52" s="98">
        <v>44196</v>
      </c>
      <c r="AY52" s="100"/>
      <c r="AZ52" s="48"/>
      <c r="BA52" s="48"/>
      <c r="BB52" s="48"/>
      <c r="BC52" s="48"/>
      <c r="BD52" s="48"/>
    </row>
    <row r="53" spans="1:56" s="99" customFormat="1" ht="64.5" customHeight="1" x14ac:dyDescent="0.2">
      <c r="A53" s="398"/>
      <c r="B53" s="401"/>
      <c r="C53" s="404"/>
      <c r="D53" s="407"/>
      <c r="E53" s="404"/>
      <c r="F53" s="270"/>
      <c r="G53" s="270"/>
      <c r="H53" s="270"/>
      <c r="I53" s="389"/>
      <c r="J53" s="392"/>
      <c r="K53" s="395"/>
      <c r="L53" s="389"/>
      <c r="M53" s="383"/>
      <c r="N53" s="380"/>
      <c r="O53" s="383"/>
      <c r="P53" s="380"/>
      <c r="Q53" s="380"/>
      <c r="R53" s="158"/>
      <c r="S53" s="159">
        <f t="shared" si="141"/>
        <v>0</v>
      </c>
      <c r="T53" s="371"/>
      <c r="U53" s="371"/>
      <c r="V53" s="269"/>
      <c r="W53" s="377"/>
      <c r="X53" s="368"/>
      <c r="Y53" s="267">
        <f t="shared" si="142"/>
        <v>0</v>
      </c>
      <c r="Z53" s="269"/>
      <c r="AA53" s="269"/>
      <c r="AB53" s="368"/>
      <c r="AC53" s="371"/>
      <c r="AD53" s="268">
        <f t="shared" si="143"/>
        <v>0</v>
      </c>
      <c r="AE53" s="269"/>
      <c r="AF53" s="269"/>
      <c r="AG53" s="368"/>
      <c r="AH53" s="371"/>
      <c r="AI53" s="268">
        <f t="shared" si="144"/>
        <v>0</v>
      </c>
      <c r="AJ53" s="269"/>
      <c r="AK53" s="269"/>
      <c r="AL53" s="368"/>
      <c r="AM53" s="371"/>
      <c r="AN53" s="268">
        <f t="shared" si="5"/>
        <v>0</v>
      </c>
      <c r="AO53" s="269"/>
      <c r="AP53" s="371"/>
      <c r="AQ53" s="374"/>
      <c r="AR53" s="358"/>
      <c r="AS53" s="361"/>
      <c r="AT53" s="364"/>
      <c r="AU53" s="364"/>
      <c r="AV53" s="49"/>
      <c r="AW53" s="49"/>
      <c r="AX53" s="98"/>
      <c r="AY53" s="100"/>
      <c r="AZ53" s="48"/>
      <c r="BA53" s="48"/>
      <c r="BB53" s="48"/>
      <c r="BC53" s="48"/>
      <c r="BD53" s="48"/>
    </row>
    <row r="54" spans="1:56" s="99" customFormat="1" ht="64.5" customHeight="1" x14ac:dyDescent="0.2">
      <c r="A54" s="398">
        <v>16</v>
      </c>
      <c r="B54" s="401" t="s">
        <v>146</v>
      </c>
      <c r="C54" s="404" t="s">
        <v>158</v>
      </c>
      <c r="D54" s="407" t="str">
        <f>IF(C54=$B$1048361,$C$1048361,IF(C54=$B$1048362,$C$1048362,IF(C54=$B$1048363,$C$1048363,IF(C54=$B$1048364,$C$1048364,IF(C54=$B$1048365,$C$1048365,IF(C54=$B$1048366,$C$1048366,IF(C54=$B$1048367,$C$1048367,IF(C54=$B$1048368,$C$1048368,IF(C54=$B$1048369,$C$1048369,IF(C54=$B$1048370,$C$1048370,IF(C54=$B$1048373,$C$1048373,IF(C54=$B$1048374,$C$1048374,IF(C54=$B$1048375,C$1048375,IF(C54=$B$1048376,$C$1048376,IF(C54=$B$1048377,$C$1048377," ")))))))))))))))</f>
        <v>Administrar y ejecutar los recursos de la institución generando en los procesos mayor eficiencia y eficacia para dar una respuesta oportuna a los servicios demandados en el cumplimiento de las funciones misionales.</v>
      </c>
      <c r="E54" s="404" t="s">
        <v>168</v>
      </c>
      <c r="F54" s="270" t="s">
        <v>263</v>
      </c>
      <c r="G54" s="270" t="s">
        <v>32</v>
      </c>
      <c r="H54" s="76" t="s">
        <v>655</v>
      </c>
      <c r="I54" s="389" t="s">
        <v>100</v>
      </c>
      <c r="J54" s="392" t="s">
        <v>658</v>
      </c>
      <c r="K54" s="395" t="s">
        <v>659</v>
      </c>
      <c r="L54" s="389" t="s">
        <v>660</v>
      </c>
      <c r="M54" s="383" t="s">
        <v>121</v>
      </c>
      <c r="N54" s="380">
        <f t="shared" ref="N54" si="197">IF(M54="ALTA",5,IF(M54="MEDIO ALTA",4,IF(M54="MEDIA",3,IF(M54="MEDIO BAJA",2,IF(M54="BAJA",1,0)))))</f>
        <v>1</v>
      </c>
      <c r="O54" s="383" t="s">
        <v>134</v>
      </c>
      <c r="P54" s="380">
        <f t="shared" ref="P54" si="198">IF(O54="ALTO",5,IF(O54="MEDIO ALTO",4,IF(O54="MEDIO",3,IF(O54="MEDIO BAJO",2,IF(O54="BAJO",1,0)))))</f>
        <v>3</v>
      </c>
      <c r="Q54" s="380">
        <f t="shared" si="59"/>
        <v>3</v>
      </c>
      <c r="R54" s="158" t="s">
        <v>322</v>
      </c>
      <c r="S54" s="159">
        <f t="shared" si="141"/>
        <v>1</v>
      </c>
      <c r="T54" s="371">
        <f t="shared" si="60"/>
        <v>1</v>
      </c>
      <c r="U54" s="371">
        <f t="shared" ref="U54" si="199">T54*0.6</f>
        <v>0.6</v>
      </c>
      <c r="V54" s="290" t="s">
        <v>661</v>
      </c>
      <c r="W54" s="462">
        <f t="shared" ref="W54" si="200">IF(R54="No_existen",5*$W$8,X54*$W$8)</f>
        <v>0.05</v>
      </c>
      <c r="X54" s="368">
        <f t="shared" si="105"/>
        <v>1</v>
      </c>
      <c r="Y54" s="267">
        <f t="shared" si="142"/>
        <v>1</v>
      </c>
      <c r="Z54" s="269" t="s">
        <v>327</v>
      </c>
      <c r="AA54" s="269" t="s">
        <v>664</v>
      </c>
      <c r="AB54" s="368">
        <f t="shared" ref="AB54" si="201">IF(R54="No_existen",5*$AB$8,AC54*$AB$8)</f>
        <v>0.15</v>
      </c>
      <c r="AC54" s="371">
        <f t="shared" ref="AC54" si="202">ROUND(AVERAGEIF(AD54:AD56,"&gt;0"),0)</f>
        <v>1</v>
      </c>
      <c r="AD54" s="268">
        <f t="shared" si="143"/>
        <v>1</v>
      </c>
      <c r="AE54" s="269" t="s">
        <v>302</v>
      </c>
      <c r="AF54" s="289" t="s">
        <v>666</v>
      </c>
      <c r="AG54" s="368">
        <f t="shared" ref="AG54" si="203">IF(R54="No_existen",5*$AG$8,AH54*$AG$8)</f>
        <v>0.1</v>
      </c>
      <c r="AH54" s="371">
        <f t="shared" ref="AH54" si="204">ROUND(AVERAGEIF(AI54:AI56,"&gt;0"),0)</f>
        <v>1</v>
      </c>
      <c r="AI54" s="268">
        <f t="shared" si="144"/>
        <v>1</v>
      </c>
      <c r="AJ54" s="269" t="s">
        <v>299</v>
      </c>
      <c r="AK54" s="269" t="s">
        <v>314</v>
      </c>
      <c r="AL54" s="368">
        <f t="shared" ref="AL54" si="205">IF(R54="No_existen",5*$AL$8,AM54*$AL$8)</f>
        <v>0.2</v>
      </c>
      <c r="AM54" s="371">
        <f t="shared" ref="AM54" si="206">ROUND(AVERAGEIF(AN54:AN56,"&gt;0"),0)</f>
        <v>2</v>
      </c>
      <c r="AN54" s="268">
        <f t="shared" si="5"/>
        <v>4</v>
      </c>
      <c r="AO54" s="269" t="s">
        <v>510</v>
      </c>
      <c r="AP54" s="371">
        <f t="shared" ref="AP54" si="207">ROUND(AVERAGE(T54,AC54,AH54,AM54),0)</f>
        <v>1</v>
      </c>
      <c r="AQ54" s="374" t="str">
        <f t="shared" ref="AQ54" si="208">IF(AP54&lt;1.5,"FUERTE",IF(AND(AP54&gt;=1.5,AP54&lt;2.5),"ACEPTABLE",IF(AP54&gt;=5,"INEXISTENTE","DÉBIL")))</f>
        <v>FUERTE</v>
      </c>
      <c r="AR54" s="358">
        <f t="shared" ref="AR54" si="209">IF(Q54=0,0,ROUND((Q54*AP54),0))</f>
        <v>3</v>
      </c>
      <c r="AS54" s="361" t="str">
        <f>IF(AR54&gt;=40,"GRAVE", IF(AR54&lt;=10, "LEVE", "MODERADO"))</f>
        <v>LEVE</v>
      </c>
      <c r="AT54" s="364" t="s">
        <v>669</v>
      </c>
      <c r="AU54" s="471">
        <v>0</v>
      </c>
      <c r="AV54" s="49" t="s">
        <v>84</v>
      </c>
      <c r="AW54" s="49"/>
      <c r="AX54" s="98"/>
      <c r="AY54" s="100"/>
      <c r="AZ54" s="48"/>
      <c r="BA54" s="48"/>
      <c r="BB54" s="48"/>
      <c r="BC54" s="48"/>
      <c r="BD54" s="48"/>
    </row>
    <row r="55" spans="1:56" s="99" customFormat="1" ht="64.5" customHeight="1" x14ac:dyDescent="0.2">
      <c r="A55" s="398"/>
      <c r="B55" s="401"/>
      <c r="C55" s="404"/>
      <c r="D55" s="407"/>
      <c r="E55" s="404"/>
      <c r="F55" s="270" t="s">
        <v>263</v>
      </c>
      <c r="G55" s="270" t="s">
        <v>33</v>
      </c>
      <c r="H55" s="76" t="s">
        <v>656</v>
      </c>
      <c r="I55" s="389"/>
      <c r="J55" s="392"/>
      <c r="K55" s="395"/>
      <c r="L55" s="389"/>
      <c r="M55" s="383"/>
      <c r="N55" s="380"/>
      <c r="O55" s="383"/>
      <c r="P55" s="380"/>
      <c r="Q55" s="380"/>
      <c r="R55" s="158" t="s">
        <v>322</v>
      </c>
      <c r="S55" s="159">
        <f t="shared" si="141"/>
        <v>1</v>
      </c>
      <c r="T55" s="371"/>
      <c r="U55" s="371"/>
      <c r="V55" s="290" t="s">
        <v>662</v>
      </c>
      <c r="W55" s="377"/>
      <c r="X55" s="368"/>
      <c r="Y55" s="267">
        <f t="shared" si="142"/>
        <v>2</v>
      </c>
      <c r="Z55" s="269" t="s">
        <v>326</v>
      </c>
      <c r="AA55" s="269"/>
      <c r="AB55" s="368"/>
      <c r="AC55" s="371"/>
      <c r="AD55" s="268">
        <f t="shared" si="143"/>
        <v>1</v>
      </c>
      <c r="AE55" s="269" t="s">
        <v>302</v>
      </c>
      <c r="AF55" s="289" t="s">
        <v>667</v>
      </c>
      <c r="AG55" s="368"/>
      <c r="AH55" s="371"/>
      <c r="AI55" s="268">
        <f t="shared" si="144"/>
        <v>1</v>
      </c>
      <c r="AJ55" s="269" t="s">
        <v>299</v>
      </c>
      <c r="AK55" s="269" t="s">
        <v>314</v>
      </c>
      <c r="AL55" s="368"/>
      <c r="AM55" s="371"/>
      <c r="AN55" s="268">
        <f t="shared" si="5"/>
        <v>1</v>
      </c>
      <c r="AO55" s="269" t="s">
        <v>487</v>
      </c>
      <c r="AP55" s="371"/>
      <c r="AQ55" s="374"/>
      <c r="AR55" s="358"/>
      <c r="AS55" s="361"/>
      <c r="AT55" s="364"/>
      <c r="AU55" s="364"/>
      <c r="AV55" s="49"/>
      <c r="AW55" s="49"/>
      <c r="AX55" s="98"/>
      <c r="AY55" s="100"/>
      <c r="AZ55" s="48"/>
      <c r="BA55" s="48"/>
      <c r="BB55" s="48"/>
      <c r="BC55" s="48"/>
      <c r="BD55" s="48"/>
    </row>
    <row r="56" spans="1:56" s="99" customFormat="1" ht="64.5" customHeight="1" x14ac:dyDescent="0.2">
      <c r="A56" s="398"/>
      <c r="B56" s="401"/>
      <c r="C56" s="404"/>
      <c r="D56" s="407"/>
      <c r="E56" s="404"/>
      <c r="F56" s="270" t="s">
        <v>263</v>
      </c>
      <c r="G56" s="270" t="s">
        <v>36</v>
      </c>
      <c r="H56" s="76" t="s">
        <v>657</v>
      </c>
      <c r="I56" s="389"/>
      <c r="J56" s="392"/>
      <c r="K56" s="395"/>
      <c r="L56" s="389"/>
      <c r="M56" s="383"/>
      <c r="N56" s="380"/>
      <c r="O56" s="383"/>
      <c r="P56" s="380"/>
      <c r="Q56" s="380"/>
      <c r="R56" s="158" t="s">
        <v>322</v>
      </c>
      <c r="S56" s="159">
        <f t="shared" si="141"/>
        <v>1</v>
      </c>
      <c r="T56" s="371"/>
      <c r="U56" s="371"/>
      <c r="V56" s="290" t="s">
        <v>663</v>
      </c>
      <c r="W56" s="377"/>
      <c r="X56" s="368"/>
      <c r="Y56" s="267">
        <f t="shared" si="142"/>
        <v>1</v>
      </c>
      <c r="Z56" s="269" t="s">
        <v>327</v>
      </c>
      <c r="AA56" s="269" t="s">
        <v>665</v>
      </c>
      <c r="AB56" s="368"/>
      <c r="AC56" s="371"/>
      <c r="AD56" s="268">
        <f t="shared" si="143"/>
        <v>1</v>
      </c>
      <c r="AE56" s="269" t="s">
        <v>302</v>
      </c>
      <c r="AF56" s="289" t="s">
        <v>668</v>
      </c>
      <c r="AG56" s="368"/>
      <c r="AH56" s="371"/>
      <c r="AI56" s="268">
        <f t="shared" si="144"/>
        <v>1</v>
      </c>
      <c r="AJ56" s="269" t="s">
        <v>299</v>
      </c>
      <c r="AK56" s="269" t="s">
        <v>313</v>
      </c>
      <c r="AL56" s="368"/>
      <c r="AM56" s="371"/>
      <c r="AN56" s="268">
        <f t="shared" si="5"/>
        <v>1</v>
      </c>
      <c r="AO56" s="269" t="s">
        <v>487</v>
      </c>
      <c r="AP56" s="371"/>
      <c r="AQ56" s="374"/>
      <c r="AR56" s="358"/>
      <c r="AS56" s="361"/>
      <c r="AT56" s="364"/>
      <c r="AU56" s="364"/>
      <c r="AV56" s="49"/>
      <c r="AW56" s="49"/>
      <c r="AX56" s="98"/>
      <c r="AY56" s="100"/>
      <c r="AZ56" s="48"/>
      <c r="BA56" s="48"/>
      <c r="BB56" s="48"/>
      <c r="BC56" s="48"/>
      <c r="BD56" s="48"/>
    </row>
    <row r="57" spans="1:56" s="99" customFormat="1" ht="180" customHeight="1" x14ac:dyDescent="0.2">
      <c r="A57" s="398">
        <v>17</v>
      </c>
      <c r="B57" s="401" t="s">
        <v>146</v>
      </c>
      <c r="C57" s="315" t="s">
        <v>158</v>
      </c>
      <c r="D57" s="77" t="str">
        <f>IF(C57=$B$1048361,$C$1048361,IF(C57=$B$1048362,$C$1048362,IF(C57=$B$1048363,$C$1048363,IF(C57=$B$1048364,$C$1048364,IF(C57=$B$1048365,$C$1048365,IF(C57=$B$1048366,$C$1048366,IF(C57=$B$1048367,$C$1048367,IF(C57=$B$1048368,$C$1048368,IF(C57=$B$1048369,$C$1048369,IF(C57=$B$1048370,$C$1048370,IF(C57=$B$1048373,$C$1048373,IF(C57=$B$1048374,$C$1048374,IF(C57=$B$1048375,C$1048375,IF(C57=$B$1048376,$C$1048376,IF(C57=$B$1048377,$C$1048377," ")))))))))))))))</f>
        <v>Administrar y ejecutar los recursos de la institución generando en los procesos mayor eficiencia y eficacia para dar una respuesta oportuna a los servicios demandados en el cumplimiento de las funciones misionales.</v>
      </c>
      <c r="E57" s="315" t="s">
        <v>168</v>
      </c>
      <c r="F57" s="270" t="s">
        <v>263</v>
      </c>
      <c r="G57" s="270" t="s">
        <v>32</v>
      </c>
      <c r="H57" s="76" t="s">
        <v>670</v>
      </c>
      <c r="I57" s="389" t="s">
        <v>106</v>
      </c>
      <c r="J57" s="466" t="s">
        <v>758</v>
      </c>
      <c r="K57" s="474" t="s">
        <v>760</v>
      </c>
      <c r="L57" s="389" t="s">
        <v>761</v>
      </c>
      <c r="M57" s="383" t="s">
        <v>99</v>
      </c>
      <c r="N57" s="380">
        <f t="shared" ref="N57" si="210">IF(M57="ALTA",5,IF(M57="MEDIO ALTA",4,IF(M57="MEDIA",3,IF(M57="MEDIO BAJA",2,IF(M57="BAJA",1,0)))))</f>
        <v>3</v>
      </c>
      <c r="O57" s="383" t="s">
        <v>134</v>
      </c>
      <c r="P57" s="380">
        <f t="shared" ref="P57" si="211">IF(O57="ALTO",5,IF(O57="MEDIO ALTO",4,IF(O57="MEDIO",3,IF(O57="MEDIO BAJO",2,IF(O57="BAJO",1,0)))))</f>
        <v>3</v>
      </c>
      <c r="Q57" s="380">
        <f t="shared" si="59"/>
        <v>9</v>
      </c>
      <c r="R57" s="158" t="s">
        <v>322</v>
      </c>
      <c r="S57" s="159">
        <f t="shared" si="141"/>
        <v>1</v>
      </c>
      <c r="T57" s="371">
        <f>ROUND(AVERAGEIF(S57:S59,"&gt;0"),0)</f>
        <v>1</v>
      </c>
      <c r="U57" s="371">
        <f t="shared" ref="U57" si="212">T57*0.6</f>
        <v>0.6</v>
      </c>
      <c r="V57" s="289" t="s">
        <v>762</v>
      </c>
      <c r="W57" s="462">
        <f t="shared" ref="W57" si="213">IF(R57="No_existen",5*$W$8,X57*$W$8)</f>
        <v>0.1</v>
      </c>
      <c r="X57" s="368">
        <f t="shared" si="105"/>
        <v>2</v>
      </c>
      <c r="Y57" s="267">
        <f t="shared" si="142"/>
        <v>2</v>
      </c>
      <c r="Z57" s="269" t="s">
        <v>326</v>
      </c>
      <c r="AA57" s="269"/>
      <c r="AB57" s="368">
        <f t="shared" ref="AB57" si="214">IF(R57="No_existen",5*$AB$8,AC57*$AB$8)</f>
        <v>0.15</v>
      </c>
      <c r="AC57" s="371">
        <f>ROUND(AVERAGEIF(AD57:AD59,"&gt;0"),0)</f>
        <v>1</v>
      </c>
      <c r="AD57" s="268">
        <f t="shared" si="143"/>
        <v>1</v>
      </c>
      <c r="AE57" s="269" t="s">
        <v>302</v>
      </c>
      <c r="AF57" s="289" t="s">
        <v>672</v>
      </c>
      <c r="AG57" s="368">
        <f t="shared" ref="AG57" si="215">IF(R57="No_existen",5*$AG$8,AH57*$AG$8)</f>
        <v>0.2</v>
      </c>
      <c r="AH57" s="371">
        <f>ROUND(AVERAGEIF(AI57:AI59,"&gt;0"),0)</f>
        <v>2</v>
      </c>
      <c r="AI57" s="268">
        <f t="shared" si="144"/>
        <v>1</v>
      </c>
      <c r="AJ57" s="269" t="s">
        <v>299</v>
      </c>
      <c r="AK57" s="269" t="s">
        <v>314</v>
      </c>
      <c r="AL57" s="368">
        <f t="shared" ref="AL57" si="216">IF(R57="No_existen",5*$AL$8,AM57*$AL$8)</f>
        <v>0.1</v>
      </c>
      <c r="AM57" s="371">
        <f>ROUND(AVERAGEIF(AN57:AN59,"&gt;0"),0)</f>
        <v>1</v>
      </c>
      <c r="AN57" s="268">
        <f t="shared" si="5"/>
        <v>1</v>
      </c>
      <c r="AO57" s="269" t="s">
        <v>487</v>
      </c>
      <c r="AP57" s="371">
        <f t="shared" ref="AP57" si="217">ROUND(AVERAGE(T57,AC57,AH57,AM57),0)</f>
        <v>1</v>
      </c>
      <c r="AQ57" s="374" t="str">
        <f t="shared" ref="AQ57" si="218">IF(AP57&lt;1.5,"FUERTE",IF(AND(AP57&gt;=1.5,AP57&lt;2.5),"ACEPTABLE",IF(AP57&gt;=5,"INEXISTENTE","DÉBIL")))</f>
        <v>FUERTE</v>
      </c>
      <c r="AR57" s="358">
        <f t="shared" ref="AR57" si="219">IF(Q57=0,0,ROUND((Q57*AP57),0))</f>
        <v>9</v>
      </c>
      <c r="AS57" s="361" t="str">
        <f>IF(AR57&gt;=40,"GRAVE", IF(AR57&lt;=10, "LEVE", "MODERADO"))</f>
        <v>LEVE</v>
      </c>
      <c r="AT57" s="364" t="s">
        <v>674</v>
      </c>
      <c r="AU57" s="471">
        <v>0</v>
      </c>
      <c r="AV57" s="290" t="s">
        <v>85</v>
      </c>
      <c r="AW57" s="290" t="s">
        <v>675</v>
      </c>
      <c r="AX57" s="98">
        <v>44165</v>
      </c>
      <c r="AY57" s="100"/>
      <c r="AZ57" s="48"/>
      <c r="BA57" s="48"/>
      <c r="BB57" s="48"/>
      <c r="BC57" s="48"/>
      <c r="BD57" s="48"/>
    </row>
    <row r="58" spans="1:56" s="99" customFormat="1" ht="71.25" customHeight="1" x14ac:dyDescent="0.2">
      <c r="A58" s="398"/>
      <c r="B58" s="401"/>
      <c r="C58" s="479" t="s">
        <v>161</v>
      </c>
      <c r="D58" s="478" t="str">
        <f>IF(C58=$B$1048361,$C$1048361,IF(C58=$B$1048362,$C$1048362,IF(C58=$B$1048363,$C$1048363,IF(C58=$B$1048364,$C$1048364,IF(C58=$B$1048365,$C$1048365,IF(C58=$B$1048366,$C$1048366,IF(C58=$B$1048367,$C$1048367,IF(C58=$B$1048368,$C$1048368,IF(C58=$B$1048369,$C$1048369,IF(C58=$B$1048370,$C$1048370,IF(C58=$B$1048373,$C$1048373,IF(C58=$B$1048374,$C$1048374,IF(C58=$B$1048375,C$1048375,IF(C58=$B$1048376,$C$1048376,IF(C58=$B$1048377,$C$1048377," ")))))))))))))))</f>
        <v>Ejercer la evaluación y control sobre el desarrollo del quehacer institucional, de forma preventiva y correctiva, vigilando el cumplimiento de las disposiciones establecidas por la Ley y la Universidad.</v>
      </c>
      <c r="E58" s="479" t="s">
        <v>170</v>
      </c>
      <c r="F58" s="270" t="s">
        <v>264</v>
      </c>
      <c r="G58" s="270" t="s">
        <v>39</v>
      </c>
      <c r="H58" s="76" t="s">
        <v>759</v>
      </c>
      <c r="I58" s="389"/>
      <c r="J58" s="467"/>
      <c r="K58" s="474"/>
      <c r="L58" s="389"/>
      <c r="M58" s="383"/>
      <c r="N58" s="380"/>
      <c r="O58" s="383"/>
      <c r="P58" s="380"/>
      <c r="Q58" s="380"/>
      <c r="R58" s="158" t="s">
        <v>322</v>
      </c>
      <c r="S58" s="159">
        <f t="shared" si="141"/>
        <v>1</v>
      </c>
      <c r="T58" s="371"/>
      <c r="U58" s="371"/>
      <c r="V58" s="289" t="s">
        <v>671</v>
      </c>
      <c r="W58" s="377"/>
      <c r="X58" s="368"/>
      <c r="Y58" s="267">
        <f t="shared" si="142"/>
        <v>4</v>
      </c>
      <c r="Z58" s="269" t="s">
        <v>325</v>
      </c>
      <c r="AA58" s="269"/>
      <c r="AB58" s="368"/>
      <c r="AC58" s="371"/>
      <c r="AD58" s="268">
        <f t="shared" si="143"/>
        <v>1</v>
      </c>
      <c r="AE58" s="269" t="s">
        <v>302</v>
      </c>
      <c r="AF58" s="289" t="s">
        <v>673</v>
      </c>
      <c r="AG58" s="368"/>
      <c r="AH58" s="371"/>
      <c r="AI58" s="268">
        <f t="shared" si="144"/>
        <v>4</v>
      </c>
      <c r="AJ58" s="269" t="s">
        <v>303</v>
      </c>
      <c r="AK58" s="269" t="s">
        <v>314</v>
      </c>
      <c r="AL58" s="368"/>
      <c r="AM58" s="371"/>
      <c r="AN58" s="268">
        <f t="shared" si="5"/>
        <v>1</v>
      </c>
      <c r="AO58" s="269" t="s">
        <v>487</v>
      </c>
      <c r="AP58" s="371"/>
      <c r="AQ58" s="374"/>
      <c r="AR58" s="358"/>
      <c r="AS58" s="361"/>
      <c r="AT58" s="364"/>
      <c r="AU58" s="364"/>
      <c r="AV58" s="49"/>
      <c r="AW58" s="49"/>
      <c r="AX58" s="98"/>
      <c r="AY58" s="100"/>
      <c r="AZ58" s="48"/>
      <c r="BA58" s="48"/>
      <c r="BB58" s="48"/>
      <c r="BC58" s="48"/>
      <c r="BD58" s="48"/>
    </row>
    <row r="59" spans="1:56" s="99" customFormat="1" ht="83.45" customHeight="1" x14ac:dyDescent="0.2">
      <c r="A59" s="398"/>
      <c r="B59" s="401"/>
      <c r="C59" s="470"/>
      <c r="D59" s="422"/>
      <c r="E59" s="470"/>
      <c r="F59" s="270" t="s">
        <v>263</v>
      </c>
      <c r="G59" s="270" t="s">
        <v>33</v>
      </c>
      <c r="H59" s="317" t="s">
        <v>738</v>
      </c>
      <c r="I59" s="389"/>
      <c r="J59" s="468"/>
      <c r="K59" s="474"/>
      <c r="L59" s="389"/>
      <c r="M59" s="383"/>
      <c r="N59" s="380"/>
      <c r="O59" s="383"/>
      <c r="P59" s="380"/>
      <c r="Q59" s="380"/>
      <c r="R59" s="158" t="s">
        <v>322</v>
      </c>
      <c r="S59" s="159">
        <f t="shared" ref="S59" si="220">IF(R59=$R$1048365,1,IF(R59=$R$1048361,5,IF(R59=$R$1048362,4,IF(R59=$R$1048363,3,IF(R59=$R$1048364,2,0)))))</f>
        <v>1</v>
      </c>
      <c r="T59" s="371"/>
      <c r="U59" s="371"/>
      <c r="V59" s="289" t="s">
        <v>764</v>
      </c>
      <c r="W59" s="377"/>
      <c r="X59" s="368"/>
      <c r="Y59" s="267">
        <f t="shared" ref="Y59" si="221">IF(Z59=$Z$1048363,1,IF(Z59=$Z$1048362,2,IF(Z59=$Z$1048361,4,IF(R59="No_existen",5,0))))</f>
        <v>1</v>
      </c>
      <c r="Z59" s="269" t="s">
        <v>327</v>
      </c>
      <c r="AA59" s="269" t="s">
        <v>763</v>
      </c>
      <c r="AB59" s="368"/>
      <c r="AC59" s="371"/>
      <c r="AD59" s="268">
        <f t="shared" si="143"/>
        <v>1</v>
      </c>
      <c r="AE59" s="269" t="s">
        <v>302</v>
      </c>
      <c r="AF59" s="289" t="s">
        <v>765</v>
      </c>
      <c r="AG59" s="368"/>
      <c r="AH59" s="371"/>
      <c r="AI59" s="268">
        <f t="shared" si="144"/>
        <v>1</v>
      </c>
      <c r="AJ59" s="269" t="s">
        <v>299</v>
      </c>
      <c r="AK59" s="269" t="s">
        <v>314</v>
      </c>
      <c r="AL59" s="368"/>
      <c r="AM59" s="371"/>
      <c r="AN59" s="268">
        <f t="shared" si="5"/>
        <v>1</v>
      </c>
      <c r="AO59" s="269" t="s">
        <v>487</v>
      </c>
      <c r="AP59" s="371"/>
      <c r="AQ59" s="374"/>
      <c r="AR59" s="358"/>
      <c r="AS59" s="361"/>
      <c r="AT59" s="364"/>
      <c r="AU59" s="364"/>
      <c r="AV59" s="49"/>
      <c r="AW59" s="49"/>
      <c r="AX59" s="98"/>
      <c r="AY59" s="100"/>
      <c r="AZ59" s="48"/>
      <c r="BA59" s="48"/>
      <c r="BB59" s="48"/>
      <c r="BC59" s="48"/>
      <c r="BD59" s="48"/>
    </row>
    <row r="60" spans="1:56" s="99" customFormat="1" ht="109.15" customHeight="1" x14ac:dyDescent="0.2">
      <c r="A60" s="398">
        <v>18</v>
      </c>
      <c r="B60" s="401" t="s">
        <v>146</v>
      </c>
      <c r="C60" s="404" t="s">
        <v>158</v>
      </c>
      <c r="D60" s="407" t="str">
        <f>IF(C60=$B$1048361,$C$1048361,IF(C60=$B$1048362,$C$1048362,IF(C60=$B$1048363,$C$1048363,IF(C60=$B$1048364,$C$1048364,IF(C60=$B$1048365,$C$1048365,IF(C60=$B$1048366,$C$1048366,IF(C60=$B$1048367,$C$1048367,IF(C60=$B$1048368,$C$1048368,IF(C60=$B$1048369,$C$1048369,IF(C60=$B$1048370,$C$1048370,IF(C60=$B$1048373,$C$1048373,IF(C60=$B$1048374,$C$1048374,IF(C60=$B$1048375,C$1048375,IF(C60=$B$1048376,$C$1048376,IF(C60=$B$1048377,$C$1048377," ")))))))))))))))</f>
        <v>Administrar y ejecutar los recursos de la institución generando en los procesos mayor eficiencia y eficacia para dar una respuesta oportuna a los servicios demandados en el cumplimiento de las funciones misionales.</v>
      </c>
      <c r="E60" s="404" t="s">
        <v>168</v>
      </c>
      <c r="F60" s="270" t="s">
        <v>263</v>
      </c>
      <c r="G60" s="270" t="s">
        <v>35</v>
      </c>
      <c r="H60" s="292" t="s">
        <v>676</v>
      </c>
      <c r="I60" s="389" t="s">
        <v>106</v>
      </c>
      <c r="J60" s="392" t="s">
        <v>679</v>
      </c>
      <c r="K60" s="395" t="s">
        <v>680</v>
      </c>
      <c r="L60" s="389" t="s">
        <v>681</v>
      </c>
      <c r="M60" s="383" t="s">
        <v>121</v>
      </c>
      <c r="N60" s="380">
        <f t="shared" ref="N60" si="222">IF(M60="ALTA",5,IF(M60="MEDIO ALTA",4,IF(M60="MEDIA",3,IF(M60="MEDIO BAJA",2,IF(M60="BAJA",1,0)))))</f>
        <v>1</v>
      </c>
      <c r="O60" s="383" t="s">
        <v>137</v>
      </c>
      <c r="P60" s="380">
        <f t="shared" ref="P60" si="223">IF(O60="ALTO",5,IF(O60="MEDIO ALTO",4,IF(O60="MEDIO",3,IF(O60="MEDIO BAJO",2,IF(O60="BAJO",1,0)))))</f>
        <v>4</v>
      </c>
      <c r="Q60" s="380">
        <f t="shared" si="59"/>
        <v>4</v>
      </c>
      <c r="R60" s="158" t="s">
        <v>322</v>
      </c>
      <c r="S60" s="159">
        <f t="shared" ref="S60:S77" si="224">IF(R60=$R$1048365,1,IF(R60=$R$1048361,5,IF(R60=$R$1048362,4,IF(R60=$R$1048363,3,IF(R60=$R$1048364,2,0)))))</f>
        <v>1</v>
      </c>
      <c r="T60" s="371">
        <f t="shared" si="60"/>
        <v>1</v>
      </c>
      <c r="U60" s="371">
        <f t="shared" ref="U60" si="225">T60*0.6</f>
        <v>0.6</v>
      </c>
      <c r="V60" s="289" t="s">
        <v>685</v>
      </c>
      <c r="W60" s="462">
        <f t="shared" ref="W60" si="226">IF(R60="No_existen",5*$W$8,X60*$W$8)</f>
        <v>0.15000000000000002</v>
      </c>
      <c r="X60" s="368">
        <f t="shared" si="105"/>
        <v>3</v>
      </c>
      <c r="Y60" s="267">
        <f>IF(Z60=$Z$1048363,1,IF(Z60=$Z$1048362,2,IF(Z60=$Z$1048361,4,IF(R60="No_existen",5,0))))</f>
        <v>1</v>
      </c>
      <c r="Z60" s="269" t="s">
        <v>327</v>
      </c>
      <c r="AA60" s="269" t="s">
        <v>689</v>
      </c>
      <c r="AB60" s="368">
        <f t="shared" ref="AB60" si="227">IF(R60="No_existen",5*$AB$8,AC60*$AB$8)</f>
        <v>0.15</v>
      </c>
      <c r="AC60" s="371">
        <f t="shared" ref="AC60" si="228">ROUND(AVERAGEIF(AD60:AD62,"&gt;0"),0)</f>
        <v>1</v>
      </c>
      <c r="AD60" s="268">
        <f t="shared" si="143"/>
        <v>1</v>
      </c>
      <c r="AE60" s="269" t="s">
        <v>302</v>
      </c>
      <c r="AF60" s="289" t="s">
        <v>673</v>
      </c>
      <c r="AG60" s="368">
        <f t="shared" ref="AG60" si="229">IF(R60="No_existen",5*$AG$8,AH60*$AG$8)</f>
        <v>0.30000000000000004</v>
      </c>
      <c r="AH60" s="371">
        <f t="shared" ref="AH60" si="230">ROUND(AVERAGEIF(AI60:AI62,"&gt;0"),0)</f>
        <v>3</v>
      </c>
      <c r="AI60" s="268">
        <f t="shared" si="144"/>
        <v>1</v>
      </c>
      <c r="AJ60" s="269" t="s">
        <v>299</v>
      </c>
      <c r="AK60" s="269" t="s">
        <v>310</v>
      </c>
      <c r="AL60" s="368">
        <f t="shared" ref="AL60" si="231">IF(R60="No_existen",5*$AL$8,AM60*$AL$8)</f>
        <v>0.1</v>
      </c>
      <c r="AM60" s="371">
        <f t="shared" ref="AM60" si="232">ROUND(AVERAGEIF(AN60:AN62,"&gt;0"),0)</f>
        <v>1</v>
      </c>
      <c r="AN60" s="268">
        <f t="shared" si="5"/>
        <v>1</v>
      </c>
      <c r="AO60" s="269" t="s">
        <v>487</v>
      </c>
      <c r="AP60" s="371">
        <f t="shared" ref="AP60" si="233">ROUND(AVERAGE(T60,AC60,AH60,AM60),0)</f>
        <v>2</v>
      </c>
      <c r="AQ60" s="374" t="str">
        <f t="shared" ref="AQ60" si="234">IF(AP60&lt;1.5,"FUERTE",IF(AND(AP60&gt;=1.5,AP60&lt;2.5),"ACEPTABLE",IF(AP60&gt;=5,"INEXISTENTE","DÉBIL")))</f>
        <v>ACEPTABLE</v>
      </c>
      <c r="AR60" s="358">
        <f t="shared" ref="AR60" si="235">IF(Q60=0,0,ROUND((Q60*AP60),0))</f>
        <v>8</v>
      </c>
      <c r="AS60" s="361" t="str">
        <f>IF(AR60&gt;=40,"GRAVE", IF(AR60&lt;=10, "LEVE", "MODERADO"))</f>
        <v>LEVE</v>
      </c>
      <c r="AT60" s="364" t="s">
        <v>691</v>
      </c>
      <c r="AU60" s="471">
        <v>0</v>
      </c>
      <c r="AV60" s="49" t="s">
        <v>85</v>
      </c>
      <c r="AW60" s="290" t="s">
        <v>693</v>
      </c>
      <c r="AX60" s="98">
        <v>44165</v>
      </c>
      <c r="AY60" s="100"/>
      <c r="AZ60" s="48"/>
      <c r="BA60" s="48"/>
      <c r="BB60" s="48"/>
      <c r="BC60" s="48"/>
      <c r="BD60" s="48"/>
    </row>
    <row r="61" spans="1:56" s="99" customFormat="1" ht="64.5" customHeight="1" x14ac:dyDescent="0.2">
      <c r="A61" s="398"/>
      <c r="B61" s="401"/>
      <c r="C61" s="404"/>
      <c r="D61" s="407"/>
      <c r="E61" s="404"/>
      <c r="F61" s="270" t="s">
        <v>264</v>
      </c>
      <c r="G61" s="270" t="s">
        <v>39</v>
      </c>
      <c r="H61" s="292" t="s">
        <v>677</v>
      </c>
      <c r="I61" s="389"/>
      <c r="J61" s="392"/>
      <c r="K61" s="395"/>
      <c r="L61" s="389"/>
      <c r="M61" s="383"/>
      <c r="N61" s="380"/>
      <c r="O61" s="383"/>
      <c r="P61" s="380"/>
      <c r="Q61" s="380"/>
      <c r="R61" s="158" t="s">
        <v>322</v>
      </c>
      <c r="S61" s="159">
        <f t="shared" si="224"/>
        <v>1</v>
      </c>
      <c r="T61" s="371"/>
      <c r="U61" s="371"/>
      <c r="V61" s="289" t="s">
        <v>686</v>
      </c>
      <c r="W61" s="377"/>
      <c r="X61" s="368"/>
      <c r="Y61" s="267">
        <f>IF(Z61=$Z$1048363,1,IF(Z61=$Z$1048362,2,IF(Z61=$Z$1048361,4,IF(R61="No_existen",5,0))))</f>
        <v>4</v>
      </c>
      <c r="Z61" s="269" t="s">
        <v>325</v>
      </c>
      <c r="AA61" s="269"/>
      <c r="AB61" s="368"/>
      <c r="AC61" s="371"/>
      <c r="AD61" s="268">
        <f t="shared" si="143"/>
        <v>1</v>
      </c>
      <c r="AE61" s="269" t="s">
        <v>302</v>
      </c>
      <c r="AF61" s="289" t="s">
        <v>673</v>
      </c>
      <c r="AG61" s="368"/>
      <c r="AH61" s="371"/>
      <c r="AI61" s="268">
        <f t="shared" si="144"/>
        <v>4</v>
      </c>
      <c r="AJ61" s="269" t="s">
        <v>303</v>
      </c>
      <c r="AK61" s="269" t="s">
        <v>307</v>
      </c>
      <c r="AL61" s="368"/>
      <c r="AM61" s="371"/>
      <c r="AN61" s="268">
        <f t="shared" si="5"/>
        <v>1</v>
      </c>
      <c r="AO61" s="269" t="s">
        <v>487</v>
      </c>
      <c r="AP61" s="371"/>
      <c r="AQ61" s="374"/>
      <c r="AR61" s="358"/>
      <c r="AS61" s="361"/>
      <c r="AT61" s="364"/>
      <c r="AU61" s="364"/>
      <c r="AV61" s="49"/>
      <c r="AW61" s="290"/>
      <c r="AX61" s="98"/>
      <c r="AY61" s="100"/>
      <c r="AZ61" s="48"/>
      <c r="BA61" s="48"/>
      <c r="BB61" s="48"/>
      <c r="BC61" s="48"/>
      <c r="BD61" s="48"/>
    </row>
    <row r="62" spans="1:56" s="99" customFormat="1" ht="64.5" customHeight="1" x14ac:dyDescent="0.2">
      <c r="A62" s="398"/>
      <c r="B62" s="401"/>
      <c r="C62" s="404"/>
      <c r="D62" s="407"/>
      <c r="E62" s="404"/>
      <c r="F62" s="270"/>
      <c r="G62" s="270"/>
      <c r="H62" s="292"/>
      <c r="I62" s="389"/>
      <c r="J62" s="392"/>
      <c r="K62" s="395"/>
      <c r="L62" s="389"/>
      <c r="M62" s="383"/>
      <c r="N62" s="380"/>
      <c r="O62" s="383"/>
      <c r="P62" s="380"/>
      <c r="Q62" s="380"/>
      <c r="R62" s="158"/>
      <c r="S62" s="159">
        <f t="shared" si="224"/>
        <v>0</v>
      </c>
      <c r="T62" s="371"/>
      <c r="U62" s="371"/>
      <c r="V62" s="289"/>
      <c r="W62" s="377"/>
      <c r="X62" s="368"/>
      <c r="Y62" s="267">
        <f>IF(Z62=$Z$1048363,1,IF(Z62=$Z$1048362,2,IF(Z62=$Z$1048361,4,IF(R62="No_existen",5,0))))</f>
        <v>0</v>
      </c>
      <c r="Z62" s="269"/>
      <c r="AA62" s="269"/>
      <c r="AB62" s="368"/>
      <c r="AC62" s="371"/>
      <c r="AD62" s="268">
        <f t="shared" si="143"/>
        <v>0</v>
      </c>
      <c r="AE62" s="269"/>
      <c r="AF62" s="289"/>
      <c r="AG62" s="368"/>
      <c r="AH62" s="371"/>
      <c r="AI62" s="268">
        <f t="shared" si="144"/>
        <v>0</v>
      </c>
      <c r="AJ62" s="269"/>
      <c r="AK62" s="269"/>
      <c r="AL62" s="368"/>
      <c r="AM62" s="371"/>
      <c r="AN62" s="268">
        <f t="shared" si="5"/>
        <v>0</v>
      </c>
      <c r="AO62" s="269"/>
      <c r="AP62" s="371"/>
      <c r="AQ62" s="374"/>
      <c r="AR62" s="358"/>
      <c r="AS62" s="361"/>
      <c r="AT62" s="364"/>
      <c r="AU62" s="364"/>
      <c r="AV62" s="49"/>
      <c r="AW62" s="290"/>
      <c r="AX62" s="98"/>
      <c r="AY62" s="100"/>
      <c r="AZ62" s="48"/>
      <c r="BA62" s="48"/>
      <c r="BB62" s="48"/>
      <c r="BC62" s="48"/>
      <c r="BD62" s="48"/>
    </row>
    <row r="63" spans="1:56" s="99" customFormat="1" ht="64.5" customHeight="1" x14ac:dyDescent="0.2">
      <c r="A63" s="398">
        <v>19</v>
      </c>
      <c r="B63" s="401" t="s">
        <v>146</v>
      </c>
      <c r="C63" s="404" t="s">
        <v>158</v>
      </c>
      <c r="D63" s="407" t="str">
        <f>IF(C63=$B$1048361,$C$1048361,IF(C63=$B$1048362,$C$1048362,IF(C63=$B$1048363,$C$1048363,IF(C63=$B$1048364,$C$1048364,IF(C63=$B$1048365,$C$1048365,IF(C63=$B$1048366,$C$1048366,IF(C63=$B$1048367,$C$1048367,IF(C63=$B$1048368,$C$1048368,IF(C63=$B$1048369,$C$1048369,IF(C63=$B$1048370,$C$1048370,IF(C63=$B$1048373,$C$1048373,IF(C63=$B$1048374,$C$1048374,IF(C63=$B$1048375,C$1048375,IF(C63=$B$1048376,$C$1048376,IF(C63=$B$1048377,$C$1048377," ")))))))))))))))</f>
        <v>Administrar y ejecutar los recursos de la institución generando en los procesos mayor eficiencia y eficacia para dar una respuesta oportuna a los servicios demandados en el cumplimiento de las funciones misionales.</v>
      </c>
      <c r="E63" s="404" t="s">
        <v>168</v>
      </c>
      <c r="F63" s="270" t="s">
        <v>263</v>
      </c>
      <c r="G63" s="270" t="s">
        <v>32</v>
      </c>
      <c r="H63" s="294" t="s">
        <v>678</v>
      </c>
      <c r="I63" s="389" t="s">
        <v>136</v>
      </c>
      <c r="J63" s="392" t="s">
        <v>682</v>
      </c>
      <c r="K63" s="437" t="s">
        <v>683</v>
      </c>
      <c r="L63" s="437" t="s">
        <v>684</v>
      </c>
      <c r="M63" s="383" t="s">
        <v>121</v>
      </c>
      <c r="N63" s="380">
        <f t="shared" ref="N63" si="236">IF(M63="ALTA",5,IF(M63="MEDIO ALTA",4,IF(M63="MEDIA",3,IF(M63="MEDIO BAJA",2,IF(M63="BAJA",1,0)))))</f>
        <v>1</v>
      </c>
      <c r="O63" s="383" t="s">
        <v>133</v>
      </c>
      <c r="P63" s="380">
        <f t="shared" ref="P63" si="237">IF(O63="ALTO",5,IF(O63="MEDIO ALTO",4,IF(O63="MEDIO",3,IF(O63="MEDIO BAJO",2,IF(O63="BAJO",1,0)))))</f>
        <v>5</v>
      </c>
      <c r="Q63" s="380">
        <f t="shared" si="59"/>
        <v>5</v>
      </c>
      <c r="R63" s="158" t="s">
        <v>322</v>
      </c>
      <c r="S63" s="159">
        <f t="shared" si="224"/>
        <v>1</v>
      </c>
      <c r="T63" s="371">
        <f t="shared" si="60"/>
        <v>1</v>
      </c>
      <c r="U63" s="371">
        <f t="shared" ref="U63" si="238">T63*0.6</f>
        <v>0.6</v>
      </c>
      <c r="V63" s="295" t="s">
        <v>687</v>
      </c>
      <c r="W63" s="462">
        <f t="shared" ref="W63" si="239">IF(R63="No_existen",5*$W$8,X63*$W$8)</f>
        <v>0.15000000000000002</v>
      </c>
      <c r="X63" s="368">
        <f t="shared" si="105"/>
        <v>3</v>
      </c>
      <c r="Y63" s="322">
        <f>IF(Z63=$Z$1048363,1,IF(Z63=$Z$1048362,2,IF(Z63=$Z$1048361,4,IF(R63="No_existen",5,0))))</f>
        <v>2</v>
      </c>
      <c r="Z63" s="269" t="s">
        <v>326</v>
      </c>
      <c r="AA63" s="269"/>
      <c r="AB63" s="368">
        <f t="shared" ref="AB63" si="240">IF(R63="No_existen",5*$AB$8,AC63*$AB$8)</f>
        <v>0.15</v>
      </c>
      <c r="AC63" s="371">
        <f t="shared" ref="AC63" si="241">ROUND(AVERAGEIF(AD63:AD65,"&gt;0"),0)</f>
        <v>1</v>
      </c>
      <c r="AD63" s="268">
        <f t="shared" si="143"/>
        <v>1</v>
      </c>
      <c r="AE63" s="269" t="s">
        <v>302</v>
      </c>
      <c r="AF63" s="295" t="s">
        <v>673</v>
      </c>
      <c r="AG63" s="368">
        <f t="shared" ref="AG63" si="242">IF(R63="No_existen",5*$AG$8,AH63*$AG$8)</f>
        <v>0.1</v>
      </c>
      <c r="AH63" s="371">
        <f t="shared" ref="AH63" si="243">ROUND(AVERAGEIF(AI63:AI65,"&gt;0"),0)</f>
        <v>1</v>
      </c>
      <c r="AI63" s="268">
        <f t="shared" si="144"/>
        <v>1</v>
      </c>
      <c r="AJ63" s="269" t="s">
        <v>299</v>
      </c>
      <c r="AK63" s="269" t="s">
        <v>314</v>
      </c>
      <c r="AL63" s="368">
        <f t="shared" ref="AL63" si="244">IF(R63="No_existen",5*$AL$8,AM63*$AL$8)</f>
        <v>0.1</v>
      </c>
      <c r="AM63" s="371">
        <f t="shared" ref="AM63" si="245">ROUND(AVERAGEIF(AN63:AN65,"&gt;0"),0)</f>
        <v>1</v>
      </c>
      <c r="AN63" s="268">
        <f t="shared" si="5"/>
        <v>1</v>
      </c>
      <c r="AO63" s="269" t="s">
        <v>487</v>
      </c>
      <c r="AP63" s="371">
        <f t="shared" ref="AP63" si="246">ROUND(AVERAGE(T63,AC63,AH63,AM63),0)</f>
        <v>1</v>
      </c>
      <c r="AQ63" s="374" t="str">
        <f t="shared" ref="AQ63" si="247">IF(AP63&lt;1.5,"FUERTE",IF(AND(AP63&gt;=1.5,AP63&lt;2.5),"ACEPTABLE",IF(AP63&gt;=5,"INEXISTENTE","DÉBIL")))</f>
        <v>FUERTE</v>
      </c>
      <c r="AR63" s="358">
        <f t="shared" ref="AR63" si="248">IF(Q63=0,0,ROUND((Q63*AP63),0))</f>
        <v>5</v>
      </c>
      <c r="AS63" s="361" t="str">
        <f>IF(AR63&gt;=40,"GRAVE", IF(AR63&lt;=10, "LEVE", "MODERADO"))</f>
        <v>LEVE</v>
      </c>
      <c r="AT63" s="392" t="s">
        <v>692</v>
      </c>
      <c r="AU63" s="445">
        <v>0</v>
      </c>
      <c r="AV63" s="49" t="s">
        <v>85</v>
      </c>
      <c r="AW63" s="291" t="s">
        <v>694</v>
      </c>
      <c r="AX63" s="296">
        <v>44165</v>
      </c>
      <c r="AY63" s="100"/>
      <c r="AZ63" s="48"/>
      <c r="BA63" s="48"/>
      <c r="BB63" s="48"/>
      <c r="BC63" s="48"/>
      <c r="BD63" s="48"/>
    </row>
    <row r="64" spans="1:56" s="99" customFormat="1" ht="64.5" customHeight="1" x14ac:dyDescent="0.2">
      <c r="A64" s="398"/>
      <c r="B64" s="401"/>
      <c r="C64" s="404"/>
      <c r="D64" s="407"/>
      <c r="E64" s="404"/>
      <c r="F64" s="270"/>
      <c r="G64" s="270"/>
      <c r="H64" s="270"/>
      <c r="I64" s="389"/>
      <c r="J64" s="392"/>
      <c r="K64" s="437"/>
      <c r="L64" s="437"/>
      <c r="M64" s="383"/>
      <c r="N64" s="380"/>
      <c r="O64" s="383"/>
      <c r="P64" s="380"/>
      <c r="Q64" s="380"/>
      <c r="R64" s="158" t="s">
        <v>322</v>
      </c>
      <c r="S64" s="159">
        <f t="shared" si="224"/>
        <v>1</v>
      </c>
      <c r="T64" s="371"/>
      <c r="U64" s="371"/>
      <c r="V64" s="295" t="s">
        <v>688</v>
      </c>
      <c r="W64" s="377"/>
      <c r="X64" s="368"/>
      <c r="Y64" s="322">
        <f t="shared" ref="Y64:Y83" si="249">IF(Z64=$Z$1048363,1,IF(Z64=$Z$1048362,2,IF(Z64=$Z$1048361,4,IF(R64="No_existen",5,0))))</f>
        <v>4</v>
      </c>
      <c r="Z64" s="269" t="s">
        <v>325</v>
      </c>
      <c r="AA64" s="269"/>
      <c r="AB64" s="368"/>
      <c r="AC64" s="371"/>
      <c r="AD64" s="268">
        <f t="shared" si="143"/>
        <v>1</v>
      </c>
      <c r="AE64" s="269" t="s">
        <v>302</v>
      </c>
      <c r="AF64" s="295" t="s">
        <v>690</v>
      </c>
      <c r="AG64" s="368"/>
      <c r="AH64" s="371"/>
      <c r="AI64" s="268">
        <f t="shared" si="144"/>
        <v>1</v>
      </c>
      <c r="AJ64" s="269" t="s">
        <v>299</v>
      </c>
      <c r="AK64" s="269" t="s">
        <v>314</v>
      </c>
      <c r="AL64" s="368"/>
      <c r="AM64" s="371"/>
      <c r="AN64" s="268">
        <f t="shared" si="5"/>
        <v>1</v>
      </c>
      <c r="AO64" s="269" t="s">
        <v>487</v>
      </c>
      <c r="AP64" s="371"/>
      <c r="AQ64" s="374"/>
      <c r="AR64" s="358"/>
      <c r="AS64" s="361"/>
      <c r="AT64" s="392"/>
      <c r="AU64" s="392"/>
      <c r="AV64" s="49"/>
      <c r="AW64" s="49"/>
      <c r="AX64" s="98"/>
      <c r="AY64" s="100"/>
      <c r="AZ64" s="48"/>
      <c r="BA64" s="48"/>
      <c r="BB64" s="48"/>
      <c r="BC64" s="48"/>
      <c r="BD64" s="48"/>
    </row>
    <row r="65" spans="1:58" s="99" customFormat="1" ht="64.5" customHeight="1" x14ac:dyDescent="0.2">
      <c r="A65" s="398"/>
      <c r="B65" s="401"/>
      <c r="C65" s="404"/>
      <c r="D65" s="407"/>
      <c r="E65" s="404"/>
      <c r="F65" s="270"/>
      <c r="G65" s="270"/>
      <c r="H65" s="270"/>
      <c r="I65" s="389"/>
      <c r="J65" s="392"/>
      <c r="K65" s="437"/>
      <c r="L65" s="437"/>
      <c r="M65" s="383"/>
      <c r="N65" s="380"/>
      <c r="O65" s="383"/>
      <c r="P65" s="380"/>
      <c r="Q65" s="380"/>
      <c r="R65" s="158"/>
      <c r="S65" s="159">
        <f t="shared" si="224"/>
        <v>0</v>
      </c>
      <c r="T65" s="371"/>
      <c r="U65" s="371"/>
      <c r="V65" s="269"/>
      <c r="W65" s="377"/>
      <c r="X65" s="368"/>
      <c r="Y65" s="322">
        <f t="shared" si="249"/>
        <v>0</v>
      </c>
      <c r="Z65" s="269"/>
      <c r="AA65" s="269"/>
      <c r="AB65" s="368"/>
      <c r="AC65" s="371"/>
      <c r="AD65" s="268">
        <f t="shared" si="143"/>
        <v>0</v>
      </c>
      <c r="AE65" s="269"/>
      <c r="AF65" s="269"/>
      <c r="AG65" s="368"/>
      <c r="AH65" s="371"/>
      <c r="AI65" s="268">
        <f t="shared" si="144"/>
        <v>0</v>
      </c>
      <c r="AJ65" s="269"/>
      <c r="AK65" s="269"/>
      <c r="AL65" s="368"/>
      <c r="AM65" s="371"/>
      <c r="AN65" s="268">
        <f t="shared" si="5"/>
        <v>0</v>
      </c>
      <c r="AO65" s="269"/>
      <c r="AP65" s="371"/>
      <c r="AQ65" s="374"/>
      <c r="AR65" s="358"/>
      <c r="AS65" s="361"/>
      <c r="AT65" s="392"/>
      <c r="AU65" s="392"/>
      <c r="AV65" s="49"/>
      <c r="AW65" s="49"/>
      <c r="AX65" s="98"/>
      <c r="AY65" s="100"/>
      <c r="AZ65" s="48"/>
      <c r="BA65" s="48"/>
      <c r="BB65" s="48"/>
      <c r="BC65" s="48"/>
      <c r="BD65" s="48"/>
    </row>
    <row r="66" spans="1:58" s="96" customFormat="1" ht="102" customHeight="1" x14ac:dyDescent="0.2">
      <c r="A66" s="398">
        <v>20</v>
      </c>
      <c r="B66" s="401" t="s">
        <v>146</v>
      </c>
      <c r="C66" s="404" t="s">
        <v>159</v>
      </c>
      <c r="D66" s="407" t="str">
        <f>IF(C66=$B$1048361,$C$1048361,IF(C66=$B$1048362,$C$1048362,IF(C66=$B$1048363,$C$1048363,IF(C66=$B$1048364,$C$1048364,IF(C66=$B$1048365,$C$1048365,IF(C66=$B$1048366,$C$1048366,IF(C66=$B$1048367,$C$1048367,IF(C66=$B$1048368,$C$1048368,IF(C66=$B$1048369,$C$1048369,IF(C66=$B$1048370,$C$1048370,IF(C66=$B$1048373,$C$1048373,IF(C66=$B$1048374,$C$1048374,IF(C66=$B$1048375,C$1048375,IF(C66=$B$1048376,$C$1048376,IF(C66=$B$1048377,$C$1048377," ")))))))))))))))</f>
        <v>Orientar el desarrollo de la Universidad mediante el direccionamiento estratégico y visión compartida de la comunidad universitaria, a fin de lograr los objetivos misionales.</v>
      </c>
      <c r="E66" s="404" t="s">
        <v>156</v>
      </c>
      <c r="F66" s="294" t="s">
        <v>263</v>
      </c>
      <c r="G66" s="294" t="s">
        <v>35</v>
      </c>
      <c r="H66" s="297" t="s">
        <v>695</v>
      </c>
      <c r="I66" s="389" t="s">
        <v>106</v>
      </c>
      <c r="J66" s="392" t="s">
        <v>704</v>
      </c>
      <c r="K66" s="436" t="s">
        <v>705</v>
      </c>
      <c r="L66" s="437" t="s">
        <v>706</v>
      </c>
      <c r="M66" s="383" t="s">
        <v>99</v>
      </c>
      <c r="N66" s="380">
        <f t="shared" ref="N66" si="250">IF(M66="ALTA",5,IF(M66="MEDIO ALTA",4,IF(M66="MEDIA",3,IF(M66="MEDIO BAJA",2,IF(M66="BAJA",1,0)))))</f>
        <v>3</v>
      </c>
      <c r="O66" s="383" t="s">
        <v>134</v>
      </c>
      <c r="P66" s="380">
        <f t="shared" ref="P66" si="251">IF(O66="ALTO",5,IF(O66="MEDIO ALTO",4,IF(O66="MEDIO",3,IF(O66="MEDIO BAJO",2,IF(O66="BAJO",1,0)))))</f>
        <v>3</v>
      </c>
      <c r="Q66" s="380">
        <f t="shared" si="59"/>
        <v>9</v>
      </c>
      <c r="R66" s="158" t="s">
        <v>322</v>
      </c>
      <c r="S66" s="159">
        <f t="shared" si="224"/>
        <v>1</v>
      </c>
      <c r="T66" s="371">
        <f t="shared" si="60"/>
        <v>1</v>
      </c>
      <c r="U66" s="371">
        <f t="shared" ref="U66" si="252">T66*0.6</f>
        <v>0.6</v>
      </c>
      <c r="V66" s="295" t="s">
        <v>713</v>
      </c>
      <c r="W66" s="462">
        <f t="shared" ref="W66" si="253">IF(R66="No_existen",5*$W$8,X66*$W$8)</f>
        <v>0.05</v>
      </c>
      <c r="X66" s="368">
        <f t="shared" si="105"/>
        <v>1</v>
      </c>
      <c r="Y66" s="322">
        <f t="shared" si="249"/>
        <v>1</v>
      </c>
      <c r="Z66" s="269" t="s">
        <v>327</v>
      </c>
      <c r="AA66" s="289" t="s">
        <v>722</v>
      </c>
      <c r="AB66" s="368">
        <f t="shared" ref="AB66" si="254">IF(R66="No_existen",5*$AB$8,AC66*$AB$8)</f>
        <v>0.15</v>
      </c>
      <c r="AC66" s="371">
        <f>ROUND(AVERAGEIF(AD66:AD68,"&gt;0"),0)</f>
        <v>1</v>
      </c>
      <c r="AD66" s="268">
        <f t="shared" si="143"/>
        <v>1</v>
      </c>
      <c r="AE66" s="269" t="s">
        <v>302</v>
      </c>
      <c r="AF66" s="295" t="s">
        <v>723</v>
      </c>
      <c r="AG66" s="368">
        <f t="shared" ref="AG66" si="255">IF(R66="No_existen",5*$AG$8,AH66*$AG$8)</f>
        <v>0.1</v>
      </c>
      <c r="AH66" s="371">
        <f t="shared" ref="AH66" si="256">ROUND(AVERAGEIF(AI66:AI68,"&gt;0"),0)</f>
        <v>1</v>
      </c>
      <c r="AI66" s="268">
        <f t="shared" si="144"/>
        <v>1</v>
      </c>
      <c r="AJ66" s="269" t="s">
        <v>299</v>
      </c>
      <c r="AK66" s="269" t="s">
        <v>310</v>
      </c>
      <c r="AL66" s="368">
        <f t="shared" ref="AL66" si="257">IF(R66="No_existen",5*$AL$8,AM66*$AL$8)</f>
        <v>0.1</v>
      </c>
      <c r="AM66" s="371">
        <f t="shared" ref="AM66" si="258">ROUND(AVERAGEIF(AN66:AN68,"&gt;0"),0)</f>
        <v>1</v>
      </c>
      <c r="AN66" s="268">
        <f t="shared" si="5"/>
        <v>1</v>
      </c>
      <c r="AO66" s="269" t="s">
        <v>487</v>
      </c>
      <c r="AP66" s="371">
        <f t="shared" ref="AP66" si="259">ROUND(AVERAGE(T66,AC66,AH66,AM66),0)</f>
        <v>1</v>
      </c>
      <c r="AQ66" s="374" t="str">
        <f t="shared" ref="AQ66" si="260">IF(AP66&lt;1.5,"FUERTE",IF(AND(AP66&gt;=1.5,AP66&lt;2.5),"ACEPTABLE",IF(AP66&gt;=5,"INEXISTENTE","DÉBIL")))</f>
        <v>FUERTE</v>
      </c>
      <c r="AR66" s="358">
        <f t="shared" ref="AR66" si="261">IF(Q66=0,0,ROUND((Q66*AP66),0))</f>
        <v>9</v>
      </c>
      <c r="AS66" s="361" t="str">
        <f>IF(AR66&gt;=40,"GRAVE", IF(AR66&lt;=10, "LEVE", "MODERADO"))</f>
        <v>LEVE</v>
      </c>
      <c r="AT66" s="392" t="s">
        <v>726</v>
      </c>
      <c r="AU66" s="476">
        <v>0.98499999999999999</v>
      </c>
      <c r="AV66" s="49" t="s">
        <v>87</v>
      </c>
      <c r="AW66" s="291" t="s">
        <v>729</v>
      </c>
      <c r="AX66" s="296">
        <v>44180</v>
      </c>
      <c r="AY66" s="291" t="s">
        <v>730</v>
      </c>
      <c r="AZ66" s="48"/>
      <c r="BA66" s="48"/>
      <c r="BB66" s="48"/>
      <c r="BC66" s="48"/>
      <c r="BD66" s="48"/>
    </row>
    <row r="67" spans="1:58" s="96" customFormat="1" ht="64.5" customHeight="1" x14ac:dyDescent="0.2">
      <c r="A67" s="398"/>
      <c r="B67" s="401"/>
      <c r="C67" s="404"/>
      <c r="D67" s="407"/>
      <c r="E67" s="404"/>
      <c r="F67" s="294" t="s">
        <v>263</v>
      </c>
      <c r="G67" s="294" t="s">
        <v>35</v>
      </c>
      <c r="H67" s="297" t="s">
        <v>696</v>
      </c>
      <c r="I67" s="389"/>
      <c r="J67" s="392"/>
      <c r="K67" s="436"/>
      <c r="L67" s="437"/>
      <c r="M67" s="383"/>
      <c r="N67" s="380"/>
      <c r="O67" s="383"/>
      <c r="P67" s="380"/>
      <c r="Q67" s="380"/>
      <c r="R67" s="158" t="s">
        <v>322</v>
      </c>
      <c r="S67" s="159">
        <f t="shared" si="224"/>
        <v>1</v>
      </c>
      <c r="T67" s="371"/>
      <c r="U67" s="371"/>
      <c r="V67" s="295" t="s">
        <v>714</v>
      </c>
      <c r="W67" s="377"/>
      <c r="X67" s="368"/>
      <c r="Y67" s="322">
        <f t="shared" si="249"/>
        <v>1</v>
      </c>
      <c r="Z67" s="269" t="s">
        <v>327</v>
      </c>
      <c r="AA67" s="289" t="s">
        <v>722</v>
      </c>
      <c r="AB67" s="368"/>
      <c r="AC67" s="371"/>
      <c r="AD67" s="268">
        <f t="shared" si="143"/>
        <v>1</v>
      </c>
      <c r="AE67" s="269" t="s">
        <v>302</v>
      </c>
      <c r="AF67" s="295" t="s">
        <v>724</v>
      </c>
      <c r="AG67" s="368"/>
      <c r="AH67" s="371"/>
      <c r="AI67" s="268">
        <f t="shared" si="144"/>
        <v>1</v>
      </c>
      <c r="AJ67" s="269" t="s">
        <v>299</v>
      </c>
      <c r="AK67" s="269" t="s">
        <v>310</v>
      </c>
      <c r="AL67" s="368"/>
      <c r="AM67" s="371"/>
      <c r="AN67" s="268">
        <f t="shared" si="5"/>
        <v>1</v>
      </c>
      <c r="AO67" s="269" t="s">
        <v>487</v>
      </c>
      <c r="AP67" s="371"/>
      <c r="AQ67" s="374"/>
      <c r="AR67" s="358"/>
      <c r="AS67" s="361"/>
      <c r="AT67" s="392"/>
      <c r="AU67" s="392"/>
      <c r="AV67" s="49" t="s">
        <v>87</v>
      </c>
      <c r="AW67" s="291" t="s">
        <v>731</v>
      </c>
      <c r="AX67" s="296">
        <v>44180</v>
      </c>
      <c r="AY67" s="291" t="s">
        <v>732</v>
      </c>
      <c r="AZ67" s="48"/>
      <c r="BA67" s="48"/>
      <c r="BB67" s="48"/>
      <c r="BC67" s="48"/>
      <c r="BD67" s="48"/>
    </row>
    <row r="68" spans="1:58" s="96" customFormat="1" ht="85.9" customHeight="1" x14ac:dyDescent="0.2">
      <c r="A68" s="398"/>
      <c r="B68" s="401"/>
      <c r="C68" s="404"/>
      <c r="D68" s="407"/>
      <c r="E68" s="404"/>
      <c r="F68" s="294" t="s">
        <v>263</v>
      </c>
      <c r="G68" s="294" t="s">
        <v>35</v>
      </c>
      <c r="H68" s="297" t="s">
        <v>697</v>
      </c>
      <c r="I68" s="389"/>
      <c r="J68" s="392"/>
      <c r="K68" s="436"/>
      <c r="L68" s="437"/>
      <c r="M68" s="383"/>
      <c r="N68" s="380"/>
      <c r="O68" s="383"/>
      <c r="P68" s="380"/>
      <c r="Q68" s="380"/>
      <c r="R68" s="158" t="s">
        <v>322</v>
      </c>
      <c r="S68" s="159">
        <f t="shared" si="224"/>
        <v>1</v>
      </c>
      <c r="T68" s="371"/>
      <c r="U68" s="371"/>
      <c r="V68" s="295" t="s">
        <v>715</v>
      </c>
      <c r="W68" s="377"/>
      <c r="X68" s="368"/>
      <c r="Y68" s="322">
        <f t="shared" si="249"/>
        <v>2</v>
      </c>
      <c r="Z68" s="269" t="s">
        <v>326</v>
      </c>
      <c r="AA68" s="269"/>
      <c r="AB68" s="368"/>
      <c r="AC68" s="371"/>
      <c r="AD68" s="268">
        <f t="shared" si="143"/>
        <v>1</v>
      </c>
      <c r="AE68" s="269" t="s">
        <v>302</v>
      </c>
      <c r="AF68" s="295" t="s">
        <v>723</v>
      </c>
      <c r="AG68" s="368"/>
      <c r="AH68" s="371"/>
      <c r="AI68" s="268">
        <f t="shared" si="144"/>
        <v>1</v>
      </c>
      <c r="AJ68" s="269" t="s">
        <v>299</v>
      </c>
      <c r="AK68" s="269" t="s">
        <v>308</v>
      </c>
      <c r="AL68" s="368"/>
      <c r="AM68" s="371"/>
      <c r="AN68" s="268">
        <f t="shared" si="5"/>
        <v>1</v>
      </c>
      <c r="AO68" s="269" t="s">
        <v>487</v>
      </c>
      <c r="AP68" s="371"/>
      <c r="AQ68" s="374"/>
      <c r="AR68" s="358"/>
      <c r="AS68" s="361"/>
      <c r="AT68" s="392"/>
      <c r="AU68" s="392"/>
      <c r="AV68" s="49" t="s">
        <v>87</v>
      </c>
      <c r="AW68" s="291" t="s">
        <v>733</v>
      </c>
      <c r="AX68" s="296">
        <v>44180</v>
      </c>
      <c r="AY68" s="291" t="s">
        <v>734</v>
      </c>
      <c r="AZ68" s="48"/>
      <c r="BA68" s="48"/>
      <c r="BB68" s="48"/>
      <c r="BC68" s="48"/>
      <c r="BD68" s="48"/>
    </row>
    <row r="69" spans="1:58" s="72" customFormat="1" ht="75.599999999999994" customHeight="1" x14ac:dyDescent="0.2">
      <c r="A69" s="472">
        <v>21</v>
      </c>
      <c r="B69" s="401" t="s">
        <v>146</v>
      </c>
      <c r="C69" s="404" t="s">
        <v>159</v>
      </c>
      <c r="D69" s="407" t="str">
        <f>IF(C69=$B$1048361,$C$1048361,IF(C69=$B$1048362,$C$1048362,IF(C69=$B$1048363,$C$1048363,IF(C69=$B$1048364,$C$1048364,IF(C69=$B$1048365,$C$1048365,IF(C69=$B$1048366,$C$1048366,IF(C69=$B$1048367,$C$1048367,IF(C69=$B$1048368,$C$1048368,IF(C69=$B$1048369,$C$1048369,IF(C69=$B$1048370,$C$1048370,IF(C69=$B$1048373,$C$1048373,IF(C69=$B$1048374,$C$1048374,IF(C69=$B$1048375,C$1048375,IF(C69=$B$1048376,$C$1048376,IF(C69=$B$1048377,$C$1048377," ")))))))))))))))</f>
        <v>Orientar el desarrollo de la Universidad mediante el direccionamiento estratégico y visión compartida de la comunidad universitaria, a fin de lograr los objetivos misionales.</v>
      </c>
      <c r="E69" s="404" t="s">
        <v>156</v>
      </c>
      <c r="F69" s="294" t="s">
        <v>263</v>
      </c>
      <c r="G69" s="294" t="s">
        <v>35</v>
      </c>
      <c r="H69" s="294" t="s">
        <v>698</v>
      </c>
      <c r="I69" s="389" t="s">
        <v>136</v>
      </c>
      <c r="J69" s="392" t="s">
        <v>707</v>
      </c>
      <c r="K69" s="436" t="s">
        <v>708</v>
      </c>
      <c r="L69" s="437" t="s">
        <v>709</v>
      </c>
      <c r="M69" s="383" t="s">
        <v>143</v>
      </c>
      <c r="N69" s="380">
        <f t="shared" ref="N69" si="262">IF(M69="ALTA",5,IF(M69="MEDIO ALTA",4,IF(M69="MEDIA",3,IF(M69="MEDIO BAJA",2,IF(M69="BAJA",1,0)))))</f>
        <v>4</v>
      </c>
      <c r="O69" s="383" t="s">
        <v>137</v>
      </c>
      <c r="P69" s="380">
        <f t="shared" si="6"/>
        <v>4</v>
      </c>
      <c r="Q69" s="380">
        <f t="shared" ref="Q69" si="263">P69*N69</f>
        <v>16</v>
      </c>
      <c r="R69" s="158" t="s">
        <v>322</v>
      </c>
      <c r="S69" s="159">
        <f t="shared" si="224"/>
        <v>1</v>
      </c>
      <c r="T69" s="371">
        <f t="shared" ref="T69" si="264">ROUND(AVERAGEIF(S69:S71,"&gt;0"),0)</f>
        <v>1</v>
      </c>
      <c r="U69" s="371">
        <f t="shared" ref="U69" si="265">T69*0.6</f>
        <v>0.6</v>
      </c>
      <c r="V69" s="295" t="s">
        <v>716</v>
      </c>
      <c r="W69" s="462">
        <f t="shared" ref="W69" si="266">IF(R69="No_existen",5*$W$8,X69*$W$8)</f>
        <v>0.1</v>
      </c>
      <c r="X69" s="368">
        <f t="shared" si="105"/>
        <v>2</v>
      </c>
      <c r="Y69" s="322">
        <f t="shared" si="249"/>
        <v>2</v>
      </c>
      <c r="Z69" s="289" t="s">
        <v>326</v>
      </c>
      <c r="AA69" s="289"/>
      <c r="AB69" s="368">
        <f t="shared" ref="AB69" si="267">IF(R69="No_existen",5*$AB$8,AC69*$AB$8)</f>
        <v>0.15</v>
      </c>
      <c r="AC69" s="371">
        <f>ROUND(AVERAGEIF(AD69:AD71,"&gt;0"),0)</f>
        <v>1</v>
      </c>
      <c r="AD69" s="288">
        <f t="shared" si="143"/>
        <v>1</v>
      </c>
      <c r="AE69" s="289" t="s">
        <v>302</v>
      </c>
      <c r="AF69" s="295" t="s">
        <v>613</v>
      </c>
      <c r="AG69" s="368">
        <f t="shared" ref="AG69" si="268">IF(R69="No_existen",5*$AG$8,AH69*$AG$8)</f>
        <v>0.1</v>
      </c>
      <c r="AH69" s="371">
        <f t="shared" ref="AH69" si="269">ROUND(AVERAGEIF(AI69:AI71,"&gt;0"),0)</f>
        <v>1</v>
      </c>
      <c r="AI69" s="288">
        <f t="shared" si="144"/>
        <v>1</v>
      </c>
      <c r="AJ69" s="289" t="s">
        <v>299</v>
      </c>
      <c r="AK69" s="289" t="s">
        <v>309</v>
      </c>
      <c r="AL69" s="368">
        <f t="shared" ref="AL69" si="270">IF(R69="No_existen",5*$AL$8,AM69*$AL$8)</f>
        <v>0.1</v>
      </c>
      <c r="AM69" s="371">
        <f t="shared" ref="AM69" si="271">ROUND(AVERAGEIF(AN69:AN71,"&gt;0"),0)</f>
        <v>1</v>
      </c>
      <c r="AN69" s="288">
        <f t="shared" si="5"/>
        <v>1</v>
      </c>
      <c r="AO69" s="289" t="s">
        <v>487</v>
      </c>
      <c r="AP69" s="371">
        <f t="shared" ref="AP69" si="272">ROUND(AVERAGE(T69,AC69,AH69,AM69),0)</f>
        <v>1</v>
      </c>
      <c r="AQ69" s="374" t="str">
        <f t="shared" ref="AQ69" si="273">IF(AP69&lt;1.5,"FUERTE",IF(AND(AP69&gt;=1.5,AP69&lt;2.5),"ACEPTABLE",IF(AP69&gt;=5,"INEXISTENTE","DÉBIL")))</f>
        <v>FUERTE</v>
      </c>
      <c r="AR69" s="358">
        <f t="shared" ref="AR69" si="274">IF(Q69=0,0,ROUND((Q69*AP69),0))</f>
        <v>16</v>
      </c>
      <c r="AS69" s="361" t="str">
        <f>IF(AR69&gt;=40,"GRAVE", IF(AR69&lt;=10, "LEVE", "MODERADO"))</f>
        <v>MODERADO</v>
      </c>
      <c r="AT69" s="392" t="s">
        <v>727</v>
      </c>
      <c r="AU69" s="445">
        <v>0</v>
      </c>
      <c r="AV69" s="49" t="s">
        <v>85</v>
      </c>
      <c r="AW69" s="291" t="s">
        <v>735</v>
      </c>
      <c r="AX69" s="296">
        <v>44180</v>
      </c>
      <c r="AY69" s="299"/>
      <c r="AZ69" s="48"/>
      <c r="BA69" s="48"/>
      <c r="BB69" s="48"/>
      <c r="BC69" s="48"/>
      <c r="BD69" s="48"/>
    </row>
    <row r="70" spans="1:58" s="72" customFormat="1" ht="63.75" customHeight="1" x14ac:dyDescent="0.2">
      <c r="A70" s="472"/>
      <c r="B70" s="401"/>
      <c r="C70" s="404"/>
      <c r="D70" s="407"/>
      <c r="E70" s="404"/>
      <c r="F70" s="294" t="s">
        <v>263</v>
      </c>
      <c r="G70" s="294" t="s">
        <v>35</v>
      </c>
      <c r="H70" s="294" t="s">
        <v>699</v>
      </c>
      <c r="I70" s="389"/>
      <c r="J70" s="392"/>
      <c r="K70" s="436"/>
      <c r="L70" s="437"/>
      <c r="M70" s="383"/>
      <c r="N70" s="380"/>
      <c r="O70" s="383"/>
      <c r="P70" s="380"/>
      <c r="Q70" s="380"/>
      <c r="R70" s="158" t="s">
        <v>322</v>
      </c>
      <c r="S70" s="159">
        <f t="shared" si="224"/>
        <v>1</v>
      </c>
      <c r="T70" s="371"/>
      <c r="U70" s="371"/>
      <c r="V70" s="295" t="s">
        <v>717</v>
      </c>
      <c r="W70" s="377"/>
      <c r="X70" s="368"/>
      <c r="Y70" s="322">
        <f t="shared" si="249"/>
        <v>2</v>
      </c>
      <c r="Z70" s="289" t="s">
        <v>326</v>
      </c>
      <c r="AA70" s="289"/>
      <c r="AB70" s="368"/>
      <c r="AC70" s="371"/>
      <c r="AD70" s="288">
        <f t="shared" si="143"/>
        <v>1</v>
      </c>
      <c r="AE70" s="289" t="s">
        <v>302</v>
      </c>
      <c r="AF70" s="295" t="s">
        <v>613</v>
      </c>
      <c r="AG70" s="368"/>
      <c r="AH70" s="371"/>
      <c r="AI70" s="288">
        <f t="shared" si="144"/>
        <v>1</v>
      </c>
      <c r="AJ70" s="289" t="s">
        <v>299</v>
      </c>
      <c r="AK70" s="289" t="s">
        <v>306</v>
      </c>
      <c r="AL70" s="368"/>
      <c r="AM70" s="371"/>
      <c r="AN70" s="288">
        <f t="shared" si="5"/>
        <v>1</v>
      </c>
      <c r="AO70" s="289" t="s">
        <v>487</v>
      </c>
      <c r="AP70" s="371"/>
      <c r="AQ70" s="374"/>
      <c r="AR70" s="358"/>
      <c r="AS70" s="361"/>
      <c r="AT70" s="392"/>
      <c r="AU70" s="392"/>
      <c r="AV70" s="49"/>
      <c r="AW70" s="49"/>
      <c r="AX70" s="98"/>
      <c r="AY70" s="299"/>
      <c r="AZ70" s="48"/>
      <c r="BA70" s="48"/>
      <c r="BB70" s="48"/>
      <c r="BC70" s="48"/>
      <c r="BD70" s="48"/>
      <c r="BE70" s="51"/>
      <c r="BF70" s="51"/>
    </row>
    <row r="71" spans="1:58" s="72" customFormat="1" ht="63.75" customHeight="1" x14ac:dyDescent="0.2">
      <c r="A71" s="472"/>
      <c r="B71" s="401"/>
      <c r="C71" s="404"/>
      <c r="D71" s="407"/>
      <c r="E71" s="404"/>
      <c r="F71" s="294" t="s">
        <v>263</v>
      </c>
      <c r="G71" s="294" t="s">
        <v>35</v>
      </c>
      <c r="H71" s="294" t="s">
        <v>700</v>
      </c>
      <c r="I71" s="389"/>
      <c r="J71" s="392"/>
      <c r="K71" s="436"/>
      <c r="L71" s="437"/>
      <c r="M71" s="383"/>
      <c r="N71" s="380"/>
      <c r="O71" s="383"/>
      <c r="P71" s="380"/>
      <c r="Q71" s="380"/>
      <c r="R71" s="158" t="s">
        <v>322</v>
      </c>
      <c r="S71" s="159">
        <f t="shared" si="224"/>
        <v>1</v>
      </c>
      <c r="T71" s="371"/>
      <c r="U71" s="371"/>
      <c r="V71" s="295" t="s">
        <v>718</v>
      </c>
      <c r="W71" s="377"/>
      <c r="X71" s="368"/>
      <c r="Y71" s="322">
        <f t="shared" si="249"/>
        <v>2</v>
      </c>
      <c r="Z71" s="289" t="s">
        <v>326</v>
      </c>
      <c r="AA71" s="289"/>
      <c r="AB71" s="368"/>
      <c r="AC71" s="371"/>
      <c r="AD71" s="288">
        <f t="shared" si="143"/>
        <v>1</v>
      </c>
      <c r="AE71" s="289" t="s">
        <v>302</v>
      </c>
      <c r="AF71" s="295" t="s">
        <v>613</v>
      </c>
      <c r="AG71" s="368"/>
      <c r="AH71" s="371"/>
      <c r="AI71" s="288">
        <f t="shared" si="144"/>
        <v>1</v>
      </c>
      <c r="AJ71" s="289" t="s">
        <v>299</v>
      </c>
      <c r="AK71" s="289" t="s">
        <v>306</v>
      </c>
      <c r="AL71" s="368"/>
      <c r="AM71" s="371"/>
      <c r="AN71" s="288">
        <f t="shared" ref="AN71:AN83" si="275">IF(AO71="Preventivo",1,IF(AO71="Detectivo",4, IF(R71="No_existen",5,0)))</f>
        <v>1</v>
      </c>
      <c r="AO71" s="289" t="s">
        <v>487</v>
      </c>
      <c r="AP71" s="371"/>
      <c r="AQ71" s="374"/>
      <c r="AR71" s="358"/>
      <c r="AS71" s="361"/>
      <c r="AT71" s="392"/>
      <c r="AU71" s="392"/>
      <c r="AV71" s="49"/>
      <c r="AW71" s="49"/>
      <c r="AX71" s="98"/>
      <c r="AY71" s="299"/>
      <c r="AZ71" s="48"/>
      <c r="BA71" s="48"/>
      <c r="BB71" s="48"/>
      <c r="BC71" s="48"/>
      <c r="BD71" s="48"/>
      <c r="BE71" s="51"/>
      <c r="BF71" s="51"/>
    </row>
    <row r="72" spans="1:58" ht="97.9" customHeight="1" x14ac:dyDescent="0.2">
      <c r="A72" s="472">
        <v>22</v>
      </c>
      <c r="B72" s="401" t="s">
        <v>146</v>
      </c>
      <c r="C72" s="404" t="s">
        <v>162</v>
      </c>
      <c r="D72" s="407" t="str">
        <f>IF(C72=$B$1048361,$C$1048361,IF(C72=$B$1048362,$C$1048362,IF(C72=$B$1048363,$C$1048363,IF(C72=$B$1048364,$C$1048364,IF(C72=$B$1048365,$C$1048365,IF(C72=$B$1048366,$C$1048366,IF(C72=$B$1048367,$C$1048367,IF(C72=$B$1048368,$C$1048368,IF(C72=$B$1048369,$C$1048369,IF(C72=$B$1048370,$C$1048370,IF(C72=$B$1048373,$C$1048373,IF(C72=$B$1048374,$C$1048374,IF(C72=$B$1048375,C$1048375,IF(C72=$B$1048376,$C$1048376,IF(C72=$B$1048377,$C$1048377," ")))))))))))))))</f>
        <v>Garantizar el aseguramiento de la calidad institucional, mediante acciones permanentes de autoevalución  y  autorregulación, la implementación de diferentes sistemas de gestión y el mejoramiento de procesos, que promuevan la mejora continua, la satisfacción de los usuarios internos y externos y la consolidación de una cultura de calidad institucional.</v>
      </c>
      <c r="E72" s="404" t="s">
        <v>156</v>
      </c>
      <c r="F72" s="292" t="s">
        <v>264</v>
      </c>
      <c r="G72" s="292" t="s">
        <v>35</v>
      </c>
      <c r="H72" s="292" t="s">
        <v>701</v>
      </c>
      <c r="I72" s="389" t="s">
        <v>102</v>
      </c>
      <c r="J72" s="392" t="s">
        <v>710</v>
      </c>
      <c r="K72" s="389" t="s">
        <v>711</v>
      </c>
      <c r="L72" s="389" t="s">
        <v>712</v>
      </c>
      <c r="M72" s="383" t="s">
        <v>121</v>
      </c>
      <c r="N72" s="380">
        <f t="shared" ref="N72:N75" si="276">IF(M72="ALTA",5,IF(M72="MEDIO ALTA",4,IF(M72="MEDIA",3,IF(M72="MEDIO BAJA",2,IF(M72="BAJA",1,0)))))</f>
        <v>1</v>
      </c>
      <c r="O72" s="383" t="s">
        <v>133</v>
      </c>
      <c r="P72" s="380">
        <f t="shared" ref="P72:P75" si="277">IF(O72="ALTO",5,IF(O72="MEDIO ALTO",4,IF(O72="MEDIO",3,IF(O72="MEDIO BAJO",2,IF(O72="BAJO",1,0)))))</f>
        <v>5</v>
      </c>
      <c r="Q72" s="380">
        <f t="shared" ref="Q72:Q75" si="278">P72*N72</f>
        <v>5</v>
      </c>
      <c r="R72" s="158" t="s">
        <v>322</v>
      </c>
      <c r="S72" s="159">
        <f t="shared" si="224"/>
        <v>1</v>
      </c>
      <c r="T72" s="371">
        <f t="shared" ref="T72:T75" si="279">ROUND(AVERAGEIF(S72:S74,"&gt;0"),0)</f>
        <v>1</v>
      </c>
      <c r="U72" s="371">
        <f t="shared" ref="U72:U75" si="280">T72*0.6</f>
        <v>0.6</v>
      </c>
      <c r="V72" s="289" t="s">
        <v>719</v>
      </c>
      <c r="W72" s="462">
        <f t="shared" ref="W72" si="281">IF(R72="No_existen",5*$W$8,X72*$W$8)</f>
        <v>0.1</v>
      </c>
      <c r="X72" s="368">
        <f t="shared" si="105"/>
        <v>2</v>
      </c>
      <c r="Y72" s="322">
        <f t="shared" si="249"/>
        <v>2</v>
      </c>
      <c r="Z72" s="289" t="s">
        <v>326</v>
      </c>
      <c r="AA72" s="289"/>
      <c r="AB72" s="368">
        <f t="shared" ref="AB72:AB75" si="282">IF(R72="No_existen",5*$AB$8,AC72*$AB$8)</f>
        <v>0.15</v>
      </c>
      <c r="AC72" s="371">
        <f t="shared" ref="AC72" si="283">ROUND(AVERAGEIF(AD72:AD74,"&gt;0"),0)</f>
        <v>1</v>
      </c>
      <c r="AD72" s="288">
        <f t="shared" si="143"/>
        <v>1</v>
      </c>
      <c r="AE72" s="289" t="s">
        <v>302</v>
      </c>
      <c r="AF72" s="289" t="s">
        <v>613</v>
      </c>
      <c r="AG72" s="368">
        <f t="shared" ref="AG72:AG75" si="284">IF(R72="No_existen",5*$AG$8,AH72*$AG$8)</f>
        <v>0.1</v>
      </c>
      <c r="AH72" s="371">
        <f t="shared" ref="AH72:AH75" si="285">ROUND(AVERAGEIF(AI72:AI74,"&gt;0"),0)</f>
        <v>1</v>
      </c>
      <c r="AI72" s="288">
        <f t="shared" si="144"/>
        <v>1</v>
      </c>
      <c r="AJ72" s="289" t="s">
        <v>299</v>
      </c>
      <c r="AK72" s="289" t="s">
        <v>306</v>
      </c>
      <c r="AL72" s="368">
        <f t="shared" ref="AL72:AL75" si="286">IF(R72="No_existen",5*$AL$8,AM72*$AL$8)</f>
        <v>0.1</v>
      </c>
      <c r="AM72" s="371">
        <f t="shared" ref="AM72:AM75" si="287">ROUND(AVERAGEIF(AN72:AN74,"&gt;0"),0)</f>
        <v>1</v>
      </c>
      <c r="AN72" s="288">
        <f t="shared" si="275"/>
        <v>1</v>
      </c>
      <c r="AO72" s="289" t="s">
        <v>487</v>
      </c>
      <c r="AP72" s="371">
        <f t="shared" ref="AP72:AP75" si="288">ROUND(AVERAGE(T72,AC72,AH72,AM72),0)</f>
        <v>1</v>
      </c>
      <c r="AQ72" s="374" t="str">
        <f t="shared" ref="AQ72:AQ75" si="289">IF(AP72&lt;1.5,"FUERTE",IF(AND(AP72&gt;=1.5,AP72&lt;2.5),"ACEPTABLE",IF(AP72&gt;=5,"INEXISTENTE","DÉBIL")))</f>
        <v>FUERTE</v>
      </c>
      <c r="AR72" s="358">
        <f t="shared" ref="AR72:AR75" si="290">IF(Q72=0,0,ROUND((Q72*AP72),0))</f>
        <v>5</v>
      </c>
      <c r="AS72" s="361" t="str">
        <f>IF(AR72&gt;=40,"GRAVE", IF(AR72&lt;=10, "LEVE", "MODERADO"))</f>
        <v>LEVE</v>
      </c>
      <c r="AT72" s="364" t="s">
        <v>728</v>
      </c>
      <c r="AU72" s="471">
        <v>1</v>
      </c>
      <c r="AV72" s="49" t="s">
        <v>85</v>
      </c>
      <c r="AW72" s="290" t="s">
        <v>736</v>
      </c>
      <c r="AX72" s="98">
        <v>44180</v>
      </c>
      <c r="AY72" s="299"/>
      <c r="AZ72" s="48"/>
      <c r="BA72" s="48"/>
      <c r="BB72" s="48"/>
      <c r="BD72" s="48"/>
      <c r="BE72" s="51"/>
      <c r="BF72" s="51"/>
    </row>
    <row r="73" spans="1:58" ht="90" customHeight="1" x14ac:dyDescent="0.2">
      <c r="A73" s="472"/>
      <c r="B73" s="401"/>
      <c r="C73" s="404"/>
      <c r="D73" s="407"/>
      <c r="E73" s="404"/>
      <c r="F73" s="292" t="s">
        <v>263</v>
      </c>
      <c r="G73" s="292" t="s">
        <v>35</v>
      </c>
      <c r="H73" s="292" t="s">
        <v>702</v>
      </c>
      <c r="I73" s="389"/>
      <c r="J73" s="392"/>
      <c r="K73" s="389"/>
      <c r="L73" s="389"/>
      <c r="M73" s="383"/>
      <c r="N73" s="380"/>
      <c r="O73" s="383"/>
      <c r="P73" s="380"/>
      <c r="Q73" s="380"/>
      <c r="R73" s="158" t="s">
        <v>322</v>
      </c>
      <c r="S73" s="159">
        <f t="shared" si="224"/>
        <v>1</v>
      </c>
      <c r="T73" s="371"/>
      <c r="U73" s="371"/>
      <c r="V73" s="289" t="s">
        <v>720</v>
      </c>
      <c r="W73" s="377"/>
      <c r="X73" s="368"/>
      <c r="Y73" s="322">
        <f t="shared" si="249"/>
        <v>2</v>
      </c>
      <c r="Z73" s="289" t="s">
        <v>326</v>
      </c>
      <c r="AA73" s="289"/>
      <c r="AB73" s="368"/>
      <c r="AC73" s="371"/>
      <c r="AD73" s="288">
        <f t="shared" ref="AD73:AD83" si="291">IF(AE73=$AF$1048362,1,IF(AE73=$AF$1048361,4,IF(R73="No_existen",5,0)))</f>
        <v>1</v>
      </c>
      <c r="AE73" s="289" t="s">
        <v>302</v>
      </c>
      <c r="AF73" s="289" t="s">
        <v>613</v>
      </c>
      <c r="AG73" s="368"/>
      <c r="AH73" s="371"/>
      <c r="AI73" s="288">
        <f t="shared" ref="AI73:AI83" si="292">IF(AJ73=$AJ$1048361,1,IF(AJ73=$AJ$1048362,4,IF(R73="No_existen",5,0)))</f>
        <v>1</v>
      </c>
      <c r="AJ73" s="289" t="s">
        <v>299</v>
      </c>
      <c r="AK73" s="289" t="s">
        <v>308</v>
      </c>
      <c r="AL73" s="368"/>
      <c r="AM73" s="371"/>
      <c r="AN73" s="288">
        <f t="shared" si="275"/>
        <v>1</v>
      </c>
      <c r="AO73" s="289" t="s">
        <v>487</v>
      </c>
      <c r="AP73" s="371"/>
      <c r="AQ73" s="374"/>
      <c r="AR73" s="358"/>
      <c r="AS73" s="361"/>
      <c r="AT73" s="364"/>
      <c r="AU73" s="364"/>
      <c r="AV73" s="49" t="s">
        <v>85</v>
      </c>
      <c r="AW73" s="290" t="s">
        <v>737</v>
      </c>
      <c r="AX73" s="98">
        <v>44180</v>
      </c>
      <c r="AY73" s="299"/>
      <c r="AZ73" s="48"/>
      <c r="BA73" s="48"/>
      <c r="BB73" s="48"/>
      <c r="BD73" s="48"/>
      <c r="BE73" s="51"/>
      <c r="BF73" s="51"/>
    </row>
    <row r="74" spans="1:58" ht="75" customHeight="1" x14ac:dyDescent="0.2">
      <c r="A74" s="472"/>
      <c r="B74" s="401"/>
      <c r="C74" s="404"/>
      <c r="D74" s="407"/>
      <c r="E74" s="404"/>
      <c r="F74" s="292" t="s">
        <v>263</v>
      </c>
      <c r="G74" s="292" t="s">
        <v>35</v>
      </c>
      <c r="H74" s="292" t="s">
        <v>703</v>
      </c>
      <c r="I74" s="389"/>
      <c r="J74" s="392"/>
      <c r="K74" s="389"/>
      <c r="L74" s="389"/>
      <c r="M74" s="383"/>
      <c r="N74" s="380"/>
      <c r="O74" s="383"/>
      <c r="P74" s="380"/>
      <c r="Q74" s="380"/>
      <c r="R74" s="158" t="s">
        <v>322</v>
      </c>
      <c r="S74" s="159">
        <f t="shared" si="224"/>
        <v>1</v>
      </c>
      <c r="T74" s="371"/>
      <c r="U74" s="371"/>
      <c r="V74" s="289" t="s">
        <v>721</v>
      </c>
      <c r="W74" s="377"/>
      <c r="X74" s="368"/>
      <c r="Y74" s="322">
        <f t="shared" si="249"/>
        <v>2</v>
      </c>
      <c r="Z74" s="289" t="s">
        <v>326</v>
      </c>
      <c r="AA74" s="289"/>
      <c r="AB74" s="368"/>
      <c r="AC74" s="371"/>
      <c r="AD74" s="288">
        <f t="shared" si="291"/>
        <v>1</v>
      </c>
      <c r="AE74" s="289" t="s">
        <v>302</v>
      </c>
      <c r="AF74" s="289" t="s">
        <v>725</v>
      </c>
      <c r="AG74" s="368"/>
      <c r="AH74" s="371"/>
      <c r="AI74" s="288">
        <f t="shared" si="292"/>
        <v>1</v>
      </c>
      <c r="AJ74" s="289" t="s">
        <v>299</v>
      </c>
      <c r="AK74" s="289" t="s">
        <v>306</v>
      </c>
      <c r="AL74" s="368"/>
      <c r="AM74" s="371"/>
      <c r="AN74" s="288">
        <f t="shared" si="275"/>
        <v>1</v>
      </c>
      <c r="AO74" s="289" t="s">
        <v>487</v>
      </c>
      <c r="AP74" s="371"/>
      <c r="AQ74" s="374"/>
      <c r="AR74" s="358"/>
      <c r="AS74" s="361"/>
      <c r="AT74" s="364"/>
      <c r="AU74" s="364"/>
      <c r="AV74" s="49"/>
      <c r="AW74" s="49"/>
      <c r="AX74" s="98"/>
      <c r="AY74" s="299"/>
      <c r="AZ74" s="48"/>
      <c r="BA74" s="48"/>
      <c r="BB74" s="48"/>
    </row>
    <row r="75" spans="1:58" ht="75" customHeight="1" x14ac:dyDescent="0.2">
      <c r="A75" s="472">
        <v>23</v>
      </c>
      <c r="B75" s="401" t="s">
        <v>146</v>
      </c>
      <c r="C75" s="404" t="s">
        <v>159</v>
      </c>
      <c r="D75" s="407" t="str">
        <f>IF(C75=$B$1048361,$C$1048361,IF(C75=$B$1048362,$C$1048362,IF(C75=$B$1048363,$C$1048363,IF(C75=$B$1048364,$C$1048364,IF(C75=$B$1048365,$C$1048365,IF(C75=$B$1048366,$C$1048366,IF(C75=$B$1048367,$C$1048367,IF(C75=$B$1048368,$C$1048368,IF(C75=$B$1048369,$C$1048369,IF(C75=$B$1048370,$C$1048370,IF(C75=$B$1048373,$C$1048373,IF(C75=$B$1048374,$C$1048374,IF(C75=$B$1048375,C$1048375,IF(C75=$B$1048376,$C$1048376,IF(C75=$B$1048377,$C$1048377," ")))))))))))))))</f>
        <v>Orientar el desarrollo de la Universidad mediante el direccionamiento estratégico y visión compartida de la comunidad universitaria, a fin de lograr los objetivos misionales.</v>
      </c>
      <c r="E75" s="404" t="s">
        <v>170</v>
      </c>
      <c r="F75" s="292" t="s">
        <v>263</v>
      </c>
      <c r="G75" s="292" t="s">
        <v>35</v>
      </c>
      <c r="H75" s="76" t="s">
        <v>739</v>
      </c>
      <c r="I75" s="389" t="s">
        <v>104</v>
      </c>
      <c r="J75" s="466" t="s">
        <v>742</v>
      </c>
      <c r="K75" s="482" t="s">
        <v>743</v>
      </c>
      <c r="L75" s="463" t="s">
        <v>744</v>
      </c>
      <c r="M75" s="383" t="s">
        <v>142</v>
      </c>
      <c r="N75" s="380">
        <f t="shared" si="276"/>
        <v>5</v>
      </c>
      <c r="O75" s="494" t="s">
        <v>135</v>
      </c>
      <c r="P75" s="380">
        <f t="shared" si="277"/>
        <v>1</v>
      </c>
      <c r="Q75" s="380">
        <f t="shared" si="278"/>
        <v>5</v>
      </c>
      <c r="R75" s="158" t="s">
        <v>322</v>
      </c>
      <c r="S75" s="159">
        <f t="shared" si="224"/>
        <v>1</v>
      </c>
      <c r="T75" s="371">
        <f t="shared" si="279"/>
        <v>1</v>
      </c>
      <c r="U75" s="371">
        <f t="shared" si="280"/>
        <v>0.6</v>
      </c>
      <c r="V75" s="289" t="s">
        <v>745</v>
      </c>
      <c r="W75" s="462">
        <f t="shared" ref="W75" si="293">IF(R75="No_existen",5*$W$8,X75*$W$8)</f>
        <v>0.2</v>
      </c>
      <c r="X75" s="368">
        <f t="shared" si="105"/>
        <v>4</v>
      </c>
      <c r="Y75" s="322">
        <f t="shared" si="249"/>
        <v>4</v>
      </c>
      <c r="Z75" s="289" t="s">
        <v>325</v>
      </c>
      <c r="AA75" s="289"/>
      <c r="AB75" s="368">
        <f t="shared" si="282"/>
        <v>0.15</v>
      </c>
      <c r="AC75" s="371">
        <f t="shared" ref="AC75" si="294">ROUND(AVERAGEIF(AD75:AD77,"&gt;0"),0)</f>
        <v>1</v>
      </c>
      <c r="AD75" s="288">
        <f t="shared" si="291"/>
        <v>1</v>
      </c>
      <c r="AE75" s="289" t="s">
        <v>302</v>
      </c>
      <c r="AF75" s="293" t="s">
        <v>747</v>
      </c>
      <c r="AG75" s="368">
        <f t="shared" si="284"/>
        <v>0.1</v>
      </c>
      <c r="AH75" s="371">
        <f t="shared" si="285"/>
        <v>1</v>
      </c>
      <c r="AI75" s="288">
        <f t="shared" si="292"/>
        <v>1</v>
      </c>
      <c r="AJ75" s="289" t="s">
        <v>299</v>
      </c>
      <c r="AK75" s="289" t="s">
        <v>748</v>
      </c>
      <c r="AL75" s="368">
        <f t="shared" si="286"/>
        <v>0.1</v>
      </c>
      <c r="AM75" s="371">
        <f t="shared" si="287"/>
        <v>1</v>
      </c>
      <c r="AN75" s="288">
        <f t="shared" si="275"/>
        <v>1</v>
      </c>
      <c r="AO75" s="289" t="s">
        <v>487</v>
      </c>
      <c r="AP75" s="371">
        <f t="shared" si="288"/>
        <v>1</v>
      </c>
      <c r="AQ75" s="374" t="str">
        <f t="shared" si="289"/>
        <v>FUERTE</v>
      </c>
      <c r="AR75" s="358">
        <f t="shared" si="290"/>
        <v>5</v>
      </c>
      <c r="AS75" s="361" t="str">
        <f>IF(AR75&gt;=40,"GRAVE", IF(AR75&lt;=10, "LEVE", "MODERADO"))</f>
        <v>LEVE</v>
      </c>
      <c r="AT75" s="484" t="s">
        <v>749</v>
      </c>
      <c r="AU75" s="484" t="s">
        <v>750</v>
      </c>
      <c r="AV75" s="49" t="s">
        <v>87</v>
      </c>
      <c r="AW75" s="49" t="s">
        <v>751</v>
      </c>
      <c r="AX75" s="98">
        <v>44211</v>
      </c>
      <c r="AY75" s="312" t="s">
        <v>752</v>
      </c>
      <c r="AZ75" s="48"/>
      <c r="BA75" s="48"/>
      <c r="BB75" s="48"/>
    </row>
    <row r="76" spans="1:58" ht="75" customHeight="1" x14ac:dyDescent="0.2">
      <c r="A76" s="472"/>
      <c r="B76" s="401"/>
      <c r="C76" s="404"/>
      <c r="D76" s="407"/>
      <c r="E76" s="404"/>
      <c r="F76" s="292" t="s">
        <v>264</v>
      </c>
      <c r="G76" s="292" t="s">
        <v>39</v>
      </c>
      <c r="H76" s="76" t="s">
        <v>740</v>
      </c>
      <c r="I76" s="389"/>
      <c r="J76" s="467"/>
      <c r="K76" s="483"/>
      <c r="L76" s="464"/>
      <c r="M76" s="383"/>
      <c r="N76" s="380"/>
      <c r="O76" s="386"/>
      <c r="P76" s="380"/>
      <c r="Q76" s="380"/>
      <c r="R76" s="158" t="s">
        <v>322</v>
      </c>
      <c r="S76" s="159">
        <f t="shared" si="224"/>
        <v>1</v>
      </c>
      <c r="T76" s="371"/>
      <c r="U76" s="371"/>
      <c r="V76" s="289" t="s">
        <v>746</v>
      </c>
      <c r="W76" s="377"/>
      <c r="X76" s="368"/>
      <c r="Y76" s="322">
        <f t="shared" si="249"/>
        <v>4</v>
      </c>
      <c r="Z76" s="289" t="s">
        <v>325</v>
      </c>
      <c r="AA76" s="289"/>
      <c r="AB76" s="368"/>
      <c r="AC76" s="371"/>
      <c r="AD76" s="288">
        <f t="shared" si="291"/>
        <v>1</v>
      </c>
      <c r="AE76" s="289" t="s">
        <v>302</v>
      </c>
      <c r="AF76" s="293" t="s">
        <v>747</v>
      </c>
      <c r="AG76" s="368"/>
      <c r="AH76" s="371"/>
      <c r="AI76" s="288">
        <f t="shared" si="292"/>
        <v>1</v>
      </c>
      <c r="AJ76" s="289" t="s">
        <v>299</v>
      </c>
      <c r="AK76" s="289" t="s">
        <v>306</v>
      </c>
      <c r="AL76" s="368"/>
      <c r="AM76" s="371"/>
      <c r="AN76" s="288">
        <f t="shared" si="275"/>
        <v>1</v>
      </c>
      <c r="AO76" s="289" t="s">
        <v>487</v>
      </c>
      <c r="AP76" s="371"/>
      <c r="AQ76" s="374"/>
      <c r="AR76" s="358"/>
      <c r="AS76" s="361"/>
      <c r="AT76" s="485"/>
      <c r="AU76" s="485"/>
      <c r="AV76" s="49"/>
      <c r="AW76" s="49"/>
      <c r="AX76" s="98"/>
      <c r="AY76" s="299"/>
      <c r="AZ76" s="48"/>
      <c r="BA76" s="48"/>
      <c r="BB76" s="48"/>
    </row>
    <row r="77" spans="1:58" ht="75" customHeight="1" thickBot="1" x14ac:dyDescent="0.25">
      <c r="A77" s="480"/>
      <c r="B77" s="481"/>
      <c r="C77" s="479"/>
      <c r="D77" s="478"/>
      <c r="E77" s="479"/>
      <c r="F77" s="331" t="s">
        <v>264</v>
      </c>
      <c r="G77" s="331" t="s">
        <v>265</v>
      </c>
      <c r="H77" s="334" t="s">
        <v>741</v>
      </c>
      <c r="I77" s="463"/>
      <c r="J77" s="467"/>
      <c r="K77" s="483"/>
      <c r="L77" s="464"/>
      <c r="M77" s="494"/>
      <c r="N77" s="493"/>
      <c r="O77" s="386"/>
      <c r="P77" s="493"/>
      <c r="Q77" s="493"/>
      <c r="R77" s="335"/>
      <c r="S77" s="336">
        <f t="shared" si="224"/>
        <v>0</v>
      </c>
      <c r="T77" s="488"/>
      <c r="U77" s="488"/>
      <c r="V77" s="337"/>
      <c r="W77" s="489"/>
      <c r="X77" s="477"/>
      <c r="Y77" s="338">
        <f t="shared" si="249"/>
        <v>0</v>
      </c>
      <c r="Z77" s="337"/>
      <c r="AA77" s="337"/>
      <c r="AB77" s="477"/>
      <c r="AC77" s="488"/>
      <c r="AD77" s="339">
        <f t="shared" si="291"/>
        <v>0</v>
      </c>
      <c r="AE77" s="337"/>
      <c r="AF77" s="337"/>
      <c r="AG77" s="477"/>
      <c r="AH77" s="488"/>
      <c r="AI77" s="339">
        <f t="shared" si="292"/>
        <v>0</v>
      </c>
      <c r="AJ77" s="337"/>
      <c r="AK77" s="337"/>
      <c r="AL77" s="477"/>
      <c r="AM77" s="488"/>
      <c r="AN77" s="339">
        <f t="shared" si="275"/>
        <v>0</v>
      </c>
      <c r="AO77" s="337"/>
      <c r="AP77" s="488"/>
      <c r="AQ77" s="486"/>
      <c r="AR77" s="487"/>
      <c r="AS77" s="492"/>
      <c r="AT77" s="485"/>
      <c r="AU77" s="485"/>
      <c r="AV77" s="341"/>
      <c r="AW77" s="341"/>
      <c r="AX77" s="342"/>
      <c r="AY77" s="340"/>
      <c r="AZ77" s="48"/>
      <c r="BA77" s="48"/>
      <c r="BB77" s="48"/>
    </row>
    <row r="78" spans="1:58" ht="84" x14ac:dyDescent="0.2">
      <c r="A78" s="397">
        <v>24</v>
      </c>
      <c r="B78" s="400" t="s">
        <v>146</v>
      </c>
      <c r="C78" s="403" t="s">
        <v>158</v>
      </c>
      <c r="D78" s="406" t="str">
        <f>IF(C78=$B$1048361,$C$1048361,IF(C78=$B$1048362,$C$1048362,IF(C78=$B$1048363,$C$1048363,IF(C78=$B$1048364,$C$1048364,IF(C78=$B$1048365,$C$1048365,IF(C78=$B$1048366,$C$1048366,IF(C78=$B$1048367,$C$1048367,IF(C78=$B$1048368,$C$1048368,IF(C78=$B$1048369,$C$1048369,IF(C78=$B$1048370,$C$1048370,IF(C78=$B$1048373,$C$1048373,IF(C78=$B$1048374,$C$1048374,IF(C78=$B$1048375,C$1048375,IF(C78=$B$1048376,$C$1048376,IF(C78=$B$1048377,$C$1048377," ")))))))))))))))</f>
        <v>Administrar y ejecutar los recursos de la institución generando en los procesos mayor eficiencia y eficacia para dar una respuesta oportuna a los servicios demandados en el cumplimiento de las funciones misionales.</v>
      </c>
      <c r="E78" s="403" t="s">
        <v>396</v>
      </c>
      <c r="F78" s="332" t="s">
        <v>264</v>
      </c>
      <c r="G78" s="332" t="s">
        <v>39</v>
      </c>
      <c r="H78" s="343" t="s">
        <v>787</v>
      </c>
      <c r="I78" s="388" t="s">
        <v>106</v>
      </c>
      <c r="J78" s="391" t="s">
        <v>790</v>
      </c>
      <c r="K78" s="394" t="s">
        <v>791</v>
      </c>
      <c r="L78" s="388" t="s">
        <v>792</v>
      </c>
      <c r="M78" s="382" t="s">
        <v>142</v>
      </c>
      <c r="N78" s="379">
        <f t="shared" ref="N78" si="295">IF(M78="ALTA",5,IF(M78="MEDIO ALTA",4,IF(M78="MEDIA",3,IF(M78="MEDIO BAJA",2,IF(M78="BAJA",1,0)))))</f>
        <v>5</v>
      </c>
      <c r="O78" s="382" t="s">
        <v>133</v>
      </c>
      <c r="P78" s="379">
        <f t="shared" ref="P78" si="296">IF(O78="ALTO",5,IF(O78="MEDIO ALTO",4,IF(O78="MEDIO",3,IF(O78="MEDIO BAJO",2,IF(O78="BAJO",1,0)))))</f>
        <v>5</v>
      </c>
      <c r="Q78" s="379">
        <f t="shared" ref="Q78" si="297">P78*N78</f>
        <v>25</v>
      </c>
      <c r="R78" s="344" t="s">
        <v>287</v>
      </c>
      <c r="S78" s="345">
        <f t="shared" ref="S78:S83" si="298">IF(R78=$R$1048365,1,IF(R78=$R$1048361,5,IF(R78=$R$1048362,4,IF(R78=$R$1048363,3,IF(R78=$R$1048364,2,0)))))</f>
        <v>5</v>
      </c>
      <c r="T78" s="370">
        <f t="shared" ref="T78" si="299">ROUND(AVERAGEIF(S78:S80,"&gt;0"),0)</f>
        <v>5</v>
      </c>
      <c r="U78" s="370">
        <f t="shared" ref="U78" si="300">T78*0.6</f>
        <v>3</v>
      </c>
      <c r="V78" s="346"/>
      <c r="W78" s="376">
        <f>IF(R78="No_existen",5*$W$8,X78*$W$8)</f>
        <v>0.25</v>
      </c>
      <c r="X78" s="367">
        <f t="shared" si="105"/>
        <v>5</v>
      </c>
      <c r="Y78" s="347">
        <f t="shared" si="249"/>
        <v>5</v>
      </c>
      <c r="Z78" s="346"/>
      <c r="AA78" s="346"/>
      <c r="AB78" s="367">
        <f t="shared" ref="AB78" si="301">IF(R78="No_existen",5*$AB$8,AC78*$AB$8)</f>
        <v>0.75</v>
      </c>
      <c r="AC78" s="370">
        <f t="shared" ref="AC78:AC81" si="302">ROUND(AVERAGEIF(AD78:AD80,"&gt;0"),0)</f>
        <v>5</v>
      </c>
      <c r="AD78" s="348">
        <f t="shared" si="291"/>
        <v>5</v>
      </c>
      <c r="AE78" s="346"/>
      <c r="AF78" s="346"/>
      <c r="AG78" s="367">
        <f t="shared" ref="AG78:AG81" si="303">IF(R78="No_existen",5*$AG$8,AH78*$AG$8)</f>
        <v>0.5</v>
      </c>
      <c r="AH78" s="370">
        <f t="shared" ref="AH78:AH81" si="304">ROUND(AVERAGEIF(AI78:AI80,"&gt;0"),0)</f>
        <v>5</v>
      </c>
      <c r="AI78" s="348">
        <f t="shared" si="292"/>
        <v>5</v>
      </c>
      <c r="AJ78" s="346"/>
      <c r="AK78" s="346"/>
      <c r="AL78" s="367">
        <f t="shared" ref="AL78" si="305">IF(R78="No_existen",5*$AL$8,AM78*$AL$8)</f>
        <v>0.5</v>
      </c>
      <c r="AM78" s="370">
        <f t="shared" ref="AM78" si="306">ROUND(AVERAGEIF(AN78:AN80,"&gt;0"),0)</f>
        <v>5</v>
      </c>
      <c r="AN78" s="348">
        <f t="shared" si="275"/>
        <v>5</v>
      </c>
      <c r="AO78" s="346"/>
      <c r="AP78" s="370">
        <f t="shared" ref="AP78" si="307">ROUND(AVERAGE(T78,AC78,AH78,AM78),0)</f>
        <v>5</v>
      </c>
      <c r="AQ78" s="373" t="str">
        <f t="shared" ref="AQ78" si="308">IF(AP78&lt;1.5,"FUERTE",IF(AND(AP78&gt;=1.5,AP78&lt;2.5),"ACEPTABLE",IF(AP78&gt;=5,"INEXISTENTE","DÉBIL")))</f>
        <v>INEXISTENTE</v>
      </c>
      <c r="AR78" s="357">
        <f t="shared" ref="AR78" si="309">IF(Q78=0,0,ROUND((Q78*AP78),0))</f>
        <v>125</v>
      </c>
      <c r="AS78" s="360" t="str">
        <f>IF(AR78&gt;=40,"GRAVE", IF(AR78&lt;=10, "LEVE", "MODERADO"))</f>
        <v>GRAVE</v>
      </c>
      <c r="AT78" s="363" t="s">
        <v>793</v>
      </c>
      <c r="AU78" s="363">
        <v>9</v>
      </c>
      <c r="AV78" s="349" t="s">
        <v>85</v>
      </c>
      <c r="AW78" s="350" t="s">
        <v>794</v>
      </c>
      <c r="AX78" s="351">
        <v>44165</v>
      </c>
      <c r="AY78" s="352"/>
      <c r="AZ78" s="48"/>
      <c r="BA78" s="48"/>
      <c r="BB78" s="48"/>
    </row>
    <row r="79" spans="1:58" ht="60" x14ac:dyDescent="0.2">
      <c r="A79" s="398"/>
      <c r="B79" s="401"/>
      <c r="C79" s="404"/>
      <c r="D79" s="407"/>
      <c r="E79" s="404"/>
      <c r="F79" s="321" t="s">
        <v>263</v>
      </c>
      <c r="G79" s="321" t="s">
        <v>35</v>
      </c>
      <c r="H79" s="76" t="s">
        <v>788</v>
      </c>
      <c r="I79" s="389"/>
      <c r="J79" s="392"/>
      <c r="K79" s="395"/>
      <c r="L79" s="389"/>
      <c r="M79" s="383"/>
      <c r="N79" s="380"/>
      <c r="O79" s="383"/>
      <c r="P79" s="380"/>
      <c r="Q79" s="380"/>
      <c r="R79" s="158"/>
      <c r="S79" s="159">
        <f t="shared" si="298"/>
        <v>0</v>
      </c>
      <c r="T79" s="371"/>
      <c r="U79" s="371"/>
      <c r="V79" s="324"/>
      <c r="W79" s="377"/>
      <c r="X79" s="368"/>
      <c r="Y79" s="322">
        <f t="shared" si="249"/>
        <v>0</v>
      </c>
      <c r="Z79" s="324"/>
      <c r="AA79" s="324"/>
      <c r="AB79" s="368"/>
      <c r="AC79" s="371"/>
      <c r="AD79" s="320">
        <f t="shared" si="291"/>
        <v>0</v>
      </c>
      <c r="AE79" s="324"/>
      <c r="AF79" s="324"/>
      <c r="AG79" s="368"/>
      <c r="AH79" s="371"/>
      <c r="AI79" s="320">
        <f t="shared" si="292"/>
        <v>0</v>
      </c>
      <c r="AJ79" s="324"/>
      <c r="AK79" s="324"/>
      <c r="AL79" s="368"/>
      <c r="AM79" s="371"/>
      <c r="AN79" s="320">
        <f t="shared" si="275"/>
        <v>0</v>
      </c>
      <c r="AO79" s="324"/>
      <c r="AP79" s="371"/>
      <c r="AQ79" s="374"/>
      <c r="AR79" s="358"/>
      <c r="AS79" s="361"/>
      <c r="AT79" s="364"/>
      <c r="AU79" s="364"/>
      <c r="AV79" s="49" t="s">
        <v>85</v>
      </c>
      <c r="AW79" s="323" t="s">
        <v>795</v>
      </c>
      <c r="AX79" s="98">
        <v>44165</v>
      </c>
      <c r="AY79" s="100"/>
      <c r="AZ79" s="48"/>
      <c r="BA79" s="48"/>
      <c r="BB79" s="48"/>
    </row>
    <row r="80" spans="1:58" ht="34.9" customHeight="1" thickBot="1" x14ac:dyDescent="0.25">
      <c r="A80" s="399"/>
      <c r="B80" s="402"/>
      <c r="C80" s="405"/>
      <c r="D80" s="408"/>
      <c r="E80" s="405"/>
      <c r="F80" s="327" t="s">
        <v>263</v>
      </c>
      <c r="G80" s="327" t="s">
        <v>32</v>
      </c>
      <c r="H80" s="311" t="s">
        <v>789</v>
      </c>
      <c r="I80" s="390"/>
      <c r="J80" s="393"/>
      <c r="K80" s="396"/>
      <c r="L80" s="390"/>
      <c r="M80" s="384"/>
      <c r="N80" s="381"/>
      <c r="O80" s="384"/>
      <c r="P80" s="381"/>
      <c r="Q80" s="381"/>
      <c r="R80" s="22"/>
      <c r="S80" s="104">
        <f t="shared" si="298"/>
        <v>0</v>
      </c>
      <c r="T80" s="372"/>
      <c r="U80" s="372"/>
      <c r="V80" s="330"/>
      <c r="W80" s="378"/>
      <c r="X80" s="369"/>
      <c r="Y80" s="326">
        <f t="shared" si="249"/>
        <v>0</v>
      </c>
      <c r="Z80" s="330"/>
      <c r="AA80" s="330"/>
      <c r="AB80" s="369"/>
      <c r="AC80" s="372"/>
      <c r="AD80" s="329">
        <f t="shared" si="291"/>
        <v>0</v>
      </c>
      <c r="AE80" s="330"/>
      <c r="AF80" s="330"/>
      <c r="AG80" s="369"/>
      <c r="AH80" s="372"/>
      <c r="AI80" s="329">
        <f t="shared" si="292"/>
        <v>0</v>
      </c>
      <c r="AJ80" s="330"/>
      <c r="AK80" s="330"/>
      <c r="AL80" s="369"/>
      <c r="AM80" s="372"/>
      <c r="AN80" s="329">
        <f t="shared" si="275"/>
        <v>0</v>
      </c>
      <c r="AO80" s="330"/>
      <c r="AP80" s="372"/>
      <c r="AQ80" s="375"/>
      <c r="AR80" s="359"/>
      <c r="AS80" s="362"/>
      <c r="AT80" s="365"/>
      <c r="AU80" s="365"/>
      <c r="AV80" s="50" t="s">
        <v>85</v>
      </c>
      <c r="AW80" s="328" t="s">
        <v>796</v>
      </c>
      <c r="AX80" s="184">
        <v>44012</v>
      </c>
      <c r="AY80" s="353"/>
      <c r="AZ80" s="48"/>
      <c r="BA80" s="48"/>
      <c r="BB80" s="48"/>
    </row>
    <row r="81" spans="1:51" ht="36.75" customHeight="1" x14ac:dyDescent="0.2">
      <c r="A81" s="397">
        <v>25</v>
      </c>
      <c r="B81" s="400" t="s">
        <v>146</v>
      </c>
      <c r="C81" s="403" t="s">
        <v>147</v>
      </c>
      <c r="D81" s="406" t="str">
        <f>IF(C81=$B$1048361,$C$1048361,IF(C81=$B$1048362,$C$1048362,IF(C81=$B$1048363,$C$1048363,IF(C81=$B$1048364,$C$1048364,IF(C81=$B$1048365,$C$1048365,IF(C81=$B$1048366,$C$1048366,IF(C81=$B$1048367,$C$1048367,IF(C81=$B$1048368,$C$1048368,IF(C81=$B$1048369,$C$1048369,IF(C81=$B$1048370,$C$1048370,IF(C81=$B$1048373,$C$1048373,IF(C81=$B$1048374,$C$1048374,IF(C81=$B$1048375,C$1048375,IF(C81=$B$1048376,$C$1048376,IF(C81=$B$1048377,$C$1048377," ")))))))))))))))</f>
        <v>Promover la calidad educativa de la Institución, mediante la administración de los programas de formación que ofrece la universidad en sus diferentes niveles, con el fin de permitir al egresado desempeñarse con idoneidad, ética y compromiso social.</v>
      </c>
      <c r="E81" s="403" t="s">
        <v>394</v>
      </c>
      <c r="F81" s="332" t="s">
        <v>263</v>
      </c>
      <c r="G81" s="332" t="s">
        <v>36</v>
      </c>
      <c r="H81" s="343" t="s">
        <v>797</v>
      </c>
      <c r="I81" s="388" t="s">
        <v>141</v>
      </c>
      <c r="J81" s="391" t="s">
        <v>798</v>
      </c>
      <c r="K81" s="394" t="s">
        <v>799</v>
      </c>
      <c r="L81" s="388" t="s">
        <v>800</v>
      </c>
      <c r="M81" s="382" t="s">
        <v>142</v>
      </c>
      <c r="N81" s="379">
        <f t="shared" ref="N81" si="310">IF(M81="ALTA",5,IF(M81="MEDIO ALTA",4,IF(M81="MEDIA",3,IF(M81="MEDIO BAJA",2,IF(M81="BAJA",1,0)))))</f>
        <v>5</v>
      </c>
      <c r="O81" s="385" t="s">
        <v>133</v>
      </c>
      <c r="P81" s="379">
        <f t="shared" ref="P81" si="311">IF(O81="ALTO",5,IF(O81="MEDIO ALTO",4,IF(O81="MEDIO",3,IF(O81="MEDIO BAJO",2,IF(O81="BAJO",1,0)))))</f>
        <v>5</v>
      </c>
      <c r="Q81" s="379">
        <f t="shared" ref="Q81" si="312">P81*N81</f>
        <v>25</v>
      </c>
      <c r="R81" s="344" t="s">
        <v>322</v>
      </c>
      <c r="S81" s="345">
        <f t="shared" si="298"/>
        <v>1</v>
      </c>
      <c r="T81" s="370">
        <f t="shared" ref="T81" si="313">ROUND(AVERAGEIF(S81:S83,"&gt;0"),0)</f>
        <v>3</v>
      </c>
      <c r="U81" s="370">
        <f t="shared" ref="U81" si="314">T81*0.6</f>
        <v>1.7999999999999998</v>
      </c>
      <c r="V81" s="346" t="s">
        <v>801</v>
      </c>
      <c r="W81" s="376">
        <f>IF(R81="No_existen",5*$W$8,X81*$W$8)</f>
        <v>0.05</v>
      </c>
      <c r="X81" s="367">
        <f t="shared" si="105"/>
        <v>1</v>
      </c>
      <c r="Y81" s="347">
        <f t="shared" si="249"/>
        <v>1</v>
      </c>
      <c r="Z81" s="346" t="s">
        <v>327</v>
      </c>
      <c r="AA81" s="346" t="s">
        <v>803</v>
      </c>
      <c r="AB81" s="367">
        <f t="shared" ref="AB81" si="315">IF(R81="No_existen",5*$AB$8,AC81*$AB$8)</f>
        <v>0.15</v>
      </c>
      <c r="AC81" s="370">
        <f t="shared" si="302"/>
        <v>1</v>
      </c>
      <c r="AD81" s="348">
        <f t="shared" si="291"/>
        <v>1</v>
      </c>
      <c r="AE81" s="346" t="s">
        <v>302</v>
      </c>
      <c r="AF81" s="346" t="s">
        <v>805</v>
      </c>
      <c r="AG81" s="367">
        <f t="shared" si="303"/>
        <v>0.1</v>
      </c>
      <c r="AH81" s="370">
        <f t="shared" si="304"/>
        <v>1</v>
      </c>
      <c r="AI81" s="348">
        <f t="shared" si="292"/>
        <v>1</v>
      </c>
      <c r="AJ81" s="346" t="s">
        <v>299</v>
      </c>
      <c r="AK81" s="346" t="s">
        <v>312</v>
      </c>
      <c r="AL81" s="367">
        <f t="shared" ref="AL81" si="316">IF(R81="No_existen",5*$AL$8,AM81*$AL$8)</f>
        <v>0.1</v>
      </c>
      <c r="AM81" s="370">
        <f t="shared" ref="AM81" si="317">ROUND(AVERAGEIF(AN81:AN83,"&gt;0"),0)</f>
        <v>1</v>
      </c>
      <c r="AN81" s="348">
        <f t="shared" si="275"/>
        <v>1</v>
      </c>
      <c r="AO81" s="346" t="s">
        <v>487</v>
      </c>
      <c r="AP81" s="370">
        <f t="shared" ref="AP81" si="318">ROUND(AVERAGE(T81,AC81,AH81,AM81),0)</f>
        <v>2</v>
      </c>
      <c r="AQ81" s="373" t="str">
        <f t="shared" ref="AQ81" si="319">IF(AP81&lt;1.5,"FUERTE",IF(AND(AP81&gt;=1.5,AP81&lt;2.5),"ACEPTABLE",IF(AP81&gt;=5,"INEXISTENTE","DÉBIL")))</f>
        <v>ACEPTABLE</v>
      </c>
      <c r="AR81" s="357">
        <f t="shared" ref="AR81" si="320">IF(Q81=0,0,ROUND((Q81*AP81),0))</f>
        <v>50</v>
      </c>
      <c r="AS81" s="360" t="str">
        <f>IF(AR81&gt;=40,"GRAVE", IF(AR81&lt;=10, "LEVE", "MODERADO"))</f>
        <v>GRAVE</v>
      </c>
      <c r="AT81" s="363" t="s">
        <v>806</v>
      </c>
      <c r="AU81" s="366">
        <v>0.5</v>
      </c>
      <c r="AV81" s="349" t="s">
        <v>85</v>
      </c>
      <c r="AW81" s="350" t="s">
        <v>807</v>
      </c>
      <c r="AX81" s="355">
        <v>43814</v>
      </c>
      <c r="AY81" s="352"/>
    </row>
    <row r="82" spans="1:51" ht="36" x14ac:dyDescent="0.2">
      <c r="A82" s="398"/>
      <c r="B82" s="401"/>
      <c r="C82" s="404"/>
      <c r="D82" s="407"/>
      <c r="E82" s="404"/>
      <c r="F82" s="321"/>
      <c r="G82" s="321"/>
      <c r="H82" s="76"/>
      <c r="I82" s="389"/>
      <c r="J82" s="392"/>
      <c r="K82" s="395"/>
      <c r="L82" s="389"/>
      <c r="M82" s="383"/>
      <c r="N82" s="380"/>
      <c r="O82" s="386"/>
      <c r="P82" s="380"/>
      <c r="Q82" s="380"/>
      <c r="R82" s="158" t="s">
        <v>399</v>
      </c>
      <c r="S82" s="159">
        <f t="shared" si="298"/>
        <v>4</v>
      </c>
      <c r="T82" s="371"/>
      <c r="U82" s="371"/>
      <c r="V82" s="324" t="s">
        <v>802</v>
      </c>
      <c r="W82" s="377"/>
      <c r="X82" s="368"/>
      <c r="Y82" s="322">
        <f t="shared" si="249"/>
        <v>1</v>
      </c>
      <c r="Z82" s="324" t="s">
        <v>327</v>
      </c>
      <c r="AA82" s="324" t="s">
        <v>804</v>
      </c>
      <c r="AB82" s="368"/>
      <c r="AC82" s="371"/>
      <c r="AD82" s="320">
        <f t="shared" si="291"/>
        <v>1</v>
      </c>
      <c r="AE82" s="324" t="s">
        <v>302</v>
      </c>
      <c r="AF82" s="324" t="s">
        <v>805</v>
      </c>
      <c r="AG82" s="368"/>
      <c r="AH82" s="371"/>
      <c r="AI82" s="320">
        <f t="shared" si="292"/>
        <v>1</v>
      </c>
      <c r="AJ82" s="324" t="s">
        <v>299</v>
      </c>
      <c r="AK82" s="324" t="s">
        <v>310</v>
      </c>
      <c r="AL82" s="368"/>
      <c r="AM82" s="371"/>
      <c r="AN82" s="320">
        <f t="shared" si="275"/>
        <v>1</v>
      </c>
      <c r="AO82" s="324" t="s">
        <v>487</v>
      </c>
      <c r="AP82" s="371"/>
      <c r="AQ82" s="374"/>
      <c r="AR82" s="358"/>
      <c r="AS82" s="361"/>
      <c r="AT82" s="364"/>
      <c r="AU82" s="364"/>
      <c r="AV82" s="49" t="s">
        <v>87</v>
      </c>
      <c r="AW82" s="323" t="s">
        <v>808</v>
      </c>
      <c r="AX82" s="354">
        <v>43814</v>
      </c>
      <c r="AY82" s="356" t="s">
        <v>809</v>
      </c>
    </row>
    <row r="83" spans="1:51" ht="41.25" customHeight="1" thickBot="1" x14ac:dyDescent="0.25">
      <c r="A83" s="399"/>
      <c r="B83" s="402"/>
      <c r="C83" s="405"/>
      <c r="D83" s="408"/>
      <c r="E83" s="405"/>
      <c r="F83" s="327"/>
      <c r="G83" s="327"/>
      <c r="H83" s="311"/>
      <c r="I83" s="390"/>
      <c r="J83" s="393"/>
      <c r="K83" s="396"/>
      <c r="L83" s="390"/>
      <c r="M83" s="384"/>
      <c r="N83" s="381"/>
      <c r="O83" s="387"/>
      <c r="P83" s="381"/>
      <c r="Q83" s="381"/>
      <c r="R83" s="22"/>
      <c r="S83" s="104">
        <f t="shared" si="298"/>
        <v>0</v>
      </c>
      <c r="T83" s="372"/>
      <c r="U83" s="372"/>
      <c r="V83" s="330"/>
      <c r="W83" s="378"/>
      <c r="X83" s="369"/>
      <c r="Y83" s="326">
        <f t="shared" si="249"/>
        <v>0</v>
      </c>
      <c r="Z83" s="330"/>
      <c r="AA83" s="330"/>
      <c r="AB83" s="369"/>
      <c r="AC83" s="372"/>
      <c r="AD83" s="329">
        <f t="shared" si="291"/>
        <v>0</v>
      </c>
      <c r="AE83" s="330"/>
      <c r="AF83" s="330"/>
      <c r="AG83" s="369"/>
      <c r="AH83" s="372"/>
      <c r="AI83" s="329">
        <f t="shared" si="292"/>
        <v>0</v>
      </c>
      <c r="AJ83" s="330"/>
      <c r="AK83" s="330"/>
      <c r="AL83" s="369"/>
      <c r="AM83" s="372"/>
      <c r="AN83" s="329">
        <f t="shared" si="275"/>
        <v>0</v>
      </c>
      <c r="AO83" s="330"/>
      <c r="AP83" s="372"/>
      <c r="AQ83" s="375"/>
      <c r="AR83" s="359"/>
      <c r="AS83" s="362"/>
      <c r="AT83" s="365"/>
      <c r="AU83" s="365"/>
      <c r="AV83" s="50"/>
      <c r="AW83" s="50"/>
      <c r="AX83" s="184"/>
      <c r="AY83" s="353"/>
    </row>
    <row r="84" spans="1:51" x14ac:dyDescent="0.2">
      <c r="AP84" s="18"/>
      <c r="AQ84" s="163"/>
    </row>
    <row r="85" spans="1:51" x14ac:dyDescent="0.2">
      <c r="AP85" s="18"/>
      <c r="AQ85" s="163"/>
    </row>
    <row r="86" spans="1:51" x14ac:dyDescent="0.2">
      <c r="AP86" s="18"/>
      <c r="AQ86" s="163"/>
    </row>
    <row r="87" spans="1:51" x14ac:dyDescent="0.2">
      <c r="AP87" s="18"/>
      <c r="AQ87" s="163"/>
    </row>
    <row r="88" spans="1:51" x14ac:dyDescent="0.2">
      <c r="AP88" s="18"/>
      <c r="AQ88" s="163"/>
    </row>
    <row r="89" spans="1:51" x14ac:dyDescent="0.2">
      <c r="AP89" s="18"/>
      <c r="AQ89" s="163"/>
    </row>
    <row r="90" spans="1:51" x14ac:dyDescent="0.2">
      <c r="AP90" s="18"/>
      <c r="AQ90" s="163"/>
    </row>
    <row r="91" spans="1:51" x14ac:dyDescent="0.2">
      <c r="AP91" s="18"/>
      <c r="AQ91" s="163"/>
    </row>
    <row r="92" spans="1:51" x14ac:dyDescent="0.2">
      <c r="A92" s="491" t="s">
        <v>753</v>
      </c>
      <c r="B92" s="491"/>
      <c r="C92" s="491"/>
      <c r="D92" s="491"/>
      <c r="E92" s="491"/>
      <c r="F92" s="491"/>
      <c r="AP92" s="18"/>
      <c r="AQ92" s="163"/>
    </row>
    <row r="93" spans="1:51" x14ac:dyDescent="0.2">
      <c r="AP93" s="18"/>
      <c r="AQ93" s="163"/>
    </row>
    <row r="94" spans="1:51" x14ac:dyDescent="0.2">
      <c r="AP94" s="18"/>
      <c r="AQ94" s="163"/>
    </row>
    <row r="95" spans="1:51" x14ac:dyDescent="0.2">
      <c r="AP95" s="18"/>
      <c r="AQ95" s="163"/>
    </row>
    <row r="96" spans="1:51" x14ac:dyDescent="0.2">
      <c r="AP96" s="18"/>
      <c r="AQ96" s="163"/>
    </row>
    <row r="97" spans="42:42" x14ac:dyDescent="0.2">
      <c r="AP97" s="18"/>
    </row>
    <row r="98" spans="42:42" x14ac:dyDescent="0.2">
      <c r="AP98" s="18"/>
    </row>
    <row r="99" spans="42:42" x14ac:dyDescent="0.2">
      <c r="AP99" s="18"/>
    </row>
    <row r="100" spans="42:42" x14ac:dyDescent="0.2">
      <c r="AP100" s="18"/>
    </row>
    <row r="101" spans="42:42" x14ac:dyDescent="0.2">
      <c r="AP101" s="18"/>
    </row>
    <row r="102" spans="42:42" x14ac:dyDescent="0.2">
      <c r="AP102" s="18"/>
    </row>
    <row r="103" spans="42:42" x14ac:dyDescent="0.2">
      <c r="AP103" s="18"/>
    </row>
    <row r="104" spans="42:42" x14ac:dyDescent="0.2">
      <c r="AP104" s="18"/>
    </row>
    <row r="105" spans="42:42" x14ac:dyDescent="0.2">
      <c r="AP105" s="18"/>
    </row>
    <row r="106" spans="42:42" x14ac:dyDescent="0.2">
      <c r="AP106" s="18"/>
    </row>
    <row r="107" spans="42:42" x14ac:dyDescent="0.2">
      <c r="AP107" s="18"/>
    </row>
    <row r="108" spans="42:42" x14ac:dyDescent="0.2">
      <c r="AP108" s="18"/>
    </row>
    <row r="1048339" spans="43:57" x14ac:dyDescent="0.2">
      <c r="AV1048339" s="4"/>
      <c r="BE1048339" s="51"/>
    </row>
    <row r="1048340" spans="43:57" x14ac:dyDescent="0.2">
      <c r="AV1048340" s="4"/>
      <c r="BE1048340" s="51"/>
    </row>
    <row r="1048341" spans="43:57" x14ac:dyDescent="0.2">
      <c r="AV1048341" s="4"/>
      <c r="BE1048341" s="51"/>
    </row>
    <row r="1048342" spans="43:57" x14ac:dyDescent="0.2">
      <c r="AQ1048342" s="164"/>
      <c r="AV1048342" s="4"/>
      <c r="BE1048342" s="51"/>
    </row>
    <row r="1048343" spans="43:57" x14ac:dyDescent="0.2">
      <c r="AQ1048343" s="164"/>
      <c r="AV1048343" s="4"/>
      <c r="BE1048343" s="51"/>
    </row>
    <row r="1048344" spans="43:57" x14ac:dyDescent="0.2">
      <c r="AQ1048344" s="164"/>
      <c r="AV1048344" s="4"/>
      <c r="BE1048344" s="51"/>
    </row>
    <row r="1048345" spans="43:57" x14ac:dyDescent="0.2">
      <c r="AQ1048345" s="164"/>
      <c r="AV1048345" s="4"/>
      <c r="BE1048345" s="51"/>
    </row>
    <row r="1048346" spans="43:57" x14ac:dyDescent="0.2">
      <c r="AQ1048346" s="164"/>
      <c r="AV1048346" s="4"/>
      <c r="BE1048346" s="51"/>
    </row>
    <row r="1048347" spans="43:57" x14ac:dyDescent="0.2">
      <c r="AQ1048347" s="164"/>
      <c r="AV1048347" s="4"/>
      <c r="BE1048347" s="51"/>
    </row>
    <row r="1048348" spans="43:57" x14ac:dyDescent="0.2">
      <c r="AV1048348" s="4"/>
      <c r="BE1048348" s="51"/>
    </row>
    <row r="1048349" spans="43:57" x14ac:dyDescent="0.2">
      <c r="AV1048349" s="4"/>
      <c r="BE1048349" s="51"/>
    </row>
    <row r="1048350" spans="43:57" x14ac:dyDescent="0.2">
      <c r="AV1048350" s="4"/>
      <c r="BE1048350" s="51"/>
    </row>
    <row r="1048351" spans="43:57" x14ac:dyDescent="0.2">
      <c r="AV1048351" s="4"/>
      <c r="BE1048351" s="51"/>
    </row>
    <row r="1048352" spans="43:57" x14ac:dyDescent="0.2">
      <c r="AV1048352" s="4"/>
      <c r="BE1048352" s="51"/>
    </row>
    <row r="1048353" spans="1:100" x14ac:dyDescent="0.2">
      <c r="AV1048353" s="4"/>
      <c r="BE1048353" s="51"/>
    </row>
    <row r="1048354" spans="1:100" s="134" customFormat="1" x14ac:dyDescent="0.2">
      <c r="I1048354" s="135"/>
      <c r="J1048354" s="300"/>
      <c r="K1048354" s="135"/>
      <c r="L1048354" s="135"/>
      <c r="M1048354" s="135"/>
      <c r="N1048354" s="135"/>
      <c r="O1048354" s="135"/>
      <c r="P1048354" s="135"/>
      <c r="Q1048354" s="135"/>
      <c r="R1048354" s="135"/>
      <c r="S1048354" s="135"/>
      <c r="T1048354" s="135"/>
      <c r="U1048354" s="135"/>
      <c r="V1048354" s="135"/>
      <c r="W1048354" s="135"/>
      <c r="X1048354" s="199"/>
      <c r="Y1048354" s="199"/>
      <c r="Z1048354" s="135"/>
      <c r="AA1048354" s="135"/>
      <c r="AB1048354" s="199"/>
      <c r="AC1048354" s="199"/>
      <c r="AD1048354" s="199"/>
      <c r="AE1048354" s="135"/>
      <c r="AF1048354" s="135"/>
      <c r="AG1048354" s="199"/>
      <c r="AH1048354" s="199"/>
      <c r="AI1048354" s="199"/>
      <c r="AJ1048354" s="135"/>
      <c r="AK1048354" s="135"/>
      <c r="AL1048354" s="199"/>
      <c r="AM1048354" s="199"/>
      <c r="AN1048354" s="199"/>
      <c r="AO1048354" s="135"/>
      <c r="AP1048354" s="135"/>
      <c r="AQ1048354" s="39"/>
      <c r="AR1048354" s="135"/>
      <c r="AS1048354" s="135"/>
      <c r="AT1048354" s="135"/>
      <c r="AU1048354" s="135"/>
      <c r="AV1048354" s="135"/>
      <c r="AW1048354" s="136"/>
      <c r="AX1048354" s="136"/>
      <c r="AY1048354" s="136"/>
      <c r="AZ1048354" s="136"/>
      <c r="BA1048354" s="136"/>
      <c r="BB1048354" s="136"/>
      <c r="BC1048354" s="136"/>
      <c r="BD1048354" s="136"/>
      <c r="BE1048354" s="136"/>
    </row>
    <row r="1048355" spans="1:100" s="134" customFormat="1" x14ac:dyDescent="0.2">
      <c r="I1048355" s="135"/>
      <c r="J1048355" s="300"/>
      <c r="K1048355" s="135"/>
      <c r="L1048355" s="135"/>
      <c r="M1048355" s="135"/>
      <c r="N1048355" s="135"/>
      <c r="O1048355" s="135"/>
      <c r="P1048355" s="135"/>
      <c r="Q1048355" s="135"/>
      <c r="R1048355" s="135"/>
      <c r="S1048355" s="135"/>
      <c r="T1048355" s="135"/>
      <c r="U1048355" s="135"/>
      <c r="V1048355" s="135"/>
      <c r="W1048355" s="135"/>
      <c r="X1048355" s="199"/>
      <c r="Y1048355" s="199"/>
      <c r="Z1048355" s="135"/>
      <c r="AA1048355" s="135"/>
      <c r="AB1048355" s="199"/>
      <c r="AC1048355" s="199"/>
      <c r="AD1048355" s="199"/>
      <c r="AE1048355" s="135"/>
      <c r="AF1048355" s="135"/>
      <c r="AG1048355" s="199"/>
      <c r="AH1048355" s="199"/>
      <c r="AI1048355" s="199"/>
      <c r="AJ1048355" s="135"/>
      <c r="AK1048355" s="135"/>
      <c r="AL1048355" s="199"/>
      <c r="AM1048355" s="199"/>
      <c r="AN1048355" s="199"/>
      <c r="AO1048355" s="135"/>
      <c r="AP1048355" s="135"/>
      <c r="AQ1048355" s="155"/>
      <c r="AR1048355" s="135"/>
      <c r="AS1048355" s="135"/>
      <c r="AT1048355" s="135"/>
      <c r="AU1048355" s="135"/>
      <c r="AV1048355" s="135"/>
      <c r="AW1048355" s="136"/>
      <c r="AX1048355" s="136"/>
      <c r="AY1048355" s="136"/>
      <c r="AZ1048355" s="136"/>
      <c r="BA1048355" s="136"/>
      <c r="BB1048355" s="136"/>
      <c r="BC1048355" s="136"/>
      <c r="BD1048355" s="136"/>
      <c r="BE1048355" s="136"/>
    </row>
    <row r="1048356" spans="1:100" s="134" customFormat="1" x14ac:dyDescent="0.2">
      <c r="I1048356" s="135"/>
      <c r="J1048356" s="300"/>
      <c r="K1048356" s="135"/>
      <c r="L1048356" s="135"/>
      <c r="M1048356" s="135"/>
      <c r="N1048356" s="135"/>
      <c r="O1048356" s="135"/>
      <c r="P1048356" s="135"/>
      <c r="Q1048356" s="135"/>
      <c r="R1048356" s="135"/>
      <c r="S1048356" s="135"/>
      <c r="T1048356" s="135"/>
      <c r="U1048356" s="135"/>
      <c r="V1048356" s="135"/>
      <c r="W1048356" s="135"/>
      <c r="X1048356" s="199"/>
      <c r="Y1048356" s="199"/>
      <c r="Z1048356" s="135"/>
      <c r="AA1048356" s="135"/>
      <c r="AB1048356" s="199"/>
      <c r="AC1048356" s="199"/>
      <c r="AD1048356" s="199"/>
      <c r="AE1048356" s="135"/>
      <c r="AF1048356" s="135"/>
      <c r="AG1048356" s="199"/>
      <c r="AH1048356" s="199"/>
      <c r="AI1048356" s="199"/>
      <c r="AJ1048356" s="135"/>
      <c r="AK1048356" s="135"/>
      <c r="AL1048356" s="199"/>
      <c r="AM1048356" s="199"/>
      <c r="AN1048356" s="199"/>
      <c r="AO1048356" s="135"/>
      <c r="AP1048356" s="135"/>
      <c r="AQ1048356" s="39"/>
      <c r="AR1048356" s="135"/>
      <c r="AS1048356" s="135"/>
      <c r="AT1048356" s="135"/>
      <c r="AU1048356" s="135"/>
      <c r="AV1048356" s="135"/>
      <c r="AW1048356" s="136"/>
      <c r="AX1048356" s="136"/>
      <c r="AY1048356" s="136"/>
      <c r="AZ1048356" s="136"/>
      <c r="BA1048356" s="136"/>
      <c r="BB1048356" s="136"/>
      <c r="BC1048356" s="136"/>
      <c r="BD1048356" s="136"/>
      <c r="BE1048356" s="136"/>
    </row>
    <row r="1048357" spans="1:100" s="134" customFormat="1" x14ac:dyDescent="0.2">
      <c r="I1048357" s="135"/>
      <c r="J1048357" s="300"/>
      <c r="K1048357" s="135"/>
      <c r="L1048357" s="135"/>
      <c r="M1048357" s="135"/>
      <c r="N1048357" s="135"/>
      <c r="O1048357" s="135"/>
      <c r="P1048357" s="135"/>
      <c r="Q1048357" s="135"/>
      <c r="R1048357" s="135"/>
      <c r="S1048357" s="135"/>
      <c r="T1048357" s="135"/>
      <c r="U1048357" s="135"/>
      <c r="V1048357" s="135"/>
      <c r="W1048357" s="135"/>
      <c r="X1048357" s="199"/>
      <c r="Y1048357" s="199"/>
      <c r="Z1048357" s="135"/>
      <c r="AA1048357" s="135"/>
      <c r="AB1048357" s="199"/>
      <c r="AC1048357" s="199"/>
      <c r="AD1048357" s="199"/>
      <c r="AE1048357" s="135"/>
      <c r="AF1048357" s="135"/>
      <c r="AG1048357" s="199"/>
      <c r="AH1048357" s="199"/>
      <c r="AI1048357" s="199"/>
      <c r="AJ1048357" s="135"/>
      <c r="AK1048357" s="135"/>
      <c r="AL1048357" s="199"/>
      <c r="AM1048357" s="199"/>
      <c r="AN1048357" s="199"/>
      <c r="AO1048357" s="135"/>
      <c r="AP1048357" s="135"/>
      <c r="AQ1048357" s="39"/>
      <c r="AR1048357" s="135"/>
      <c r="AS1048357" s="135"/>
      <c r="AT1048357" s="135"/>
      <c r="AU1048357" s="135"/>
      <c r="AV1048357" s="135"/>
      <c r="AW1048357" s="136"/>
      <c r="AX1048357" s="136"/>
      <c r="AY1048357" s="136"/>
      <c r="AZ1048357" s="136"/>
      <c r="BA1048357" s="136"/>
      <c r="BB1048357" s="136"/>
      <c r="BC1048357" s="136"/>
      <c r="BD1048357" s="136"/>
      <c r="BE1048357" s="136"/>
    </row>
    <row r="1048358" spans="1:100" s="134" customFormat="1" x14ac:dyDescent="0.2">
      <c r="I1048358" s="135"/>
      <c r="J1048358" s="300"/>
      <c r="K1048358" s="135"/>
      <c r="L1048358" s="135"/>
      <c r="M1048358" s="135"/>
      <c r="N1048358" s="135"/>
      <c r="O1048358" s="135"/>
      <c r="P1048358" s="135"/>
      <c r="Q1048358" s="135"/>
      <c r="R1048358" s="135"/>
      <c r="S1048358" s="135"/>
      <c r="T1048358" s="135"/>
      <c r="U1048358" s="135"/>
      <c r="V1048358" s="135"/>
      <c r="W1048358" s="135"/>
      <c r="X1048358" s="199"/>
      <c r="Y1048358" s="199"/>
      <c r="Z1048358" s="135"/>
      <c r="AA1048358" s="135"/>
      <c r="AB1048358" s="199"/>
      <c r="AC1048358" s="199"/>
      <c r="AD1048358" s="199"/>
      <c r="AE1048358" s="135"/>
      <c r="AF1048358" s="135"/>
      <c r="AG1048358" s="199"/>
      <c r="AH1048358" s="199"/>
      <c r="AI1048358" s="199"/>
      <c r="AJ1048358" s="135"/>
      <c r="AK1048358" s="135"/>
      <c r="AL1048358" s="199"/>
      <c r="AM1048358" s="199"/>
      <c r="AN1048358" s="199"/>
      <c r="AO1048358" s="135"/>
      <c r="AP1048358" s="135"/>
      <c r="AQ1048358" s="39"/>
      <c r="AR1048358" s="135"/>
      <c r="AS1048358" s="135"/>
      <c r="AT1048358" s="135"/>
      <c r="AU1048358" s="135"/>
      <c r="AV1048358" s="135"/>
      <c r="AW1048358" s="136"/>
      <c r="AX1048358" s="136"/>
      <c r="AY1048358" s="136"/>
      <c r="AZ1048358" s="136"/>
      <c r="BA1048358" s="136"/>
      <c r="BB1048358" s="136"/>
      <c r="BC1048358" s="136"/>
      <c r="BD1048358" s="136"/>
      <c r="BE1048358" s="136"/>
    </row>
    <row r="1048359" spans="1:100" s="134" customFormat="1" ht="13.5" thickBot="1" x14ac:dyDescent="0.25">
      <c r="I1048359" s="135"/>
      <c r="J1048359" s="300"/>
      <c r="K1048359" s="135"/>
      <c r="L1048359" s="135"/>
      <c r="M1048359" s="135"/>
      <c r="N1048359" s="135"/>
      <c r="O1048359" s="135"/>
      <c r="P1048359" s="135"/>
      <c r="Q1048359" s="135"/>
      <c r="R1048359" s="135"/>
      <c r="S1048359" s="135"/>
      <c r="T1048359" s="135"/>
      <c r="U1048359" s="135"/>
      <c r="V1048359" s="135"/>
      <c r="W1048359" s="135"/>
      <c r="X1048359" s="199"/>
      <c r="Y1048359" s="199"/>
      <c r="Z1048359" s="135"/>
      <c r="AA1048359" s="135"/>
      <c r="AB1048359" s="199"/>
      <c r="AC1048359" s="199"/>
      <c r="AD1048359" s="199"/>
      <c r="AE1048359" s="135"/>
      <c r="AF1048359" s="135"/>
      <c r="AG1048359" s="199"/>
      <c r="AH1048359" s="199"/>
      <c r="AI1048359" s="199"/>
      <c r="AJ1048359" s="135"/>
      <c r="AK1048359" s="135"/>
      <c r="AL1048359" s="199"/>
      <c r="AM1048359" s="199"/>
      <c r="AN1048359" s="199"/>
      <c r="AO1048359" s="135"/>
      <c r="AP1048359" s="135"/>
      <c r="AQ1048359" s="39"/>
      <c r="AR1048359" s="135"/>
      <c r="AS1048359" s="135"/>
      <c r="AT1048359" s="135"/>
      <c r="AU1048359" s="135"/>
      <c r="AV1048359" s="135"/>
      <c r="AW1048359" s="136"/>
      <c r="AX1048359" s="136"/>
      <c r="AY1048359" s="136"/>
      <c r="AZ1048359" s="136"/>
      <c r="BA1048359" s="136"/>
      <c r="BB1048359" s="136"/>
      <c r="BC1048359" s="136"/>
      <c r="BD1048359" s="136"/>
      <c r="BE1048359" s="136"/>
    </row>
    <row r="1048360" spans="1:100" s="51" customFormat="1" ht="25.5" customHeight="1" thickBot="1" x14ac:dyDescent="0.25">
      <c r="A1048360" s="112" t="s">
        <v>150</v>
      </c>
      <c r="B1048360" s="225" t="s">
        <v>146</v>
      </c>
      <c r="C1048360" s="110" t="s">
        <v>291</v>
      </c>
      <c r="D1048360" s="219"/>
      <c r="E1048360" s="219"/>
      <c r="F1048360" s="112" t="s">
        <v>262</v>
      </c>
      <c r="G1048360" s="117" t="s">
        <v>263</v>
      </c>
      <c r="H1048360" s="117" t="s">
        <v>264</v>
      </c>
      <c r="I1048360" s="118" t="s">
        <v>292</v>
      </c>
      <c r="J1048360" s="300"/>
      <c r="K1048360" s="4"/>
      <c r="L1048360" s="4"/>
      <c r="M1048360" s="118" t="s">
        <v>23</v>
      </c>
      <c r="N1048360" s="4"/>
      <c r="O1048360" s="4"/>
      <c r="P1048360" s="4"/>
      <c r="Q1048360" s="4"/>
      <c r="R1048360" s="118" t="s">
        <v>53</v>
      </c>
      <c r="S1048360" s="4"/>
      <c r="T1048360" s="4"/>
      <c r="U1048360" s="4"/>
      <c r="V1048360" s="4"/>
      <c r="W1048360" s="4"/>
      <c r="X1048360" s="198"/>
      <c r="Y1048360" s="198"/>
      <c r="Z1048360" s="39" t="s">
        <v>324</v>
      </c>
      <c r="AA1048360" s="4"/>
      <c r="AB1048360" s="198"/>
      <c r="AC1048360" s="198"/>
      <c r="AD1048360" s="198"/>
      <c r="AE1048360" s="4"/>
      <c r="AF1048360" s="39" t="s">
        <v>300</v>
      </c>
      <c r="AG1048360" s="203"/>
      <c r="AH1048360" s="198"/>
      <c r="AI1048360" s="198"/>
      <c r="AJ1048360" s="39" t="s">
        <v>305</v>
      </c>
      <c r="AK1048360" s="39" t="s">
        <v>304</v>
      </c>
      <c r="AL1048360" s="203"/>
      <c r="AM1048360" s="198"/>
      <c r="AN1048360" s="198"/>
      <c r="AO1048360" s="4"/>
      <c r="AP1048360" s="4"/>
      <c r="AQ1048360" s="39"/>
      <c r="AR1048360" s="4"/>
      <c r="AS1048360" s="121" t="s">
        <v>294</v>
      </c>
      <c r="AU1048360" s="4"/>
      <c r="AV1048360" s="438" t="s">
        <v>293</v>
      </c>
      <c r="AW1048360" s="439"/>
      <c r="AX1048360" s="440"/>
      <c r="AY1048360" s="39"/>
      <c r="AZ1048360" s="121" t="s">
        <v>153</v>
      </c>
      <c r="BA1048360" s="232" t="s">
        <v>466</v>
      </c>
      <c r="BB1048360" s="232" t="s">
        <v>295</v>
      </c>
      <c r="BC1048360" s="143" t="s">
        <v>296</v>
      </c>
      <c r="BE1048360" s="409" t="s">
        <v>297</v>
      </c>
      <c r="BF1048360" s="410"/>
      <c r="BG1048360" s="410"/>
      <c r="BH1048360" s="410"/>
      <c r="BI1048360" s="410"/>
      <c r="BJ1048360" s="410"/>
      <c r="BK1048360" s="410"/>
      <c r="BL1048360" s="410"/>
      <c r="BM1048360" s="410"/>
      <c r="BN1048360" s="411"/>
      <c r="BO1048360" s="246"/>
      <c r="BP1048360" s="246"/>
      <c r="BQ1048360" s="246"/>
      <c r="BR1048360" s="246"/>
      <c r="BS1048360" s="246"/>
      <c r="BT1048360" s="246"/>
      <c r="BU1048360" s="246"/>
      <c r="BV1048360" s="246"/>
      <c r="BW1048360" s="246"/>
      <c r="BX1048360" s="246"/>
      <c r="BY1048360" s="246"/>
      <c r="BZ1048360" s="246"/>
      <c r="CA1048360" s="246"/>
      <c r="CB1048360" s="47"/>
      <c r="CC1048360" s="441"/>
      <c r="CD1048360" s="441"/>
      <c r="CE1048360" s="441"/>
      <c r="CF1048360" s="441"/>
      <c r="CG1048360" s="441"/>
      <c r="CH1048360" s="441"/>
      <c r="CI1048360" s="441"/>
      <c r="CJ1048360" s="441"/>
      <c r="CK1048360" s="441"/>
      <c r="CL1048360" s="441"/>
      <c r="CM1048360" s="47"/>
      <c r="CN1048360" s="442"/>
      <c r="CO1048360" s="442"/>
      <c r="CP1048360" s="442"/>
      <c r="CQ1048360" s="442"/>
      <c r="CR1048360" s="442"/>
      <c r="CS1048360" s="442"/>
      <c r="CT1048360" s="442"/>
      <c r="CU1048360" s="442"/>
      <c r="CV1048360" s="442"/>
    </row>
    <row r="1048361" spans="1:100" s="51" customFormat="1" ht="102" x14ac:dyDescent="0.2">
      <c r="A1048361" s="223" t="s">
        <v>146</v>
      </c>
      <c r="B1048361" s="168" t="s">
        <v>159</v>
      </c>
      <c r="C1048361" s="218" t="s">
        <v>191</v>
      </c>
      <c r="D1048361" s="219"/>
      <c r="E1048361" s="219"/>
      <c r="F1048361" s="113" t="s">
        <v>263</v>
      </c>
      <c r="G1048361" s="115" t="s">
        <v>36</v>
      </c>
      <c r="H1048361" s="115" t="s">
        <v>265</v>
      </c>
      <c r="I1048361" s="167" t="s">
        <v>109</v>
      </c>
      <c r="J1048361" s="301" t="s">
        <v>378</v>
      </c>
      <c r="K1048361" s="4"/>
      <c r="L1048361" s="4"/>
      <c r="M1048361" s="119" t="s">
        <v>142</v>
      </c>
      <c r="N1048361" s="4"/>
      <c r="O1048361" s="4"/>
      <c r="P1048361" s="4"/>
      <c r="Q1048361" s="4"/>
      <c r="R1048361" s="119" t="s">
        <v>287</v>
      </c>
      <c r="S1048361" s="4"/>
      <c r="T1048361" s="4"/>
      <c r="U1048361" s="4"/>
      <c r="V1048361" s="4"/>
      <c r="W1048361" s="4"/>
      <c r="X1048361" s="198"/>
      <c r="Y1048361" s="198"/>
      <c r="Z1048361" s="4" t="s">
        <v>325</v>
      </c>
      <c r="AA1048361" s="4"/>
      <c r="AB1048361" s="198"/>
      <c r="AC1048361" s="198"/>
      <c r="AD1048361" s="198"/>
      <c r="AE1048361" s="4"/>
      <c r="AF1048361" s="119" t="s">
        <v>301</v>
      </c>
      <c r="AG1048361" s="201"/>
      <c r="AH1048361" s="198"/>
      <c r="AI1048361" s="198"/>
      <c r="AJ1048361" s="156" t="s">
        <v>299</v>
      </c>
      <c r="AK1048361" s="156" t="s">
        <v>306</v>
      </c>
      <c r="AL1048361" s="201"/>
      <c r="AM1048361" s="198"/>
      <c r="AN1048361" s="198"/>
      <c r="AO1048361" s="4"/>
      <c r="AP1048361" s="4"/>
      <c r="AQ1048361" s="39"/>
      <c r="AR1048361" s="4"/>
      <c r="AS1048361" s="122" t="s">
        <v>145</v>
      </c>
      <c r="AV1048361" s="130" t="s">
        <v>81</v>
      </c>
      <c r="AW1048361" s="109" t="s">
        <v>82</v>
      </c>
      <c r="AX1048361" s="128" t="s">
        <v>83</v>
      </c>
      <c r="AZ1048361" s="137" t="s">
        <v>187</v>
      </c>
      <c r="BA1048361" s="236" t="s">
        <v>474</v>
      </c>
      <c r="BB1048361" s="47" t="s">
        <v>467</v>
      </c>
      <c r="BC1048361" s="140" t="s">
        <v>258</v>
      </c>
      <c r="BE1048361" s="146" t="str">
        <f>B1048361</f>
        <v>DIRECCIONAMIENTO_INSTITUCIONAL</v>
      </c>
      <c r="BF1048361" s="243" t="str">
        <f>B1048362</f>
        <v>DOCENCIA</v>
      </c>
      <c r="BG1048361" s="243" t="str">
        <f>B1048363</f>
        <v>INVESTIGACIÓN_E_INNOVACIÓN</v>
      </c>
      <c r="BH1048361" s="243" t="str">
        <f>B1048364</f>
        <v>EXTENSIÓN_PROYECCIÓN_SOCIAL</v>
      </c>
      <c r="BI1048361" s="243" t="str">
        <f>B1048365</f>
        <v>ADMINISTRACIÓN_INSTITUCIONAL</v>
      </c>
      <c r="BJ1048361" s="243" t="str">
        <f>B1048370</f>
        <v>BIENESTAR_INSTITUCIONAL</v>
      </c>
      <c r="BK1048361" s="243" t="str">
        <f>B1048369</f>
        <v>EGRESADOS</v>
      </c>
      <c r="BL1048361" s="243" t="str">
        <f>B1048368</f>
        <v>INTERNACIONALIZACIÓN</v>
      </c>
      <c r="BM1048361" s="243" t="str">
        <f>B1048366</f>
        <v>CONTROL_SEGUIMIENTO</v>
      </c>
      <c r="BN1048361" s="153" t="str">
        <f>B1048367</f>
        <v>ASEGURAMIENTO_DE_LA_CALIDAD_INSTITUCIONAL</v>
      </c>
      <c r="BO1048361" s="247"/>
      <c r="BP1048361" s="47" t="s">
        <v>481</v>
      </c>
      <c r="BQ1048361" s="47"/>
      <c r="BR1048361" s="247"/>
      <c r="BS1048361" s="47"/>
      <c r="BT1048361" s="47"/>
      <c r="BU1048361" s="47"/>
      <c r="BV1048361" s="47"/>
      <c r="BW1048361" s="47"/>
      <c r="BX1048361" s="47"/>
      <c r="BY1048361" s="247"/>
      <c r="BZ1048361" s="247"/>
      <c r="CA1048361" s="231"/>
      <c r="CB1048361" s="47"/>
      <c r="CC1048361" s="47"/>
      <c r="CD1048361" s="47"/>
      <c r="CE1048361" s="47"/>
      <c r="CF1048361" s="47"/>
      <c r="CG1048361" s="47"/>
      <c r="CH1048361" s="47"/>
      <c r="CI1048361" s="47"/>
      <c r="CJ1048361" s="47"/>
      <c r="CK1048361" s="47"/>
      <c r="CL1048361" s="47"/>
      <c r="CM1048361" s="47"/>
      <c r="CN1048361" s="247"/>
      <c r="CO1048361" s="247"/>
      <c r="CP1048361" s="247"/>
      <c r="CQ1048361" s="247"/>
      <c r="CR1048361" s="247"/>
      <c r="CS1048361" s="247"/>
      <c r="CT1048361" s="247"/>
      <c r="CU1048361" s="247"/>
      <c r="CV1048361" s="251"/>
    </row>
    <row r="1048362" spans="1:100" s="51" customFormat="1" ht="180.75" thickBot="1" x14ac:dyDescent="0.25">
      <c r="A1048362" s="223" t="s">
        <v>151</v>
      </c>
      <c r="B1048362" s="119" t="s">
        <v>147</v>
      </c>
      <c r="C1048362" s="222" t="s">
        <v>192</v>
      </c>
      <c r="D1048362" s="219"/>
      <c r="E1048362" s="219"/>
      <c r="F1048362" s="114" t="s">
        <v>264</v>
      </c>
      <c r="G1048362" s="115" t="s">
        <v>35</v>
      </c>
      <c r="H1048362" s="115" t="s">
        <v>39</v>
      </c>
      <c r="I1048362" s="167" t="s">
        <v>105</v>
      </c>
      <c r="J1048362" s="302" t="s">
        <v>379</v>
      </c>
      <c r="K1048362" s="4"/>
      <c r="L1048362" s="4"/>
      <c r="M1048362" s="119" t="s">
        <v>143</v>
      </c>
      <c r="N1048362" s="4"/>
      <c r="O1048362" s="4"/>
      <c r="P1048362" s="4"/>
      <c r="Q1048362" s="4"/>
      <c r="R1048362" s="119" t="s">
        <v>399</v>
      </c>
      <c r="S1048362" s="4"/>
      <c r="T1048362" s="4"/>
      <c r="U1048362" s="4"/>
      <c r="V1048362" s="4"/>
      <c r="W1048362" s="4"/>
      <c r="X1048362" s="198"/>
      <c r="Y1048362" s="198"/>
      <c r="Z1048362" s="4" t="s">
        <v>326</v>
      </c>
      <c r="AA1048362" s="4"/>
      <c r="AB1048362" s="198"/>
      <c r="AC1048362" s="198"/>
      <c r="AD1048362" s="198"/>
      <c r="AE1048362" s="4"/>
      <c r="AF1048362" s="119" t="s">
        <v>302</v>
      </c>
      <c r="AG1048362" s="201"/>
      <c r="AH1048362" s="198"/>
      <c r="AI1048362" s="198"/>
      <c r="AJ1048362" s="123" t="s">
        <v>303</v>
      </c>
      <c r="AK1048362" s="122" t="s">
        <v>307</v>
      </c>
      <c r="AL1048362" s="201"/>
      <c r="AM1048362" s="198"/>
      <c r="AN1048362" s="198"/>
      <c r="AO1048362" s="4"/>
      <c r="AP1048362" s="4"/>
      <c r="AQ1048362" s="39"/>
      <c r="AR1048362" s="4"/>
      <c r="AS1048362" s="122" t="s">
        <v>82</v>
      </c>
      <c r="AV1048362" s="131" t="s">
        <v>84</v>
      </c>
      <c r="AW1048362" s="95" t="s">
        <v>85</v>
      </c>
      <c r="AX1048362" s="126" t="s">
        <v>86</v>
      </c>
      <c r="AZ1048362" s="138" t="s">
        <v>175</v>
      </c>
      <c r="BA1048362" s="236" t="s">
        <v>475</v>
      </c>
      <c r="BB1048362" s="47" t="s">
        <v>468</v>
      </c>
      <c r="BC1048362" s="140" t="s">
        <v>479</v>
      </c>
      <c r="BE1048362" s="244" t="s">
        <v>170</v>
      </c>
      <c r="BF1048362" s="242" t="s">
        <v>190</v>
      </c>
      <c r="BG1048362" s="242" t="s">
        <v>190</v>
      </c>
      <c r="BH1048362" s="241" t="s">
        <v>170</v>
      </c>
      <c r="BI1048362" s="241" t="s">
        <v>397</v>
      </c>
      <c r="BJ1048362" s="242" t="s">
        <v>189</v>
      </c>
      <c r="BK1048362" s="241" t="s">
        <v>169</v>
      </c>
      <c r="BL1048362" s="241" t="s">
        <v>167</v>
      </c>
      <c r="BM1048362" s="241" t="s">
        <v>166</v>
      </c>
      <c r="BN1048362" s="248" t="s">
        <v>190</v>
      </c>
      <c r="BO1048362" s="47"/>
      <c r="BP1048362" s="47"/>
      <c r="BZ1048362" s="47"/>
      <c r="CA1048362" s="47"/>
      <c r="CB1048362" s="47"/>
      <c r="CC1048362" s="47"/>
      <c r="CD1048362" s="47"/>
      <c r="CE1048362" s="47"/>
      <c r="CF1048362" s="47"/>
      <c r="CG1048362" s="47"/>
      <c r="CH1048362" s="47"/>
      <c r="CI1048362" s="47"/>
      <c r="CJ1048362" s="47"/>
      <c r="CK1048362" s="47"/>
      <c r="CL1048362" s="47"/>
      <c r="CM1048362" s="47"/>
      <c r="CN1048362" s="47"/>
      <c r="CO1048362" s="47"/>
      <c r="CP1048362" s="47"/>
      <c r="CQ1048362" s="47"/>
      <c r="CR1048362" s="47"/>
      <c r="CS1048362" s="47"/>
      <c r="CT1048362" s="47"/>
      <c r="CU1048362" s="47"/>
      <c r="CV1048362" s="47"/>
    </row>
    <row r="1048363" spans="1:100" ht="195.75" thickBot="1" x14ac:dyDescent="0.25">
      <c r="B1048363" s="119" t="s">
        <v>160</v>
      </c>
      <c r="C1048363" s="222" t="s">
        <v>193</v>
      </c>
      <c r="D1048363" s="219"/>
      <c r="E1048363" s="219"/>
      <c r="G1048363" s="115" t="s">
        <v>227</v>
      </c>
      <c r="H1048363" s="115" t="s">
        <v>226</v>
      </c>
      <c r="I1048363" s="167" t="s">
        <v>136</v>
      </c>
      <c r="J1048363" s="303" t="s">
        <v>398</v>
      </c>
      <c r="M1048363" s="119" t="s">
        <v>99</v>
      </c>
      <c r="R1048363" s="129" t="s">
        <v>328</v>
      </c>
      <c r="Z1048363" s="4" t="s">
        <v>327</v>
      </c>
      <c r="AF1048363" s="95"/>
      <c r="AG1048363" s="201"/>
      <c r="AK1048363" s="122" t="s">
        <v>308</v>
      </c>
      <c r="AL1048363" s="201"/>
      <c r="AS1048363" s="123" t="s">
        <v>83</v>
      </c>
      <c r="AU1048363" s="51"/>
      <c r="AV1048363" s="131"/>
      <c r="AW1048363" s="95" t="s">
        <v>87</v>
      </c>
      <c r="AX1048363" s="126" t="s">
        <v>85</v>
      </c>
      <c r="AZ1048363" s="138" t="s">
        <v>397</v>
      </c>
      <c r="BA1048363" s="236" t="s">
        <v>476</v>
      </c>
      <c r="BB1048363" s="47" t="s">
        <v>469</v>
      </c>
      <c r="BC1048363" s="140" t="s">
        <v>260</v>
      </c>
      <c r="BD1048363" s="3"/>
      <c r="BE1048363" s="244" t="s">
        <v>169</v>
      </c>
      <c r="BF1048363" s="241" t="s">
        <v>169</v>
      </c>
      <c r="BG1048363" s="242" t="s">
        <v>185</v>
      </c>
      <c r="BH1048363" s="242" t="s">
        <v>190</v>
      </c>
      <c r="BI1048363" s="241" t="s">
        <v>156</v>
      </c>
      <c r="BJ1048363" s="241" t="s">
        <v>173</v>
      </c>
      <c r="BK1048363" s="111"/>
      <c r="BL1048363" s="111"/>
      <c r="BM1048363" s="241" t="s">
        <v>170</v>
      </c>
      <c r="BN1048363" s="249" t="s">
        <v>169</v>
      </c>
      <c r="BO1048363" s="47"/>
      <c r="BP1048363" s="1"/>
      <c r="CA1048363" s="1"/>
      <c r="CB1048363" s="1"/>
      <c r="CC1048363" s="47"/>
      <c r="CD1048363" s="47"/>
      <c r="CE1048363" s="47"/>
      <c r="CF1048363" s="47"/>
      <c r="CG1048363" s="47"/>
      <c r="CH1048363" s="47"/>
      <c r="CI1048363" s="47"/>
      <c r="CJ1048363" s="47"/>
      <c r="CK1048363" s="47"/>
      <c r="CL1048363" s="47"/>
      <c r="CM1048363" s="1"/>
      <c r="CN1048363" s="1"/>
      <c r="CO1048363" s="1"/>
      <c r="CP1048363" s="1"/>
      <c r="CQ1048363" s="1"/>
      <c r="CR1048363" s="1"/>
      <c r="CS1048363" s="1"/>
      <c r="CT1048363" s="1"/>
      <c r="CU1048363" s="1"/>
      <c r="CV1048363" s="1"/>
    </row>
    <row r="1048364" spans="1:100" ht="135" x14ac:dyDescent="0.2">
      <c r="B1048364" s="119" t="s">
        <v>163</v>
      </c>
      <c r="C1048364" s="222" t="s">
        <v>194</v>
      </c>
      <c r="D1048364" s="219"/>
      <c r="E1048364" s="219"/>
      <c r="G1048364" s="115" t="s">
        <v>34</v>
      </c>
      <c r="H1048364" s="115" t="s">
        <v>38</v>
      </c>
      <c r="I1048364" s="119" t="s">
        <v>106</v>
      </c>
      <c r="M1048364" s="119" t="s">
        <v>144</v>
      </c>
      <c r="R1048364" s="119" t="s">
        <v>321</v>
      </c>
      <c r="AF1048364" s="95"/>
      <c r="AG1048364" s="201"/>
      <c r="AK1048364" s="122" t="s">
        <v>748</v>
      </c>
      <c r="AL1048364" s="201"/>
      <c r="AS1048364" s="51"/>
      <c r="AU1048364" s="51"/>
      <c r="AV1048364" s="131"/>
      <c r="AW1048364" s="95" t="s">
        <v>88</v>
      </c>
      <c r="AX1048364" s="126" t="s">
        <v>87</v>
      </c>
      <c r="AZ1048364" s="138" t="s">
        <v>174</v>
      </c>
      <c r="BA1048364" s="236" t="s">
        <v>477</v>
      </c>
      <c r="BB1048364" s="47" t="s">
        <v>152</v>
      </c>
      <c r="BC1048364" s="140" t="s">
        <v>480</v>
      </c>
      <c r="BD1048364" s="3"/>
      <c r="BE1048364" s="244" t="s">
        <v>156</v>
      </c>
      <c r="BF1048364" s="242" t="s">
        <v>189</v>
      </c>
      <c r="BG1048364" s="242" t="s">
        <v>184</v>
      </c>
      <c r="BH1048364" s="242" t="s">
        <v>185</v>
      </c>
      <c r="BI1048364" s="241" t="s">
        <v>170</v>
      </c>
      <c r="BJ1048364" s="241" t="s">
        <v>169</v>
      </c>
      <c r="BK1048364" s="111"/>
      <c r="BL1048364" s="111"/>
      <c r="BM1048364" s="241" t="s">
        <v>174</v>
      </c>
      <c r="BN1048364" s="249" t="s">
        <v>156</v>
      </c>
      <c r="BO1048364" s="1"/>
      <c r="BP1048364" s="1"/>
      <c r="BR1048364" s="1"/>
      <c r="BY1048364" s="1"/>
      <c r="BZ1048364" s="1"/>
      <c r="CA1048364" s="1"/>
      <c r="CB1048364" s="1"/>
      <c r="CC1048364" s="47"/>
      <c r="CD1048364" s="47"/>
      <c r="CE1048364" s="47"/>
      <c r="CF1048364" s="47"/>
      <c r="CG1048364" s="47"/>
      <c r="CH1048364" s="47"/>
      <c r="CI1048364" s="47"/>
      <c r="CJ1048364" s="47"/>
      <c r="CK1048364" s="47"/>
      <c r="CL1048364" s="47"/>
      <c r="CM1048364" s="1"/>
      <c r="CN1048364" s="1"/>
      <c r="CO1048364" s="1"/>
      <c r="CP1048364" s="1"/>
      <c r="CQ1048364" s="1"/>
      <c r="CR1048364" s="1"/>
      <c r="CS1048364" s="1"/>
      <c r="CT1048364" s="1"/>
      <c r="CU1048364" s="1"/>
      <c r="CV1048364" s="1"/>
    </row>
    <row r="1048365" spans="1:100" ht="115.5" thickBot="1" x14ac:dyDescent="0.25">
      <c r="B1048365" s="119" t="s">
        <v>158</v>
      </c>
      <c r="C1048365" s="218" t="s">
        <v>195</v>
      </c>
      <c r="D1048365" s="95"/>
      <c r="E1048365" s="95"/>
      <c r="G1048365" s="115" t="s">
        <v>33</v>
      </c>
      <c r="H1048365" s="115" t="s">
        <v>37</v>
      </c>
      <c r="I1048365" s="119" t="s">
        <v>139</v>
      </c>
      <c r="M1048365" s="120" t="s">
        <v>121</v>
      </c>
      <c r="R1048365" s="120" t="s">
        <v>322</v>
      </c>
      <c r="AK1048365" s="122" t="s">
        <v>309</v>
      </c>
      <c r="AL1048365" s="201"/>
      <c r="AS1048365" s="51"/>
      <c r="AU1048365" s="51"/>
      <c r="AV1048365" s="132"/>
      <c r="AW1048365" s="133"/>
      <c r="AX1048365" s="127" t="s">
        <v>88</v>
      </c>
      <c r="AZ1048365" s="138" t="s">
        <v>166</v>
      </c>
      <c r="BA1048365" s="236" t="s">
        <v>478</v>
      </c>
      <c r="BB1048365" s="47" t="s">
        <v>470</v>
      </c>
      <c r="BC1048365" s="140" t="s">
        <v>259</v>
      </c>
      <c r="BD1048365" s="3"/>
      <c r="BE1048365" s="245" t="s">
        <v>456</v>
      </c>
      <c r="BF1048365" s="242" t="s">
        <v>187</v>
      </c>
      <c r="BG1048365" s="241" t="s">
        <v>180</v>
      </c>
      <c r="BH1048365" s="242" t="s">
        <v>184</v>
      </c>
      <c r="BI1048365" s="241" t="s">
        <v>410</v>
      </c>
      <c r="BJ1048365" s="241" t="s">
        <v>170</v>
      </c>
      <c r="BK1048365" s="111"/>
      <c r="BL1048365" s="111"/>
      <c r="BM1048365" s="241" t="s">
        <v>172</v>
      </c>
      <c r="BN1048365" s="249" t="s">
        <v>395</v>
      </c>
      <c r="BO1048365" s="1"/>
      <c r="BP1048365" s="1"/>
      <c r="BR1048365" s="1"/>
      <c r="BS1048365" s="1"/>
      <c r="BT1048365" s="1"/>
      <c r="BU1048365" s="1"/>
      <c r="BV1048365" s="1"/>
      <c r="BW1048365" s="1"/>
      <c r="BX1048365" s="1"/>
      <c r="BY1048365" s="1"/>
      <c r="BZ1048365" s="1"/>
      <c r="CA1048365" s="1"/>
      <c r="CB1048365" s="1"/>
      <c r="CC1048365" s="47"/>
      <c r="CD1048365" s="47"/>
      <c r="CE1048365" s="47"/>
      <c r="CF1048365" s="47"/>
      <c r="CG1048365" s="47"/>
      <c r="CH1048365" s="47"/>
      <c r="CI1048365" s="47"/>
      <c r="CJ1048365" s="47"/>
      <c r="CK1048365" s="47"/>
      <c r="CL1048365" s="47"/>
      <c r="CM1048365" s="1"/>
      <c r="CN1048365" s="1"/>
      <c r="CO1048365" s="1"/>
      <c r="CP1048365" s="1"/>
      <c r="CQ1048365" s="1"/>
      <c r="CR1048365" s="1"/>
      <c r="CS1048365" s="1"/>
      <c r="CT1048365" s="1"/>
      <c r="CU1048365" s="1"/>
      <c r="CV1048365" s="1"/>
    </row>
    <row r="1048366" spans="1:100" ht="115.5" thickBot="1" x14ac:dyDescent="0.25">
      <c r="B1048366" s="119" t="s">
        <v>161</v>
      </c>
      <c r="C1048366" s="218" t="s">
        <v>198</v>
      </c>
      <c r="D1048366" s="95"/>
      <c r="E1048366" s="95"/>
      <c r="G1048366" s="116" t="s">
        <v>32</v>
      </c>
      <c r="H1048366" s="116" t="s">
        <v>225</v>
      </c>
      <c r="I1048366" s="119" t="s">
        <v>102</v>
      </c>
      <c r="AK1048366" s="122" t="s">
        <v>310</v>
      </c>
      <c r="AL1048366" s="201"/>
      <c r="AS1048366" s="51"/>
      <c r="AU1048366" s="51"/>
      <c r="AZ1048366" s="137" t="s">
        <v>185</v>
      </c>
      <c r="BA1048366" s="236"/>
      <c r="BB1048366" s="47"/>
      <c r="BC1048366" s="141"/>
      <c r="BD1048366" s="3"/>
      <c r="BE1048366" s="148"/>
      <c r="BF1048366" s="241" t="s">
        <v>411</v>
      </c>
      <c r="BG1048366" s="241" t="s">
        <v>181</v>
      </c>
      <c r="BH1048366" s="241" t="s">
        <v>180</v>
      </c>
      <c r="BI1048366" s="241" t="s">
        <v>168</v>
      </c>
      <c r="BJ1048366" s="111"/>
      <c r="BK1048366" s="111"/>
      <c r="BL1048366" s="111"/>
      <c r="BM1048366" s="111"/>
      <c r="BN1048366" s="145" t="s">
        <v>482</v>
      </c>
      <c r="BO1048366" s="1"/>
      <c r="BP1048366" s="1"/>
      <c r="BR1048366" s="1"/>
      <c r="BS1048366" s="1"/>
      <c r="BT1048366" s="1"/>
      <c r="BU1048366" s="1"/>
      <c r="BV1048366" s="1"/>
      <c r="BW1048366" s="1"/>
      <c r="BX1048366" s="1"/>
      <c r="BY1048366" s="1"/>
      <c r="BZ1048366" s="1"/>
      <c r="CA1048366" s="1"/>
      <c r="CB1048366" s="1"/>
      <c r="CC1048366" s="1"/>
      <c r="CD1048366" s="1"/>
      <c r="CE1048366" s="1"/>
      <c r="CF1048366" s="1"/>
      <c r="CG1048366" s="1"/>
      <c r="CH1048366" s="1"/>
      <c r="CI1048366" s="1"/>
      <c r="CJ1048366" s="1"/>
      <c r="CK1048366" s="1"/>
      <c r="CL1048366" s="1"/>
      <c r="CM1048366" s="1"/>
      <c r="CN1048366" s="1"/>
      <c r="CO1048366" s="1"/>
      <c r="CP1048366" s="1"/>
      <c r="CQ1048366" s="1"/>
      <c r="CR1048366" s="1"/>
      <c r="CS1048366" s="1"/>
      <c r="CT1048366" s="1"/>
      <c r="CU1048366" s="1"/>
      <c r="CV1048366" s="1"/>
    </row>
    <row r="1048367" spans="1:100" ht="230.25" thickBot="1" x14ac:dyDescent="0.25">
      <c r="B1048367" s="119" t="s">
        <v>162</v>
      </c>
      <c r="C1048367" s="218" t="s">
        <v>199</v>
      </c>
      <c r="D1048367" s="95"/>
      <c r="E1048367" s="95"/>
      <c r="I1048367" s="119" t="s">
        <v>104</v>
      </c>
      <c r="J1048367" s="433" t="s">
        <v>24</v>
      </c>
      <c r="K1048367" s="434"/>
      <c r="L1048367" s="434"/>
      <c r="M1048367" s="434"/>
      <c r="N1048367" s="434"/>
      <c r="O1048367" s="434"/>
      <c r="P1048367" s="434"/>
      <c r="Q1048367" s="434"/>
      <c r="R1048367" s="434"/>
      <c r="S1048367" s="434"/>
      <c r="T1048367" s="434"/>
      <c r="U1048367" s="434"/>
      <c r="V1048367" s="434"/>
      <c r="W1048367" s="434"/>
      <c r="X1048367" s="434"/>
      <c r="Y1048367" s="434"/>
      <c r="Z1048367" s="434"/>
      <c r="AA1048367" s="434"/>
      <c r="AB1048367" s="434"/>
      <c r="AC1048367" s="434"/>
      <c r="AD1048367" s="434"/>
      <c r="AE1048367" s="434"/>
      <c r="AF1048367" s="435"/>
      <c r="AG1048367" s="204"/>
      <c r="AH1048367" s="205"/>
      <c r="AI1048367" s="205"/>
      <c r="AJ1048367" s="155"/>
      <c r="AK1048367" s="122" t="s">
        <v>311</v>
      </c>
      <c r="AL1048367" s="206"/>
      <c r="AM1048367" s="205"/>
      <c r="AN1048367" s="205"/>
      <c r="AO1048367" s="155"/>
      <c r="AP1048367" s="155"/>
      <c r="AR1048367" s="155"/>
      <c r="AS1048367" s="155"/>
      <c r="AU1048367" s="51"/>
      <c r="AZ1048367" s="137" t="s">
        <v>184</v>
      </c>
      <c r="BA1048367" s="236"/>
      <c r="BB1048367" s="144"/>
      <c r="BC1048367" s="142"/>
      <c r="BD1048367" s="3"/>
      <c r="BE1048367" s="148"/>
      <c r="BF1048367" s="241" t="s">
        <v>394</v>
      </c>
      <c r="BG1048367" s="241" t="s">
        <v>182</v>
      </c>
      <c r="BH1048367" s="241" t="s">
        <v>181</v>
      </c>
      <c r="BI1048367" s="241" t="s">
        <v>396</v>
      </c>
      <c r="BJ1048367" s="111"/>
      <c r="BK1048367" s="111"/>
      <c r="BL1048367" s="111"/>
      <c r="BM1048367" s="111"/>
      <c r="BN1048367" s="149"/>
      <c r="BO1048367" s="1"/>
      <c r="BP1048367" s="1"/>
      <c r="BR1048367" s="1"/>
      <c r="BX1048367" s="1"/>
      <c r="BY1048367" s="1"/>
      <c r="BZ1048367" s="1"/>
      <c r="CA1048367" s="1"/>
      <c r="CB1048367" s="1"/>
      <c r="CC1048367" s="1"/>
      <c r="CD1048367" s="1"/>
      <c r="CE1048367" s="1"/>
      <c r="CF1048367" s="1"/>
      <c r="CG1048367" s="1"/>
      <c r="CH1048367" s="1"/>
      <c r="CI1048367" s="1"/>
      <c r="CJ1048367" s="1"/>
      <c r="CK1048367" s="1"/>
      <c r="CL1048367" s="1"/>
      <c r="CM1048367" s="1"/>
      <c r="CN1048367" s="1"/>
      <c r="CO1048367" s="1"/>
      <c r="CP1048367" s="1"/>
      <c r="CQ1048367" s="1"/>
      <c r="CR1048367" s="1"/>
      <c r="CS1048367" s="1"/>
      <c r="CT1048367" s="1"/>
      <c r="CU1048367" s="1"/>
      <c r="CV1048367" s="1"/>
    </row>
    <row r="1048368" spans="1:100" ht="115.5" thickBot="1" x14ac:dyDescent="0.25">
      <c r="B1048368" s="119" t="s">
        <v>148</v>
      </c>
      <c r="C1048368" s="218" t="s">
        <v>197</v>
      </c>
      <c r="D1048368" s="95"/>
      <c r="E1048368" s="95"/>
      <c r="I1048368" s="119" t="s">
        <v>103</v>
      </c>
      <c r="J1048368" s="304" t="s">
        <v>109</v>
      </c>
      <c r="K1048368" s="125" t="s">
        <v>105</v>
      </c>
      <c r="L1048368" s="125" t="s">
        <v>136</v>
      </c>
      <c r="M1048368" s="125" t="s">
        <v>106</v>
      </c>
      <c r="N1048368" s="125" t="s">
        <v>139</v>
      </c>
      <c r="O1048368" s="128" t="s">
        <v>102</v>
      </c>
      <c r="P1048368" s="39"/>
      <c r="Q1048368" s="125" t="s">
        <v>104</v>
      </c>
      <c r="R1048368" s="125" t="s">
        <v>103</v>
      </c>
      <c r="S1048368" s="125" t="s">
        <v>108</v>
      </c>
      <c r="V1048368" s="125" t="s">
        <v>100</v>
      </c>
      <c r="W1048368" s="109"/>
      <c r="X1048368" s="200"/>
      <c r="Y1048368" s="200"/>
      <c r="Z1048368" s="109"/>
      <c r="AA1048368" s="109"/>
      <c r="AB1048368" s="200"/>
      <c r="AE1048368" s="125" t="s">
        <v>140</v>
      </c>
      <c r="AF1048368" s="125" t="s">
        <v>40</v>
      </c>
      <c r="AG1048368" s="200"/>
      <c r="AH1048368" s="202"/>
      <c r="AI1048368" s="202"/>
      <c r="AJ1048368" s="51"/>
      <c r="AK1048368" s="157" t="s">
        <v>312</v>
      </c>
      <c r="AL1048368" s="201"/>
      <c r="AU1048368" s="51"/>
      <c r="AW1048368" s="48"/>
      <c r="AX1048368" s="48"/>
      <c r="AY1048368" s="48"/>
      <c r="AZ1048368" s="138" t="s">
        <v>180</v>
      </c>
      <c r="BA1048368" s="48"/>
      <c r="BB1048368" s="48"/>
      <c r="BC1048368" s="48"/>
      <c r="BD1048368" s="3"/>
      <c r="BE1048368" s="148"/>
      <c r="BF1048368" s="242" t="s">
        <v>185</v>
      </c>
      <c r="BG1048368" s="241" t="s">
        <v>176</v>
      </c>
      <c r="BH1048368" s="241" t="s">
        <v>182</v>
      </c>
      <c r="BI1048368" s="241" t="s">
        <v>171</v>
      </c>
      <c r="BJ1048368" s="111"/>
      <c r="BK1048368" s="111"/>
      <c r="BL1048368" s="111"/>
      <c r="BM1048368" s="111"/>
      <c r="BN1048368" s="149"/>
      <c r="BO1048368" s="1"/>
      <c r="BP1048368" s="1"/>
      <c r="BR1048368" s="1"/>
      <c r="BS1048368" s="1"/>
      <c r="BT1048368" s="1"/>
      <c r="BU1048368" s="1"/>
      <c r="BV1048368" s="1"/>
      <c r="BW1048368" s="1"/>
      <c r="BX1048368" s="1"/>
      <c r="BY1048368" s="1"/>
      <c r="BZ1048368" s="1"/>
      <c r="CA1048368" s="1"/>
      <c r="CB1048368" s="1"/>
      <c r="CC1048368" s="1"/>
      <c r="CD1048368" s="1"/>
      <c r="CE1048368" s="1"/>
      <c r="CF1048368" s="1"/>
      <c r="CG1048368" s="1"/>
      <c r="CH1048368" s="1"/>
      <c r="CI1048368" s="1"/>
      <c r="CJ1048368" s="1"/>
      <c r="CK1048368" s="1"/>
      <c r="CL1048368" s="1"/>
      <c r="CM1048368" s="1"/>
      <c r="CN1048368" s="1"/>
      <c r="CO1048368" s="1"/>
      <c r="CP1048368" s="1"/>
      <c r="CQ1048368" s="1"/>
      <c r="CR1048368" s="1"/>
      <c r="CS1048368" s="1"/>
      <c r="CT1048368" s="1"/>
      <c r="CU1048368" s="1"/>
      <c r="CV1048368" s="1"/>
    </row>
    <row r="1048369" spans="2:100" ht="166.5" thickBot="1" x14ac:dyDescent="0.25">
      <c r="B1048369" s="119" t="s">
        <v>149</v>
      </c>
      <c r="C1048369" s="218" t="s">
        <v>421</v>
      </c>
      <c r="D1048369" s="95"/>
      <c r="E1048369" s="95"/>
      <c r="I1048369" s="119" t="s">
        <v>108</v>
      </c>
      <c r="J1048369" s="304" t="s">
        <v>133</v>
      </c>
      <c r="K1048369" s="122" t="s">
        <v>133</v>
      </c>
      <c r="L1048369" s="122" t="s">
        <v>133</v>
      </c>
      <c r="M1048369" s="122" t="s">
        <v>133</v>
      </c>
      <c r="N1048369" s="124" t="s">
        <v>133</v>
      </c>
      <c r="O1048369" s="126" t="s">
        <v>133</v>
      </c>
      <c r="Q1048369" s="122" t="s">
        <v>133</v>
      </c>
      <c r="R1048369" s="124" t="s">
        <v>133</v>
      </c>
      <c r="S1048369" s="122" t="s">
        <v>133</v>
      </c>
      <c r="V1048369" s="122" t="s">
        <v>133</v>
      </c>
      <c r="W1048369" s="95"/>
      <c r="X1048369" s="201"/>
      <c r="Y1048369" s="201"/>
      <c r="Z1048369" s="95"/>
      <c r="AA1048369" s="95"/>
      <c r="AB1048369" s="201"/>
      <c r="AE1048369" s="124" t="s">
        <v>133</v>
      </c>
      <c r="AF1048369" s="122" t="s">
        <v>133</v>
      </c>
      <c r="AG1048369" s="201"/>
      <c r="AH1048369" s="202"/>
      <c r="AI1048369" s="202"/>
      <c r="AJ1048369" s="51"/>
      <c r="AK1048369" s="122" t="s">
        <v>313</v>
      </c>
      <c r="AL1048369" s="201"/>
      <c r="AU1048369" s="51"/>
      <c r="AW1048369" s="48"/>
      <c r="AZ1048369" s="138" t="s">
        <v>181</v>
      </c>
      <c r="BA1048369" s="233" t="s">
        <v>377</v>
      </c>
      <c r="BB1048369" s="230"/>
      <c r="BD1048369" s="3"/>
      <c r="BE1048369" s="148"/>
      <c r="BF1048369" s="242" t="s">
        <v>184</v>
      </c>
      <c r="BG1048369" s="241" t="s">
        <v>445</v>
      </c>
      <c r="BH1048369" s="241" t="s">
        <v>176</v>
      </c>
      <c r="BI1048369" s="242" t="s">
        <v>188</v>
      </c>
      <c r="BJ1048369" s="111"/>
      <c r="BK1048369" s="111"/>
      <c r="BL1048369" s="111"/>
      <c r="BM1048369" s="111"/>
      <c r="BN1048369" s="149"/>
      <c r="CB1048369" s="51"/>
      <c r="CC1048369" s="1"/>
      <c r="CD1048369" s="1"/>
      <c r="CE1048369" s="1"/>
      <c r="CF1048369" s="1"/>
      <c r="CG1048369" s="1"/>
      <c r="CH1048369" s="1"/>
      <c r="CI1048369" s="1"/>
      <c r="CJ1048369" s="1"/>
      <c r="CK1048369" s="1"/>
      <c r="CL1048369" s="1"/>
      <c r="CM1048369" s="1"/>
      <c r="CN1048369" s="1"/>
      <c r="CO1048369" s="1"/>
      <c r="CP1048369" s="1"/>
      <c r="CQ1048369" s="1"/>
      <c r="CR1048369" s="1"/>
      <c r="CS1048369" s="1"/>
      <c r="CT1048369" s="1"/>
      <c r="CU1048369" s="1"/>
      <c r="CV1048369" s="1"/>
    </row>
    <row r="1048370" spans="2:100" ht="102.75" thickBot="1" x14ac:dyDescent="0.25">
      <c r="B1048370" s="120" t="s">
        <v>157</v>
      </c>
      <c r="C1048370" s="224" t="s">
        <v>196</v>
      </c>
      <c r="D1048370" s="95"/>
      <c r="E1048370" s="95"/>
      <c r="I1048370" s="119" t="s">
        <v>100</v>
      </c>
      <c r="J1048370" s="304" t="s">
        <v>137</v>
      </c>
      <c r="K1048370" s="122" t="s">
        <v>137</v>
      </c>
      <c r="L1048370" s="122" t="s">
        <v>137</v>
      </c>
      <c r="M1048370" s="122" t="s">
        <v>137</v>
      </c>
      <c r="N1048370" s="122" t="s">
        <v>137</v>
      </c>
      <c r="O1048370" s="126" t="s">
        <v>137</v>
      </c>
      <c r="Q1048370" s="122" t="s">
        <v>137</v>
      </c>
      <c r="R1048370" s="122" t="s">
        <v>137</v>
      </c>
      <c r="S1048370" s="122" t="s">
        <v>134</v>
      </c>
      <c r="V1048370" s="122" t="s">
        <v>137</v>
      </c>
      <c r="W1048370" s="95"/>
      <c r="X1048370" s="201"/>
      <c r="Y1048370" s="201"/>
      <c r="Z1048370" s="95"/>
      <c r="AA1048370" s="95"/>
      <c r="AB1048370" s="201"/>
      <c r="AE1048370" s="122" t="s">
        <v>137</v>
      </c>
      <c r="AF1048370" s="122" t="s">
        <v>137</v>
      </c>
      <c r="AG1048370" s="201"/>
      <c r="AH1048370" s="202"/>
      <c r="AI1048370" s="202"/>
      <c r="AJ1048370" s="51"/>
      <c r="AK1048370" s="123" t="s">
        <v>314</v>
      </c>
      <c r="AU1048370" s="51"/>
      <c r="AW1048370" s="48"/>
      <c r="AZ1048370" s="138" t="s">
        <v>182</v>
      </c>
      <c r="BA1048370" s="234" t="s">
        <v>257</v>
      </c>
      <c r="BB1048370" s="165" t="s">
        <v>255</v>
      </c>
      <c r="BD1048370" s="3"/>
      <c r="BE1048370" s="148"/>
      <c r="BF1048370" s="241" t="s">
        <v>180</v>
      </c>
      <c r="BG1048370" s="241" t="s">
        <v>178</v>
      </c>
      <c r="BH1048370" s="241" t="s">
        <v>445</v>
      </c>
      <c r="BI1048370" s="241" t="s">
        <v>173</v>
      </c>
      <c r="BJ1048370" s="111"/>
      <c r="BK1048370" s="111"/>
      <c r="BL1048370" s="111"/>
      <c r="BM1048370" s="111"/>
      <c r="BN1048370" s="149"/>
      <c r="CC1048370" s="1"/>
      <c r="CD1048370" s="1"/>
      <c r="CE1048370" s="1"/>
      <c r="CF1048370" s="1"/>
      <c r="CG1048370" s="1"/>
      <c r="CH1048370" s="1"/>
      <c r="CI1048370" s="1"/>
      <c r="CJ1048370" s="1"/>
      <c r="CK1048370" s="1"/>
      <c r="CL1048370" s="1"/>
      <c r="CM1048370" s="1"/>
      <c r="CN1048370" s="1"/>
      <c r="CO1048370" s="1"/>
      <c r="CP1048370" s="1"/>
      <c r="CQ1048370" s="1"/>
      <c r="CR1048370" s="1"/>
      <c r="CS1048370" s="1"/>
      <c r="CT1048370" s="1"/>
      <c r="CU1048370" s="1"/>
      <c r="CV1048370" s="1"/>
    </row>
    <row r="1048371" spans="2:100" ht="36.75" thickBot="1" x14ac:dyDescent="0.25">
      <c r="B1048371" s="95"/>
      <c r="C1048371" s="95"/>
      <c r="D1048371" s="95"/>
      <c r="E1048371" s="95"/>
      <c r="I1048371" s="119" t="s">
        <v>141</v>
      </c>
      <c r="J1048371" s="304" t="s">
        <v>134</v>
      </c>
      <c r="K1048371" s="122" t="s">
        <v>134</v>
      </c>
      <c r="L1048371" s="123" t="s">
        <v>134</v>
      </c>
      <c r="M1048371" s="122" t="s">
        <v>134</v>
      </c>
      <c r="N1048371" s="122" t="s">
        <v>134</v>
      </c>
      <c r="O1048371" s="126" t="s">
        <v>134</v>
      </c>
      <c r="Q1048371" s="122" t="s">
        <v>134</v>
      </c>
      <c r="R1048371" s="122" t="s">
        <v>134</v>
      </c>
      <c r="S1048371" s="123" t="s">
        <v>135</v>
      </c>
      <c r="V1048371" s="122" t="s">
        <v>134</v>
      </c>
      <c r="W1048371" s="95"/>
      <c r="X1048371" s="201"/>
      <c r="Y1048371" s="201"/>
      <c r="Z1048371" s="95"/>
      <c r="AA1048371" s="95"/>
      <c r="AB1048371" s="201"/>
      <c r="AE1048371" s="122" t="s">
        <v>134</v>
      </c>
      <c r="AF1048371" s="122" t="s">
        <v>134</v>
      </c>
      <c r="AG1048371" s="201"/>
      <c r="AH1048371" s="202"/>
      <c r="AI1048371" s="202"/>
      <c r="AJ1048371" s="51"/>
      <c r="AU1048371" s="51"/>
      <c r="AW1048371" s="48"/>
      <c r="AZ1048371" s="138" t="s">
        <v>176</v>
      </c>
      <c r="BA1048371" s="235" t="s">
        <v>246</v>
      </c>
      <c r="BB1048371" s="145" t="s">
        <v>244</v>
      </c>
      <c r="BD1048371" s="3"/>
      <c r="BE1048371" s="147"/>
      <c r="BF1048371" s="241" t="s">
        <v>181</v>
      </c>
      <c r="BG1048371" s="241" t="s">
        <v>177</v>
      </c>
      <c r="BH1048371" s="241" t="s">
        <v>178</v>
      </c>
      <c r="BI1048371" s="241" t="s">
        <v>172</v>
      </c>
      <c r="BJ1048371" s="111"/>
      <c r="BK1048371" s="111"/>
      <c r="BL1048371" s="111"/>
      <c r="BM1048371" s="111"/>
      <c r="BN1048371" s="149"/>
      <c r="BQ1048371" s="247"/>
      <c r="CC1048371" s="1"/>
      <c r="CD1048371" s="1"/>
      <c r="CE1048371" s="1"/>
      <c r="CF1048371" s="1"/>
      <c r="CG1048371" s="1"/>
      <c r="CH1048371" s="1"/>
      <c r="CI1048371" s="1"/>
      <c r="CJ1048371" s="1"/>
      <c r="CK1048371" s="1"/>
      <c r="CL1048371" s="1"/>
      <c r="CM1048371" s="1"/>
      <c r="CN1048371" s="1"/>
      <c r="CO1048371" s="1"/>
      <c r="CP1048371" s="1"/>
      <c r="CQ1048371" s="1"/>
      <c r="CR1048371" s="1"/>
      <c r="CS1048371" s="1"/>
      <c r="CT1048371" s="1"/>
      <c r="CU1048371" s="1"/>
      <c r="CV1048371" s="1"/>
    </row>
    <row r="1048372" spans="2:100" ht="34.5" thickBot="1" x14ac:dyDescent="0.25">
      <c r="B1048372" s="240" t="s">
        <v>466</v>
      </c>
      <c r="C1048372" s="240" t="s">
        <v>460</v>
      </c>
      <c r="D1048372" s="109"/>
      <c r="E1048372" s="109"/>
      <c r="I1048372" s="120"/>
      <c r="J1048372" s="304" t="s">
        <v>138</v>
      </c>
      <c r="K1048372" s="122" t="s">
        <v>138</v>
      </c>
      <c r="L1048372" s="51"/>
      <c r="M1048372" s="122" t="s">
        <v>138</v>
      </c>
      <c r="O1048372" s="126" t="s">
        <v>138</v>
      </c>
      <c r="Q1048372" s="122" t="s">
        <v>138</v>
      </c>
      <c r="R1048372" s="122" t="s">
        <v>138</v>
      </c>
      <c r="V1048372" s="122" t="s">
        <v>138</v>
      </c>
      <c r="W1048372" s="95"/>
      <c r="X1048372" s="201"/>
      <c r="Y1048372" s="201"/>
      <c r="Z1048372" s="95"/>
      <c r="AA1048372" s="95"/>
      <c r="AB1048372" s="201"/>
      <c r="AE1048372" s="122" t="s">
        <v>138</v>
      </c>
      <c r="AF1048372" s="122" t="s">
        <v>138</v>
      </c>
      <c r="AG1048372" s="201"/>
      <c r="AH1048372" s="202"/>
      <c r="AI1048372" s="202"/>
      <c r="AJ1048372" s="51"/>
      <c r="AU1048372" s="51"/>
      <c r="AW1048372" s="48"/>
      <c r="AZ1048372" s="138" t="s">
        <v>445</v>
      </c>
      <c r="BA1048372" s="235" t="s">
        <v>249</v>
      </c>
      <c r="BB1048372" s="145" t="s">
        <v>250</v>
      </c>
      <c r="BE1048372" s="148"/>
      <c r="BF1048372" s="241" t="s">
        <v>182</v>
      </c>
      <c r="BG1048372" s="241" t="s">
        <v>179</v>
      </c>
      <c r="BH1048372" s="241" t="s">
        <v>177</v>
      </c>
      <c r="BI1048372" s="242" t="s">
        <v>186</v>
      </c>
      <c r="BJ1048372" s="111"/>
      <c r="BK1048372" s="111"/>
      <c r="BL1048372" s="111"/>
      <c r="BM1048372" s="111"/>
      <c r="BN1048372" s="149"/>
      <c r="BQ1048372" s="247"/>
      <c r="CB1048372" s="51"/>
      <c r="CC1048372" s="1"/>
      <c r="CD1048372" s="1"/>
      <c r="CE1048372" s="1"/>
      <c r="CF1048372" s="1"/>
      <c r="CG1048372" s="1"/>
      <c r="CH1048372" s="1"/>
      <c r="CI1048372" s="1"/>
      <c r="CJ1048372" s="1"/>
      <c r="CK1048372" s="1"/>
      <c r="CL1048372" s="1"/>
      <c r="CM1048372" s="1"/>
      <c r="CN1048372" s="1"/>
      <c r="CO1048372" s="1"/>
      <c r="CP1048372" s="1"/>
      <c r="CQ1048372" s="1"/>
      <c r="CR1048372" s="1"/>
      <c r="CS1048372" s="1"/>
      <c r="CT1048372" s="1"/>
      <c r="CU1048372" s="1"/>
      <c r="CV1048372" s="1"/>
    </row>
    <row r="1048373" spans="2:100" ht="77.25" thickBot="1" x14ac:dyDescent="0.25">
      <c r="B1048373" s="237" t="s">
        <v>474</v>
      </c>
      <c r="C1048373" s="238" t="s">
        <v>461</v>
      </c>
      <c r="D1048373" s="220"/>
      <c r="E1048373" s="220"/>
      <c r="J1048373" s="305" t="s">
        <v>135</v>
      </c>
      <c r="K1048373" s="123" t="s">
        <v>135</v>
      </c>
      <c r="L1048373" s="51"/>
      <c r="M1048373" s="123" t="s">
        <v>135</v>
      </c>
      <c r="O1048373" s="127" t="s">
        <v>135</v>
      </c>
      <c r="Q1048373" s="123" t="s">
        <v>135</v>
      </c>
      <c r="R1048373" s="123" t="s">
        <v>135</v>
      </c>
      <c r="V1048373" s="123" t="s">
        <v>135</v>
      </c>
      <c r="W1048373" s="95"/>
      <c r="X1048373" s="201"/>
      <c r="Y1048373" s="201"/>
      <c r="Z1048373" s="95"/>
      <c r="AA1048373" s="95"/>
      <c r="AB1048373" s="201"/>
      <c r="AE1048373" s="123" t="s">
        <v>135</v>
      </c>
      <c r="AF1048373" s="123" t="s">
        <v>135</v>
      </c>
      <c r="AG1048373" s="201"/>
      <c r="AH1048373" s="202"/>
      <c r="AI1048373" s="202"/>
      <c r="AJ1048373" s="51"/>
      <c r="AU1048373" s="51"/>
      <c r="AW1048373" s="48"/>
      <c r="AZ1048373" s="138" t="s">
        <v>178</v>
      </c>
      <c r="BA1048373" s="235" t="s">
        <v>247</v>
      </c>
      <c r="BB1048373" s="145" t="s">
        <v>251</v>
      </c>
      <c r="BD1048373" s="3"/>
      <c r="BE1048373" s="148"/>
      <c r="BF1048373" s="241" t="s">
        <v>176</v>
      </c>
      <c r="BG1048373" s="111"/>
      <c r="BH1048373" s="241" t="s">
        <v>179</v>
      </c>
      <c r="BI1048373" s="242" t="s">
        <v>185</v>
      </c>
      <c r="BJ1048373" s="111"/>
      <c r="BK1048373" s="111"/>
      <c r="BL1048373" s="111"/>
      <c r="BM1048373" s="111"/>
      <c r="BN1048373" s="149"/>
    </row>
    <row r="1048374" spans="2:100" ht="67.5" x14ac:dyDescent="0.25">
      <c r="B1048374" s="237" t="s">
        <v>475</v>
      </c>
      <c r="C1048374" s="238" t="s">
        <v>462</v>
      </c>
      <c r="D1048374" s="221"/>
      <c r="E1048374" s="221"/>
      <c r="AS1048374" s="51"/>
      <c r="AU1048374" s="51"/>
      <c r="AW1048374" s="48"/>
      <c r="AZ1048374" s="138" t="s">
        <v>177</v>
      </c>
      <c r="BA1048374" s="235" t="s">
        <v>290</v>
      </c>
      <c r="BB1048374" s="145" t="s">
        <v>252</v>
      </c>
      <c r="BD1048374" s="3"/>
      <c r="BE1048374" s="148"/>
      <c r="BF1048374" s="241" t="s">
        <v>445</v>
      </c>
      <c r="BG1048374" s="111"/>
      <c r="BH1048374" s="241" t="s">
        <v>290</v>
      </c>
      <c r="BI1048374" s="242" t="s">
        <v>184</v>
      </c>
      <c r="BJ1048374" s="111"/>
      <c r="BK1048374" s="111"/>
      <c r="BL1048374" s="111"/>
      <c r="BM1048374" s="111"/>
      <c r="BN1048374" s="149"/>
    </row>
    <row r="1048375" spans="2:100" ht="63.75" x14ac:dyDescent="0.25">
      <c r="B1048375" s="237" t="s">
        <v>476</v>
      </c>
      <c r="C1048375" s="239" t="s">
        <v>463</v>
      </c>
      <c r="D1048375" s="221"/>
      <c r="E1048375" s="221"/>
      <c r="AS1048375" s="51"/>
      <c r="AU1048375" s="51"/>
      <c r="AW1048375" s="48"/>
      <c r="AZ1048375" s="138" t="s">
        <v>179</v>
      </c>
      <c r="BA1048375" s="235" t="s">
        <v>245</v>
      </c>
      <c r="BB1048375" s="145" t="s">
        <v>164</v>
      </c>
      <c r="BD1048375" s="3"/>
      <c r="BE1048375" s="148"/>
      <c r="BF1048375" s="241" t="s">
        <v>178</v>
      </c>
      <c r="BG1048375" s="111"/>
      <c r="BH1048375" s="241" t="s">
        <v>246</v>
      </c>
      <c r="BI1048375" s="241" t="s">
        <v>180</v>
      </c>
      <c r="BJ1048375" s="111"/>
      <c r="BK1048375" s="111"/>
      <c r="BL1048375" s="111"/>
      <c r="BM1048375" s="111"/>
      <c r="BN1048375" s="149"/>
    </row>
    <row r="1048376" spans="2:100" ht="89.25" x14ac:dyDescent="0.2">
      <c r="B1048376" s="237" t="s">
        <v>477</v>
      </c>
      <c r="C1048376" s="238" t="s">
        <v>464</v>
      </c>
      <c r="D1048376" s="220"/>
      <c r="E1048376" s="220"/>
      <c r="AS1048376" s="51"/>
      <c r="AU1048376" s="51"/>
      <c r="AW1048376" s="48"/>
      <c r="AZ1048376" s="138" t="s">
        <v>396</v>
      </c>
      <c r="BA1048376" s="235" t="s">
        <v>256</v>
      </c>
      <c r="BB1048376" s="145" t="s">
        <v>253</v>
      </c>
      <c r="BD1048376" s="3"/>
      <c r="BE1048376" s="148"/>
      <c r="BF1048376" s="241" t="s">
        <v>177</v>
      </c>
      <c r="BG1048376" s="111"/>
      <c r="BH1048376" s="241" t="s">
        <v>249</v>
      </c>
      <c r="BI1048376" s="241" t="s">
        <v>181</v>
      </c>
      <c r="BJ1048376" s="111"/>
      <c r="BK1048376" s="111"/>
      <c r="BL1048376" s="111"/>
      <c r="BM1048376" s="111"/>
      <c r="BN1048376" s="149"/>
    </row>
    <row r="1048377" spans="2:100" ht="127.5" x14ac:dyDescent="0.2">
      <c r="B1048377" s="237" t="s">
        <v>478</v>
      </c>
      <c r="C1048377" s="238" t="s">
        <v>465</v>
      </c>
      <c r="D1048377" s="220"/>
      <c r="E1048377" s="220"/>
      <c r="AS1048377" s="51"/>
      <c r="AU1048377" s="51"/>
      <c r="AW1048377" s="48"/>
      <c r="AZ1048377" s="138" t="s">
        <v>172</v>
      </c>
      <c r="BA1048377" s="235" t="s">
        <v>289</v>
      </c>
      <c r="BB1048377" s="145" t="s">
        <v>418</v>
      </c>
      <c r="BD1048377" s="3"/>
      <c r="BE1048377" s="148"/>
      <c r="BF1048377" s="241" t="s">
        <v>179</v>
      </c>
      <c r="BG1048377" s="111"/>
      <c r="BH1048377" s="241" t="s">
        <v>247</v>
      </c>
      <c r="BI1048377" s="241" t="s">
        <v>182</v>
      </c>
      <c r="BJ1048377" s="111"/>
      <c r="BK1048377" s="111"/>
      <c r="BL1048377" s="111"/>
      <c r="BM1048377" s="111"/>
      <c r="BN1048377" s="149"/>
    </row>
    <row r="1048378" spans="2:100" ht="33.75" x14ac:dyDescent="0.2">
      <c r="E1048378" s="220"/>
      <c r="AS1048378" s="51"/>
      <c r="AU1048378" s="51"/>
      <c r="AZ1048378" s="138" t="s">
        <v>173</v>
      </c>
      <c r="BA1048378" s="235" t="s">
        <v>254</v>
      </c>
      <c r="BB1048378" s="145" t="s">
        <v>165</v>
      </c>
      <c r="BD1048378" s="3"/>
      <c r="BE1048378" s="148"/>
      <c r="BF1048378" s="111"/>
      <c r="BG1048378" s="111"/>
      <c r="BH1048378" s="241" t="s">
        <v>245</v>
      </c>
      <c r="BI1048378" s="241" t="s">
        <v>176</v>
      </c>
      <c r="BJ1048378" s="111"/>
      <c r="BK1048378" s="111"/>
      <c r="BL1048378" s="111"/>
      <c r="BM1048378" s="111"/>
      <c r="BN1048378" s="149"/>
    </row>
    <row r="1048379" spans="2:100" ht="33.75" x14ac:dyDescent="0.2">
      <c r="E1048379" s="95"/>
      <c r="AS1048379" s="51"/>
      <c r="AU1048379" s="51"/>
      <c r="AZ1048379" s="137" t="s">
        <v>188</v>
      </c>
      <c r="BD1048379" s="3"/>
      <c r="BE1048379" s="148"/>
      <c r="BF1048379" s="111"/>
      <c r="BG1048379" s="111"/>
      <c r="BH1048379" s="241" t="s">
        <v>256</v>
      </c>
      <c r="BI1048379" s="241" t="s">
        <v>445</v>
      </c>
      <c r="BJ1048379" s="111"/>
      <c r="BK1048379" s="111"/>
      <c r="BL1048379" s="111"/>
      <c r="BM1048379" s="111"/>
      <c r="BN1048379" s="149"/>
    </row>
    <row r="1048380" spans="2:100" ht="56.25" x14ac:dyDescent="0.2">
      <c r="AS1048380" s="51"/>
      <c r="AU1048380" s="51"/>
      <c r="AZ1048380" s="138" t="s">
        <v>171</v>
      </c>
      <c r="BD1048380" s="3"/>
      <c r="BE1048380" s="148"/>
      <c r="BF1048380" s="111"/>
      <c r="BG1048380" s="111"/>
      <c r="BH1048380" s="241" t="s">
        <v>254</v>
      </c>
      <c r="BI1048380" s="241" t="s">
        <v>178</v>
      </c>
      <c r="BJ1048380" s="111"/>
      <c r="BK1048380" s="111"/>
      <c r="BL1048380" s="111"/>
      <c r="BM1048380" s="111"/>
      <c r="BN1048380" s="149"/>
    </row>
    <row r="1048381" spans="2:100" ht="45" x14ac:dyDescent="0.2">
      <c r="AS1048381" s="51"/>
      <c r="AU1048381" s="51"/>
      <c r="AZ1048381" s="138" t="s">
        <v>257</v>
      </c>
      <c r="BD1048381" s="3"/>
      <c r="BE1048381" s="148"/>
      <c r="BF1048381" s="111"/>
      <c r="BG1048381" s="111"/>
      <c r="BH1048381" s="241" t="s">
        <v>257</v>
      </c>
      <c r="BI1048381" s="241" t="s">
        <v>177</v>
      </c>
      <c r="BJ1048381" s="111"/>
      <c r="BK1048381" s="111"/>
      <c r="BL1048381" s="111"/>
      <c r="BM1048381" s="111"/>
      <c r="BN1048381" s="149"/>
    </row>
    <row r="1048382" spans="2:100" ht="45.75" thickBot="1" x14ac:dyDescent="0.25">
      <c r="AS1048382" s="51"/>
      <c r="AU1048382" s="51"/>
      <c r="AZ1048382" s="138" t="s">
        <v>183</v>
      </c>
      <c r="BE1048382" s="150"/>
      <c r="BF1048382" s="151"/>
      <c r="BG1048382" s="151"/>
      <c r="BH1048382" s="250" t="s">
        <v>289</v>
      </c>
      <c r="BI1048382" s="250" t="s">
        <v>179</v>
      </c>
      <c r="BJ1048382" s="151"/>
      <c r="BK1048382" s="151"/>
      <c r="BL1048382" s="151"/>
      <c r="BM1048382" s="151"/>
      <c r="BN1048382" s="152"/>
    </row>
    <row r="1048383" spans="2:100" x14ac:dyDescent="0.2">
      <c r="I1048383" s="51"/>
      <c r="AS1048383" s="51"/>
      <c r="AU1048383" s="51"/>
      <c r="AZ1048383" s="138" t="s">
        <v>155</v>
      </c>
      <c r="BD1048383" s="3"/>
    </row>
    <row r="1048384" spans="2:100" x14ac:dyDescent="0.2">
      <c r="I1048384" s="51"/>
      <c r="N1048384" s="39"/>
      <c r="AS1048384" s="51"/>
      <c r="AU1048384" s="51"/>
      <c r="AZ1048384" s="138" t="s">
        <v>246</v>
      </c>
      <c r="BD1048384" s="3"/>
    </row>
    <row r="1048385" spans="1:82" ht="22.5" x14ac:dyDescent="0.2">
      <c r="I1048385" s="51"/>
      <c r="J1048385" s="306"/>
      <c r="AS1048385" s="51"/>
      <c r="AU1048385" s="51"/>
      <c r="AZ1048385" s="138" t="s">
        <v>249</v>
      </c>
      <c r="BD1048385" s="3"/>
    </row>
    <row r="1048386" spans="1:82" ht="27.75" customHeight="1" x14ac:dyDescent="0.2">
      <c r="I1048386" s="51"/>
      <c r="J1048386" s="310"/>
      <c r="AU1048386" s="51"/>
      <c r="AZ1048386" s="138" t="s">
        <v>247</v>
      </c>
      <c r="BD1048386" s="3"/>
    </row>
    <row r="1048387" spans="1:82" ht="22.5" x14ac:dyDescent="0.2">
      <c r="I1048387" s="51"/>
      <c r="J1048387" s="310"/>
      <c r="AQ1048387" s="48"/>
      <c r="AU1048387" s="51"/>
      <c r="AZ1048387" s="138" t="s">
        <v>248</v>
      </c>
      <c r="BD1048387" s="3"/>
    </row>
    <row r="1048388" spans="1:82" x14ac:dyDescent="0.2">
      <c r="I1048388" s="51"/>
      <c r="J1048388" s="310"/>
      <c r="AQ1048388" s="48"/>
      <c r="AU1048388" s="51"/>
      <c r="AZ1048388" s="138" t="s">
        <v>245</v>
      </c>
      <c r="BI1048388" s="51"/>
      <c r="CB1048388" s="51"/>
    </row>
    <row r="1048389" spans="1:82" x14ac:dyDescent="0.2">
      <c r="I1048389" s="51"/>
      <c r="J1048389" s="306"/>
      <c r="AQ1048389" s="48"/>
      <c r="AU1048389" s="51"/>
      <c r="AZ1048389" s="138" t="s">
        <v>256</v>
      </c>
      <c r="BI1048389" s="51"/>
      <c r="BJ1048389" s="51"/>
      <c r="CB1048389" s="51"/>
    </row>
    <row r="1048390" spans="1:82" ht="22.5" x14ac:dyDescent="0.2">
      <c r="I1048390" s="51"/>
      <c r="J1048390" s="306"/>
      <c r="AQ1048390" s="48"/>
      <c r="AS1048390" s="51"/>
      <c r="AU1048390" s="51"/>
      <c r="AZ1048390" s="138" t="s">
        <v>289</v>
      </c>
      <c r="BI1048390" s="51"/>
      <c r="BJ1048390" s="51"/>
      <c r="CB1048390" s="51"/>
    </row>
    <row r="1048391" spans="1:82" ht="22.5" x14ac:dyDescent="0.2">
      <c r="I1048391" s="51"/>
      <c r="J1048391" s="306"/>
      <c r="N1048391" s="39"/>
      <c r="AQ1048391" s="48"/>
      <c r="AS1048391" s="51"/>
      <c r="AU1048391" s="51"/>
      <c r="AZ1048391" s="138" t="s">
        <v>254</v>
      </c>
      <c r="BI1048391" s="51"/>
      <c r="BJ1048391" s="51"/>
      <c r="CB1048391" s="51"/>
    </row>
    <row r="1048392" spans="1:82" x14ac:dyDescent="0.2">
      <c r="I1048392" s="51"/>
      <c r="J1048392" s="306"/>
      <c r="M1048392" s="95"/>
      <c r="AQ1048392" s="48"/>
      <c r="AS1048392" s="51"/>
      <c r="AU1048392" s="51"/>
      <c r="AZ1048392" s="138" t="s">
        <v>156</v>
      </c>
      <c r="BI1048392" s="51"/>
      <c r="BJ1048392" s="51"/>
      <c r="CB1048392" s="51"/>
    </row>
    <row r="1048393" spans="1:82" x14ac:dyDescent="0.2">
      <c r="B1048393" s="51"/>
      <c r="J1048393" s="306"/>
      <c r="S1048393" s="51"/>
      <c r="AS1048393" s="51"/>
      <c r="AU1048393" s="51"/>
      <c r="AZ1048393" s="138" t="s">
        <v>154</v>
      </c>
      <c r="BD1048393" s="3"/>
      <c r="BF1048393" s="51"/>
      <c r="BK1048393" s="51"/>
      <c r="BL1048393" s="51"/>
      <c r="CD1048393" s="51"/>
    </row>
    <row r="1048394" spans="1:82" ht="22.5" x14ac:dyDescent="0.2">
      <c r="B1048394" s="51"/>
      <c r="J1048394" s="306"/>
      <c r="S1048394" s="51"/>
      <c r="AS1048394" s="51"/>
      <c r="AU1048394" s="51"/>
      <c r="AZ1048394" s="137" t="s">
        <v>186</v>
      </c>
      <c r="BD1048394" s="3"/>
      <c r="BF1048394" s="51"/>
      <c r="BK1048394" s="51"/>
      <c r="BL1048394" s="51"/>
      <c r="BM1048394" s="51"/>
      <c r="CD1048394" s="51"/>
    </row>
    <row r="1048395" spans="1:82" s="51" customFormat="1" x14ac:dyDescent="0.2">
      <c r="A1048395" s="3"/>
      <c r="G1048395" s="3"/>
      <c r="H1048395" s="3"/>
      <c r="I1048395" s="4"/>
      <c r="J1048395" s="300"/>
      <c r="K1048395" s="4"/>
      <c r="N1048395" s="4"/>
      <c r="T1048395" s="4"/>
      <c r="U1048395" s="4"/>
      <c r="X1048395" s="202"/>
      <c r="Y1048395" s="202"/>
      <c r="AB1048395" s="202"/>
      <c r="AC1048395" s="202"/>
      <c r="AD1048395" s="202"/>
      <c r="AG1048395" s="202"/>
      <c r="AH1048395" s="202"/>
      <c r="AI1048395" s="202"/>
      <c r="AK1048395" s="4"/>
      <c r="AL1048395" s="198"/>
      <c r="AM1048395" s="198"/>
      <c r="AN1048395" s="198"/>
      <c r="AO1048395" s="4"/>
      <c r="AP1048395" s="4"/>
      <c r="AQ1048395" s="39"/>
      <c r="AR1048395" s="4"/>
      <c r="AZ1048395" s="138" t="s">
        <v>167</v>
      </c>
    </row>
    <row r="1048396" spans="1:82" s="51" customFormat="1" x14ac:dyDescent="0.2">
      <c r="A1048396" s="3"/>
      <c r="G1048396" s="3"/>
      <c r="H1048396" s="3"/>
      <c r="I1048396" s="4"/>
      <c r="J1048396" s="300"/>
      <c r="K1048396" s="4"/>
      <c r="N1048396" s="4"/>
      <c r="T1048396" s="4"/>
      <c r="U1048396" s="4"/>
      <c r="X1048396" s="202"/>
      <c r="Y1048396" s="202"/>
      <c r="AB1048396" s="202"/>
      <c r="AC1048396" s="202"/>
      <c r="AD1048396" s="202"/>
      <c r="AG1048396" s="202"/>
      <c r="AH1048396" s="202"/>
      <c r="AI1048396" s="202"/>
      <c r="AK1048396" s="4"/>
      <c r="AL1048396" s="198"/>
      <c r="AM1048396" s="198"/>
      <c r="AN1048396" s="198"/>
      <c r="AO1048396" s="4"/>
      <c r="AP1048396" s="4"/>
      <c r="AQ1048396" s="39"/>
      <c r="AR1048396" s="4"/>
      <c r="AZ1048396" s="138" t="s">
        <v>168</v>
      </c>
    </row>
    <row r="1048397" spans="1:82" s="51" customFormat="1" ht="33.75" x14ac:dyDescent="0.2">
      <c r="A1048397" s="3"/>
      <c r="G1048397" s="3"/>
      <c r="H1048397" s="3"/>
      <c r="I1048397" s="4"/>
      <c r="J1048397" s="300"/>
      <c r="K1048397" s="95"/>
      <c r="T1048397" s="4"/>
      <c r="U1048397" s="4"/>
      <c r="X1048397" s="202"/>
      <c r="Y1048397" s="202"/>
      <c r="AB1048397" s="202"/>
      <c r="AC1048397" s="202"/>
      <c r="AD1048397" s="202"/>
      <c r="AG1048397" s="202"/>
      <c r="AH1048397" s="202"/>
      <c r="AI1048397" s="202"/>
      <c r="AK1048397" s="4"/>
      <c r="AL1048397" s="198"/>
      <c r="AM1048397" s="198"/>
      <c r="AN1048397" s="198"/>
      <c r="AO1048397" s="4"/>
      <c r="AP1048397" s="4"/>
      <c r="AQ1048397" s="39"/>
      <c r="AR1048397" s="4"/>
      <c r="AZ1048397" s="138" t="s">
        <v>392</v>
      </c>
    </row>
    <row r="1048398" spans="1:82" s="51" customFormat="1" ht="22.5" x14ac:dyDescent="0.2">
      <c r="A1048398" s="3"/>
      <c r="G1048398" s="75"/>
      <c r="H1048398" s="75"/>
      <c r="I1048398" s="4"/>
      <c r="J1048398" s="300"/>
      <c r="K1048398" s="95"/>
      <c r="T1048398" s="4"/>
      <c r="U1048398" s="4"/>
      <c r="X1048398" s="202"/>
      <c r="Y1048398" s="202"/>
      <c r="AB1048398" s="202"/>
      <c r="AC1048398" s="202"/>
      <c r="AD1048398" s="202"/>
      <c r="AG1048398" s="202"/>
      <c r="AH1048398" s="202"/>
      <c r="AI1048398" s="202"/>
      <c r="AK1048398" s="4"/>
      <c r="AL1048398" s="198"/>
      <c r="AM1048398" s="198"/>
      <c r="AN1048398" s="198"/>
      <c r="AO1048398" s="4"/>
      <c r="AP1048398" s="4"/>
      <c r="AQ1048398" s="39"/>
      <c r="AR1048398" s="4"/>
      <c r="AZ1048398" s="138" t="s">
        <v>393</v>
      </c>
    </row>
    <row r="1048399" spans="1:82" s="51" customFormat="1" x14ac:dyDescent="0.2">
      <c r="A1048399" s="3"/>
      <c r="F1048399" s="75"/>
      <c r="G1048399" s="75"/>
      <c r="I1048399" s="4"/>
      <c r="J1048399" s="300"/>
      <c r="X1048399" s="202"/>
      <c r="Y1048399" s="202"/>
      <c r="AB1048399" s="202"/>
      <c r="AC1048399" s="202"/>
      <c r="AD1048399" s="202"/>
      <c r="AG1048399" s="202"/>
      <c r="AH1048399" s="202"/>
      <c r="AI1048399" s="202"/>
      <c r="AK1048399" s="4"/>
      <c r="AL1048399" s="202"/>
      <c r="AM1048399" s="202"/>
      <c r="AN1048399" s="202"/>
      <c r="AQ1048399" s="39"/>
      <c r="AR1048399" s="4"/>
      <c r="AZ1048399" s="138" t="s">
        <v>169</v>
      </c>
      <c r="BF1048399" s="3"/>
      <c r="BK1048399" s="3"/>
      <c r="CD1048399" s="3"/>
    </row>
    <row r="1048400" spans="1:82" s="51" customFormat="1" ht="22.5" x14ac:dyDescent="0.2">
      <c r="A1048400" s="3"/>
      <c r="F1048400" s="75"/>
      <c r="G1048400" s="75"/>
      <c r="I1048400" s="4"/>
      <c r="J1048400" s="300"/>
      <c r="X1048400" s="202"/>
      <c r="Y1048400" s="202"/>
      <c r="AB1048400" s="202"/>
      <c r="AC1048400" s="202"/>
      <c r="AD1048400" s="202"/>
      <c r="AG1048400" s="202"/>
      <c r="AH1048400" s="202"/>
      <c r="AI1048400" s="202"/>
      <c r="AL1048400" s="202"/>
      <c r="AM1048400" s="202"/>
      <c r="AN1048400" s="202"/>
      <c r="AQ1048400" s="39"/>
      <c r="AR1048400" s="4"/>
      <c r="AU1048400" s="4"/>
      <c r="AZ1048400" s="138" t="s">
        <v>170</v>
      </c>
      <c r="BF1048400" s="3"/>
      <c r="BK1048400" s="3"/>
      <c r="BL1048400" s="3"/>
      <c r="CD1048400" s="3"/>
    </row>
    <row r="1048401" spans="1:83" s="51" customFormat="1" ht="33.75" x14ac:dyDescent="0.2">
      <c r="A1048401" s="3"/>
      <c r="F1048401" s="75"/>
      <c r="G1048401" s="75"/>
      <c r="I1048401" s="4"/>
      <c r="J1048401" s="300"/>
      <c r="X1048401" s="202"/>
      <c r="Y1048401" s="202"/>
      <c r="AB1048401" s="202"/>
      <c r="AC1048401" s="202"/>
      <c r="AD1048401" s="202"/>
      <c r="AG1048401" s="202"/>
      <c r="AH1048401" s="202"/>
      <c r="AI1048401" s="202"/>
      <c r="AL1048401" s="202"/>
      <c r="AM1048401" s="202"/>
      <c r="AN1048401" s="202"/>
      <c r="AQ1048401" s="39"/>
      <c r="AR1048401" s="4"/>
      <c r="AU1048401" s="4"/>
      <c r="AZ1048401" s="137" t="s">
        <v>189</v>
      </c>
      <c r="BF1048401" s="3"/>
      <c r="BG1048401" s="40"/>
      <c r="BK1048401" s="3"/>
      <c r="BL1048401" s="3"/>
      <c r="CD1048401" s="3"/>
    </row>
    <row r="1048402" spans="1:83" s="51" customFormat="1" ht="23.25" thickBot="1" x14ac:dyDescent="0.25">
      <c r="A1048402" s="3"/>
      <c r="B1048402" s="3"/>
      <c r="F1048402" s="75"/>
      <c r="G1048402" s="75"/>
      <c r="I1048402" s="4"/>
      <c r="J1048402" s="300"/>
      <c r="X1048402" s="202"/>
      <c r="Y1048402" s="202"/>
      <c r="AB1048402" s="202"/>
      <c r="AC1048402" s="202"/>
      <c r="AD1048402" s="202"/>
      <c r="AG1048402" s="202"/>
      <c r="AH1048402" s="202"/>
      <c r="AI1048402" s="202"/>
      <c r="AL1048402" s="202"/>
      <c r="AM1048402" s="202"/>
      <c r="AN1048402" s="202"/>
      <c r="AQ1048402" s="39"/>
      <c r="AR1048402" s="4"/>
      <c r="AU1048402" s="4"/>
      <c r="AZ1048402" s="139" t="s">
        <v>190</v>
      </c>
      <c r="BF1048402" s="3"/>
      <c r="BK1048402" s="3"/>
      <c r="BL1048402" s="3"/>
      <c r="CD1048402" s="3"/>
    </row>
    <row r="1048403" spans="1:83" s="51" customFormat="1" x14ac:dyDescent="0.2">
      <c r="A1048403" s="3"/>
      <c r="B1048403" s="3"/>
      <c r="F1048403" s="75"/>
      <c r="G1048403" s="75"/>
      <c r="I1048403" s="4"/>
      <c r="J1048403" s="300"/>
      <c r="N1048403" s="4"/>
      <c r="S1048403" s="4"/>
      <c r="X1048403" s="202"/>
      <c r="Y1048403" s="202"/>
      <c r="AB1048403" s="202"/>
      <c r="AC1048403" s="202"/>
      <c r="AD1048403" s="202"/>
      <c r="AG1048403" s="202"/>
      <c r="AH1048403" s="202"/>
      <c r="AI1048403" s="202"/>
      <c r="AL1048403" s="202"/>
      <c r="AM1048403" s="202"/>
      <c r="AN1048403" s="202"/>
      <c r="AQ1048403" s="39"/>
      <c r="AR1048403" s="4"/>
      <c r="AS1048403" s="4"/>
      <c r="AT1048403" s="4"/>
      <c r="AU1048403" s="4"/>
      <c r="BG1048403" s="3"/>
      <c r="BL1048403" s="3"/>
      <c r="BM1048403" s="3"/>
      <c r="CE1048403" s="3"/>
    </row>
    <row r="1048404" spans="1:83" s="51" customFormat="1" x14ac:dyDescent="0.2">
      <c r="A1048404" s="3"/>
      <c r="B1048404" s="3"/>
      <c r="C1048404" s="3"/>
      <c r="D1048404" s="3"/>
      <c r="E1048404" s="3"/>
      <c r="F1048404" s="3"/>
      <c r="G1048404" s="3"/>
      <c r="I1048404" s="4"/>
      <c r="J1048404" s="300"/>
      <c r="N1048404" s="4"/>
      <c r="S1048404" s="4"/>
      <c r="X1048404" s="202"/>
      <c r="Y1048404" s="202"/>
      <c r="AB1048404" s="202"/>
      <c r="AC1048404" s="202"/>
      <c r="AD1048404" s="202"/>
      <c r="AG1048404" s="202"/>
      <c r="AH1048404" s="202"/>
      <c r="AI1048404" s="202"/>
      <c r="AL1048404" s="202"/>
      <c r="AM1048404" s="202"/>
      <c r="AN1048404" s="202"/>
      <c r="AQ1048404" s="39"/>
      <c r="AR1048404" s="4"/>
      <c r="AS1048404" s="4"/>
      <c r="AT1048404" s="4"/>
      <c r="AU1048404" s="4"/>
      <c r="AV1048404" s="40"/>
      <c r="BG1048404" s="3"/>
      <c r="BL1048404" s="3"/>
      <c r="BM1048404" s="3"/>
      <c r="CE1048404" s="3"/>
    </row>
    <row r="1048405" spans="1:83" x14ac:dyDescent="0.2">
      <c r="AK1048405" s="51"/>
    </row>
  </sheetData>
  <sheetProtection algorithmName="SHA-512" hashValue="04tcqdvacsMk1tRPzTidXLIKKCYe19JRzTSc6pASOwAHu5fPyHXwSX+UeNgq5wl2o0bhsqbthQN48sIqVOjuGQ==" saltValue="+42KZ8iuRawgzCZTRSRdxA==" spinCount="100000" sheet="1" formatRows="0" deleteRows="0" selectLockedCells="1"/>
  <sortState ref="L1048530:L1048541">
    <sortCondition ref="L1048530"/>
  </sortState>
  <dataConsolidate/>
  <mergeCells count="785">
    <mergeCell ref="E10:E11"/>
    <mergeCell ref="C58:C59"/>
    <mergeCell ref="D58:D59"/>
    <mergeCell ref="E58:E59"/>
    <mergeCell ref="D15:D16"/>
    <mergeCell ref="A92:F92"/>
    <mergeCell ref="AS72:AS74"/>
    <mergeCell ref="AS75:AS77"/>
    <mergeCell ref="AT72:AT74"/>
    <mergeCell ref="AT75:AT77"/>
    <mergeCell ref="P72:P74"/>
    <mergeCell ref="P75:P77"/>
    <mergeCell ref="Q72:Q74"/>
    <mergeCell ref="Q75:Q77"/>
    <mergeCell ref="T72:T74"/>
    <mergeCell ref="T75:T77"/>
    <mergeCell ref="M72:M74"/>
    <mergeCell ref="M75:M77"/>
    <mergeCell ref="O72:O74"/>
    <mergeCell ref="O75:O77"/>
    <mergeCell ref="N72:N74"/>
    <mergeCell ref="N75:N77"/>
    <mergeCell ref="J72:J74"/>
    <mergeCell ref="J75:J77"/>
    <mergeCell ref="AU72:AU74"/>
    <mergeCell ref="AU75:AU77"/>
    <mergeCell ref="AL72:AL74"/>
    <mergeCell ref="AL75:AL77"/>
    <mergeCell ref="AQ72:AQ74"/>
    <mergeCell ref="AQ75:AQ77"/>
    <mergeCell ref="AR72:AR74"/>
    <mergeCell ref="AR75:AR77"/>
    <mergeCell ref="U72:U74"/>
    <mergeCell ref="U75:U77"/>
    <mergeCell ref="X72:X74"/>
    <mergeCell ref="AG72:AG74"/>
    <mergeCell ref="AG75:AG77"/>
    <mergeCell ref="W72:W74"/>
    <mergeCell ref="W75:W77"/>
    <mergeCell ref="AC72:AC74"/>
    <mergeCell ref="AC75:AC77"/>
    <mergeCell ref="AH75:AH77"/>
    <mergeCell ref="AM72:AM74"/>
    <mergeCell ref="AM75:AM77"/>
    <mergeCell ref="AP75:AP77"/>
    <mergeCell ref="AH72:AH74"/>
    <mergeCell ref="L75:L77"/>
    <mergeCell ref="D72:D74"/>
    <mergeCell ref="D75:D77"/>
    <mergeCell ref="E72:E74"/>
    <mergeCell ref="E75:E77"/>
    <mergeCell ref="I72:I74"/>
    <mergeCell ref="I75:I77"/>
    <mergeCell ref="A72:A74"/>
    <mergeCell ref="A75:A77"/>
    <mergeCell ref="B72:B74"/>
    <mergeCell ref="B75:B77"/>
    <mergeCell ref="C72:C74"/>
    <mergeCell ref="C75:C77"/>
    <mergeCell ref="K72:K74"/>
    <mergeCell ref="K75:K77"/>
    <mergeCell ref="L72:L74"/>
    <mergeCell ref="U69:U71"/>
    <mergeCell ref="I60:I62"/>
    <mergeCell ref="J60:J62"/>
    <mergeCell ref="K60:K62"/>
    <mergeCell ref="O60:O62"/>
    <mergeCell ref="T63:T65"/>
    <mergeCell ref="T66:T68"/>
    <mergeCell ref="P60:P62"/>
    <mergeCell ref="N69:N71"/>
    <mergeCell ref="O69:O71"/>
    <mergeCell ref="P69:P71"/>
    <mergeCell ref="Q69:Q71"/>
    <mergeCell ref="T69:T71"/>
    <mergeCell ref="J66:J68"/>
    <mergeCell ref="K66:K68"/>
    <mergeCell ref="L66:L68"/>
    <mergeCell ref="I63:I65"/>
    <mergeCell ref="L60:L62"/>
    <mergeCell ref="Q63:Q65"/>
    <mergeCell ref="L63:L65"/>
    <mergeCell ref="AL21:AL23"/>
    <mergeCell ref="AL24:AL26"/>
    <mergeCell ref="AL27:AL29"/>
    <mergeCell ref="AL30:AL32"/>
    <mergeCell ref="AL33:AL35"/>
    <mergeCell ref="AL36:AL38"/>
    <mergeCell ref="AL39:AL41"/>
    <mergeCell ref="AL42:AL44"/>
    <mergeCell ref="AL45:AL47"/>
    <mergeCell ref="X39:X41"/>
    <mergeCell ref="AB72:AB74"/>
    <mergeCell ref="AB75:AB77"/>
    <mergeCell ref="AB78:AB80"/>
    <mergeCell ref="AB39:AB41"/>
    <mergeCell ref="AB42:AB44"/>
    <mergeCell ref="AB45:AB47"/>
    <mergeCell ref="AB48:AB50"/>
    <mergeCell ref="AB30:AB32"/>
    <mergeCell ref="AB33:AB35"/>
    <mergeCell ref="AB36:AB38"/>
    <mergeCell ref="AB69:AB71"/>
    <mergeCell ref="AB51:AB53"/>
    <mergeCell ref="AB54:AB56"/>
    <mergeCell ref="AB57:AB59"/>
    <mergeCell ref="AB60:AB62"/>
    <mergeCell ref="AB63:AB65"/>
    <mergeCell ref="W81:W83"/>
    <mergeCell ref="X42:X44"/>
    <mergeCell ref="X45:X47"/>
    <mergeCell ref="X48:X50"/>
    <mergeCell ref="X51:X53"/>
    <mergeCell ref="X54:X56"/>
    <mergeCell ref="X57:X59"/>
    <mergeCell ref="X60:X62"/>
    <mergeCell ref="X63:X65"/>
    <mergeCell ref="X66:X68"/>
    <mergeCell ref="X69:X71"/>
    <mergeCell ref="X75:X77"/>
    <mergeCell ref="W42:W44"/>
    <mergeCell ref="W45:W47"/>
    <mergeCell ref="W48:W50"/>
    <mergeCell ref="W51:W53"/>
    <mergeCell ref="W54:W56"/>
    <mergeCell ref="W57:W59"/>
    <mergeCell ref="W60:W62"/>
    <mergeCell ref="W69:W71"/>
    <mergeCell ref="U48:U50"/>
    <mergeCell ref="U51:U53"/>
    <mergeCell ref="U54:U56"/>
    <mergeCell ref="U33:U35"/>
    <mergeCell ref="AT66:AT68"/>
    <mergeCell ref="U57:U59"/>
    <mergeCell ref="W66:W68"/>
    <mergeCell ref="AT63:AT65"/>
    <mergeCell ref="AR39:AR41"/>
    <mergeCell ref="AS39:AS41"/>
    <mergeCell ref="AR42:AR44"/>
    <mergeCell ref="AS42:AS44"/>
    <mergeCell ref="AR45:AR47"/>
    <mergeCell ref="AS45:AS47"/>
    <mergeCell ref="AR48:AR50"/>
    <mergeCell ref="AS48:AS50"/>
    <mergeCell ref="AC48:AC50"/>
    <mergeCell ref="AC63:AC65"/>
    <mergeCell ref="AC66:AC68"/>
    <mergeCell ref="AG69:AG71"/>
    <mergeCell ref="AH66:AH68"/>
    <mergeCell ref="AC42:AC44"/>
    <mergeCell ref="AU66:AU68"/>
    <mergeCell ref="AT48:AT50"/>
    <mergeCell ref="AU48:AU50"/>
    <mergeCell ref="U63:U65"/>
    <mergeCell ref="U66:U68"/>
    <mergeCell ref="AB66:AB68"/>
    <mergeCell ref="AU36:AU38"/>
    <mergeCell ref="AT39:AT41"/>
    <mergeCell ref="AU39:AU41"/>
    <mergeCell ref="AT42:AT44"/>
    <mergeCell ref="AU42:AU44"/>
    <mergeCell ref="AT45:AT47"/>
    <mergeCell ref="AU45:AU47"/>
    <mergeCell ref="U36:U38"/>
    <mergeCell ref="U39:U41"/>
    <mergeCell ref="U42:U44"/>
    <mergeCell ref="U45:U47"/>
    <mergeCell ref="AT60:AT62"/>
    <mergeCell ref="AC39:AC41"/>
    <mergeCell ref="AS36:AS38"/>
    <mergeCell ref="AC36:AC38"/>
    <mergeCell ref="W36:W38"/>
    <mergeCell ref="U60:U62"/>
    <mergeCell ref="W63:W65"/>
    <mergeCell ref="AH15:AH17"/>
    <mergeCell ref="AH18:AH20"/>
    <mergeCell ref="AH21:AH23"/>
    <mergeCell ref="AH24:AH26"/>
    <mergeCell ref="AH27:AH29"/>
    <mergeCell ref="AH30:AH32"/>
    <mergeCell ref="AH33:AH35"/>
    <mergeCell ref="AH45:AH47"/>
    <mergeCell ref="AG15:AG17"/>
    <mergeCell ref="AG18:AG20"/>
    <mergeCell ref="AG21:AG23"/>
    <mergeCell ref="AG24:AG26"/>
    <mergeCell ref="AG27:AG29"/>
    <mergeCell ref="AG30:AG32"/>
    <mergeCell ref="AG33:AG35"/>
    <mergeCell ref="AG36:AG38"/>
    <mergeCell ref="AG39:AG41"/>
    <mergeCell ref="AG42:AG44"/>
    <mergeCell ref="AG45:AG47"/>
    <mergeCell ref="AH36:AH38"/>
    <mergeCell ref="AH39:AH41"/>
    <mergeCell ref="AH42:AH44"/>
    <mergeCell ref="U15:U17"/>
    <mergeCell ref="U18:U20"/>
    <mergeCell ref="U21:U23"/>
    <mergeCell ref="U24:U26"/>
    <mergeCell ref="U27:U29"/>
    <mergeCell ref="U30:U32"/>
    <mergeCell ref="AS33:AS35"/>
    <mergeCell ref="AR21:AR23"/>
    <mergeCell ref="AS21:AS23"/>
    <mergeCell ref="W15:W17"/>
    <mergeCell ref="W18:W20"/>
    <mergeCell ref="W21:W23"/>
    <mergeCell ref="W24:W26"/>
    <mergeCell ref="W27:W29"/>
    <mergeCell ref="W30:W32"/>
    <mergeCell ref="W33:W35"/>
    <mergeCell ref="AB15:AB17"/>
    <mergeCell ref="AB18:AB20"/>
    <mergeCell ref="AB21:AB23"/>
    <mergeCell ref="AB24:AB26"/>
    <mergeCell ref="AB27:AB29"/>
    <mergeCell ref="X15:X17"/>
    <mergeCell ref="X18:X20"/>
    <mergeCell ref="X21:X23"/>
    <mergeCell ref="AR24:AR26"/>
    <mergeCell ref="AS24:AS26"/>
    <mergeCell ref="AR27:AR29"/>
    <mergeCell ref="AS27:AS29"/>
    <mergeCell ref="AR30:AR32"/>
    <mergeCell ref="AS30:AS32"/>
    <mergeCell ref="AR33:AR35"/>
    <mergeCell ref="AT36:AT38"/>
    <mergeCell ref="AR36:AR38"/>
    <mergeCell ref="AU63:AU65"/>
    <mergeCell ref="AT24:AT26"/>
    <mergeCell ref="AU24:AU26"/>
    <mergeCell ref="AT27:AT29"/>
    <mergeCell ref="AU27:AU29"/>
    <mergeCell ref="AT30:AT32"/>
    <mergeCell ref="AU30:AU32"/>
    <mergeCell ref="AT33:AT35"/>
    <mergeCell ref="AU33:AU35"/>
    <mergeCell ref="AT51:AT53"/>
    <mergeCell ref="AU51:AU53"/>
    <mergeCell ref="AT54:AT56"/>
    <mergeCell ref="AU54:AU56"/>
    <mergeCell ref="AT57:AT59"/>
    <mergeCell ref="AU57:AU59"/>
    <mergeCell ref="AU60:AU62"/>
    <mergeCell ref="I57:I59"/>
    <mergeCell ref="J57:J59"/>
    <mergeCell ref="K57:K59"/>
    <mergeCell ref="L57:L59"/>
    <mergeCell ref="O27:O29"/>
    <mergeCell ref="J42:J44"/>
    <mergeCell ref="K42:K44"/>
    <mergeCell ref="L42:L44"/>
    <mergeCell ref="I45:I47"/>
    <mergeCell ref="J45:J47"/>
    <mergeCell ref="K45:K47"/>
    <mergeCell ref="L27:L29"/>
    <mergeCell ref="J30:J32"/>
    <mergeCell ref="L45:L47"/>
    <mergeCell ref="L48:L50"/>
    <mergeCell ref="O30:O32"/>
    <mergeCell ref="M30:M32"/>
    <mergeCell ref="M33:M35"/>
    <mergeCell ref="N33:N35"/>
    <mergeCell ref="O33:O35"/>
    <mergeCell ref="N30:N32"/>
    <mergeCell ref="M27:M29"/>
    <mergeCell ref="N27:N29"/>
    <mergeCell ref="Q60:Q62"/>
    <mergeCell ref="N57:N59"/>
    <mergeCell ref="O57:O59"/>
    <mergeCell ref="P57:P59"/>
    <mergeCell ref="I27:I29"/>
    <mergeCell ref="J27:J29"/>
    <mergeCell ref="K27:K29"/>
    <mergeCell ref="I51:I53"/>
    <mergeCell ref="J51:J53"/>
    <mergeCell ref="K51:K53"/>
    <mergeCell ref="L51:L53"/>
    <mergeCell ref="I36:I38"/>
    <mergeCell ref="J36:J38"/>
    <mergeCell ref="K36:K38"/>
    <mergeCell ref="L36:L38"/>
    <mergeCell ref="I39:I41"/>
    <mergeCell ref="J39:J41"/>
    <mergeCell ref="K39:K41"/>
    <mergeCell ref="L39:L41"/>
    <mergeCell ref="I42:I44"/>
    <mergeCell ref="I54:I56"/>
    <mergeCell ref="J54:J56"/>
    <mergeCell ref="K54:K56"/>
    <mergeCell ref="L54:L56"/>
    <mergeCell ref="C21:C23"/>
    <mergeCell ref="A69:A71"/>
    <mergeCell ref="A9:A11"/>
    <mergeCell ref="I9:I11"/>
    <mergeCell ref="J9:J11"/>
    <mergeCell ref="K9:K11"/>
    <mergeCell ref="C69:C71"/>
    <mergeCell ref="I69:I71"/>
    <mergeCell ref="J69:J71"/>
    <mergeCell ref="K69:K71"/>
    <mergeCell ref="A21:A23"/>
    <mergeCell ref="I21:I23"/>
    <mergeCell ref="J21:J23"/>
    <mergeCell ref="K21:K23"/>
    <mergeCell ref="B21:B23"/>
    <mergeCell ref="A12:A14"/>
    <mergeCell ref="C12:C14"/>
    <mergeCell ref="A36:A38"/>
    <mergeCell ref="B36:B38"/>
    <mergeCell ref="C36:C38"/>
    <mergeCell ref="A39:A41"/>
    <mergeCell ref="B54:B56"/>
    <mergeCell ref="C54:C56"/>
    <mergeCell ref="A57:A59"/>
    <mergeCell ref="M24:M26"/>
    <mergeCell ref="AU21:AU23"/>
    <mergeCell ref="AT69:AT71"/>
    <mergeCell ref="AU69:AU71"/>
    <mergeCell ref="N36:N38"/>
    <mergeCell ref="O36:O38"/>
    <mergeCell ref="P36:P38"/>
    <mergeCell ref="N39:N41"/>
    <mergeCell ref="O39:O41"/>
    <mergeCell ref="P39:P41"/>
    <mergeCell ref="N42:N44"/>
    <mergeCell ref="O42:O44"/>
    <mergeCell ref="P42:P44"/>
    <mergeCell ref="N45:N47"/>
    <mergeCell ref="O45:O47"/>
    <mergeCell ref="P24:P26"/>
    <mergeCell ref="N63:N65"/>
    <mergeCell ref="O63:O65"/>
    <mergeCell ref="P63:P65"/>
    <mergeCell ref="N66:N68"/>
    <mergeCell ref="O66:O68"/>
    <mergeCell ref="P66:P68"/>
    <mergeCell ref="N60:N62"/>
    <mergeCell ref="N24:N26"/>
    <mergeCell ref="AR69:AR71"/>
    <mergeCell ref="M63:M65"/>
    <mergeCell ref="AR51:AR53"/>
    <mergeCell ref="AS51:AS53"/>
    <mergeCell ref="AR54:AR56"/>
    <mergeCell ref="AS54:AS56"/>
    <mergeCell ref="AR57:AR59"/>
    <mergeCell ref="AS57:AS59"/>
    <mergeCell ref="AR60:AR62"/>
    <mergeCell ref="AS60:AS62"/>
    <mergeCell ref="AR63:AR65"/>
    <mergeCell ref="AS63:AS65"/>
    <mergeCell ref="AH51:AH53"/>
    <mergeCell ref="AH54:AH56"/>
    <mergeCell ref="AH57:AH59"/>
    <mergeCell ref="AH69:AH71"/>
    <mergeCell ref="AM69:AM71"/>
    <mergeCell ref="AQ69:AQ71"/>
    <mergeCell ref="AP54:AP56"/>
    <mergeCell ref="AQ54:AQ56"/>
    <mergeCell ref="AP57:AP59"/>
    <mergeCell ref="AR66:AR68"/>
    <mergeCell ref="Q66:Q68"/>
    <mergeCell ref="Q57:Q59"/>
    <mergeCell ref="A18:A20"/>
    <mergeCell ref="I18:I20"/>
    <mergeCell ref="J18:J20"/>
    <mergeCell ref="K18:K20"/>
    <mergeCell ref="L18:L20"/>
    <mergeCell ref="M18:M20"/>
    <mergeCell ref="N18:N20"/>
    <mergeCell ref="P18:P20"/>
    <mergeCell ref="T18:T20"/>
    <mergeCell ref="B9:B11"/>
    <mergeCell ref="C9:C11"/>
    <mergeCell ref="L9:L11"/>
    <mergeCell ref="O15:O17"/>
    <mergeCell ref="O9:O11"/>
    <mergeCell ref="P9:P11"/>
    <mergeCell ref="Q9:Q11"/>
    <mergeCell ref="AR18:AR20"/>
    <mergeCell ref="AS18:AS20"/>
    <mergeCell ref="B18:B20"/>
    <mergeCell ref="C18:C20"/>
    <mergeCell ref="L15:L17"/>
    <mergeCell ref="Q18:Q20"/>
    <mergeCell ref="M15:M17"/>
    <mergeCell ref="N15:N17"/>
    <mergeCell ref="B15:B17"/>
    <mergeCell ref="AL15:AL17"/>
    <mergeCell ref="AL18:AL20"/>
    <mergeCell ref="O18:O20"/>
    <mergeCell ref="D18:D20"/>
    <mergeCell ref="E18:E20"/>
    <mergeCell ref="O12:O14"/>
    <mergeCell ref="P12:P14"/>
    <mergeCell ref="Q12:Q14"/>
    <mergeCell ref="A15:A17"/>
    <mergeCell ref="I15:I17"/>
    <mergeCell ref="J15:J17"/>
    <mergeCell ref="B12:B14"/>
    <mergeCell ref="N12:N14"/>
    <mergeCell ref="I12:I14"/>
    <mergeCell ref="J12:J14"/>
    <mergeCell ref="K12:K14"/>
    <mergeCell ref="L12:L14"/>
    <mergeCell ref="M12:M14"/>
    <mergeCell ref="M6:Q6"/>
    <mergeCell ref="AM9:AM11"/>
    <mergeCell ref="AQ9:AQ11"/>
    <mergeCell ref="AP9:AP11"/>
    <mergeCell ref="AL12:AL14"/>
    <mergeCell ref="X12:X14"/>
    <mergeCell ref="M9:M11"/>
    <mergeCell ref="N9:N11"/>
    <mergeCell ref="T9:T11"/>
    <mergeCell ref="AB12:AB14"/>
    <mergeCell ref="R8:T8"/>
    <mergeCell ref="U12:U14"/>
    <mergeCell ref="AH12:AH14"/>
    <mergeCell ref="AM12:AM14"/>
    <mergeCell ref="T12:T14"/>
    <mergeCell ref="X9:X11"/>
    <mergeCell ref="W9:W11"/>
    <mergeCell ref="R6:AQ6"/>
    <mergeCell ref="AP7:AQ7"/>
    <mergeCell ref="R7:V7"/>
    <mergeCell ref="W7:AO7"/>
    <mergeCell ref="W12:W14"/>
    <mergeCell ref="AG12:AG14"/>
    <mergeCell ref="AP12:AP14"/>
    <mergeCell ref="AV6:AY6"/>
    <mergeCell ref="AT6:AU6"/>
    <mergeCell ref="AT12:AT14"/>
    <mergeCell ref="AU12:AU14"/>
    <mergeCell ref="AR15:AR17"/>
    <mergeCell ref="AS15:AS17"/>
    <mergeCell ref="AT7:AT8"/>
    <mergeCell ref="AU7:AU8"/>
    <mergeCell ref="AV7:AV8"/>
    <mergeCell ref="AW7:AW8"/>
    <mergeCell ref="AX7:AX8"/>
    <mergeCell ref="AY7:AY8"/>
    <mergeCell ref="AR6:AS7"/>
    <mergeCell ref="AR12:AR14"/>
    <mergeCell ref="AT9:AT10"/>
    <mergeCell ref="AU9:AU10"/>
    <mergeCell ref="P15:P17"/>
    <mergeCell ref="Q15:Q17"/>
    <mergeCell ref="T15:T17"/>
    <mergeCell ref="A51:A53"/>
    <mergeCell ref="B51:B53"/>
    <mergeCell ref="C51:C53"/>
    <mergeCell ref="A54:A56"/>
    <mergeCell ref="AT18:AT20"/>
    <mergeCell ref="AU18:AU20"/>
    <mergeCell ref="A24:A26"/>
    <mergeCell ref="B24:B26"/>
    <mergeCell ref="C24:C26"/>
    <mergeCell ref="A27:A29"/>
    <mergeCell ref="B27:B29"/>
    <mergeCell ref="C27:C29"/>
    <mergeCell ref="L21:L23"/>
    <mergeCell ref="AT21:AT23"/>
    <mergeCell ref="I24:I26"/>
    <mergeCell ref="J24:J26"/>
    <mergeCell ref="K24:K26"/>
    <mergeCell ref="L24:L26"/>
    <mergeCell ref="M21:M23"/>
    <mergeCell ref="N21:N23"/>
    <mergeCell ref="O21:O23"/>
    <mergeCell ref="AV1048360:AX1048360"/>
    <mergeCell ref="CC1048360:CL1048360"/>
    <mergeCell ref="CN1048360:CV1048360"/>
    <mergeCell ref="A30:A32"/>
    <mergeCell ref="B30:B32"/>
    <mergeCell ref="C30:C32"/>
    <mergeCell ref="A33:A35"/>
    <mergeCell ref="B33:B35"/>
    <mergeCell ref="C33:C35"/>
    <mergeCell ref="A66:A68"/>
    <mergeCell ref="B66:B68"/>
    <mergeCell ref="C66:C68"/>
    <mergeCell ref="B39:B41"/>
    <mergeCell ref="C39:C41"/>
    <mergeCell ref="A42:A44"/>
    <mergeCell ref="B42:B44"/>
    <mergeCell ref="C42:C44"/>
    <mergeCell ref="A45:A47"/>
    <mergeCell ref="B45:B47"/>
    <mergeCell ref="C45:C47"/>
    <mergeCell ref="AS69:AS71"/>
    <mergeCell ref="M36:M38"/>
    <mergeCell ref="M39:M41"/>
    <mergeCell ref="AS66:AS68"/>
    <mergeCell ref="P21:P23"/>
    <mergeCell ref="Q21:Q23"/>
    <mergeCell ref="T21:T23"/>
    <mergeCell ref="O24:O26"/>
    <mergeCell ref="T24:T26"/>
    <mergeCell ref="AC24:AC26"/>
    <mergeCell ref="AC27:AC29"/>
    <mergeCell ref="AC30:AC32"/>
    <mergeCell ref="AC33:AC35"/>
    <mergeCell ref="P27:P29"/>
    <mergeCell ref="P30:P32"/>
    <mergeCell ref="P33:P35"/>
    <mergeCell ref="T33:T35"/>
    <mergeCell ref="Q24:Q26"/>
    <mergeCell ref="Q27:Q29"/>
    <mergeCell ref="Q30:Q32"/>
    <mergeCell ref="Q33:Q35"/>
    <mergeCell ref="T27:T29"/>
    <mergeCell ref="T30:T32"/>
    <mergeCell ref="X24:X26"/>
    <mergeCell ref="X27:X29"/>
    <mergeCell ref="X30:X32"/>
    <mergeCell ref="X33:X35"/>
    <mergeCell ref="T48:T50"/>
    <mergeCell ref="T51:T53"/>
    <mergeCell ref="T54:T56"/>
    <mergeCell ref="Q48:Q50"/>
    <mergeCell ref="Q51:Q53"/>
    <mergeCell ref="Q54:Q56"/>
    <mergeCell ref="O54:O56"/>
    <mergeCell ref="P54:P56"/>
    <mergeCell ref="O51:O53"/>
    <mergeCell ref="P51:P53"/>
    <mergeCell ref="M69:M71"/>
    <mergeCell ref="M42:M44"/>
    <mergeCell ref="M45:M47"/>
    <mergeCell ref="P45:P47"/>
    <mergeCell ref="M48:M50"/>
    <mergeCell ref="N48:N50"/>
    <mergeCell ref="O48:O50"/>
    <mergeCell ref="P48:P50"/>
    <mergeCell ref="M51:M53"/>
    <mergeCell ref="N51:N53"/>
    <mergeCell ref="M60:M62"/>
    <mergeCell ref="M57:M59"/>
    <mergeCell ref="M66:M68"/>
    <mergeCell ref="A48:A50"/>
    <mergeCell ref="B48:B50"/>
    <mergeCell ref="C48:C50"/>
    <mergeCell ref="J1048367:AF1048367"/>
    <mergeCell ref="B69:B71"/>
    <mergeCell ref="B57:B59"/>
    <mergeCell ref="A60:A62"/>
    <mergeCell ref="B60:B62"/>
    <mergeCell ref="C60:C62"/>
    <mergeCell ref="A63:A65"/>
    <mergeCell ref="B63:B65"/>
    <mergeCell ref="C63:C65"/>
    <mergeCell ref="I48:I50"/>
    <mergeCell ref="J48:J50"/>
    <mergeCell ref="K48:K50"/>
    <mergeCell ref="J63:J65"/>
    <mergeCell ref="K63:K65"/>
    <mergeCell ref="I66:I68"/>
    <mergeCell ref="AC69:AC71"/>
    <mergeCell ref="M54:M56"/>
    <mergeCell ref="N54:N56"/>
    <mergeCell ref="T57:T59"/>
    <mergeCell ref="T60:T62"/>
    <mergeCell ref="L69:L71"/>
    <mergeCell ref="F7:F8"/>
    <mergeCell ref="G7:G8"/>
    <mergeCell ref="H7:H8"/>
    <mergeCell ref="I7:I8"/>
    <mergeCell ref="J7:J8"/>
    <mergeCell ref="K7:K8"/>
    <mergeCell ref="AC9:AC11"/>
    <mergeCell ref="AH9:AH11"/>
    <mergeCell ref="AH60:AH62"/>
    <mergeCell ref="I30:I32"/>
    <mergeCell ref="L30:L32"/>
    <mergeCell ref="I33:I35"/>
    <mergeCell ref="J33:J35"/>
    <mergeCell ref="K33:K35"/>
    <mergeCell ref="L33:L35"/>
    <mergeCell ref="K30:K32"/>
    <mergeCell ref="AC51:AC53"/>
    <mergeCell ref="AC54:AC56"/>
    <mergeCell ref="AC57:AC59"/>
    <mergeCell ref="AC60:AC62"/>
    <mergeCell ref="AC12:AC14"/>
    <mergeCell ref="AC15:AC17"/>
    <mergeCell ref="AC18:AC20"/>
    <mergeCell ref="AC21:AC23"/>
    <mergeCell ref="AG51:AG53"/>
    <mergeCell ref="AG54:AG56"/>
    <mergeCell ref="AG57:AG59"/>
    <mergeCell ref="AM60:AM62"/>
    <mergeCell ref="AM63:AM65"/>
    <mergeCell ref="AM66:AM68"/>
    <mergeCell ref="AL48:AL50"/>
    <mergeCell ref="AL51:AL53"/>
    <mergeCell ref="AL54:AL56"/>
    <mergeCell ref="AL57:AL59"/>
    <mergeCell ref="AL60:AL62"/>
    <mergeCell ref="AL63:AL65"/>
    <mergeCell ref="AL66:AL68"/>
    <mergeCell ref="AH63:AH65"/>
    <mergeCell ref="AL69:AL71"/>
    <mergeCell ref="AG60:AG62"/>
    <mergeCell ref="AG63:AG65"/>
    <mergeCell ref="AG66:AG68"/>
    <mergeCell ref="AP30:AP32"/>
    <mergeCell ref="AQ30:AQ32"/>
    <mergeCell ref="AP33:AP35"/>
    <mergeCell ref="AQ33:AQ35"/>
    <mergeCell ref="AP36:AP38"/>
    <mergeCell ref="AQ36:AQ38"/>
    <mergeCell ref="AP63:AP65"/>
    <mergeCell ref="AQ63:AQ65"/>
    <mergeCell ref="AQ57:AQ59"/>
    <mergeCell ref="AP60:AP62"/>
    <mergeCell ref="AQ60:AQ62"/>
    <mergeCell ref="AQ39:AQ41"/>
    <mergeCell ref="AQ42:AQ44"/>
    <mergeCell ref="AQ45:AQ47"/>
    <mergeCell ref="AM48:AM50"/>
    <mergeCell ref="AM51:AM53"/>
    <mergeCell ref="AM54:AM56"/>
    <mergeCell ref="AM57:AM59"/>
    <mergeCell ref="AH48:AH50"/>
    <mergeCell ref="AG48:AG50"/>
    <mergeCell ref="AM15:AM17"/>
    <mergeCell ref="AM18:AM20"/>
    <mergeCell ref="AM21:AM23"/>
    <mergeCell ref="AM24:AM26"/>
    <mergeCell ref="AM27:AM29"/>
    <mergeCell ref="AM30:AM32"/>
    <mergeCell ref="AM33:AM35"/>
    <mergeCell ref="AM36:AM38"/>
    <mergeCell ref="AM39:AM41"/>
    <mergeCell ref="AP15:AP17"/>
    <mergeCell ref="AQ15:AQ17"/>
    <mergeCell ref="AP18:AP20"/>
    <mergeCell ref="AQ18:AQ20"/>
    <mergeCell ref="AP21:AP23"/>
    <mergeCell ref="AQ21:AQ23"/>
    <mergeCell ref="AP24:AP26"/>
    <mergeCell ref="AQ24:AQ26"/>
    <mergeCell ref="AP27:AP29"/>
    <mergeCell ref="AQ27:AQ29"/>
    <mergeCell ref="A5:AY5"/>
    <mergeCell ref="M2:Z2"/>
    <mergeCell ref="M3:Z4"/>
    <mergeCell ref="B6:L6"/>
    <mergeCell ref="D7:D8"/>
    <mergeCell ref="E7:E8"/>
    <mergeCell ref="D9:D11"/>
    <mergeCell ref="D12:D14"/>
    <mergeCell ref="E12:E14"/>
    <mergeCell ref="AS12:AS14"/>
    <mergeCell ref="A6:A8"/>
    <mergeCell ref="B7:B8"/>
    <mergeCell ref="C7:C8"/>
    <mergeCell ref="AR9:AR11"/>
    <mergeCell ref="AS9:AS11"/>
    <mergeCell ref="L7:L8"/>
    <mergeCell ref="M7:M8"/>
    <mergeCell ref="O7:O8"/>
    <mergeCell ref="Q7:Q8"/>
    <mergeCell ref="U9:U11"/>
    <mergeCell ref="AB9:AB11"/>
    <mergeCell ref="AG9:AG11"/>
    <mergeCell ref="AL9:AL11"/>
    <mergeCell ref="AQ12:AQ14"/>
    <mergeCell ref="D21:D23"/>
    <mergeCell ref="E21:E23"/>
    <mergeCell ref="D24:D26"/>
    <mergeCell ref="E24:E26"/>
    <mergeCell ref="D27:D29"/>
    <mergeCell ref="E27:E29"/>
    <mergeCell ref="D30:D32"/>
    <mergeCell ref="E30:E32"/>
    <mergeCell ref="D33:D35"/>
    <mergeCell ref="E33:E35"/>
    <mergeCell ref="BE1048360:BN1048360"/>
    <mergeCell ref="D63:D65"/>
    <mergeCell ref="E63:E65"/>
    <mergeCell ref="D66:D68"/>
    <mergeCell ref="E66:E68"/>
    <mergeCell ref="D69:D71"/>
    <mergeCell ref="E69:E71"/>
    <mergeCell ref="D48:D50"/>
    <mergeCell ref="E48:E50"/>
    <mergeCell ref="D51:D53"/>
    <mergeCell ref="E51:E53"/>
    <mergeCell ref="D54:D56"/>
    <mergeCell ref="E54:E56"/>
    <mergeCell ref="D60:D62"/>
    <mergeCell ref="E60:E62"/>
    <mergeCell ref="AP72:AP74"/>
    <mergeCell ref="AP48:AP50"/>
    <mergeCell ref="AQ48:AQ50"/>
    <mergeCell ref="AP51:AP53"/>
    <mergeCell ref="AQ51:AQ53"/>
    <mergeCell ref="AM78:AM80"/>
    <mergeCell ref="AP66:AP68"/>
    <mergeCell ref="AQ66:AQ68"/>
    <mergeCell ref="AP69:AP71"/>
    <mergeCell ref="D36:D38"/>
    <mergeCell ref="E36:E38"/>
    <mergeCell ref="D39:D41"/>
    <mergeCell ref="E39:E41"/>
    <mergeCell ref="D42:D44"/>
    <mergeCell ref="E42:E44"/>
    <mergeCell ref="D45:D47"/>
    <mergeCell ref="E45:E47"/>
    <mergeCell ref="AP39:AP41"/>
    <mergeCell ref="AP42:AP44"/>
    <mergeCell ref="AP45:AP47"/>
    <mergeCell ref="AM42:AM44"/>
    <mergeCell ref="AM45:AM47"/>
    <mergeCell ref="Q42:Q44"/>
    <mergeCell ref="AC45:AC47"/>
    <mergeCell ref="T42:T44"/>
    <mergeCell ref="T45:T47"/>
    <mergeCell ref="Q45:Q47"/>
    <mergeCell ref="T36:T38"/>
    <mergeCell ref="T39:T41"/>
    <mergeCell ref="Q36:Q38"/>
    <mergeCell ref="Q39:Q41"/>
    <mergeCell ref="W39:W41"/>
    <mergeCell ref="X36:X38"/>
    <mergeCell ref="A78:A80"/>
    <mergeCell ref="B78:B80"/>
    <mergeCell ref="C78:C80"/>
    <mergeCell ref="D78:D80"/>
    <mergeCell ref="E78:E80"/>
    <mergeCell ref="A81:A83"/>
    <mergeCell ref="B81:B83"/>
    <mergeCell ref="C81:C83"/>
    <mergeCell ref="D81:D83"/>
    <mergeCell ref="E81:E83"/>
    <mergeCell ref="I78:I80"/>
    <mergeCell ref="I81:I83"/>
    <mergeCell ref="J78:J80"/>
    <mergeCell ref="K78:K80"/>
    <mergeCell ref="L78:L80"/>
    <mergeCell ref="J81:J83"/>
    <mergeCell ref="K81:K83"/>
    <mergeCell ref="L81:L83"/>
    <mergeCell ref="M78:M80"/>
    <mergeCell ref="N78:N80"/>
    <mergeCell ref="O78:O80"/>
    <mergeCell ref="P78:P80"/>
    <mergeCell ref="Q78:Q80"/>
    <mergeCell ref="M81:M83"/>
    <mergeCell ref="N81:N83"/>
    <mergeCell ref="O81:O83"/>
    <mergeCell ref="P81:P83"/>
    <mergeCell ref="Q81:Q83"/>
    <mergeCell ref="T78:T80"/>
    <mergeCell ref="U78:U80"/>
    <mergeCell ref="T81:T83"/>
    <mergeCell ref="U81:U83"/>
    <mergeCell ref="X78:X80"/>
    <mergeCell ref="X81:X83"/>
    <mergeCell ref="AC78:AC80"/>
    <mergeCell ref="AC81:AC83"/>
    <mergeCell ref="AB81:AB83"/>
    <mergeCell ref="W78:W80"/>
    <mergeCell ref="AR78:AR80"/>
    <mergeCell ref="AS78:AS80"/>
    <mergeCell ref="AR81:AR83"/>
    <mergeCell ref="AS81:AS83"/>
    <mergeCell ref="AT78:AT80"/>
    <mergeCell ref="AU78:AU80"/>
    <mergeCell ref="AT81:AT83"/>
    <mergeCell ref="AU81:AU83"/>
    <mergeCell ref="AG78:AG80"/>
    <mergeCell ref="AG81:AG83"/>
    <mergeCell ref="AH78:AH80"/>
    <mergeCell ref="AH81:AH83"/>
    <mergeCell ref="AL78:AL80"/>
    <mergeCell ref="AL81:AL83"/>
    <mergeCell ref="AM81:AM83"/>
    <mergeCell ref="AP81:AP83"/>
    <mergeCell ref="AQ78:AQ80"/>
    <mergeCell ref="AQ81:AQ83"/>
    <mergeCell ref="AP78:AP80"/>
  </mergeCells>
  <phoneticPr fontId="4" type="noConversion"/>
  <conditionalFormatting sqref="N15 N18 N21 N69 N9 N12 N24 N27 N30 N33 N36 N39 N42 N45 N48 N51 N54 N57 N60 N63 N66 N72 N75 N78 N81 M9:M83">
    <cfRule type="containsText" dxfId="590" priority="622" operator="containsText" text="MEDIA">
      <formula>NOT(ISERROR(SEARCH("MEDIA",M9)))</formula>
    </cfRule>
    <cfRule type="containsText" dxfId="589" priority="623" operator="containsText" text="ALTA">
      <formula>NOT(ISERROR(SEARCH("ALTA",M9)))</formula>
    </cfRule>
    <cfRule type="containsText" dxfId="588" priority="624" operator="containsText" text="BAJA">
      <formula>NOT(ISERROR(SEARCH("BAJA",M9)))</formula>
    </cfRule>
  </conditionalFormatting>
  <conditionalFormatting sqref="P9 P12 P15 P18 P21 P69 P24 P27 P30 P33 P36 P39 P42 P45 P48 P51 P54 P57 P60 P63 P66 P72 P75 P78 P81 O9:O83">
    <cfRule type="containsText" dxfId="587" priority="619" operator="containsText" text="MEDIO">
      <formula>NOT(ISERROR(SEARCH("MEDIO",O9)))</formula>
    </cfRule>
    <cfRule type="containsText" dxfId="586" priority="620" operator="containsText" text="ALTO">
      <formula>NOT(ISERROR(SEARCH("ALTO",O9)))</formula>
    </cfRule>
    <cfRule type="containsText" dxfId="585" priority="621" operator="containsText" text="BAJO">
      <formula>NOT(ISERROR(SEARCH("BAJO",O9)))</formula>
    </cfRule>
  </conditionalFormatting>
  <conditionalFormatting sqref="R9:R83">
    <cfRule type="cellIs" dxfId="584" priority="618" operator="between">
      <formula>2</formula>
      <formula>3</formula>
    </cfRule>
  </conditionalFormatting>
  <conditionalFormatting sqref="Q9:Q83">
    <cfRule type="cellIs" dxfId="583" priority="615" operator="lessThanOrEqual">
      <formula>3</formula>
    </cfRule>
    <cfRule type="cellIs" dxfId="582" priority="616" stopIfTrue="1" operator="between">
      <formula>4</formula>
      <formula>9</formula>
    </cfRule>
    <cfRule type="cellIs" dxfId="581" priority="617" operator="greaterThanOrEqual">
      <formula>10</formula>
    </cfRule>
  </conditionalFormatting>
  <conditionalFormatting sqref="AR9:AR83">
    <cfRule type="cellIs" dxfId="580" priority="612" operator="lessThanOrEqual">
      <formula>10</formula>
    </cfRule>
    <cfRule type="cellIs" dxfId="579" priority="613" stopIfTrue="1" operator="between">
      <formula>12</formula>
      <formula>39</formula>
    </cfRule>
    <cfRule type="cellIs" dxfId="578" priority="614" operator="greaterThanOrEqual">
      <formula>40</formula>
    </cfRule>
  </conditionalFormatting>
  <conditionalFormatting sqref="AS9 AS12 AS15 AS18 AS21 AS24 AS27 AS30 AS33 AS36 AS39 AS42 AS45 AS48 AS51 AS54 AS57 AS60 AS63 AS66 AS69 AS72 AS75 AS78 AS81">
    <cfRule type="cellIs" dxfId="577" priority="609" operator="equal">
      <formula>"LEVE"</formula>
    </cfRule>
    <cfRule type="cellIs" dxfId="576" priority="610" operator="equal">
      <formula>"MODERADO"</formula>
    </cfRule>
    <cfRule type="cellIs" dxfId="575" priority="611" operator="equal">
      <formula>"GRAVE"</formula>
    </cfRule>
  </conditionalFormatting>
  <conditionalFormatting sqref="M9:M83">
    <cfRule type="containsText" dxfId="574" priority="607" operator="containsText" text="MEDIO BAJA">
      <formula>NOT(ISERROR(SEARCH("MEDIO BAJA",M9)))</formula>
    </cfRule>
    <cfRule type="containsText" dxfId="573" priority="608" operator="containsText" text="MEDIO ALTA">
      <formula>NOT(ISERROR(SEARCH("MEDIO ALTA",M9)))</formula>
    </cfRule>
  </conditionalFormatting>
  <conditionalFormatting sqref="O9:O83">
    <cfRule type="containsText" dxfId="572" priority="605" operator="containsText" text="MEDIO BAJO">
      <formula>NOT(ISERROR(SEARCH("MEDIO BAJO",O9)))</formula>
    </cfRule>
    <cfRule type="containsText" dxfId="571" priority="606" operator="containsText" text="MEDIO ALTO">
      <formula>NOT(ISERROR(SEARCH("MEDIO ALTO",O9)))</formula>
    </cfRule>
  </conditionalFormatting>
  <conditionalFormatting sqref="AK9:AL9 AL18 AL21 AL24 AL27 AL30 AL33 AL36 AL39 AL42 AL45 AL48 AL51 AL54 AL57 AL60 AL63 AL66 AL69 AL12 AL15 AL72 AL75 AK10:AK83 AL78 AL81">
    <cfRule type="expression" dxfId="570" priority="600">
      <formula>R9="No_existen"</formula>
    </cfRule>
  </conditionalFormatting>
  <conditionalFormatting sqref="AO9:AP9 AP12 AP15 AP18 AP21 AP24 AP27 AP30 AP33 AP36 AP39 AP42 AP45 AP48 AP51 AP54 AP57 AP60 AP63 AP66 AP69 AP72 AP75 AO10:AO83 AP78 AP81">
    <cfRule type="expression" dxfId="569" priority="599">
      <formula>R9="No_existen"</formula>
    </cfRule>
  </conditionalFormatting>
  <conditionalFormatting sqref="AY69:AY74 AY9:AY65 AY76:AY81 AY83">
    <cfRule type="expression" dxfId="568" priority="590">
      <formula>AV9&lt;&gt;"COMPARTIR"</formula>
    </cfRule>
    <cfRule type="expression" dxfId="567" priority="596">
      <formula>AV9="ASUMIR"</formula>
    </cfRule>
  </conditionalFormatting>
  <conditionalFormatting sqref="V28">
    <cfRule type="expression" dxfId="566" priority="253">
      <formula>R28="No_existen"</formula>
    </cfRule>
  </conditionalFormatting>
  <conditionalFormatting sqref="AW11 AW17 AW20 AW23 AW28:AW29 AW32:AW41 AW43:AW44 AW53:AW56 AW58:AW59 AW64:AW65 AW70:AW71 AW74 AW76:AW77 AW25:AW26 AW83">
    <cfRule type="expression" dxfId="565" priority="583">
      <formula>AV11="ASUMIR"</formula>
    </cfRule>
  </conditionalFormatting>
  <conditionalFormatting sqref="AX11 AX17 AX20 AX23 AX28:AX29 AX32:AX41 AX43:AX44 AX53:AX56 AX58:AX59 AX64:AX65 AX70:AX71 AX74 AX76:AX77 AX25:AX26 AX83">
    <cfRule type="expression" dxfId="564" priority="582">
      <formula>AV11="ASUMIR"</formula>
    </cfRule>
  </conditionalFormatting>
  <conditionalFormatting sqref="AN9:AN83">
    <cfRule type="expression" dxfId="563" priority="688">
      <formula>S9="No_existen"</formula>
    </cfRule>
  </conditionalFormatting>
  <conditionalFormatting sqref="AJ9:AJ83">
    <cfRule type="expression" dxfId="562" priority="692">
      <formula>R9="No_existen"</formula>
    </cfRule>
  </conditionalFormatting>
  <conditionalFormatting sqref="AI9:AI83">
    <cfRule type="expression" dxfId="561" priority="696">
      <formula>S9="No_existen"</formula>
    </cfRule>
  </conditionalFormatting>
  <conditionalFormatting sqref="AH9 AH12 AH15 AH18 AH21 AH24 AH27 AH30 AH33 AH36 AH39 AH42 AH45 AH48 AH51 AH54 AH57 AH60 AH63 AH66 AH69 AH72 AH75 AH78 AH81">
    <cfRule type="expression" dxfId="560" priority="700">
      <formula>S9="No_existen"</formula>
    </cfRule>
  </conditionalFormatting>
  <conditionalFormatting sqref="AE9:AE38 AE42:AE83">
    <cfRule type="expression" dxfId="559" priority="708">
      <formula>R9="No_existen"</formula>
    </cfRule>
  </conditionalFormatting>
  <conditionalFormatting sqref="AD9:AD83">
    <cfRule type="expression" dxfId="558" priority="712">
      <formula>S9="No_existen"</formula>
    </cfRule>
  </conditionalFormatting>
  <conditionalFormatting sqref="AQ9:AQ83">
    <cfRule type="containsText" dxfId="557" priority="559" operator="containsText" text="DÉBIL">
      <formula>NOT(ISERROR(SEARCH("DÉBIL",AQ9)))</formula>
    </cfRule>
    <cfRule type="containsText" dxfId="556" priority="560" operator="containsText" text="ACEPTABLE">
      <formula>NOT(ISERROR(SEARCH("ACEPTABLE",AQ9)))</formula>
    </cfRule>
    <cfRule type="containsText" dxfId="555" priority="561" operator="containsText" text="FUERTE">
      <formula>NOT(ISERROR(SEARCH("FUERTE",AQ9)))</formula>
    </cfRule>
  </conditionalFormatting>
  <conditionalFormatting sqref="AC9 AC15 AC18 AC21 AC24 AC27 AC30 AC33 AC36 AC39 AC42 AC45 AC48 AC51 AC54 AC57 AC60 AC63 AC66 AC69 AC12 AC72 AC75 AC78 AC81">
    <cfRule type="expression" dxfId="554" priority="766">
      <formula>S9="No_existen"</formula>
    </cfRule>
  </conditionalFormatting>
  <conditionalFormatting sqref="AM9 AM12 AM15 AM18 AM21 AM24 AM27 AM30 AM33 AM36 AM39 AM42 AM45 AM48 AM51 AM54 AM57 AM60 AM63 AM66 AM69 AM72 AM75 AM78 AM81">
    <cfRule type="expression" dxfId="553" priority="768">
      <formula>S9="No_existen"</formula>
    </cfRule>
  </conditionalFormatting>
  <conditionalFormatting sqref="AA9:AA80 AA83">
    <cfRule type="expression" dxfId="552" priority="376">
      <formula>Z9="Semiautomatico"</formula>
    </cfRule>
    <cfRule type="expression" dxfId="551" priority="382">
      <formula>Z9="Manual"</formula>
    </cfRule>
    <cfRule type="expression" dxfId="550" priority="556">
      <formula>R9="No_existen"</formula>
    </cfRule>
  </conditionalFormatting>
  <conditionalFormatting sqref="Z10">
    <cfRule type="expression" dxfId="549" priority="555">
      <formula>$R$10="No_existen"</formula>
    </cfRule>
  </conditionalFormatting>
  <conditionalFormatting sqref="AA11:AA80 AA83">
    <cfRule type="expression" dxfId="548" priority="554">
      <formula>R11="No_existen"</formula>
    </cfRule>
  </conditionalFormatting>
  <conditionalFormatting sqref="AQ9:AQ83">
    <cfRule type="containsText" dxfId="547" priority="553" operator="containsText" text="INEXISTENTE">
      <formula>NOT(ISERROR(SEARCH("INEXISTENTE",AQ9)))</formula>
    </cfRule>
  </conditionalFormatting>
  <conditionalFormatting sqref="Z9">
    <cfRule type="expression" dxfId="546" priority="551">
      <formula>R9="No_Existen"</formula>
    </cfRule>
  </conditionalFormatting>
  <conditionalFormatting sqref="Z11">
    <cfRule type="expression" dxfId="545" priority="548">
      <formula>R11="No_existen"</formula>
    </cfRule>
  </conditionalFormatting>
  <conditionalFormatting sqref="Z12">
    <cfRule type="expression" dxfId="544" priority="544">
      <formula>$R$12="No_existen"</formula>
    </cfRule>
  </conditionalFormatting>
  <conditionalFormatting sqref="Z13">
    <cfRule type="expression" dxfId="543" priority="541">
      <formula>$R$13="No_existen"</formula>
    </cfRule>
  </conditionalFormatting>
  <conditionalFormatting sqref="Z14">
    <cfRule type="expression" dxfId="542" priority="538">
      <formula>$R$14="No_existen"</formula>
    </cfRule>
  </conditionalFormatting>
  <conditionalFormatting sqref="Z15">
    <cfRule type="expression" dxfId="541" priority="535">
      <formula>$R$15="No_existen"</formula>
    </cfRule>
  </conditionalFormatting>
  <conditionalFormatting sqref="AF28">
    <cfRule type="expression" dxfId="540" priority="251">
      <formula>R28="No_existen"</formula>
    </cfRule>
  </conditionalFormatting>
  <conditionalFormatting sqref="Z16">
    <cfRule type="expression" dxfId="539" priority="532">
      <formula>$R$16="No_existen"</formula>
    </cfRule>
  </conditionalFormatting>
  <conditionalFormatting sqref="Z17">
    <cfRule type="expression" dxfId="538" priority="529">
      <formula>$R$17="No_existen"</formula>
    </cfRule>
  </conditionalFormatting>
  <conditionalFormatting sqref="Z18">
    <cfRule type="expression" dxfId="537" priority="518">
      <formula>$R$18="No_existen"</formula>
    </cfRule>
  </conditionalFormatting>
  <conditionalFormatting sqref="Z19">
    <cfRule type="expression" dxfId="536" priority="515">
      <formula>$R$19="No_existen"</formula>
    </cfRule>
  </conditionalFormatting>
  <conditionalFormatting sqref="Z20">
    <cfRule type="expression" dxfId="535" priority="512">
      <formula>$R$20="No_existen"</formula>
    </cfRule>
  </conditionalFormatting>
  <conditionalFormatting sqref="V21">
    <cfRule type="expression" dxfId="534" priority="510">
      <formula>R21="No_existen"</formula>
    </cfRule>
  </conditionalFormatting>
  <conditionalFormatting sqref="Z21">
    <cfRule type="expression" dxfId="533" priority="509">
      <formula>$R$21="No_existen"</formula>
    </cfRule>
  </conditionalFormatting>
  <conditionalFormatting sqref="Z22">
    <cfRule type="expression" dxfId="532" priority="508">
      <formula>$R$22="No_existen"</formula>
    </cfRule>
  </conditionalFormatting>
  <conditionalFormatting sqref="Z23">
    <cfRule type="expression" dxfId="531" priority="507">
      <formula>$R$23="No_existen"</formula>
    </cfRule>
  </conditionalFormatting>
  <conditionalFormatting sqref="AF21">
    <cfRule type="expression" dxfId="530" priority="506">
      <formula>R21="No_existen"</formula>
    </cfRule>
  </conditionalFormatting>
  <conditionalFormatting sqref="AF22">
    <cfRule type="expression" dxfId="529" priority="505">
      <formula>R22="No_existen"</formula>
    </cfRule>
  </conditionalFormatting>
  <conditionalFormatting sqref="AF23">
    <cfRule type="expression" dxfId="528" priority="504">
      <formula>R23="No_existen"</formula>
    </cfRule>
  </conditionalFormatting>
  <conditionalFormatting sqref="V22">
    <cfRule type="expression" dxfId="527" priority="503">
      <formula>R22="No_existen"</formula>
    </cfRule>
  </conditionalFormatting>
  <conditionalFormatting sqref="V23">
    <cfRule type="expression" dxfId="526" priority="502">
      <formula>R23="No_existen"</formula>
    </cfRule>
  </conditionalFormatting>
  <conditionalFormatting sqref="V26">
    <cfRule type="expression" dxfId="525" priority="499">
      <formula>R26="No_existen"</formula>
    </cfRule>
  </conditionalFormatting>
  <conditionalFormatting sqref="Z24">
    <cfRule type="expression" dxfId="524" priority="498">
      <formula>$R$24="No_existen"</formula>
    </cfRule>
  </conditionalFormatting>
  <conditionalFormatting sqref="Z25">
    <cfRule type="expression" dxfId="523" priority="497">
      <formula>$R$25="No_existen"</formula>
    </cfRule>
  </conditionalFormatting>
  <conditionalFormatting sqref="Z26">
    <cfRule type="expression" dxfId="522" priority="496">
      <formula>$R$26="No_existen"</formula>
    </cfRule>
  </conditionalFormatting>
  <conditionalFormatting sqref="AF26">
    <cfRule type="expression" dxfId="521" priority="493">
      <formula>R26="No_existen"</formula>
    </cfRule>
  </conditionalFormatting>
  <conditionalFormatting sqref="V29">
    <cfRule type="expression" dxfId="520" priority="487">
      <formula>R29="No_existen"</formula>
    </cfRule>
  </conditionalFormatting>
  <conditionalFormatting sqref="Z27">
    <cfRule type="expression" dxfId="519" priority="486">
      <formula>$R$27="No_existen"</formula>
    </cfRule>
  </conditionalFormatting>
  <conditionalFormatting sqref="Z28">
    <cfRule type="expression" dxfId="518" priority="485">
      <formula>$R$28="No_existen"</formula>
    </cfRule>
  </conditionalFormatting>
  <conditionalFormatting sqref="Z29">
    <cfRule type="expression" dxfId="517" priority="484">
      <formula>$R$29="No_existen"</formula>
    </cfRule>
  </conditionalFormatting>
  <conditionalFormatting sqref="AF29">
    <cfRule type="expression" dxfId="516" priority="481">
      <formula>R29="No_existen"</formula>
    </cfRule>
  </conditionalFormatting>
  <conditionalFormatting sqref="V32">
    <cfRule type="expression" dxfId="515" priority="480">
      <formula>R32="No_existen"</formula>
    </cfRule>
  </conditionalFormatting>
  <conditionalFormatting sqref="Z30">
    <cfRule type="expression" dxfId="514" priority="479">
      <formula>$R$30="No_existen"</formula>
    </cfRule>
  </conditionalFormatting>
  <conditionalFormatting sqref="Z31">
    <cfRule type="expression" dxfId="513" priority="478">
      <formula>$R$31="No_existen"</formula>
    </cfRule>
  </conditionalFormatting>
  <conditionalFormatting sqref="Z32">
    <cfRule type="expression" dxfId="512" priority="477">
      <formula>$R$32="No_existen"</formula>
    </cfRule>
  </conditionalFormatting>
  <conditionalFormatting sqref="AF25">
    <cfRule type="expression" dxfId="511" priority="279">
      <formula>R25="No_existen"</formula>
    </cfRule>
  </conditionalFormatting>
  <conditionalFormatting sqref="AF32">
    <cfRule type="expression" dxfId="510" priority="474">
      <formula>R32="No_existen"</formula>
    </cfRule>
  </conditionalFormatting>
  <conditionalFormatting sqref="V34:V35">
    <cfRule type="expression" dxfId="509" priority="473">
      <formula>R34="No_existen"</formula>
    </cfRule>
  </conditionalFormatting>
  <conditionalFormatting sqref="Z33">
    <cfRule type="expression" dxfId="508" priority="472">
      <formula>$R$33="No_existen"</formula>
    </cfRule>
  </conditionalFormatting>
  <conditionalFormatting sqref="Z34">
    <cfRule type="expression" dxfId="507" priority="471">
      <formula>$R$34="No_existen"</formula>
    </cfRule>
  </conditionalFormatting>
  <conditionalFormatting sqref="Z35">
    <cfRule type="expression" dxfId="506" priority="470">
      <formula>$R$35="No_existen"</formula>
    </cfRule>
  </conditionalFormatting>
  <conditionalFormatting sqref="AF33">
    <cfRule type="expression" dxfId="505" priority="469">
      <formula>R33="No_existen"</formula>
    </cfRule>
  </conditionalFormatting>
  <conditionalFormatting sqref="AF34">
    <cfRule type="expression" dxfId="504" priority="468">
      <formula>R34="No_existen"</formula>
    </cfRule>
  </conditionalFormatting>
  <conditionalFormatting sqref="AF35">
    <cfRule type="expression" dxfId="503" priority="467">
      <formula>R35="No_existen"</formula>
    </cfRule>
  </conditionalFormatting>
  <conditionalFormatting sqref="V24">
    <cfRule type="expression" dxfId="502" priority="282">
      <formula>R24="No_existen"</formula>
    </cfRule>
  </conditionalFormatting>
  <conditionalFormatting sqref="Z36">
    <cfRule type="expression" dxfId="501" priority="465">
      <formula>$R$36="No_existen"</formula>
    </cfRule>
  </conditionalFormatting>
  <conditionalFormatting sqref="Z37">
    <cfRule type="expression" dxfId="500" priority="464">
      <formula>$R$37="No_existen"</formula>
    </cfRule>
  </conditionalFormatting>
  <conditionalFormatting sqref="Z38">
    <cfRule type="expression" dxfId="499" priority="463">
      <formula>$R$38="No_existen"</formula>
    </cfRule>
  </conditionalFormatting>
  <conditionalFormatting sqref="AF24">
    <cfRule type="expression" dxfId="498" priority="280">
      <formula>R24="No_existen"</formula>
    </cfRule>
  </conditionalFormatting>
  <conditionalFormatting sqref="Z39">
    <cfRule type="expression" dxfId="497" priority="456">
      <formula>$R$39="No_existen"</formula>
    </cfRule>
  </conditionalFormatting>
  <conditionalFormatting sqref="Z40">
    <cfRule type="expression" dxfId="496" priority="455">
      <formula>$R$40="No_existen"</formula>
    </cfRule>
  </conditionalFormatting>
  <conditionalFormatting sqref="Z41">
    <cfRule type="expression" dxfId="495" priority="454">
      <formula>$R$41="No_existen"</formula>
    </cfRule>
  </conditionalFormatting>
  <conditionalFormatting sqref="V43:V44">
    <cfRule type="expression" dxfId="494" priority="452">
      <formula>R43="No_existen"</formula>
    </cfRule>
  </conditionalFormatting>
  <conditionalFormatting sqref="Z42">
    <cfRule type="expression" dxfId="493" priority="451">
      <formula>$R$42="No_existen"</formula>
    </cfRule>
  </conditionalFormatting>
  <conditionalFormatting sqref="Z43">
    <cfRule type="expression" dxfId="492" priority="450">
      <formula>$R$43="No_existen"</formula>
    </cfRule>
  </conditionalFormatting>
  <conditionalFormatting sqref="Z44">
    <cfRule type="expression" dxfId="491" priority="449">
      <formula>$R$44="No_existen"</formula>
    </cfRule>
  </conditionalFormatting>
  <conditionalFormatting sqref="AF42">
    <cfRule type="expression" dxfId="490" priority="448">
      <formula>R42="No_existen"</formula>
    </cfRule>
  </conditionalFormatting>
  <conditionalFormatting sqref="AF43">
    <cfRule type="expression" dxfId="489" priority="447">
      <formula>R43="No_existen"</formula>
    </cfRule>
  </conditionalFormatting>
  <conditionalFormatting sqref="AF44">
    <cfRule type="expression" dxfId="488" priority="446">
      <formula>R44="No_existen"</formula>
    </cfRule>
  </conditionalFormatting>
  <conditionalFormatting sqref="Z45">
    <cfRule type="expression" dxfId="487" priority="442">
      <formula>$R$45="No_existen"</formula>
    </cfRule>
  </conditionalFormatting>
  <conditionalFormatting sqref="Z46">
    <cfRule type="expression" dxfId="486" priority="441">
      <formula>$R$46="No_existen"</formula>
    </cfRule>
  </conditionalFormatting>
  <conditionalFormatting sqref="Z47">
    <cfRule type="expression" dxfId="485" priority="440">
      <formula>$R$47="No_existen"</formula>
    </cfRule>
  </conditionalFormatting>
  <conditionalFormatting sqref="Z48">
    <cfRule type="expression" dxfId="484" priority="437">
      <formula>$R$48="No_existen"</formula>
    </cfRule>
  </conditionalFormatting>
  <conditionalFormatting sqref="Z49">
    <cfRule type="expression" dxfId="483" priority="436">
      <formula>$R$49="No_existen"</formula>
    </cfRule>
  </conditionalFormatting>
  <conditionalFormatting sqref="Z50">
    <cfRule type="expression" dxfId="482" priority="435">
      <formula>$R$50="No_existen"</formula>
    </cfRule>
  </conditionalFormatting>
  <conditionalFormatting sqref="AF18">
    <cfRule type="expression" dxfId="481" priority="302">
      <formula>R18="No_existen"</formula>
    </cfRule>
  </conditionalFormatting>
  <conditionalFormatting sqref="AF52">
    <cfRule type="expression" dxfId="480" priority="430">
      <formula>R52="No_existen"</formula>
    </cfRule>
  </conditionalFormatting>
  <conditionalFormatting sqref="AF53">
    <cfRule type="expression" dxfId="479" priority="429">
      <formula>R53="No_existen"</formula>
    </cfRule>
  </conditionalFormatting>
  <conditionalFormatting sqref="Z51">
    <cfRule type="expression" dxfId="478" priority="428">
      <formula>$R$51="No_existen"</formula>
    </cfRule>
  </conditionalFormatting>
  <conditionalFormatting sqref="Z52">
    <cfRule type="expression" dxfId="477" priority="427">
      <formula>$R$52="No_existen"</formula>
    </cfRule>
  </conditionalFormatting>
  <conditionalFormatting sqref="Z53">
    <cfRule type="expression" dxfId="476" priority="426">
      <formula>$R$53="No_existen"</formula>
    </cfRule>
  </conditionalFormatting>
  <conditionalFormatting sqref="V52:V53">
    <cfRule type="expression" dxfId="475" priority="425">
      <formula>R52="No_existen"</formula>
    </cfRule>
  </conditionalFormatting>
  <conditionalFormatting sqref="Z54">
    <cfRule type="expression" dxfId="474" priority="423">
      <formula>$R$54="No_existen"</formula>
    </cfRule>
  </conditionalFormatting>
  <conditionalFormatting sqref="Z55">
    <cfRule type="expression" dxfId="473" priority="422">
      <formula>$R$55="No_existen"</formula>
    </cfRule>
  </conditionalFormatting>
  <conditionalFormatting sqref="Z56">
    <cfRule type="expression" dxfId="472" priority="421">
      <formula>$R$56="No_existen"</formula>
    </cfRule>
  </conditionalFormatting>
  <conditionalFormatting sqref="Z57">
    <cfRule type="expression" dxfId="471" priority="414">
      <formula>$R$57="No_existen"</formula>
    </cfRule>
  </conditionalFormatting>
  <conditionalFormatting sqref="Z58">
    <cfRule type="expression" dxfId="470" priority="413">
      <formula>$R$58="No_existen"</formula>
    </cfRule>
  </conditionalFormatting>
  <conditionalFormatting sqref="Z59">
    <cfRule type="expression" dxfId="469" priority="412">
      <formula>$R$59="No_existen"</formula>
    </cfRule>
  </conditionalFormatting>
  <conditionalFormatting sqref="Z60">
    <cfRule type="expression" dxfId="468" priority="409">
      <formula>$R$60="No_existen"</formula>
    </cfRule>
  </conditionalFormatting>
  <conditionalFormatting sqref="Z61">
    <cfRule type="expression" dxfId="467" priority="408">
      <formula>$R$61="No_existen"</formula>
    </cfRule>
  </conditionalFormatting>
  <conditionalFormatting sqref="Z62">
    <cfRule type="expression" dxfId="466" priority="407">
      <formula>$R$62="No_existen"</formula>
    </cfRule>
  </conditionalFormatting>
  <conditionalFormatting sqref="AF65">
    <cfRule type="expression" dxfId="465" priority="401">
      <formula>R65="No_existen"</formula>
    </cfRule>
  </conditionalFormatting>
  <conditionalFormatting sqref="Z63">
    <cfRule type="expression" dxfId="464" priority="400">
      <formula>$R$63="No_existen"</formula>
    </cfRule>
  </conditionalFormatting>
  <conditionalFormatting sqref="Z64">
    <cfRule type="expression" dxfId="463" priority="399">
      <formula>$R$64="No_existen"</formula>
    </cfRule>
  </conditionalFormatting>
  <conditionalFormatting sqref="Z65">
    <cfRule type="expression" dxfId="462" priority="398">
      <formula>$R$65="No_existen"</formula>
    </cfRule>
  </conditionalFormatting>
  <conditionalFormatting sqref="V65">
    <cfRule type="expression" dxfId="461" priority="397">
      <formula>R65="No_existen"</formula>
    </cfRule>
  </conditionalFormatting>
  <conditionalFormatting sqref="V77:V80 V83">
    <cfRule type="expression" dxfId="460" priority="395">
      <formula>R77="No_existen"</formula>
    </cfRule>
  </conditionalFormatting>
  <conditionalFormatting sqref="Z66">
    <cfRule type="expression" dxfId="459" priority="394">
      <formula>$R$66="No_existen"</formula>
    </cfRule>
  </conditionalFormatting>
  <conditionalFormatting sqref="Z67">
    <cfRule type="expression" dxfId="458" priority="393">
      <formula>$R$67="No_existen"</formula>
    </cfRule>
  </conditionalFormatting>
  <conditionalFormatting sqref="Z68">
    <cfRule type="expression" dxfId="457" priority="392">
      <formula>$R$68="No_existen"</formula>
    </cfRule>
  </conditionalFormatting>
  <conditionalFormatting sqref="Z69">
    <cfRule type="expression" dxfId="456" priority="391">
      <formula>$R$69="No_existen"</formula>
    </cfRule>
  </conditionalFormatting>
  <conditionalFormatting sqref="Z70">
    <cfRule type="expression" dxfId="455" priority="390">
      <formula>$R$70="No_existen"</formula>
    </cfRule>
  </conditionalFormatting>
  <conditionalFormatting sqref="Z71:Z83">
    <cfRule type="expression" dxfId="454" priority="389">
      <formula>$R$71="No_existen"</formula>
    </cfRule>
  </conditionalFormatting>
  <conditionalFormatting sqref="AF77:AF80 AF83">
    <cfRule type="expression" dxfId="453" priority="383">
      <formula>R77="No_existen"</formula>
    </cfRule>
  </conditionalFormatting>
  <conditionalFormatting sqref="AA21:AA23">
    <cfRule type="expression" dxfId="452" priority="377">
      <formula>Z21="Manual"</formula>
    </cfRule>
  </conditionalFormatting>
  <conditionalFormatting sqref="AF11 AF21:AF23 AF26 AF29 AF32:AF35 AF42:AF44 AF52:AF53 AF65 AF77:AF80 AF83">
    <cfRule type="expression" dxfId="451" priority="381">
      <formula>AE11="No asignado"</formula>
    </cfRule>
  </conditionalFormatting>
  <conditionalFormatting sqref="AF11">
    <cfRule type="expression" dxfId="450" priority="374">
      <formula>$R$11="No_existen"</formula>
    </cfRule>
  </conditionalFormatting>
  <conditionalFormatting sqref="V9">
    <cfRule type="expression" dxfId="449" priority="373">
      <formula>S9="No_existen"</formula>
    </cfRule>
  </conditionalFormatting>
  <conditionalFormatting sqref="V9">
    <cfRule type="expression" dxfId="448" priority="372">
      <formula>S9=""</formula>
    </cfRule>
  </conditionalFormatting>
  <conditionalFormatting sqref="AA9:AA10">
    <cfRule type="expression" dxfId="447" priority="370">
      <formula>R9="No_existen"</formula>
    </cfRule>
  </conditionalFormatting>
  <conditionalFormatting sqref="AF9">
    <cfRule type="expression" dxfId="446" priority="367">
      <formula>R9="No_existen"</formula>
    </cfRule>
  </conditionalFormatting>
  <conditionalFormatting sqref="AF10">
    <cfRule type="expression" dxfId="445" priority="366">
      <formula>R10="No_existen"</formula>
    </cfRule>
  </conditionalFormatting>
  <conditionalFormatting sqref="AF9:AF10">
    <cfRule type="expression" dxfId="444" priority="364">
      <formula>AE9="No asignado"</formula>
    </cfRule>
  </conditionalFormatting>
  <conditionalFormatting sqref="AF9:AF10">
    <cfRule type="expression" dxfId="443" priority="365">
      <formula>AE9="No asignado"</formula>
    </cfRule>
  </conditionalFormatting>
  <conditionalFormatting sqref="AF9">
    <cfRule type="expression" dxfId="442" priority="363">
      <formula>$P$11="No_existen"</formula>
    </cfRule>
  </conditionalFormatting>
  <conditionalFormatting sqref="AF10">
    <cfRule type="expression" dxfId="441" priority="362">
      <formula>$P$12="No_existen"</formula>
    </cfRule>
  </conditionalFormatting>
  <conditionalFormatting sqref="AT9">
    <cfRule type="cellIs" dxfId="440" priority="359" operator="equal">
      <formula>"LEVE"</formula>
    </cfRule>
    <cfRule type="cellIs" dxfId="439" priority="360" operator="equal">
      <formula>"MODERADO"</formula>
    </cfRule>
    <cfRule type="cellIs" dxfId="438" priority="361" operator="equal">
      <formula>"GRAVE"</formula>
    </cfRule>
  </conditionalFormatting>
  <conditionalFormatting sqref="AU9">
    <cfRule type="cellIs" dxfId="437" priority="356" operator="equal">
      <formula>"LEVE"</formula>
    </cfRule>
    <cfRule type="cellIs" dxfId="436" priority="357" operator="equal">
      <formula>"MODERADO"</formula>
    </cfRule>
    <cfRule type="cellIs" dxfId="435" priority="358" operator="equal">
      <formula>"GRAVE"</formula>
    </cfRule>
  </conditionalFormatting>
  <conditionalFormatting sqref="AX9:AX10">
    <cfRule type="expression" dxfId="434" priority="355">
      <formula>AV9="ASUMIR"</formula>
    </cfRule>
  </conditionalFormatting>
  <conditionalFormatting sqref="AW9">
    <cfRule type="expression" dxfId="433" priority="354">
      <formula>AV9="ASUMIR"</formula>
    </cfRule>
  </conditionalFormatting>
  <conditionalFormatting sqref="AW10">
    <cfRule type="expression" dxfId="432" priority="353">
      <formula>AV10="ASUMIR"</formula>
    </cfRule>
  </conditionalFormatting>
  <conditionalFormatting sqref="V12:V14">
    <cfRule type="expression" dxfId="431" priority="352">
      <formula>S12="No_existen"</formula>
    </cfRule>
  </conditionalFormatting>
  <conditionalFormatting sqref="V12:V14">
    <cfRule type="expression" dxfId="430" priority="351">
      <formula>S12=""</formula>
    </cfRule>
  </conditionalFormatting>
  <conditionalFormatting sqref="AF12">
    <cfRule type="expression" dxfId="429" priority="350">
      <formula>R12="No_existen"</formula>
    </cfRule>
  </conditionalFormatting>
  <conditionalFormatting sqref="AF12">
    <cfRule type="expression" dxfId="428" priority="347">
      <formula>AE12="No asignado"</formula>
    </cfRule>
  </conditionalFormatting>
  <conditionalFormatting sqref="AF12">
    <cfRule type="expression" dxfId="427" priority="348">
      <formula>AE12="No asignado"</formula>
    </cfRule>
  </conditionalFormatting>
  <conditionalFormatting sqref="AF12">
    <cfRule type="expression" dxfId="426" priority="346">
      <formula>R12="No_existen"</formula>
    </cfRule>
  </conditionalFormatting>
  <conditionalFormatting sqref="AF12">
    <cfRule type="expression" dxfId="425" priority="345">
      <formula>AE12="No asignado"</formula>
    </cfRule>
  </conditionalFormatting>
  <conditionalFormatting sqref="AF12">
    <cfRule type="expression" dxfId="424" priority="344">
      <formula>$P$12="No_existen"</formula>
    </cfRule>
  </conditionalFormatting>
  <conditionalFormatting sqref="AF13">
    <cfRule type="expression" dxfId="423" priority="341">
      <formula>R13="No_existen"</formula>
    </cfRule>
  </conditionalFormatting>
  <conditionalFormatting sqref="AF14">
    <cfRule type="expression" dxfId="422" priority="340">
      <formula>R14="No_existen"</formula>
    </cfRule>
  </conditionalFormatting>
  <conditionalFormatting sqref="AF13:AF14">
    <cfRule type="expression" dxfId="421" priority="338">
      <formula>AE13="No asignado"</formula>
    </cfRule>
  </conditionalFormatting>
  <conditionalFormatting sqref="AF13:AF14">
    <cfRule type="expression" dxfId="420" priority="339">
      <formula>AE13="No asignado"</formula>
    </cfRule>
  </conditionalFormatting>
  <conditionalFormatting sqref="AF13:AF14">
    <cfRule type="expression" dxfId="419" priority="337">
      <formula>R13="No_existen"</formula>
    </cfRule>
  </conditionalFormatting>
  <conditionalFormatting sqref="AF13:AF14">
    <cfRule type="expression" dxfId="418" priority="336">
      <formula>AE13="No asignado"</formula>
    </cfRule>
  </conditionalFormatting>
  <conditionalFormatting sqref="AF13:AF14">
    <cfRule type="expression" dxfId="417" priority="335">
      <formula>$P$12="No_existen"</formula>
    </cfRule>
  </conditionalFormatting>
  <conditionalFormatting sqref="AT12">
    <cfRule type="cellIs" dxfId="416" priority="332" operator="equal">
      <formula>"LEVE"</formula>
    </cfRule>
    <cfRule type="cellIs" dxfId="415" priority="333" operator="equal">
      <formula>"MODERADO"</formula>
    </cfRule>
    <cfRule type="cellIs" dxfId="414" priority="334" operator="equal">
      <formula>"GRAVE"</formula>
    </cfRule>
  </conditionalFormatting>
  <conditionalFormatting sqref="AU12">
    <cfRule type="cellIs" dxfId="413" priority="329" operator="equal">
      <formula>"LEVE"</formula>
    </cfRule>
    <cfRule type="cellIs" dxfId="412" priority="330" operator="equal">
      <formula>"MODERADO"</formula>
    </cfRule>
    <cfRule type="cellIs" dxfId="411" priority="331" operator="equal">
      <formula>"GRAVE"</formula>
    </cfRule>
  </conditionalFormatting>
  <conditionalFormatting sqref="AX12:AX14">
    <cfRule type="expression" dxfId="410" priority="328">
      <formula>AV12="ASUMIR"</formula>
    </cfRule>
  </conditionalFormatting>
  <conditionalFormatting sqref="AW12:AW14">
    <cfRule type="expression" dxfId="409" priority="327">
      <formula>AV12="ASUMIR"</formula>
    </cfRule>
  </conditionalFormatting>
  <conditionalFormatting sqref="V15:V17">
    <cfRule type="expression" dxfId="408" priority="315">
      <formula>S15="No_existen"</formula>
    </cfRule>
  </conditionalFormatting>
  <conditionalFormatting sqref="V16:V17">
    <cfRule type="expression" dxfId="407" priority="314">
      <formula>S16=""</formula>
    </cfRule>
  </conditionalFormatting>
  <conditionalFormatting sqref="AF15:AF17">
    <cfRule type="expression" dxfId="406" priority="313">
      <formula>$P$11="No_existen"</formula>
    </cfRule>
  </conditionalFormatting>
  <conditionalFormatting sqref="AF15:AF17">
    <cfRule type="expression" dxfId="405" priority="312">
      <formula>AE15="No asignado"</formula>
    </cfRule>
  </conditionalFormatting>
  <conditionalFormatting sqref="AF16:AF17">
    <cfRule type="expression" dxfId="404" priority="311">
      <formula>$P$12="No_existen"</formula>
    </cfRule>
  </conditionalFormatting>
  <conditionalFormatting sqref="AF17">
    <cfRule type="expression" dxfId="403" priority="310">
      <formula>$P$13="No_existen"</formula>
    </cfRule>
  </conditionalFormatting>
  <conditionalFormatting sqref="AT15:AU15">
    <cfRule type="cellIs" dxfId="402" priority="307" operator="equal">
      <formula>"LEVE"</formula>
    </cfRule>
    <cfRule type="cellIs" dxfId="401" priority="308" operator="equal">
      <formula>"MODERADO"</formula>
    </cfRule>
    <cfRule type="cellIs" dxfId="400" priority="309" operator="equal">
      <formula>"GRAVE"</formula>
    </cfRule>
  </conditionalFormatting>
  <conditionalFormatting sqref="AX15:AX16">
    <cfRule type="expression" dxfId="399" priority="306">
      <formula>AV15="ASUMIR"</formula>
    </cfRule>
  </conditionalFormatting>
  <conditionalFormatting sqref="AW15:AW16">
    <cfRule type="expression" dxfId="398" priority="305">
      <formula>AV15="ASUMIR"</formula>
    </cfRule>
  </conditionalFormatting>
  <conditionalFormatting sqref="V18:V20">
    <cfRule type="expression" dxfId="397" priority="304">
      <formula>S18="No_existen"</formula>
    </cfRule>
  </conditionalFormatting>
  <conditionalFormatting sqref="V18:V20">
    <cfRule type="expression" dxfId="396" priority="303">
      <formula>S18=""</formula>
    </cfRule>
  </conditionalFormatting>
  <conditionalFormatting sqref="AF19">
    <cfRule type="expression" dxfId="395" priority="301">
      <formula>R19="No_existen"</formula>
    </cfRule>
  </conditionalFormatting>
  <conditionalFormatting sqref="AF20">
    <cfRule type="expression" dxfId="394" priority="300">
      <formula>R20="No_existen"</formula>
    </cfRule>
  </conditionalFormatting>
  <conditionalFormatting sqref="AF18:AF20">
    <cfRule type="expression" dxfId="393" priority="298">
      <formula>AE18="No asignado"</formula>
    </cfRule>
  </conditionalFormatting>
  <conditionalFormatting sqref="AF18:AF20">
    <cfRule type="expression" dxfId="392" priority="299">
      <formula>AE18="No asignado"</formula>
    </cfRule>
  </conditionalFormatting>
  <conditionalFormatting sqref="AT18:AU18">
    <cfRule type="cellIs" dxfId="391" priority="295" operator="equal">
      <formula>"LEVE"</formula>
    </cfRule>
    <cfRule type="cellIs" dxfId="390" priority="296" operator="equal">
      <formula>"MODERADO"</formula>
    </cfRule>
    <cfRule type="cellIs" dxfId="389" priority="297" operator="equal">
      <formula>"GRAVE"</formula>
    </cfRule>
  </conditionalFormatting>
  <conditionalFormatting sqref="AX18:AX19">
    <cfRule type="expression" dxfId="388" priority="294">
      <formula>AV18="ASUMIR"</formula>
    </cfRule>
  </conditionalFormatting>
  <conditionalFormatting sqref="AW18">
    <cfRule type="expression" dxfId="387" priority="293">
      <formula>AV18="ASUMIR"</formula>
    </cfRule>
  </conditionalFormatting>
  <conditionalFormatting sqref="AW19">
    <cfRule type="expression" dxfId="386" priority="292">
      <formula>AV19="ASUMIR"</formula>
    </cfRule>
  </conditionalFormatting>
  <conditionalFormatting sqref="AT21">
    <cfRule type="cellIs" dxfId="385" priority="289" operator="equal">
      <formula>"LEVE"</formula>
    </cfRule>
    <cfRule type="cellIs" dxfId="384" priority="290" operator="equal">
      <formula>"MODERADO"</formula>
    </cfRule>
    <cfRule type="cellIs" dxfId="383" priority="291" operator="equal">
      <formula>"GRAVE"</formula>
    </cfRule>
  </conditionalFormatting>
  <conditionalFormatting sqref="AU21">
    <cfRule type="cellIs" dxfId="382" priority="286" operator="equal">
      <formula>"LEVE"</formula>
    </cfRule>
    <cfRule type="cellIs" dxfId="381" priority="287" operator="equal">
      <formula>"MODERADO"</formula>
    </cfRule>
    <cfRule type="cellIs" dxfId="380" priority="288" operator="equal">
      <formula>"GRAVE"</formula>
    </cfRule>
  </conditionalFormatting>
  <conditionalFormatting sqref="AW21">
    <cfRule type="expression" dxfId="379" priority="285">
      <formula>AV21="ASUMIR"</formula>
    </cfRule>
  </conditionalFormatting>
  <conditionalFormatting sqref="AX21">
    <cfRule type="expression" dxfId="378" priority="284">
      <formula>AV21="ASUMIR"</formula>
    </cfRule>
  </conditionalFormatting>
  <conditionalFormatting sqref="AX22">
    <cfRule type="expression" dxfId="377" priority="283">
      <formula>AV22="ASUMIR"</formula>
    </cfRule>
  </conditionalFormatting>
  <conditionalFormatting sqref="V25">
    <cfRule type="expression" dxfId="376" priority="281">
      <formula>R25="No_existen"</formula>
    </cfRule>
  </conditionalFormatting>
  <conditionalFormatting sqref="AF24:AF25">
    <cfRule type="expression" dxfId="375" priority="277">
      <formula>AE24="No asignado"</formula>
    </cfRule>
  </conditionalFormatting>
  <conditionalFormatting sqref="AF24:AF25">
    <cfRule type="expression" dxfId="374" priority="278">
      <formula>AE24="No asignado"</formula>
    </cfRule>
  </conditionalFormatting>
  <conditionalFormatting sqref="AF25">
    <cfRule type="expression" dxfId="373" priority="276">
      <formula>$P$12="No_existen"</formula>
    </cfRule>
  </conditionalFormatting>
  <conditionalFormatting sqref="AF24">
    <cfRule type="expression" dxfId="372" priority="275">
      <formula>$P$12="No_existen"</formula>
    </cfRule>
  </conditionalFormatting>
  <conditionalFormatting sqref="AT24:AU24">
    <cfRule type="cellIs" dxfId="371" priority="272" operator="equal">
      <formula>"LEVE"</formula>
    </cfRule>
    <cfRule type="cellIs" dxfId="370" priority="273" operator="equal">
      <formula>"MODERADO"</formula>
    </cfRule>
    <cfRule type="cellIs" dxfId="369" priority="274" operator="equal">
      <formula>"GRAVE"</formula>
    </cfRule>
  </conditionalFormatting>
  <conditionalFormatting sqref="AW24">
    <cfRule type="expression" dxfId="368" priority="271">
      <formula>AV24="ASUMIR"</formula>
    </cfRule>
  </conditionalFormatting>
  <conditionalFormatting sqref="AX24">
    <cfRule type="expression" dxfId="367" priority="270">
      <formula>AV24="ASUMIR"</formula>
    </cfRule>
  </conditionalFormatting>
  <conditionalFormatting sqref="V27">
    <cfRule type="expression" dxfId="366" priority="254">
      <formula>R27="No_existen"</formula>
    </cfRule>
  </conditionalFormatting>
  <conditionalFormatting sqref="AF27">
    <cfRule type="expression" dxfId="365" priority="252">
      <formula>R27="No_existen"</formula>
    </cfRule>
  </conditionalFormatting>
  <conditionalFormatting sqref="AF27:AF28">
    <cfRule type="expression" dxfId="364" priority="249">
      <formula>AE27="No asignado"</formula>
    </cfRule>
  </conditionalFormatting>
  <conditionalFormatting sqref="AF27:AF28">
    <cfRule type="expression" dxfId="363" priority="250">
      <formula>AE27="No asignado"</formula>
    </cfRule>
  </conditionalFormatting>
  <conditionalFormatting sqref="AT27">
    <cfRule type="cellIs" dxfId="362" priority="246" operator="equal">
      <formula>"LEVE"</formula>
    </cfRule>
    <cfRule type="cellIs" dxfId="361" priority="247" operator="equal">
      <formula>"MODERADO"</formula>
    </cfRule>
    <cfRule type="cellIs" dxfId="360" priority="248" operator="equal">
      <formula>"GRAVE"</formula>
    </cfRule>
  </conditionalFormatting>
  <conditionalFormatting sqref="AU27">
    <cfRule type="cellIs" dxfId="359" priority="243" operator="equal">
      <formula>"LEVE"</formula>
    </cfRule>
    <cfRule type="cellIs" dxfId="358" priority="244" operator="equal">
      <formula>"MODERADO"</formula>
    </cfRule>
    <cfRule type="cellIs" dxfId="357" priority="245" operator="equal">
      <formula>"GRAVE"</formula>
    </cfRule>
  </conditionalFormatting>
  <conditionalFormatting sqref="AW27">
    <cfRule type="expression" dxfId="356" priority="242">
      <formula>AV27="ASUMIR"</formula>
    </cfRule>
  </conditionalFormatting>
  <conditionalFormatting sqref="AX27">
    <cfRule type="expression" dxfId="355" priority="241">
      <formula>AV27="ASUMIR"</formula>
    </cfRule>
  </conditionalFormatting>
  <conditionalFormatting sqref="V30">
    <cfRule type="expression" dxfId="354" priority="240">
      <formula>R30="No_existen"</formula>
    </cfRule>
  </conditionalFormatting>
  <conditionalFormatting sqref="V31">
    <cfRule type="expression" dxfId="353" priority="239">
      <formula>R31="No_existen"</formula>
    </cfRule>
  </conditionalFormatting>
  <conditionalFormatting sqref="AF30">
    <cfRule type="expression" dxfId="352" priority="238">
      <formula>$P$11="No_existen"</formula>
    </cfRule>
  </conditionalFormatting>
  <conditionalFormatting sqref="AF30:AF31">
    <cfRule type="expression" dxfId="351" priority="237">
      <formula>AE30="No asignado"</formula>
    </cfRule>
  </conditionalFormatting>
  <conditionalFormatting sqref="AF31">
    <cfRule type="expression" dxfId="350" priority="236">
      <formula>$P$12="No_existen"</formula>
    </cfRule>
  </conditionalFormatting>
  <conditionalFormatting sqref="AT30:AU30">
    <cfRule type="cellIs" dxfId="349" priority="233" operator="equal">
      <formula>"LEVE"</formula>
    </cfRule>
    <cfRule type="cellIs" dxfId="348" priority="234" operator="equal">
      <formula>"MODERADO"</formula>
    </cfRule>
    <cfRule type="cellIs" dxfId="347" priority="235" operator="equal">
      <formula>"GRAVE"</formula>
    </cfRule>
  </conditionalFormatting>
  <conditionalFormatting sqref="AW30:AW31">
    <cfRule type="expression" dxfId="346" priority="232">
      <formula>AV30="ASUMIR"</formula>
    </cfRule>
  </conditionalFormatting>
  <conditionalFormatting sqref="AX30:AX31">
    <cfRule type="expression" dxfId="345" priority="231">
      <formula>AV30="ASUMIR"</formula>
    </cfRule>
  </conditionalFormatting>
  <conditionalFormatting sqref="V33">
    <cfRule type="expression" dxfId="344" priority="230">
      <formula>S33="No_existen"</formula>
    </cfRule>
  </conditionalFormatting>
  <conditionalFormatting sqref="V33">
    <cfRule type="expression" dxfId="343" priority="229">
      <formula>S33=""</formula>
    </cfRule>
  </conditionalFormatting>
  <conditionalFormatting sqref="AT33:AU33">
    <cfRule type="cellIs" dxfId="342" priority="226" operator="equal">
      <formula>"LEVE"</formula>
    </cfRule>
    <cfRule type="cellIs" dxfId="341" priority="227" operator="equal">
      <formula>"MODERADO"</formula>
    </cfRule>
    <cfRule type="cellIs" dxfId="340" priority="228" operator="equal">
      <formula>"GRAVE"</formula>
    </cfRule>
  </conditionalFormatting>
  <conditionalFormatting sqref="V36">
    <cfRule type="expression" dxfId="339" priority="225">
      <formula>R36="No_existen"</formula>
    </cfRule>
  </conditionalFormatting>
  <conditionalFormatting sqref="V37">
    <cfRule type="expression" dxfId="338" priority="224">
      <formula>R37="No_existen"</formula>
    </cfRule>
  </conditionalFormatting>
  <conditionalFormatting sqref="V38">
    <cfRule type="expression" dxfId="337" priority="223">
      <formula>R38="No_existen"</formula>
    </cfRule>
  </conditionalFormatting>
  <conditionalFormatting sqref="AF36">
    <cfRule type="expression" dxfId="336" priority="222">
      <formula>$P$11="No_existen"</formula>
    </cfRule>
  </conditionalFormatting>
  <conditionalFormatting sqref="AF36:AF38">
    <cfRule type="expression" dxfId="335" priority="221">
      <formula>AE36="No asignado"</formula>
    </cfRule>
  </conditionalFormatting>
  <conditionalFormatting sqref="AF37">
    <cfRule type="expression" dxfId="334" priority="220">
      <formula>$P$12="No_existen"</formula>
    </cfRule>
  </conditionalFormatting>
  <conditionalFormatting sqref="AF38">
    <cfRule type="expression" dxfId="333" priority="219">
      <formula>$P$13="No_existen"</formula>
    </cfRule>
  </conditionalFormatting>
  <conditionalFormatting sqref="AF37">
    <cfRule type="expression" dxfId="332" priority="218">
      <formula>$P$11="No_existen"</formula>
    </cfRule>
  </conditionalFormatting>
  <conditionalFormatting sqref="AT36:AU36">
    <cfRule type="cellIs" dxfId="331" priority="215" operator="equal">
      <formula>"LEVE"</formula>
    </cfRule>
    <cfRule type="cellIs" dxfId="330" priority="216" operator="equal">
      <formula>"MODERADO"</formula>
    </cfRule>
    <cfRule type="cellIs" dxfId="329" priority="217" operator="equal">
      <formula>"GRAVE"</formula>
    </cfRule>
  </conditionalFormatting>
  <conditionalFormatting sqref="V39">
    <cfRule type="expression" dxfId="328" priority="214">
      <formula>R39="No_existen"</formula>
    </cfRule>
  </conditionalFormatting>
  <conditionalFormatting sqref="V40">
    <cfRule type="expression" dxfId="327" priority="213">
      <formula>R40="No_existen"</formula>
    </cfRule>
  </conditionalFormatting>
  <conditionalFormatting sqref="V41">
    <cfRule type="expression" dxfId="326" priority="212">
      <formula>R41="No_existen"</formula>
    </cfRule>
  </conditionalFormatting>
  <conditionalFormatting sqref="AE39">
    <cfRule type="expression" dxfId="325" priority="211">
      <formula>Q39="No_existen"</formula>
    </cfRule>
  </conditionalFormatting>
  <conditionalFormatting sqref="AE40">
    <cfRule type="expression" dxfId="324" priority="210">
      <formula>Q40="No_existen"</formula>
    </cfRule>
  </conditionalFormatting>
  <conditionalFormatting sqref="AE41">
    <cfRule type="expression" dxfId="323" priority="209">
      <formula>Q41="No_existen"</formula>
    </cfRule>
  </conditionalFormatting>
  <conditionalFormatting sqref="AE39:AE41">
    <cfRule type="expression" dxfId="322" priority="207">
      <formula>AD39="No asignado"</formula>
    </cfRule>
  </conditionalFormatting>
  <conditionalFormatting sqref="AE39:AE41">
    <cfRule type="expression" dxfId="321" priority="208">
      <formula>AD39="No asignado"</formula>
    </cfRule>
  </conditionalFormatting>
  <conditionalFormatting sqref="AE40">
    <cfRule type="expression" dxfId="320" priority="206">
      <formula>$P$13="No_existen"</formula>
    </cfRule>
  </conditionalFormatting>
  <conditionalFormatting sqref="AF39">
    <cfRule type="expression" dxfId="319" priority="205">
      <formula>R39="No_existen"</formula>
    </cfRule>
  </conditionalFormatting>
  <conditionalFormatting sqref="AF40">
    <cfRule type="expression" dxfId="318" priority="204">
      <formula>R40="No_existen"</formula>
    </cfRule>
  </conditionalFormatting>
  <conditionalFormatting sqref="AF41">
    <cfRule type="expression" dxfId="317" priority="203">
      <formula>R41="No_existen"</formula>
    </cfRule>
  </conditionalFormatting>
  <conditionalFormatting sqref="AF39:AF41">
    <cfRule type="expression" dxfId="316" priority="201">
      <formula>AE39="No asignado"</formula>
    </cfRule>
  </conditionalFormatting>
  <conditionalFormatting sqref="AF39:AF41">
    <cfRule type="expression" dxfId="315" priority="202">
      <formula>AE39="No asignado"</formula>
    </cfRule>
  </conditionalFormatting>
  <conditionalFormatting sqref="AF40">
    <cfRule type="expression" dxfId="314" priority="200">
      <formula>$P$13="No_existen"</formula>
    </cfRule>
  </conditionalFormatting>
  <conditionalFormatting sqref="AT39:AU39">
    <cfRule type="cellIs" dxfId="313" priority="197" operator="equal">
      <formula>"LEVE"</formula>
    </cfRule>
    <cfRule type="cellIs" dxfId="312" priority="198" operator="equal">
      <formula>"MODERADO"</formula>
    </cfRule>
    <cfRule type="cellIs" dxfId="311" priority="199" operator="equal">
      <formula>"GRAVE"</formula>
    </cfRule>
  </conditionalFormatting>
  <conditionalFormatting sqref="V42">
    <cfRule type="expression" dxfId="310" priority="196">
      <formula>R42="No_existen"</formula>
    </cfRule>
  </conditionalFormatting>
  <conditionalFormatting sqref="AT42:AU42">
    <cfRule type="cellIs" dxfId="309" priority="193" operator="equal">
      <formula>"LEVE"</formula>
    </cfRule>
    <cfRule type="cellIs" dxfId="308" priority="194" operator="equal">
      <formula>"MODERADO"</formula>
    </cfRule>
    <cfRule type="cellIs" dxfId="307" priority="195" operator="equal">
      <formula>"GRAVE"</formula>
    </cfRule>
  </conditionalFormatting>
  <conditionalFormatting sqref="AW42">
    <cfRule type="expression" dxfId="306" priority="192">
      <formula>AV42="ASUMIR"</formula>
    </cfRule>
  </conditionalFormatting>
  <conditionalFormatting sqref="AX42">
    <cfRule type="expression" dxfId="305" priority="191">
      <formula>AV42="ASUMIR"</formula>
    </cfRule>
  </conditionalFormatting>
  <conditionalFormatting sqref="V45">
    <cfRule type="expression" dxfId="304" priority="190">
      <formula>R45="No_existen"</formula>
    </cfRule>
  </conditionalFormatting>
  <conditionalFormatting sqref="V46">
    <cfRule type="expression" dxfId="303" priority="189">
      <formula>R46="No_existen"</formula>
    </cfRule>
  </conditionalFormatting>
  <conditionalFormatting sqref="V47">
    <cfRule type="expression" dxfId="302" priority="188">
      <formula>R47="No_existen"</formula>
    </cfRule>
  </conditionalFormatting>
  <conditionalFormatting sqref="AF45">
    <cfRule type="expression" dxfId="301" priority="187">
      <formula>R45="No_existen"</formula>
    </cfRule>
  </conditionalFormatting>
  <conditionalFormatting sqref="AF46">
    <cfRule type="expression" dxfId="300" priority="186">
      <formula>R46="No_existen"</formula>
    </cfRule>
  </conditionalFormatting>
  <conditionalFormatting sqref="AF47">
    <cfRule type="expression" dxfId="299" priority="185">
      <formula>R47="No_existen"</formula>
    </cfRule>
  </conditionalFormatting>
  <conditionalFormatting sqref="AF45:AF47">
    <cfRule type="expression" dxfId="298" priority="184">
      <formula>AE45="No asignado"</formula>
    </cfRule>
  </conditionalFormatting>
  <conditionalFormatting sqref="AF46">
    <cfRule type="expression" dxfId="297" priority="183">
      <formula>R46="No_existen"</formula>
    </cfRule>
  </conditionalFormatting>
  <conditionalFormatting sqref="AF47">
    <cfRule type="expression" dxfId="296" priority="182">
      <formula>R47="No_existen"</formula>
    </cfRule>
  </conditionalFormatting>
  <conditionalFormatting sqref="AT45:AU45">
    <cfRule type="cellIs" dxfId="295" priority="179" operator="equal">
      <formula>"LEVE"</formula>
    </cfRule>
    <cfRule type="cellIs" dxfId="294" priority="180" operator="equal">
      <formula>"MODERADO"</formula>
    </cfRule>
    <cfRule type="cellIs" dxfId="293" priority="181" operator="equal">
      <formula>"GRAVE"</formula>
    </cfRule>
  </conditionalFormatting>
  <conditionalFormatting sqref="AW45:AW46">
    <cfRule type="expression" dxfId="292" priority="178">
      <formula>AV45="ASUMIR"</formula>
    </cfRule>
  </conditionalFormatting>
  <conditionalFormatting sqref="AW47">
    <cfRule type="expression" dxfId="291" priority="177">
      <formula>AV47="ASUMIR"</formula>
    </cfRule>
  </conditionalFormatting>
  <conditionalFormatting sqref="AX47">
    <cfRule type="expression" dxfId="290" priority="176">
      <formula>AV47="ASUMIR"</formula>
    </cfRule>
  </conditionalFormatting>
  <conditionalFormatting sqref="AX45:AX46">
    <cfRule type="expression" dxfId="289" priority="175">
      <formula>AV45="ASUMIR"</formula>
    </cfRule>
  </conditionalFormatting>
  <conditionalFormatting sqref="V48">
    <cfRule type="expression" dxfId="288" priority="174">
      <formula>R48="No_existen"</formula>
    </cfRule>
  </conditionalFormatting>
  <conditionalFormatting sqref="V49">
    <cfRule type="expression" dxfId="287" priority="173">
      <formula>R49="No_existen"</formula>
    </cfRule>
  </conditionalFormatting>
  <conditionalFormatting sqref="V50">
    <cfRule type="expression" dxfId="286" priority="172">
      <formula>R50="No_existen"</formula>
    </cfRule>
  </conditionalFormatting>
  <conditionalFormatting sqref="AF48">
    <cfRule type="expression" dxfId="285" priority="171">
      <formula>$P$11="No_existen"</formula>
    </cfRule>
  </conditionalFormatting>
  <conditionalFormatting sqref="AF48:AF50">
    <cfRule type="expression" dxfId="284" priority="170">
      <formula>AE48="No asignado"</formula>
    </cfRule>
  </conditionalFormatting>
  <conditionalFormatting sqref="AF49">
    <cfRule type="expression" dxfId="283" priority="169">
      <formula>$P$12="No_existen"</formula>
    </cfRule>
  </conditionalFormatting>
  <conditionalFormatting sqref="AF50">
    <cfRule type="expression" dxfId="282" priority="168">
      <formula>$P$13="No_existen"</formula>
    </cfRule>
  </conditionalFormatting>
  <conditionalFormatting sqref="AF50">
    <cfRule type="expression" dxfId="281" priority="167">
      <formula>$P$12="No_existen"</formula>
    </cfRule>
  </conditionalFormatting>
  <conditionalFormatting sqref="AT48:AU48">
    <cfRule type="cellIs" dxfId="280" priority="164" operator="equal">
      <formula>"LEVE"</formula>
    </cfRule>
    <cfRule type="cellIs" dxfId="279" priority="165" operator="equal">
      <formula>"MODERADO"</formula>
    </cfRule>
    <cfRule type="cellIs" dxfId="278" priority="166" operator="equal">
      <formula>"GRAVE"</formula>
    </cfRule>
  </conditionalFormatting>
  <conditionalFormatting sqref="AW48:AW50">
    <cfRule type="expression" dxfId="277" priority="163">
      <formula>AV48="ASUMIR"</formula>
    </cfRule>
  </conditionalFormatting>
  <conditionalFormatting sqref="AX48:AX50">
    <cfRule type="expression" dxfId="276" priority="162">
      <formula>AV48="ASUMIR"</formula>
    </cfRule>
  </conditionalFormatting>
  <conditionalFormatting sqref="V51">
    <cfRule type="expression" dxfId="275" priority="161">
      <formula>R51="No_existen"</formula>
    </cfRule>
  </conditionalFormatting>
  <conditionalFormatting sqref="AF51">
    <cfRule type="expression" dxfId="274" priority="160">
      <formula>$P$11="No_existen"</formula>
    </cfRule>
  </conditionalFormatting>
  <conditionalFormatting sqref="AF51">
    <cfRule type="expression" dxfId="273" priority="159">
      <formula>AE51="No asignado"</formula>
    </cfRule>
  </conditionalFormatting>
  <conditionalFormatting sqref="AT51:AU51">
    <cfRule type="cellIs" dxfId="272" priority="156" operator="equal">
      <formula>"LEVE"</formula>
    </cfRule>
    <cfRule type="cellIs" dxfId="271" priority="157" operator="equal">
      <formula>"MODERADO"</formula>
    </cfRule>
    <cfRule type="cellIs" dxfId="270" priority="158" operator="equal">
      <formula>"GRAVE"</formula>
    </cfRule>
  </conditionalFormatting>
  <conditionalFormatting sqref="AW51:AW52">
    <cfRule type="expression" dxfId="269" priority="155">
      <formula>AV51="ASUMIR"</formula>
    </cfRule>
  </conditionalFormatting>
  <conditionalFormatting sqref="AX51:AX52">
    <cfRule type="expression" dxfId="268" priority="154">
      <formula>AV51="ASUMIR"</formula>
    </cfRule>
  </conditionalFormatting>
  <conditionalFormatting sqref="V54:V56">
    <cfRule type="expression" dxfId="267" priority="153">
      <formula>S54="No_existen"</formula>
    </cfRule>
  </conditionalFormatting>
  <conditionalFormatting sqref="V55:V56">
    <cfRule type="expression" dxfId="266" priority="152">
      <formula>S55=""</formula>
    </cfRule>
  </conditionalFormatting>
  <conditionalFormatting sqref="AF54">
    <cfRule type="expression" dxfId="265" priority="151">
      <formula>$P$11="No_existen"</formula>
    </cfRule>
  </conditionalFormatting>
  <conditionalFormatting sqref="AF54:AF56">
    <cfRule type="expression" dxfId="264" priority="150">
      <formula>AE54="No asignado"</formula>
    </cfRule>
  </conditionalFormatting>
  <conditionalFormatting sqref="AF55">
    <cfRule type="expression" dxfId="263" priority="149">
      <formula>$P$12="No_existen"</formula>
    </cfRule>
  </conditionalFormatting>
  <conditionalFormatting sqref="AF56">
    <cfRule type="expression" dxfId="262" priority="148">
      <formula>$P$13="No_existen"</formula>
    </cfRule>
  </conditionalFormatting>
  <conditionalFormatting sqref="AT54:AU54">
    <cfRule type="cellIs" dxfId="261" priority="145" operator="equal">
      <formula>"LEVE"</formula>
    </cfRule>
    <cfRule type="cellIs" dxfId="260" priority="146" operator="equal">
      <formula>"MODERADO"</formula>
    </cfRule>
    <cfRule type="cellIs" dxfId="259" priority="147" operator="equal">
      <formula>"GRAVE"</formula>
    </cfRule>
  </conditionalFormatting>
  <conditionalFormatting sqref="V57:V59">
    <cfRule type="expression" dxfId="258" priority="144">
      <formula>S57="No_existen"</formula>
    </cfRule>
  </conditionalFormatting>
  <conditionalFormatting sqref="V57:V59">
    <cfRule type="expression" dxfId="257" priority="143">
      <formula>S57=""</formula>
    </cfRule>
  </conditionalFormatting>
  <conditionalFormatting sqref="AF57">
    <cfRule type="expression" dxfId="256" priority="142">
      <formula>R57="No_existen"</formula>
    </cfRule>
  </conditionalFormatting>
  <conditionalFormatting sqref="AF58">
    <cfRule type="expression" dxfId="255" priority="141">
      <formula>R58="No_existen"</formula>
    </cfRule>
  </conditionalFormatting>
  <conditionalFormatting sqref="AF59">
    <cfRule type="expression" dxfId="254" priority="140">
      <formula>R59="No_existen"</formula>
    </cfRule>
  </conditionalFormatting>
  <conditionalFormatting sqref="AF57:AF59">
    <cfRule type="expression" dxfId="253" priority="138">
      <formula>AE57="No asignado"</formula>
    </cfRule>
  </conditionalFormatting>
  <conditionalFormatting sqref="AF57:AF59">
    <cfRule type="expression" dxfId="252" priority="139">
      <formula>AE57="No asignado"</formula>
    </cfRule>
  </conditionalFormatting>
  <conditionalFormatting sqref="AT57:AU57">
    <cfRule type="cellIs" dxfId="251" priority="135" operator="equal">
      <formula>"LEVE"</formula>
    </cfRule>
    <cfRule type="cellIs" dxfId="250" priority="136" operator="equal">
      <formula>"MODERADO"</formula>
    </cfRule>
    <cfRule type="cellIs" dxfId="249" priority="137" operator="equal">
      <formula>"GRAVE"</formula>
    </cfRule>
  </conditionalFormatting>
  <conditionalFormatting sqref="AV57">
    <cfRule type="expression" dxfId="248" priority="133">
      <formula>AU57="ASUMIR"</formula>
    </cfRule>
  </conditionalFormatting>
  <conditionalFormatting sqref="AX57">
    <cfRule type="expression" dxfId="247" priority="132">
      <formula>AV57="ASUMIR"</formula>
    </cfRule>
  </conditionalFormatting>
  <conditionalFormatting sqref="AW57">
    <cfRule type="expression" dxfId="246" priority="131">
      <formula>AV57="ASUMIR"</formula>
    </cfRule>
  </conditionalFormatting>
  <conditionalFormatting sqref="V62">
    <cfRule type="expression" dxfId="245" priority="130">
      <formula>R62="No_existen"</formula>
    </cfRule>
  </conditionalFormatting>
  <conditionalFormatting sqref="V60:V61">
    <cfRule type="expression" dxfId="244" priority="129">
      <formula>S60="No_existen"</formula>
    </cfRule>
  </conditionalFormatting>
  <conditionalFormatting sqref="V60:V61">
    <cfRule type="expression" dxfId="243" priority="128">
      <formula>S60=""</formula>
    </cfRule>
  </conditionalFormatting>
  <conditionalFormatting sqref="V63:V64">
    <cfRule type="expression" dxfId="242" priority="127">
      <formula>S63="No_existen"</formula>
    </cfRule>
  </conditionalFormatting>
  <conditionalFormatting sqref="V63:V64">
    <cfRule type="expression" dxfId="241" priority="126">
      <formula>S63=""</formula>
    </cfRule>
  </conditionalFormatting>
  <conditionalFormatting sqref="AF60">
    <cfRule type="expression" dxfId="240" priority="125">
      <formula>R60="No_existen"</formula>
    </cfRule>
  </conditionalFormatting>
  <conditionalFormatting sqref="AF61">
    <cfRule type="expression" dxfId="239" priority="124">
      <formula>R61="No_existen"</formula>
    </cfRule>
  </conditionalFormatting>
  <conditionalFormatting sqref="AF62">
    <cfRule type="expression" dxfId="238" priority="123">
      <formula>R62="No_existen"</formula>
    </cfRule>
  </conditionalFormatting>
  <conditionalFormatting sqref="AF63:AF64">
    <cfRule type="expression" dxfId="237" priority="119">
      <formula>AE63="No asignado"</formula>
    </cfRule>
    <cfRule type="expression" dxfId="236" priority="122">
      <formula>R63="No_existen"</formula>
    </cfRule>
  </conditionalFormatting>
  <conditionalFormatting sqref="AF60:AF62">
    <cfRule type="expression" dxfId="235" priority="120">
      <formula>AE60="No asignado"</formula>
    </cfRule>
  </conditionalFormatting>
  <conditionalFormatting sqref="AF60:AF64">
    <cfRule type="expression" dxfId="234" priority="121">
      <formula>AE60="No asignado"</formula>
    </cfRule>
  </conditionalFormatting>
  <conditionalFormatting sqref="AF60:AF61">
    <cfRule type="expression" dxfId="233" priority="118">
      <formula>R60="No_existen"</formula>
    </cfRule>
  </conditionalFormatting>
  <conditionalFormatting sqref="AF60:AF61">
    <cfRule type="expression" dxfId="232" priority="117">
      <formula>AE60="No asignado"</formula>
    </cfRule>
  </conditionalFormatting>
  <conditionalFormatting sqref="AT60:AU60">
    <cfRule type="cellIs" dxfId="231" priority="114" operator="equal">
      <formula>"LEVE"</formula>
    </cfRule>
    <cfRule type="cellIs" dxfId="230" priority="115" operator="equal">
      <formula>"MODERADO"</formula>
    </cfRule>
    <cfRule type="cellIs" dxfId="229" priority="116" operator="equal">
      <formula>"GRAVE"</formula>
    </cfRule>
  </conditionalFormatting>
  <conditionalFormatting sqref="AT63">
    <cfRule type="cellIs" dxfId="228" priority="111" operator="equal">
      <formula>"LEVE"</formula>
    </cfRule>
    <cfRule type="cellIs" dxfId="227" priority="112" operator="equal">
      <formula>"MODERADO"</formula>
    </cfRule>
    <cfRule type="cellIs" dxfId="226" priority="113" operator="equal">
      <formula>"GRAVE"</formula>
    </cfRule>
  </conditionalFormatting>
  <conditionalFormatting sqref="AU63">
    <cfRule type="cellIs" dxfId="225" priority="108" operator="equal">
      <formula>"LEVE"</formula>
    </cfRule>
    <cfRule type="cellIs" dxfId="224" priority="109" operator="equal">
      <formula>"MODERADO"</formula>
    </cfRule>
    <cfRule type="cellIs" dxfId="223" priority="110" operator="equal">
      <formula>"GRAVE"</formula>
    </cfRule>
  </conditionalFormatting>
  <conditionalFormatting sqref="AW60:AW62">
    <cfRule type="expression" dxfId="222" priority="107">
      <formula>AV60="ASUMIR"</formula>
    </cfRule>
  </conditionalFormatting>
  <conditionalFormatting sqref="AX60:AX63">
    <cfRule type="expression" dxfId="221" priority="106">
      <formula>AV60="ASUMIR"</formula>
    </cfRule>
  </conditionalFormatting>
  <conditionalFormatting sqref="AW63">
    <cfRule type="expression" dxfId="220" priority="105">
      <formula>AV63="ASUMIR"</formula>
    </cfRule>
  </conditionalFormatting>
  <conditionalFormatting sqref="V66:V68">
    <cfRule type="expression" dxfId="219" priority="104">
      <formula>S66="No_existen"</formula>
    </cfRule>
  </conditionalFormatting>
  <conditionalFormatting sqref="V66:V68">
    <cfRule type="expression" dxfId="218" priority="103">
      <formula>S66=""</formula>
    </cfRule>
  </conditionalFormatting>
  <conditionalFormatting sqref="V69:V71">
    <cfRule type="expression" dxfId="217" priority="102">
      <formula>S69="No_existen"</formula>
    </cfRule>
  </conditionalFormatting>
  <conditionalFormatting sqref="V69:V71">
    <cfRule type="expression" dxfId="216" priority="101">
      <formula>S69=""</formula>
    </cfRule>
  </conditionalFormatting>
  <conditionalFormatting sqref="V73">
    <cfRule type="expression" dxfId="215" priority="100">
      <formula>S73="No_existen"</formula>
    </cfRule>
  </conditionalFormatting>
  <conditionalFormatting sqref="V73">
    <cfRule type="expression" dxfId="214" priority="99">
      <formula>S73=""</formula>
    </cfRule>
  </conditionalFormatting>
  <conditionalFormatting sqref="V72">
    <cfRule type="expression" dxfId="213" priority="98">
      <formula>S72="No_existen"</formula>
    </cfRule>
  </conditionalFormatting>
  <conditionalFormatting sqref="V72">
    <cfRule type="expression" dxfId="212" priority="97">
      <formula>S72=""</formula>
    </cfRule>
  </conditionalFormatting>
  <conditionalFormatting sqref="V74">
    <cfRule type="expression" dxfId="211" priority="96">
      <formula>R74="No_existen"</formula>
    </cfRule>
  </conditionalFormatting>
  <conditionalFormatting sqref="AF66">
    <cfRule type="expression" dxfId="210" priority="95">
      <formula>R66="No_existen"</formula>
    </cfRule>
  </conditionalFormatting>
  <conditionalFormatting sqref="AF67">
    <cfRule type="expression" dxfId="209" priority="94">
      <formula>R67="No_existen"</formula>
    </cfRule>
  </conditionalFormatting>
  <conditionalFormatting sqref="AF68">
    <cfRule type="expression" dxfId="208" priority="93">
      <formula>R68="No_existen"</formula>
    </cfRule>
  </conditionalFormatting>
  <conditionalFormatting sqref="AF69">
    <cfRule type="expression" dxfId="207" priority="92">
      <formula>R69="No_existen"</formula>
    </cfRule>
  </conditionalFormatting>
  <conditionalFormatting sqref="AF70">
    <cfRule type="expression" dxfId="206" priority="91">
      <formula>R70="No_existen"</formula>
    </cfRule>
  </conditionalFormatting>
  <conditionalFormatting sqref="AF71">
    <cfRule type="expression" dxfId="205" priority="90">
      <formula>R71="No_existen"</formula>
    </cfRule>
  </conditionalFormatting>
  <conditionalFormatting sqref="AF66:AF68">
    <cfRule type="expression" dxfId="204" priority="88">
      <formula>AE66="No asignado"</formula>
    </cfRule>
  </conditionalFormatting>
  <conditionalFormatting sqref="AF69:AF71">
    <cfRule type="expression" dxfId="203" priority="87">
      <formula>AE69="No asignado"</formula>
    </cfRule>
  </conditionalFormatting>
  <conditionalFormatting sqref="AF66:AF71">
    <cfRule type="expression" dxfId="202" priority="89">
      <formula>AE66="No asignado"</formula>
    </cfRule>
  </conditionalFormatting>
  <conditionalFormatting sqref="AF67">
    <cfRule type="expression" dxfId="201" priority="86">
      <formula>$P$11="No_existen"</formula>
    </cfRule>
  </conditionalFormatting>
  <conditionalFormatting sqref="AF68">
    <cfRule type="expression" dxfId="200" priority="85">
      <formula>R68="No_existen"</formula>
    </cfRule>
  </conditionalFormatting>
  <conditionalFormatting sqref="AF70">
    <cfRule type="expression" dxfId="199" priority="84">
      <formula>R70="No_existen"</formula>
    </cfRule>
  </conditionalFormatting>
  <conditionalFormatting sqref="AF71">
    <cfRule type="expression" dxfId="198" priority="83">
      <formula>R71="No_existen"</formula>
    </cfRule>
  </conditionalFormatting>
  <conditionalFormatting sqref="AF74">
    <cfRule type="expression" dxfId="197" priority="80">
      <formula>AE74="No asignado"</formula>
    </cfRule>
    <cfRule type="expression" dxfId="196" priority="82">
      <formula>R74="No_existen"</formula>
    </cfRule>
  </conditionalFormatting>
  <conditionalFormatting sqref="AF74">
    <cfRule type="expression" dxfId="195" priority="81">
      <formula>AE74="No asignado"</formula>
    </cfRule>
  </conditionalFormatting>
  <conditionalFormatting sqref="AF72">
    <cfRule type="expression" dxfId="194" priority="79">
      <formula>R72="No_existen"</formula>
    </cfRule>
  </conditionalFormatting>
  <conditionalFormatting sqref="AF73">
    <cfRule type="expression" dxfId="193" priority="78">
      <formula>R73="No_existen"</formula>
    </cfRule>
  </conditionalFormatting>
  <conditionalFormatting sqref="AF72:AF73">
    <cfRule type="expression" dxfId="192" priority="76">
      <formula>AE72="No asignado"</formula>
    </cfRule>
  </conditionalFormatting>
  <conditionalFormatting sqref="AF72:AF73">
    <cfRule type="expression" dxfId="191" priority="77">
      <formula>AE72="No asignado"</formula>
    </cfRule>
  </conditionalFormatting>
  <conditionalFormatting sqref="AF72">
    <cfRule type="expression" dxfId="190" priority="75">
      <formula>R72="No_existen"</formula>
    </cfRule>
  </conditionalFormatting>
  <conditionalFormatting sqref="AF73">
    <cfRule type="expression" dxfId="189" priority="74">
      <formula>R73="No_existen"</formula>
    </cfRule>
  </conditionalFormatting>
  <conditionalFormatting sqref="AU66">
    <cfRule type="cellIs" dxfId="188" priority="71" operator="equal">
      <formula>"LEVE"</formula>
    </cfRule>
    <cfRule type="cellIs" dxfId="187" priority="72" operator="equal">
      <formula>"MODERADO"</formula>
    </cfRule>
    <cfRule type="cellIs" dxfId="186" priority="73" operator="equal">
      <formula>"GRAVE"</formula>
    </cfRule>
  </conditionalFormatting>
  <conditionalFormatting sqref="AT66">
    <cfRule type="cellIs" dxfId="185" priority="68" operator="equal">
      <formula>"LEVE"</formula>
    </cfRule>
    <cfRule type="cellIs" dxfId="184" priority="69" operator="equal">
      <formula>"MODERADO"</formula>
    </cfRule>
    <cfRule type="cellIs" dxfId="183" priority="70" operator="equal">
      <formula>"GRAVE"</formula>
    </cfRule>
  </conditionalFormatting>
  <conditionalFormatting sqref="AT69:AU69">
    <cfRule type="cellIs" dxfId="182" priority="65" operator="equal">
      <formula>"LEVE"</formula>
    </cfRule>
    <cfRule type="cellIs" dxfId="181" priority="66" operator="equal">
      <formula>"MODERADO"</formula>
    </cfRule>
    <cfRule type="cellIs" dxfId="180" priority="67" operator="equal">
      <formula>"GRAVE"</formula>
    </cfRule>
  </conditionalFormatting>
  <conditionalFormatting sqref="AT72">
    <cfRule type="cellIs" dxfId="179" priority="62" operator="equal">
      <formula>"LEVE"</formula>
    </cfRule>
    <cfRule type="cellIs" dxfId="178" priority="63" operator="equal">
      <formula>"MODERADO"</formula>
    </cfRule>
    <cfRule type="cellIs" dxfId="177" priority="64" operator="equal">
      <formula>"GRAVE"</formula>
    </cfRule>
  </conditionalFormatting>
  <conditionalFormatting sqref="AU72">
    <cfRule type="cellIs" dxfId="176" priority="59" operator="equal">
      <formula>"LEVE"</formula>
    </cfRule>
    <cfRule type="cellIs" dxfId="175" priority="60" operator="equal">
      <formula>"MODERADO"</formula>
    </cfRule>
    <cfRule type="cellIs" dxfId="174" priority="61" operator="equal">
      <formula>"GRAVE"</formula>
    </cfRule>
  </conditionalFormatting>
  <conditionalFormatting sqref="AW66:AW68">
    <cfRule type="expression" dxfId="173" priority="58">
      <formula>AV66="ASUMIR"</formula>
    </cfRule>
  </conditionalFormatting>
  <conditionalFormatting sqref="AY66:AY68">
    <cfRule type="expression" dxfId="172" priority="56">
      <formula>AV66&lt;&gt;"COMPARTIR"</formula>
    </cfRule>
    <cfRule type="expression" dxfId="171" priority="57">
      <formula>AV66="ASUMIR"</formula>
    </cfRule>
  </conditionalFormatting>
  <conditionalFormatting sqref="AX66:AX68">
    <cfRule type="expression" dxfId="170" priority="55">
      <formula>AV66="ASUMIR"</formula>
    </cfRule>
  </conditionalFormatting>
  <conditionalFormatting sqref="AX69">
    <cfRule type="expression" dxfId="169" priority="54">
      <formula>AV69="ASUMIR"</formula>
    </cfRule>
  </conditionalFormatting>
  <conditionalFormatting sqref="AX72:AX73">
    <cfRule type="expression" dxfId="168" priority="53">
      <formula>AV72="ASUMIR"</formula>
    </cfRule>
  </conditionalFormatting>
  <conditionalFormatting sqref="AW72:AW73">
    <cfRule type="expression" dxfId="167" priority="52">
      <formula>AV72="ASUMIR"</formula>
    </cfRule>
  </conditionalFormatting>
  <conditionalFormatting sqref="V75:V76">
    <cfRule type="expression" dxfId="166" priority="50">
      <formula>S75="No_existen"</formula>
    </cfRule>
  </conditionalFormatting>
  <conditionalFormatting sqref="V75:V76">
    <cfRule type="expression" dxfId="165" priority="49">
      <formula>S75=""</formula>
    </cfRule>
  </conditionalFormatting>
  <conditionalFormatting sqref="AF75">
    <cfRule type="expression" dxfId="164" priority="46">
      <formula>R75="No_existen"</formula>
    </cfRule>
  </conditionalFormatting>
  <conditionalFormatting sqref="AF76">
    <cfRule type="expression" dxfId="163" priority="45">
      <formula>R76="No_existen"</formula>
    </cfRule>
  </conditionalFormatting>
  <conditionalFormatting sqref="AF75:AF76">
    <cfRule type="expression" dxfId="162" priority="43">
      <formula>AE75="No asignado"</formula>
    </cfRule>
  </conditionalFormatting>
  <conditionalFormatting sqref="AF75:AF76">
    <cfRule type="expression" dxfId="161" priority="44">
      <formula>AE75="No asignado"</formula>
    </cfRule>
  </conditionalFormatting>
  <conditionalFormatting sqref="AF76">
    <cfRule type="expression" dxfId="160" priority="42">
      <formula>R76="No_existen"</formula>
    </cfRule>
  </conditionalFormatting>
  <conditionalFormatting sqref="AT75:AU75">
    <cfRule type="cellIs" dxfId="159" priority="36" operator="equal">
      <formula>"LEVE"</formula>
    </cfRule>
    <cfRule type="cellIs" dxfId="158" priority="37" operator="equal">
      <formula>"MODERADO"</formula>
    </cfRule>
    <cfRule type="cellIs" dxfId="157" priority="38" operator="equal">
      <formula>"GRAVE"</formula>
    </cfRule>
  </conditionalFormatting>
  <conditionalFormatting sqref="AY75">
    <cfRule type="expression" dxfId="156" priority="30">
      <formula>AV75&lt;&gt;"COMPARTIR"</formula>
    </cfRule>
    <cfRule type="expression" dxfId="155" priority="31">
      <formula>AV75="ASUMIR"</formula>
    </cfRule>
  </conditionalFormatting>
  <conditionalFormatting sqref="AW75">
    <cfRule type="expression" dxfId="154" priority="29">
      <formula>AV75="ASUMIR"</formula>
    </cfRule>
  </conditionalFormatting>
  <conditionalFormatting sqref="AX75">
    <cfRule type="expression" dxfId="153" priority="28">
      <formula>AV75="ASUMIR"</formula>
    </cfRule>
  </conditionalFormatting>
  <conditionalFormatting sqref="V10">
    <cfRule type="expression" dxfId="152" priority="773">
      <formula>S11="No_existen"</formula>
    </cfRule>
  </conditionalFormatting>
  <conditionalFormatting sqref="V10">
    <cfRule type="expression" dxfId="151" priority="775">
      <formula>S11=""</formula>
    </cfRule>
  </conditionalFormatting>
  <conditionalFormatting sqref="AT78:AU78">
    <cfRule type="cellIs" dxfId="150" priority="25" operator="equal">
      <formula>"LEVE"</formula>
    </cfRule>
    <cfRule type="cellIs" dxfId="149" priority="26" operator="equal">
      <formula>"MODERADO"</formula>
    </cfRule>
    <cfRule type="cellIs" dxfId="148" priority="27" operator="equal">
      <formula>"GRAVE"</formula>
    </cfRule>
  </conditionalFormatting>
  <conditionalFormatting sqref="AW78:AW80">
    <cfRule type="expression" dxfId="147" priority="24">
      <formula>AV78="ASUMIR"</formula>
    </cfRule>
  </conditionalFormatting>
  <conditionalFormatting sqref="AX78:AX80">
    <cfRule type="expression" dxfId="146" priority="23">
      <formula>AV78="ASUMIR"</formula>
    </cfRule>
  </conditionalFormatting>
  <conditionalFormatting sqref="V81">
    <cfRule type="expression" dxfId="145" priority="22">
      <formula>R81="No_existen"</formula>
    </cfRule>
  </conditionalFormatting>
  <conditionalFormatting sqref="V82">
    <cfRule type="expression" dxfId="144" priority="21">
      <formula>R82="No_existen"</formula>
    </cfRule>
  </conditionalFormatting>
  <conditionalFormatting sqref="AA81:AA82">
    <cfRule type="expression" dxfId="143" priority="17">
      <formula>Z81="Semiautomatico"</formula>
    </cfRule>
    <cfRule type="expression" dxfId="142" priority="18">
      <formula>Z81="Manual"</formula>
    </cfRule>
    <cfRule type="expression" dxfId="141" priority="20">
      <formula>R81="No_existen"</formula>
    </cfRule>
  </conditionalFormatting>
  <conditionalFormatting sqref="AA81:AA82">
    <cfRule type="expression" dxfId="140" priority="19">
      <formula>R81="No_existen"</formula>
    </cfRule>
  </conditionalFormatting>
  <conditionalFormatting sqref="AF81">
    <cfRule type="expression" dxfId="139" priority="16">
      <formula>$P$11="No_existen"</formula>
    </cfRule>
  </conditionalFormatting>
  <conditionalFormatting sqref="AF81">
    <cfRule type="expression" dxfId="138" priority="15">
      <formula>AE81="No asignado"</formula>
    </cfRule>
  </conditionalFormatting>
  <conditionalFormatting sqref="AF82">
    <cfRule type="expression" dxfId="137" priority="14">
      <formula>$P$11="No_existen"</formula>
    </cfRule>
  </conditionalFormatting>
  <conditionalFormatting sqref="AF82">
    <cfRule type="expression" dxfId="136" priority="13">
      <formula>AE82="No asignado"</formula>
    </cfRule>
  </conditionalFormatting>
  <conditionalFormatting sqref="AT81">
    <cfRule type="cellIs" dxfId="135" priority="10" operator="equal">
      <formula>"LEVE"</formula>
    </cfRule>
    <cfRule type="cellIs" dxfId="134" priority="11" operator="equal">
      <formula>"MODERADO"</formula>
    </cfRule>
    <cfRule type="cellIs" dxfId="133" priority="12" operator="equal">
      <formula>"GRAVE"</formula>
    </cfRule>
  </conditionalFormatting>
  <conditionalFormatting sqref="AU81">
    <cfRule type="cellIs" dxfId="132" priority="7" operator="equal">
      <formula>"LEVE"</formula>
    </cfRule>
    <cfRule type="cellIs" dxfId="131" priority="8" operator="equal">
      <formula>"MODERADO"</formula>
    </cfRule>
    <cfRule type="cellIs" dxfId="130" priority="9" operator="equal">
      <formula>"GRAVE"</formula>
    </cfRule>
  </conditionalFormatting>
  <conditionalFormatting sqref="AW81">
    <cfRule type="expression" dxfId="129" priority="6">
      <formula>AV81="ASUMIR"</formula>
    </cfRule>
  </conditionalFormatting>
  <conditionalFormatting sqref="AX81">
    <cfRule type="expression" dxfId="128" priority="5">
      <formula>AV81="ASUMIR"</formula>
    </cfRule>
  </conditionalFormatting>
  <conditionalFormatting sqref="AW82">
    <cfRule type="expression" dxfId="127" priority="4">
      <formula>AV82="ASUMIR"</formula>
    </cfRule>
  </conditionalFormatting>
  <conditionalFormatting sqref="AX82">
    <cfRule type="expression" dxfId="126" priority="3">
      <formula>AV82="ASUMIR"</formula>
    </cfRule>
  </conditionalFormatting>
  <conditionalFormatting sqref="AY82">
    <cfRule type="expression" dxfId="125" priority="1">
      <formula>AV82&lt;&gt;"COMPARTIR"</formula>
    </cfRule>
    <cfRule type="expression" dxfId="124" priority="2">
      <formula>AV82="ASUMIR"</formula>
    </cfRule>
  </conditionalFormatting>
  <dataValidations xWindow="1006" yWindow="313" count="98">
    <dataValidation type="list" allowBlank="1" showInputMessage="1" showErrorMessage="1" errorTitle="DATO NO VALIDO" error="CELDA DE SELECCIÓN - NO CAMBIAR CONFIGURACIÓN" promptTitle="IMPACTO" prompt="Seleccione el nivel de impacto del riesgo" sqref="O9:O11">
      <formula1>INDIRECT($I$9)</formula1>
    </dataValidation>
    <dataValidation type="list" allowBlank="1" showInputMessage="1" showErrorMessage="1" promptTitle="TRATAMIENTO DEL RIESGO" prompt="Defina el tratamiento que se le dará al riesgo" sqref="AV21:AV23">
      <formula1>INDIRECT($AS$21)</formula1>
    </dataValidation>
    <dataValidation type="list" allowBlank="1" showInputMessage="1" showErrorMessage="1" promptTitle="TRATAMIENTO DEL RIESGO" prompt="Defina el tratamiento que se le dará al riesgo" sqref="AV18:AV20">
      <formula1>INDIRECT($AS$18)</formula1>
    </dataValidation>
    <dataValidation type="list" allowBlank="1" showInputMessage="1" showErrorMessage="1" promptTitle="TRATAMIENTO DEL RIESGO" prompt="Defina el tratamiento que se le dará al riesgo" sqref="AV15:AV17">
      <formula1>INDIRECT($AS$15)</formula1>
    </dataValidation>
    <dataValidation type="list" allowBlank="1" showInputMessage="1" showErrorMessage="1" promptTitle="TRATAMIENTO DEL RIESGO" prompt="Defina el tratamiento que se le dará al riesgo" sqref="AV12:AV14">
      <formula1>INDIRECT($AS$12)</formula1>
    </dataValidation>
    <dataValidation type="list" allowBlank="1" showInputMessage="1" showErrorMessage="1" promptTitle="TRATAMIENTO DEL RIESGO" prompt="Defina el tratamiento que se le dará al riesgo" sqref="AV9:AV11">
      <formula1>INDIRECT($AS$9)</formula1>
    </dataValidation>
    <dataValidation allowBlank="1" showInputMessage="1" showErrorMessage="1" prompt="Identiique aquellas principales consecuencias que se pueden presentar al momento de que se materialice el riesgo" sqref="L9 L15 L12 L18:L78"/>
    <dataValidation allowBlank="1" showInputMessage="1" showErrorMessage="1" prompt="Describa brevemente en qué consiste el riesgo" sqref="K9 K15 K12 K18:K78 K81"/>
    <dataValidation allowBlank="1" showInputMessage="1" showErrorMessage="1" promptTitle="CONTROL" prompt="Defina el estado del control asociado al riesgo" sqref="S51:U51 S54:U54 S57:U57 S60:U60 S63:U63 S42:U42 S12:U12 S9:U9 S24:U24 S27:U27 S30:U30 S33:U33 S36:U36 S39:U39 S45:U45 S69:U69 S18:U18 S15:U15 S21:U21 S48:U48 S10:S11 S13:S14 S16:S17 S19:S20 S22:S23 S25:S26 S28:S29 S31:S32 S34:S35 S37:S38 S40:S41 S43:S44 S46:S47 S49:S50 S52:S53 S55:S56 S58:S59 S61:S62 S64:S65 S67:S68 S66:U66 T72:U72 T75:U75 S70:S83 T78:U78 T81:U81"/>
    <dataValidation allowBlank="1" showInputMessage="1" showErrorMessage="1" promptTitle="INDICADOR  DEL RIESGO" prompt="Establezca un indicador que permita monitorear el riesgo" sqref="BA9 BA12:BA71"/>
    <dataValidation type="list" allowBlank="1" showInputMessage="1" showErrorMessage="1" sqref="G11">
      <formula1>INDIRECT($F$11)</formula1>
    </dataValidation>
    <dataValidation type="list" allowBlank="1" showInputMessage="1" showErrorMessage="1" prompt="Seleccione el tipo de Factor establecido en el contexto" sqref="F9">
      <formula1>FACTOR</formula1>
    </dataValidation>
    <dataValidation type="list" allowBlank="1" showInputMessage="1" showErrorMessage="1" prompt="De acuerdo al tipo factor seleccionado (interno o externo) seleccione el factor específico" sqref="G9">
      <formula1>INDIRECT($F$9)</formula1>
    </dataValidation>
    <dataValidation type="list" allowBlank="1" showInputMessage="1" showErrorMessage="1" errorTitle="DATO NO VALIDO" error="CELDA DE SELECCIÓN - NO CAMBIAR CONFIGURACIÓN" promptTitle="IMPACTO" prompt="Seleccione el nivel de impacto del riesgo" sqref="O12:O14">
      <formula1>INDIRECT($I$12)</formula1>
    </dataValidation>
    <dataValidation type="list" allowBlank="1" showInputMessage="1" showErrorMessage="1" errorTitle="DATO NO VALIDO" error="CELDA DE SELECCIÓN - NO CAMBIAR CONFIGURACIÓN" promptTitle="IMPACTO" prompt="Seleccione el nivel de impacto del riesgo" sqref="O15:O17">
      <formula1>INDIRECT($I$15)</formula1>
    </dataValidation>
    <dataValidation type="list" allowBlank="1" showInputMessage="1" showErrorMessage="1" errorTitle="DATO NO VALIDO" error="CELDA DE SELECCIÓN - NO CAMBIAR CONFIGURACIÓN" promptTitle="IMPACTO" prompt="Seleccione el nivel de impacto del riesgo" sqref="O18:O20">
      <formula1>INDIRECT($I$18)</formula1>
    </dataValidation>
    <dataValidation type="list" allowBlank="1" showInputMessage="1" showErrorMessage="1" errorTitle="DATO NO VALIDO" error="CELDA DE SELECCIÓN - NO CAMBIAR CONFIGURACIÓN" promptTitle="IMPACTO" prompt="Seleccione el nivel de impacto del riesgo" sqref="O21:O23">
      <formula1>INDIRECT($I$21)</formula1>
    </dataValidation>
    <dataValidation type="list" allowBlank="1" showInputMessage="1" showErrorMessage="1" errorTitle="DATO NO VALIDO" error="CELDA DE SELECCIÓN - NO CAMBIAR CONFIGURACIÓN" promptTitle="IMPACTO" prompt="Seleccione el nivel de impacto del riesgo" sqref="O69:O71">
      <formula1>INDIRECT($I$69)</formula1>
    </dataValidation>
    <dataValidation type="list" allowBlank="1" showInputMessage="1" showErrorMessage="1" sqref="G12">
      <formula1>INDIRECT($F$12)</formula1>
    </dataValidation>
    <dataValidation type="list" allowBlank="1" showInputMessage="1" showErrorMessage="1" sqref="G13">
      <formula1>INDIRECT($F$13)</formula1>
    </dataValidation>
    <dataValidation type="list" allowBlank="1" showInputMessage="1" showErrorMessage="1" sqref="G14">
      <formula1>INDIRECT($F$14)</formula1>
    </dataValidation>
    <dataValidation type="list" allowBlank="1" showInputMessage="1" showErrorMessage="1" sqref="G15">
      <formula1>INDIRECT($F$15)</formula1>
    </dataValidation>
    <dataValidation type="list" allowBlank="1" showInputMessage="1" showErrorMessage="1" sqref="G16">
      <formula1>INDIRECT($F$16)</formula1>
    </dataValidation>
    <dataValidation type="list" allowBlank="1" showInputMessage="1" showErrorMessage="1" sqref="G17">
      <formula1>INDIRECT($F$17)</formula1>
    </dataValidation>
    <dataValidation type="list" allowBlank="1" showInputMessage="1" showErrorMessage="1" sqref="G18">
      <formula1>INDIRECT($F$18)</formula1>
    </dataValidation>
    <dataValidation type="list" allowBlank="1" showInputMessage="1" showErrorMessage="1" sqref="G19">
      <formula1>INDIRECT($F$19)</formula1>
    </dataValidation>
    <dataValidation type="list" allowBlank="1" showInputMessage="1" showErrorMessage="1" sqref="G20">
      <formula1>INDIRECT($F$20)</formula1>
    </dataValidation>
    <dataValidation type="list" allowBlank="1" showInputMessage="1" showErrorMessage="1" sqref="G21">
      <formula1>INDIRECT($F$21)</formula1>
    </dataValidation>
    <dataValidation type="list" allowBlank="1" showInputMessage="1" showErrorMessage="1" sqref="G22">
      <formula1>INDIRECT($F$22)</formula1>
    </dataValidation>
    <dataValidation type="list" allowBlank="1" showInputMessage="1" showErrorMessage="1" sqref="G23">
      <formula1>INDIRECT($F$23)</formula1>
    </dataValidation>
    <dataValidation type="list" allowBlank="1" showInputMessage="1" showErrorMessage="1" sqref="G10">
      <formula1>INDIRECT($F$10)</formula1>
    </dataValidation>
    <dataValidation allowBlank="1" showInputMessage="1" showErrorMessage="1" prompt="Defina la acción (oportunidad de mejora) que será implementada para prevenir o mitigar el riesgo, de acuerdo al nivel de exposición del mismo._x000a__x000a_Para ello tenga en cuenta la mejora o implementación de nuevos controles." sqref="AW9:AW16 AW78:AW82"/>
    <dataValidation allowBlank="1" showInputMessage="1" showErrorMessage="1" prompt="De acuerdo al análisis de los factores interno y externos que incluyo en el estudio de contexto del proceso, establezca claramente la causa que genera el riesgo." sqref="H9:H14 H78:H81"/>
    <dataValidation allowBlank="1" showInputMessage="1" showErrorMessage="1" prompt="Defina el riesgo, tenga en cuanta que antes de definir el riesgo debe conocer el contexto (factores internos y externos)._x000a__x000a_RIESGO: Posibilidad de que ocurra un acontecimiento que impacte el alcance de los objetivos y resultados de la Institución " sqref="J9:J15 J18:J57 J60:J80 L81:L83"/>
    <dataValidation type="custom" allowBlank="1" showInputMessage="1" showErrorMessage="1" errorTitle="COMPARTIR" error="Si requiere involucrar otra dependencia elija como Tipo de manejo &quot;COMPARTIR&quot;" sqref="AY9:AZ71 AY72:AY83">
      <formula1>AV9="COMPARTIR"</formula1>
    </dataValidation>
    <dataValidation type="list" allowBlank="1" showInputMessage="1" showErrorMessage="1" errorTitle="DATO NO VALIDO" error="CELDA DE SELECCIÓN - NO CAMBIAR CONFIGURACIÓN" promptTitle="IMPACTO" prompt="Seleccione el nivel de impacto del riesgo" sqref="O24:O26">
      <formula1>INDIRECT($I$24)</formula1>
    </dataValidation>
    <dataValidation type="list" allowBlank="1" showInputMessage="1" showErrorMessage="1" errorTitle="DATO NO VALIDO" error="CELDA DE SELECCIÓN - NO CAMBIAR CONFIGURACIÓN" promptTitle="IMPACTO" prompt="Seleccione el nivel de impacto del riesgo" sqref="O27:O29">
      <formula1>INDIRECT($I$27)</formula1>
    </dataValidation>
    <dataValidation type="list" allowBlank="1" showInputMessage="1" showErrorMessage="1" errorTitle="DATO NO VALIDO" error="CELDA DE SELECCIÓN - NO CAMBIAR CONFIGURACIÓN" promptTitle="IMPACTO" prompt="Seleccione el nivel de impacto del riesgo" sqref="O30:O32">
      <formula1>INDIRECT($I$30)</formula1>
    </dataValidation>
    <dataValidation type="list" allowBlank="1" showInputMessage="1" showErrorMessage="1" errorTitle="DATO NO VALIDO" error="CELDA DE SELECCIÓN - NO CAMBIAR CONFIGURACIÓN" promptTitle="IMPACTO" prompt="Seleccione el nivel de impacto del riesgo" sqref="O33:O35">
      <formula1>INDIRECT($I$33)</formula1>
    </dataValidation>
    <dataValidation type="list" allowBlank="1" showInputMessage="1" showErrorMessage="1" errorTitle="DATO NO VALIDO" error="CELDA DE SELECCIÓN - NO CAMBIAR CONFIGURACIÓN" promptTitle="IMPACTO" prompt="Seleccione el nivel de impacto del riesgo" sqref="O36:O38">
      <formula1>INDIRECT($I$36)</formula1>
    </dataValidation>
    <dataValidation type="list" allowBlank="1" showInputMessage="1" showErrorMessage="1" errorTitle="DATO NO VALIDO" error="CELDA DE SELECCIÓN - NO CAMBIAR CONFIGURACIÓN" promptTitle="IMPACTO" prompt="Seleccione el nivel de impacto del riesgo" sqref="O39:O41">
      <formula1>INDIRECT($I$39)</formula1>
    </dataValidation>
    <dataValidation type="custom" allowBlank="1" showInputMessage="1" showErrorMessage="1" errorTitle=" NO EXISTE CONTROL" error="Si requiere registrar información cambie el estado del control." prompt="Describa el control que ACTUALMENTE tiene para mitigar o prevenir el riesgo._x000a__x000a_Si definio NO EXISTE CONTROL, deje esta celda en blanco" sqref="AH21 AH9 AH12 AH18 AH72 AH75 AH15 AH69 AH66 AH63 AH60 AH57 AH54 AH51 AH48 AH45 AH42 AH39 AH36 AH33 AH30 AH27 AH24 AH78 AH81">
      <formula1>$R$9&lt;&gt;"No_existen"</formula1>
    </dataValidation>
    <dataValidation type="list" allowBlank="1" showInputMessage="1" showErrorMessage="1" errorTitle="DATO NO VALIDO" error="CELDA DE SELECCIÓN - NO CAMBIAR CONFIGURACIÓN" promptTitle="IMPACTO" prompt="Seleccione el nivel de impacto del riesgo" sqref="O45:O47">
      <formula1>INDIRECT($I$45)</formula1>
    </dataValidation>
    <dataValidation type="list" allowBlank="1" showInputMessage="1" showErrorMessage="1" errorTitle="DATO NO VALIDO" error="CELDA DE SELECCIÓN - NO CAMBIAR CONFIGURACIÓN" promptTitle="IMPACTO" prompt="Seleccione el nivel de impacto del riesgo" sqref="O48:O50">
      <formula1>INDIRECT($I$48)</formula1>
    </dataValidation>
    <dataValidation type="list" allowBlank="1" showInputMessage="1" showErrorMessage="1" errorTitle="DATO NO VALIDO" error="CELDA DE SELECCIÓN - NO CAMBIAR CONFIGURACIÓN" promptTitle="IMPACTO" prompt="Seleccione el nivel de impacto del riesgo" sqref="O51:O53">
      <formula1>INDIRECT($I$51)</formula1>
    </dataValidation>
    <dataValidation type="list" allowBlank="1" showInputMessage="1" showErrorMessage="1" errorTitle="DATO NO VALIDO" error="CELDA DE SELECCIÓN - NO CAMBIAR CONFIGURACIÓN" promptTitle="IMPACTO" prompt="Seleccione el nivel de impacto del riesgo" sqref="O54:O56">
      <formula1>INDIRECT($I$54)</formula1>
    </dataValidation>
    <dataValidation type="list" allowBlank="1" showInputMessage="1" showErrorMessage="1" errorTitle="DATO NO VALIDO" error="CELDA DE SELECCIÓN - NO CAMBIAR CONFIGURACIÓN" promptTitle="IMPACTO" prompt="Seleccione el nivel de impacto del riesgo" sqref="O57:O59">
      <formula1>INDIRECT($I$57)</formula1>
    </dataValidation>
    <dataValidation type="list" allowBlank="1" showInputMessage="1" showErrorMessage="1" errorTitle="DATO NO VALIDO" error="CELDA DE SELECCIÓN - NO CAMBIAR CONFIGURACIÓN" promptTitle="IMPACTO" prompt="Seleccione el nivel de impacto del riesgo" sqref="O60:O62">
      <formula1>INDIRECT($I$60)</formula1>
    </dataValidation>
    <dataValidation type="list" allowBlank="1" showInputMessage="1" showErrorMessage="1" errorTitle="DATO NO VALIDO" error="CELDA DE SELECCIÓN - NO CAMBIAR CONFIGURACIÓN" promptTitle="IMPACTO" prompt="Seleccione el nivel de impacto del riesgo" sqref="O63:O65">
      <formula1>INDIRECT($I$63)</formula1>
    </dataValidation>
    <dataValidation type="list" allowBlank="1" showInputMessage="1" showErrorMessage="1" errorTitle="DATO NO VALIDO" error="CELDA DE SELECCIÓN - NO CAMBIAR CONFIGURACIÓN" promptTitle="IMPACTO" prompt="Seleccione el nivel de impacto del riesgo" sqref="O66:O68">
      <formula1>INDIRECT($I$66)</formula1>
    </dataValidation>
    <dataValidation type="list" allowBlank="1" showInputMessage="1" showErrorMessage="1" promptTitle="TRATAMIENTO DEL RIESGO" prompt="Defina el tratamiento que se le dará al riesgo" sqref="AV33:AV35">
      <formula1>INDIRECT($AS$33)</formula1>
    </dataValidation>
    <dataValidation type="list" allowBlank="1" showInputMessage="1" showErrorMessage="1" promptTitle="TRATAMIENTO DEL RIESGO" prompt="Defina el tratamiento que se le dará al riesgo" sqref="AV24:AV26">
      <formula1>INDIRECT($AS$24)</formula1>
    </dataValidation>
    <dataValidation type="list" allowBlank="1" showInputMessage="1" showErrorMessage="1" promptTitle="TRATAMIENTO DEL RIESGO" prompt="Defina el tratamiento que se le dará al riesgo" sqref="AV27:AV29">
      <formula1>INDIRECT($AS$27)</formula1>
    </dataValidation>
    <dataValidation type="list" allowBlank="1" showInputMessage="1" showErrorMessage="1" promptTitle="TRATAMIENTO DEL RIESGO" prompt="Defina el tratamiento que se le dará al riesgo" sqref="AV30:AV32">
      <formula1>INDIRECT($AS$30)</formula1>
    </dataValidation>
    <dataValidation type="list" allowBlank="1" showInputMessage="1" showErrorMessage="1" promptTitle="TRATAMIENTO DEL RIESGO" prompt="Defina el tratamiento que se le dará al riesgo" sqref="AV36:AV38">
      <formula1>INDIRECT($AS$36)</formula1>
    </dataValidation>
    <dataValidation type="list" allowBlank="1" showInputMessage="1" showErrorMessage="1" promptTitle="TRATAMIENTO DEL RIESGO" prompt="Defina el tratamiento que se le dará al riesgo" sqref="AV39:AV41">
      <formula1>INDIRECT($AS$39)</formula1>
    </dataValidation>
    <dataValidation type="list" allowBlank="1" showInputMessage="1" showErrorMessage="1" promptTitle="TRATAMIENTO DEL RIESGO" prompt="Defina el tratamiento que se le dará al riesgo" sqref="AV42:AV44">
      <formula1>INDIRECT($AS$42)</formula1>
    </dataValidation>
    <dataValidation type="list" allowBlank="1" showInputMessage="1" showErrorMessage="1" promptTitle="TRATAMIENTO DEL RIESGO" prompt="Defina el tratamiento que se le dará al riesgo" sqref="AV45:AV47">
      <formula1>INDIRECT($AS$45)</formula1>
    </dataValidation>
    <dataValidation type="list" allowBlank="1" showInputMessage="1" showErrorMessage="1" promptTitle="TRATAMIENTO DEL RIESGO" prompt="Defina el tratamiento que se le dará al riesgo" sqref="AV48:AV50">
      <formula1>INDIRECT($AS$48)</formula1>
    </dataValidation>
    <dataValidation type="list" allowBlank="1" showInputMessage="1" showErrorMessage="1" promptTitle="TRATAMIENTO DEL RIESGO" prompt="Defina el tratamiento que se le dará al riesgo" sqref="AV51:AV53">
      <formula1>INDIRECT($AS$51)</formula1>
    </dataValidation>
    <dataValidation type="list" allowBlank="1" showInputMessage="1" showErrorMessage="1" promptTitle="TRATAMIENTO DEL RIESGO" prompt="Defina el tratamiento que se le dará al riesgo" sqref="AV54:AV56">
      <formula1>INDIRECT($AS$54)</formula1>
    </dataValidation>
    <dataValidation type="list" allowBlank="1" showInputMessage="1" showErrorMessage="1" promptTitle="TRATAMIENTO DEL RIESGO" prompt="Defina el tratamiento que se le dará al riesgo" sqref="AV57:AV59">
      <formula1>INDIRECT($AS$57)</formula1>
    </dataValidation>
    <dataValidation type="list" allowBlank="1" showInputMessage="1" showErrorMessage="1" promptTitle="TRATAMIENTO DEL RIESGO" prompt="Defina el tratamiento que se le dará al riesgo" sqref="AV60:AV62">
      <formula1>INDIRECT($AS$60)</formula1>
    </dataValidation>
    <dataValidation type="list" allowBlank="1" showInputMessage="1" showErrorMessage="1" promptTitle="TRATAMIENTO DEL RIESGO" prompt="Defina el tratamiento que se le dará al riesgo" sqref="AV63:AV65">
      <formula1>INDIRECT($AS$63)</formula1>
    </dataValidation>
    <dataValidation type="list" allowBlank="1" showInputMessage="1" showErrorMessage="1" promptTitle="TRATAMIENTO DEL RIESGO" prompt="Defina el tratamiento que se le dará al riesgo" sqref="AV66:AV68">
      <formula1>INDIRECT($AS$66)</formula1>
    </dataValidation>
    <dataValidation type="list" allowBlank="1" showInputMessage="1" showErrorMessage="1" errorTitle="DATO NO VALIDO" error="CELDA DE SELECCIÓN - NO CAMBIAR CONFIGURACIÓN" promptTitle="IMPACTO" prompt="Seleccione el nivel de impacto del riesgo" sqref="O42:O44">
      <formula1>INDIRECT($I$42)</formula1>
    </dataValidation>
    <dataValidation allowBlank="1" showInputMessage="1" showErrorMessage="1" errorTitle=" NO EXISTE CONTROL" error="Si requiere registrar información cambie el estado del control." prompt="Describa el control que ACTUALMENTE tiene para mitigar o prevenir el riesgo._x000a__x000a_Si definio NO EXISTE CONTROL, deje esta celda en blanco" sqref="X81:Y81 X33:Y33 X9:Y9 X12:Y12 X15:Y15 X18:Y18 W9:W83 X27:Y27 X30:Y30 X21:Y21 X36:Y36 X39:Y39 X42:Y42 X45:Y45 X48:Y48 X51:Y51 X54:Y54 X57:Y57 X60:Y60 X75:Y75 X24:Y24 Y61:Y74 Y10:Y11 Y13:Y14 Y16:Y17 Y19:Y20 Y22:Y23 Y25:Y26 Y28:Y29 Y31:Y32 Y34:Y35 Y37:Y38 Y40:Y41 Y43:Y44 Y46:Y47 Y49:Y50 Y52:Y53 Y55:Y56 Y58:Y59 X78:Y78 X69 AB9:AD83 AI9:AI83 X63 X72 X66 Y76:Y77 Y79:Y80 Y82:Y83"/>
    <dataValidation type="custom" allowBlank="1" showInputMessage="1" showErrorMessage="1" sqref="BA8">
      <formula1>"SI(P11=""No_existe"",5,EVAL_PERIODICIDAD)"</formula1>
    </dataValidation>
    <dataValidation allowBlank="1" showInputMessage="1" sqref="AA1048368:AA1048576 AF1048368:AF1048576 V1048368:V1048576 AF8 AA6 V1 AF6 AA1:AA4 AF1:AF4 V6:V10 AF84:AF1048366 V12:V1048366 AA8:AA1048366"/>
    <dataValidation type="list" allowBlank="1" showInputMessage="1" showErrorMessage="1" sqref="C9:C15 C18:C56 C60:C83">
      <formula1>INDIRECT($B9)</formula1>
    </dataValidation>
    <dataValidation type="list" allowBlank="1" showInputMessage="1" showErrorMessage="1" sqref="E9 E12:E15 E18:E57 E60:E83">
      <formula1>INDIRECT($C9)</formula1>
    </dataValidation>
    <dataValidation type="list" allowBlank="1" showInputMessage="1" showErrorMessage="1" errorTitle="DATO NO VALIDO" error="CELDA DE SELECCIÓN - NO CAMBIAR CONFIGURACIÓN" promptTitle="IMPACTO" prompt="Seleccione el nivel de impacto del riesgo" sqref="O72:O74">
      <formula1>INDIRECT($I$72)</formula1>
    </dataValidation>
    <dataValidation type="list" allowBlank="1" showInputMessage="1" showErrorMessage="1" errorTitle="DATO NO VALIDO" error="CELDA DE SELECCIÓN - NO CAMBIAR CONFIGURACIÓN" promptTitle="IMPACTO" prompt="Seleccione el nivel de impacto del riesgo" sqref="O75:O83">
      <formula1>INDIRECT($I$75)</formula1>
    </dataValidation>
    <dataValidation type="list" allowBlank="1" showInputMessage="1" showErrorMessage="1" promptTitle="TRATAMIENTO DEL RIESGO" prompt="Defina el tratamiento que se le dará al riesgo" sqref="AV69:AV83">
      <formula1>INDIRECT($AS$69)</formula1>
    </dataValidation>
    <dataValidation allowBlank="1" showInputMessage="1" showErrorMessage="1" errorTitle="DATO NO VALIDO" error="CELDA DE SELECCIÓN - NO CAMBIAR CONFIGURACIÓN" promptTitle="IMPACTO" prompt="Seleccione el nivel de impacto del riesgo" sqref="P9:P83"/>
    <dataValidation allowBlank="1" showInputMessage="1" showErrorMessage="1" errorTitle="DATO NO VALIDO" error="CELDA DE SELECCIÓN  - NO CAMBIAR CONFIGURACIÓN" promptTitle="PROBABILIDAD" prompt="Seleccione la probabilidad de ocurrencia del riesgo" sqref="N9:N83"/>
    <dataValidation type="list" allowBlank="1" showInputMessage="1" showErrorMessage="1" errorTitle="DATO NO VALIDO" error="CELDA DE SELECCIÓN  - NO CAMBIAR CONFIGURACIÓN" promptTitle="PROBABILIDAD" prompt="Seleccione la probabilidad de ocurrencia del riesgo" sqref="M9:M83">
      <formula1>PROBABILIDAD</formula1>
    </dataValidation>
    <dataValidation type="list" allowBlank="1" showInputMessage="1" showErrorMessage="1" sqref="F10:F83">
      <formula1>FACTOR</formula1>
    </dataValidation>
    <dataValidation type="list" allowBlank="1" showInputMessage="1" showErrorMessage="1" sqref="G24:G83">
      <formula1>INDIRECT($F24)</formula1>
    </dataValidation>
    <dataValidation type="date" operator="greaterThan" allowBlank="1" showInputMessage="1" showErrorMessage="1" errorTitle="ERROR EN FECHA" error="Solo se admite fecha así:_x000a__x000a_DD/MM/AAAA" promptTitle="FECHA: DD/MM/AAAA" prompt="Digite fecha en la cual se finalizará la acción preventiva para el manejo del riesgo._x000a__x000a_DD/MM/AAAA" sqref="AX9:AX83">
      <formula1>42736</formula1>
    </dataValidation>
    <dataValidation allowBlank="1" showInputMessage="1" showErrorMessage="1" promptTitle="INDICADOR DE RIESGO" prompt="Digite el nombre y la formula del indicador que permita monitorear el riesgo" sqref="AT9 AT11:AT83"/>
    <dataValidation type="list" allowBlank="1" showInputMessage="1" showErrorMessage="1" errorTitle="DATO NO VÁLIDO" error="CELDA DE SELECCIÓN - NO CAMBIAR CONFIGURACIÓN" promptTitle="CONTROL" prompt="Defina el estado del control asociado al riesgo" sqref="R9:R83">
      <formula1>CONTROLES</formula1>
    </dataValidation>
    <dataValidation type="list" allowBlank="1" showInputMessage="1" showErrorMessage="1" errorTitle="DATO NO VÁLIDO" error="CELDA DE SELECCIÓN - NO CAMBIAR CONFIGURACIÓN" promptTitle="Estado del Control" prompt="Determine el estado del control" sqref="R9:R83">
      <formula1>CONTROLES</formula1>
    </dataValidation>
    <dataValidation type="list" allowBlank="1" showInputMessage="1" showErrorMessage="1" prompt="Seleccione la CLASE de riesgo_x000a_" sqref="I9:I83">
      <formula1>CLASE_RIESGO</formula1>
    </dataValidation>
    <dataValidation allowBlank="1" showInputMessage="1" showErrorMessage="1" promptTitle="Periodicidad" prompt="Determine los intervalos en los cuales aplica el control._x000a__x000a_Si definio NO EXISTE EL CONTROL dejeesta celda en blanco" sqref="AM9:AN83"/>
    <dataValidation allowBlank="1" showInputMessage="1" showErrorMessage="1" promptTitle="Tipo de control" prompt="Defina que tipo de control es el que se aplica._x000a__x000a_Si definio NO EXISTE EL CONTROL dejeesta celda en blanco" sqref="AP9:AP83"/>
    <dataValidation type="list" allowBlank="1" showInputMessage="1" showErrorMessage="1" errorTitle=" " promptTitle="VALORACION DE LA RESPONSABILIDAD" prompt="Seleccione de la lista de desplegable la valoración dada frente a la responsabilidad del control descrito, para ello tenga en cuenta las siguientes tres caracteristicas:_x000a__x000a_-Responsable_x000a_-Segregación de funciones_x000a_-Autoridad" sqref="AE9:AE83">
      <formula1>RESPONSABILIDAD</formula1>
    </dataValidation>
    <dataValidation type="list" allowBlank="1" showInputMessage="1" showErrorMessage="1" errorTitle=" NO EXISTE CONTROL" error="Si requiere registrar información cambie el estado del control." prompt="Defina si la periodicidad empleada en el control es oportuna o no._x000a__x000a_Seleccione de la lista de desplegable" sqref="AJ9:AJ83">
      <formula1>EVAL_PERIODICIDAD</formula1>
    </dataValidation>
    <dataValidation type="list" allowBlank="1" showInputMessage="1" showErrorMessage="1" promptTitle="Periodicidad" prompt="Determine los intervalos en los cuales aplica el control._x000a__x000a_Si definio NO EXISTE EL CONTROL deje esta celda en blanco" sqref="AK9:AK83">
      <formula1>PERIODICIDAD</formula1>
    </dataValidation>
    <dataValidation type="list" allowBlank="1" showInputMessage="1" showErrorMessage="1" promptTitle="Tipo de control" prompt="Defina que tipo de control es el que se aplica._x000a__x000a_Si definio NO EXISTE EL CONTROL deje esta celda en blanco" sqref="AO9:AO83">
      <formula1>"Detectivo, Preventivo"</formula1>
    </dataValidation>
    <dataValidation allowBlank="1" showInputMessage="1" showErrorMessage="1" promptTitle="Periodicidad" prompt="Determine los intervalos en los cuales aplica el control._x000a__x000a_Si definio NO EXISTE EL CONTROL deje esta celda en blanco" sqref="AL9:AL83"/>
    <dataValidation type="list" allowBlank="1" showInputMessage="1" showErrorMessage="1" errorTitle=" NO EXISTE CONTROL" error="Si requiere registrar información cambie el estado del control." prompt="Describa el control que ACTUALMENTE tiene para mitigar o prevenir el riesgo._x000a__x000a_Si definio NO EXISTE CONTROL, deje esta celda en blanco" sqref="Z9:Z83">
      <formula1>NIVEL_AUTOMAT</formula1>
    </dataValidation>
    <dataValidation allowBlank="1" showInputMessage="1" showErrorMessage="1" errorTitle=" NO EXISTE CONTROL" error="Si requiere registrar información cambie el estado del control." prompt="Si el control es manual identifique el cargo responsable que ejecuta el control._x000a__x000a_SI el control es automatizado, identifique el aplicativo o software empleado en el control_x000a_" sqref="AG9:AG83"/>
    <dataValidation allowBlank="1" showErrorMessage="1" promptTitle="Tipo de control" prompt="Defina que tipo de control es el que se aplica._x000a__x000a_Si definio NO EXISTE EL CONTROL dejeesta celda en blanco" sqref="AQ9:AQ83"/>
    <dataValidation allowBlank="1" showInputMessage="1" promptTitle="Digitar su cargo" prompt="Digite:_x000a_Planta:  Nombre del cargo_x000a_Transitorio: Nombre de denominación_x000a_Contratista: Contrato - Orden de servicio_x000a__x000a_Si definió NO ASIGNADO, deje esta celda en blanco" sqref="AF9:AF83"/>
    <dataValidation type="list" allowBlank="1" showInputMessage="1" showErrorMessage="1" prompt="Si el tipo de mapa es PROCESO:  Seleccione el PROCESO en el cual la Unidad Organizacional o el área esta involucrada._x000a__x000a_Si el tipo de mapa es PDI: Seleccione el OBJETIVO INSTITUCIONAL  el cual la unidad organizacional o el área tiene a cargo." sqref="B9:B83">
      <formula1>INDIRECT($A$1048360)</formula1>
    </dataValidation>
    <dataValidation allowBlank="1" showInputMessage="1" showErrorMessage="1" promptTitle="META" prompt="Establezca la meta para el indicador, definiendo si la meta a cumplir es creciente o decreciente." sqref="AU9 AU11:AU83"/>
    <dataValidation type="custom" allowBlank="1" showInputMessage="1" showErrorMessage="1" sqref="AW17:AW77 AW83">
      <formula1>AV17&lt;&gt;"ASUMIR"</formula1>
    </dataValidation>
  </dataValidations>
  <pageMargins left="1.3779527559055118" right="0.15748031496062992" top="0.59055118110236227" bottom="0.39370078740157483" header="0" footer="0"/>
  <pageSetup paperSize="120" scale="58" fitToHeight="10" orientation="landscape" horizontalDpi="1200" verticalDpi="12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GT87"/>
  <sheetViews>
    <sheetView zoomScale="90" zoomScaleNormal="90" zoomScaleSheetLayoutView="130" workbookViewId="0">
      <pane xSplit="4" ySplit="7" topLeftCell="M8" activePane="bottomRight" state="frozen"/>
      <selection pane="topRight" activeCell="D1" sqref="D1"/>
      <selection pane="bottomLeft" activeCell="A9" sqref="A9"/>
      <selection pane="bottomRight" activeCell="R8" sqref="R8:R10"/>
    </sheetView>
  </sheetViews>
  <sheetFormatPr baseColWidth="10" defaultColWidth="11.42578125" defaultRowHeight="12.75" x14ac:dyDescent="0.2"/>
  <cols>
    <col min="1" max="1" width="8" style="3" customWidth="1"/>
    <col min="2" max="2" width="24.7109375" style="3" customWidth="1"/>
    <col min="3" max="3" width="13.42578125" style="3" customWidth="1"/>
    <col min="4" max="4" width="20.7109375" style="4" customWidth="1"/>
    <col min="5" max="6" width="32.42578125" style="4" customWidth="1"/>
    <col min="7" max="7" width="24.7109375" style="4" customWidth="1"/>
    <col min="8" max="8" width="16" style="4" customWidth="1"/>
    <col min="9" max="9" width="22.140625" style="3" customWidth="1"/>
    <col min="10" max="10" width="19.5703125" style="3" customWidth="1"/>
    <col min="11" max="12" width="22.7109375" style="3" customWidth="1"/>
    <col min="13" max="13" width="27" style="3" customWidth="1"/>
    <col min="14" max="14" width="28.7109375" style="3" customWidth="1"/>
    <col min="15" max="16" width="22.7109375" style="3" customWidth="1"/>
    <col min="17" max="17" width="21.85546875" style="3" customWidth="1"/>
    <col min="18" max="18" width="28.85546875" style="3" customWidth="1"/>
    <col min="19" max="16384" width="11.42578125" style="3"/>
  </cols>
  <sheetData>
    <row r="1" spans="1:202" s="5" customFormat="1" ht="19.5" customHeight="1" x14ac:dyDescent="0.2">
      <c r="A1" s="84"/>
      <c r="B1" s="85"/>
      <c r="C1" s="85"/>
      <c r="D1" s="82"/>
      <c r="E1" s="82"/>
      <c r="F1" s="82"/>
      <c r="G1" s="82"/>
      <c r="H1" s="82"/>
      <c r="I1" s="82"/>
      <c r="J1" s="82"/>
      <c r="K1" s="82"/>
      <c r="L1" s="82"/>
      <c r="M1" s="82"/>
      <c r="N1" s="86"/>
      <c r="O1" s="86"/>
      <c r="P1" s="86"/>
      <c r="Q1" s="210" t="s">
        <v>60</v>
      </c>
      <c r="R1" s="226" t="s">
        <v>458</v>
      </c>
    </row>
    <row r="2" spans="1:202" s="5" customFormat="1" ht="18.75" customHeight="1" x14ac:dyDescent="0.2">
      <c r="A2" s="87"/>
      <c r="B2" s="102"/>
      <c r="C2" s="102"/>
      <c r="D2" s="415" t="s">
        <v>62</v>
      </c>
      <c r="E2" s="415"/>
      <c r="F2" s="415"/>
      <c r="G2" s="415"/>
      <c r="H2" s="415"/>
      <c r="I2" s="415"/>
      <c r="J2" s="415"/>
      <c r="K2" s="415"/>
      <c r="L2" s="415"/>
      <c r="M2" s="415"/>
      <c r="N2" s="24"/>
      <c r="O2" s="24"/>
      <c r="P2" s="24"/>
      <c r="Q2" s="211" t="s">
        <v>446</v>
      </c>
      <c r="R2" s="227">
        <v>3</v>
      </c>
    </row>
    <row r="3" spans="1:202" s="5" customFormat="1" ht="23.25" customHeight="1" x14ac:dyDescent="0.2">
      <c r="A3" s="87"/>
      <c r="B3" s="102"/>
      <c r="C3" s="102"/>
      <c r="D3" s="415" t="s">
        <v>453</v>
      </c>
      <c r="E3" s="415"/>
      <c r="F3" s="415"/>
      <c r="G3" s="415"/>
      <c r="H3" s="415"/>
      <c r="I3" s="415"/>
      <c r="J3" s="415"/>
      <c r="K3" s="415"/>
      <c r="L3" s="415"/>
      <c r="M3" s="415"/>
      <c r="N3" s="24"/>
      <c r="O3" s="24"/>
      <c r="P3" s="24"/>
      <c r="Q3" s="211" t="s">
        <v>447</v>
      </c>
      <c r="R3" s="212">
        <v>43955</v>
      </c>
    </row>
    <row r="4" spans="1:202" s="102" customFormat="1" ht="23.25" customHeight="1" thickBot="1" x14ac:dyDescent="0.25">
      <c r="A4" s="87"/>
      <c r="D4" s="252"/>
      <c r="E4" s="252"/>
      <c r="F4" s="252"/>
      <c r="G4" s="252"/>
      <c r="H4" s="252"/>
      <c r="I4" s="252"/>
      <c r="J4" s="252"/>
      <c r="K4" s="252"/>
      <c r="L4" s="252"/>
      <c r="M4" s="252"/>
      <c r="N4" s="24"/>
      <c r="O4" s="24"/>
      <c r="P4" s="24"/>
      <c r="Q4" s="265" t="s">
        <v>448</v>
      </c>
      <c r="R4" s="266" t="s">
        <v>483</v>
      </c>
    </row>
    <row r="5" spans="1:202" s="264" customFormat="1" ht="13.5" customHeight="1" thickBot="1" x14ac:dyDescent="0.25">
      <c r="A5" s="512"/>
      <c r="B5" s="513"/>
      <c r="C5" s="513"/>
      <c r="D5" s="513"/>
      <c r="E5" s="513"/>
      <c r="F5" s="513"/>
      <c r="G5" s="513"/>
      <c r="H5" s="513"/>
      <c r="I5" s="513"/>
      <c r="J5" s="513"/>
      <c r="K5" s="513"/>
      <c r="L5" s="513"/>
      <c r="M5" s="513"/>
      <c r="N5" s="513"/>
      <c r="O5" s="513"/>
      <c r="P5" s="513"/>
      <c r="Q5" s="513"/>
      <c r="R5" s="514"/>
      <c r="S5" s="253"/>
      <c r="T5" s="253"/>
      <c r="U5" s="253"/>
      <c r="V5" s="253"/>
      <c r="W5" s="253"/>
      <c r="X5" s="253"/>
      <c r="Y5" s="253"/>
      <c r="Z5" s="253"/>
      <c r="AA5" s="253"/>
      <c r="AB5" s="253"/>
      <c r="AC5" s="253"/>
      <c r="AD5" s="253"/>
      <c r="AE5" s="253"/>
      <c r="AF5" s="253"/>
      <c r="AG5" s="253"/>
      <c r="AH5" s="253"/>
      <c r="AI5" s="253"/>
      <c r="AJ5" s="253"/>
      <c r="AK5" s="253"/>
      <c r="AL5" s="253"/>
      <c r="AM5" s="253"/>
      <c r="AN5" s="253"/>
      <c r="AO5" s="253"/>
      <c r="AP5" s="253"/>
      <c r="AQ5" s="253"/>
      <c r="AR5" s="253"/>
      <c r="AS5" s="253"/>
      <c r="AT5" s="253"/>
      <c r="AU5" s="253"/>
      <c r="AV5" s="253"/>
      <c r="AW5" s="253"/>
      <c r="AX5" s="253"/>
      <c r="AY5" s="253"/>
      <c r="AZ5" s="253"/>
      <c r="BA5" s="253"/>
      <c r="BB5" s="253"/>
      <c r="BC5" s="253"/>
      <c r="BD5" s="253"/>
      <c r="BE5" s="253"/>
      <c r="BF5" s="253"/>
      <c r="BG5" s="253"/>
      <c r="BH5" s="253"/>
      <c r="BI5" s="253"/>
      <c r="BJ5" s="253"/>
      <c r="BK5" s="253"/>
      <c r="BL5" s="253"/>
      <c r="BM5" s="253"/>
      <c r="BN5" s="253"/>
      <c r="BO5" s="253"/>
      <c r="BP5" s="253"/>
      <c r="BQ5" s="253"/>
      <c r="BR5" s="253"/>
      <c r="BS5" s="253"/>
      <c r="BT5" s="253"/>
      <c r="BU5" s="253"/>
      <c r="BV5" s="253"/>
      <c r="BW5" s="253"/>
      <c r="BX5" s="253"/>
      <c r="BY5" s="253"/>
      <c r="BZ5" s="253"/>
      <c r="CA5" s="253"/>
      <c r="CB5" s="253"/>
      <c r="CC5" s="253"/>
      <c r="CD5" s="253"/>
      <c r="CE5" s="253"/>
      <c r="CF5" s="253"/>
      <c r="CG5" s="253"/>
      <c r="CH5" s="253"/>
      <c r="CI5" s="253"/>
      <c r="CJ5" s="253"/>
      <c r="CK5" s="253"/>
      <c r="CL5" s="253"/>
      <c r="CM5" s="253"/>
      <c r="CN5" s="253"/>
      <c r="CO5" s="253"/>
      <c r="CP5" s="253"/>
      <c r="CQ5" s="253"/>
      <c r="CR5" s="253"/>
      <c r="CS5" s="253"/>
      <c r="CT5" s="253"/>
      <c r="CU5" s="253"/>
      <c r="CV5" s="253"/>
      <c r="CW5" s="253"/>
      <c r="CX5" s="253"/>
      <c r="CY5" s="253"/>
      <c r="CZ5" s="253"/>
      <c r="DA5" s="253"/>
      <c r="DB5" s="253"/>
      <c r="DC5" s="253"/>
      <c r="DD5" s="253"/>
      <c r="DE5" s="253"/>
      <c r="DF5" s="253"/>
      <c r="DG5" s="253"/>
      <c r="DH5" s="253"/>
      <c r="DI5" s="253"/>
      <c r="DJ5" s="253"/>
      <c r="DK5" s="253"/>
      <c r="DL5" s="253"/>
      <c r="DM5" s="253"/>
      <c r="DN5" s="253"/>
      <c r="DO5" s="253"/>
      <c r="DP5" s="253"/>
      <c r="DQ5" s="253"/>
      <c r="DR5" s="253"/>
      <c r="DS5" s="253"/>
      <c r="DT5" s="253"/>
      <c r="DU5" s="253"/>
      <c r="DV5" s="253"/>
      <c r="DW5" s="253"/>
      <c r="DX5" s="253"/>
      <c r="DY5" s="253"/>
      <c r="DZ5" s="253"/>
      <c r="EA5" s="253"/>
      <c r="EB5" s="253"/>
      <c r="EC5" s="253"/>
      <c r="ED5" s="253"/>
      <c r="EE5" s="253"/>
      <c r="EF5" s="253"/>
      <c r="EG5" s="253"/>
      <c r="EH5" s="253"/>
      <c r="EI5" s="253"/>
      <c r="EJ5" s="253"/>
      <c r="EK5" s="253"/>
      <c r="EL5" s="253"/>
      <c r="EM5" s="253"/>
      <c r="EN5" s="253"/>
      <c r="EO5" s="253"/>
      <c r="EP5" s="253"/>
      <c r="EQ5" s="253"/>
      <c r="ER5" s="253"/>
      <c r="ES5" s="253"/>
      <c r="ET5" s="253"/>
      <c r="EU5" s="253"/>
      <c r="EV5" s="253"/>
      <c r="EW5" s="253"/>
      <c r="EX5" s="253"/>
      <c r="EY5" s="253"/>
      <c r="EZ5" s="253"/>
      <c r="FA5" s="253"/>
      <c r="FB5" s="253"/>
      <c r="FC5" s="253"/>
      <c r="FD5" s="253"/>
      <c r="FE5" s="253"/>
      <c r="FF5" s="253"/>
      <c r="FG5" s="253"/>
      <c r="FH5" s="253"/>
      <c r="FI5" s="253"/>
      <c r="FJ5" s="253"/>
      <c r="FK5" s="253"/>
      <c r="FL5" s="253"/>
      <c r="FM5" s="253"/>
      <c r="FN5" s="253"/>
      <c r="FO5" s="253"/>
      <c r="FP5" s="253"/>
      <c r="FQ5" s="253"/>
      <c r="FR5" s="253"/>
      <c r="FS5" s="253"/>
      <c r="FT5" s="253"/>
      <c r="FU5" s="253"/>
      <c r="FV5" s="253"/>
      <c r="FW5" s="253"/>
      <c r="FX5" s="253"/>
      <c r="FY5" s="253"/>
      <c r="FZ5" s="253"/>
      <c r="GA5" s="253"/>
      <c r="GB5" s="253"/>
      <c r="GC5" s="253"/>
      <c r="GD5" s="253"/>
      <c r="GE5" s="253"/>
      <c r="GF5" s="253"/>
      <c r="GG5" s="253"/>
      <c r="GH5" s="253"/>
      <c r="GI5" s="253"/>
      <c r="GJ5" s="253"/>
      <c r="GK5" s="253"/>
      <c r="GL5" s="253"/>
      <c r="GM5" s="253"/>
      <c r="GN5" s="253"/>
      <c r="GO5" s="253"/>
      <c r="GP5" s="253"/>
      <c r="GQ5" s="253"/>
      <c r="GR5" s="253"/>
      <c r="GS5" s="253"/>
      <c r="GT5" s="253"/>
    </row>
    <row r="6" spans="1:202" s="5" customFormat="1" ht="32.25" customHeight="1" x14ac:dyDescent="0.2">
      <c r="A6" s="510" t="s">
        <v>51</v>
      </c>
      <c r="B6" s="228"/>
      <c r="C6" s="517" t="s">
        <v>69</v>
      </c>
      <c r="D6" s="518"/>
      <c r="E6" s="518"/>
      <c r="F6" s="518"/>
      <c r="G6" s="519"/>
      <c r="H6" s="453" t="s">
        <v>67</v>
      </c>
      <c r="I6" s="453" t="s">
        <v>2</v>
      </c>
      <c r="J6" s="453" t="s">
        <v>89</v>
      </c>
      <c r="K6" s="453" t="s">
        <v>7</v>
      </c>
      <c r="L6" s="453"/>
      <c r="M6" s="453"/>
      <c r="N6" s="453" t="s">
        <v>3</v>
      </c>
      <c r="O6" s="453" t="s">
        <v>8</v>
      </c>
      <c r="P6" s="453"/>
      <c r="Q6" s="453"/>
      <c r="R6" s="515" t="s">
        <v>3</v>
      </c>
      <c r="V6" s="253"/>
      <c r="W6" s="253"/>
      <c r="X6" s="253"/>
      <c r="Y6" s="253"/>
      <c r="Z6" s="253"/>
      <c r="AA6" s="253"/>
      <c r="AB6" s="253"/>
      <c r="AC6" s="253"/>
      <c r="AD6" s="253"/>
      <c r="AE6" s="253"/>
      <c r="AF6" s="253"/>
      <c r="AG6" s="253"/>
      <c r="AH6" s="253"/>
      <c r="AI6" s="253"/>
      <c r="AJ6" s="253"/>
      <c r="AK6" s="253"/>
      <c r="AL6" s="253"/>
      <c r="AM6" s="253"/>
      <c r="AN6" s="253"/>
      <c r="AO6" s="253"/>
      <c r="AP6" s="253"/>
      <c r="AQ6" s="253"/>
      <c r="AR6" s="253"/>
      <c r="AS6" s="253"/>
      <c r="AT6" s="253"/>
      <c r="AU6" s="253"/>
      <c r="AV6" s="253"/>
      <c r="AW6" s="253"/>
      <c r="AX6" s="253"/>
      <c r="AY6" s="253"/>
      <c r="AZ6" s="253"/>
      <c r="BA6" s="253"/>
      <c r="BB6" s="253"/>
      <c r="BC6" s="253"/>
      <c r="BD6" s="253"/>
      <c r="BE6" s="253"/>
      <c r="BF6" s="253"/>
      <c r="BG6" s="253"/>
      <c r="BH6" s="253"/>
      <c r="BI6" s="253"/>
      <c r="BJ6" s="253"/>
      <c r="BK6" s="253"/>
      <c r="BL6" s="253"/>
      <c r="BM6" s="253"/>
      <c r="BN6" s="253"/>
      <c r="BO6" s="253"/>
      <c r="BP6" s="253"/>
      <c r="BQ6" s="253"/>
      <c r="BR6" s="253"/>
      <c r="BS6" s="253"/>
      <c r="BT6" s="253"/>
      <c r="BU6" s="253"/>
      <c r="BV6" s="253"/>
      <c r="BW6" s="253"/>
      <c r="BX6" s="253"/>
      <c r="BY6" s="253"/>
      <c r="BZ6" s="253"/>
      <c r="CA6" s="253"/>
      <c r="CB6" s="253"/>
      <c r="CC6" s="253"/>
      <c r="CD6" s="253"/>
      <c r="CE6" s="253"/>
      <c r="CF6" s="253"/>
      <c r="CG6" s="253"/>
      <c r="CH6" s="253"/>
      <c r="CI6" s="253"/>
      <c r="CJ6" s="253"/>
      <c r="CK6" s="253"/>
      <c r="CL6" s="253"/>
      <c r="CM6" s="253"/>
      <c r="CN6" s="253"/>
      <c r="CO6" s="253"/>
      <c r="CP6" s="253"/>
      <c r="CQ6" s="253"/>
      <c r="CR6" s="253"/>
      <c r="CS6" s="253"/>
      <c r="CT6" s="253"/>
      <c r="CU6" s="253"/>
      <c r="CV6" s="253"/>
      <c r="CW6" s="253"/>
      <c r="CX6" s="253"/>
      <c r="CY6" s="253"/>
      <c r="CZ6" s="253"/>
      <c r="DA6" s="253"/>
      <c r="DB6" s="253"/>
      <c r="DC6" s="253"/>
      <c r="DD6" s="253"/>
      <c r="DE6" s="253"/>
      <c r="DF6" s="253"/>
      <c r="DG6" s="253"/>
      <c r="DH6" s="253"/>
      <c r="DI6" s="253"/>
      <c r="DJ6" s="253"/>
      <c r="DK6" s="253"/>
      <c r="DL6" s="253"/>
      <c r="DM6" s="253"/>
      <c r="DN6" s="253"/>
      <c r="DO6" s="253"/>
      <c r="DP6" s="253"/>
      <c r="DQ6" s="253"/>
      <c r="DR6" s="253"/>
      <c r="DS6" s="253"/>
      <c r="DT6" s="253"/>
      <c r="DU6" s="253"/>
      <c r="DV6" s="253"/>
      <c r="DW6" s="253"/>
      <c r="DX6" s="253"/>
      <c r="DY6" s="253"/>
      <c r="DZ6" s="253"/>
      <c r="EA6" s="253"/>
      <c r="EB6" s="253"/>
      <c r="EC6" s="253"/>
      <c r="ED6" s="253"/>
      <c r="EE6" s="253"/>
      <c r="EF6" s="253"/>
      <c r="EG6" s="253"/>
      <c r="EH6" s="253"/>
      <c r="EI6" s="253"/>
      <c r="EJ6" s="253"/>
      <c r="EK6" s="253"/>
      <c r="EL6" s="253"/>
      <c r="EM6" s="253"/>
      <c r="EN6" s="253"/>
      <c r="EO6" s="253"/>
      <c r="EP6" s="253"/>
      <c r="EQ6" s="253"/>
      <c r="ER6" s="253"/>
      <c r="ES6" s="253"/>
      <c r="ET6" s="253"/>
      <c r="EU6" s="253"/>
      <c r="EV6" s="253"/>
      <c r="EW6" s="253"/>
      <c r="EX6" s="253"/>
      <c r="EY6" s="253"/>
      <c r="EZ6" s="253"/>
      <c r="FA6" s="253"/>
      <c r="FB6" s="253"/>
      <c r="FC6" s="253"/>
      <c r="FD6" s="253"/>
      <c r="FE6" s="253"/>
      <c r="FF6" s="253"/>
      <c r="FG6" s="253"/>
      <c r="FH6" s="253"/>
      <c r="FI6" s="253"/>
      <c r="FJ6" s="253"/>
      <c r="FK6" s="253"/>
      <c r="FL6" s="253"/>
      <c r="FM6" s="253"/>
      <c r="FN6" s="253"/>
      <c r="FO6" s="253"/>
      <c r="FP6" s="253"/>
      <c r="FQ6" s="253"/>
      <c r="FR6" s="253"/>
      <c r="FS6" s="253"/>
      <c r="FT6" s="253"/>
      <c r="FU6" s="253"/>
      <c r="FV6" s="253"/>
      <c r="FW6" s="253"/>
      <c r="FX6" s="253"/>
      <c r="FY6" s="253"/>
      <c r="FZ6" s="253"/>
      <c r="GA6" s="253"/>
      <c r="GB6" s="253"/>
      <c r="GC6" s="253"/>
      <c r="GD6" s="253"/>
      <c r="GE6" s="253"/>
      <c r="GF6" s="253"/>
      <c r="GG6" s="253"/>
      <c r="GH6" s="253"/>
      <c r="GI6" s="253"/>
      <c r="GJ6" s="253"/>
      <c r="GK6" s="253"/>
      <c r="GL6" s="253"/>
      <c r="GM6" s="253"/>
      <c r="GN6" s="253"/>
      <c r="GO6" s="253"/>
      <c r="GP6" s="253"/>
      <c r="GQ6" s="253"/>
      <c r="GR6" s="253"/>
      <c r="GS6" s="253"/>
      <c r="GT6" s="253"/>
    </row>
    <row r="7" spans="1:202" s="1" customFormat="1" ht="45" customHeight="1" thickBot="1" x14ac:dyDescent="0.25">
      <c r="A7" s="511"/>
      <c r="B7" s="257" t="s">
        <v>472</v>
      </c>
      <c r="C7" s="257" t="s">
        <v>65</v>
      </c>
      <c r="D7" s="257" t="s">
        <v>4</v>
      </c>
      <c r="E7" s="257" t="s">
        <v>0</v>
      </c>
      <c r="F7" s="257" t="s">
        <v>52</v>
      </c>
      <c r="G7" s="257" t="s">
        <v>1</v>
      </c>
      <c r="H7" s="421"/>
      <c r="I7" s="421"/>
      <c r="J7" s="421"/>
      <c r="K7" s="421"/>
      <c r="L7" s="421"/>
      <c r="M7" s="421"/>
      <c r="N7" s="421"/>
      <c r="O7" s="421"/>
      <c r="P7" s="421"/>
      <c r="Q7" s="421"/>
      <c r="R7" s="516"/>
      <c r="V7" s="253"/>
      <c r="W7" s="253"/>
      <c r="X7" s="253"/>
      <c r="Y7" s="253"/>
      <c r="Z7" s="253"/>
      <c r="AA7" s="253"/>
      <c r="AB7" s="253"/>
      <c r="AC7" s="253"/>
      <c r="AD7" s="253"/>
      <c r="AE7" s="253"/>
      <c r="AF7" s="253"/>
      <c r="AG7" s="253"/>
      <c r="AH7" s="253"/>
      <c r="AI7" s="253"/>
      <c r="AJ7" s="253"/>
      <c r="AK7" s="253"/>
      <c r="AL7" s="253"/>
      <c r="AM7" s="253"/>
      <c r="AN7" s="253"/>
      <c r="AO7" s="253"/>
      <c r="AP7" s="253"/>
      <c r="AQ7" s="253"/>
      <c r="AR7" s="253"/>
      <c r="AS7" s="253"/>
      <c r="AT7" s="253"/>
      <c r="AU7" s="253"/>
      <c r="AV7" s="253"/>
      <c r="AW7" s="253"/>
      <c r="AX7" s="253"/>
      <c r="AY7" s="253"/>
      <c r="AZ7" s="253"/>
      <c r="BA7" s="253"/>
      <c r="BB7" s="253"/>
      <c r="BC7" s="253"/>
      <c r="BD7" s="253"/>
      <c r="BE7" s="253"/>
      <c r="BF7" s="253"/>
      <c r="BG7" s="253"/>
      <c r="BH7" s="253"/>
      <c r="BI7" s="253"/>
      <c r="BJ7" s="253"/>
      <c r="BK7" s="253"/>
      <c r="BL7" s="253"/>
      <c r="BM7" s="253"/>
      <c r="BN7" s="253"/>
      <c r="BO7" s="253"/>
      <c r="BP7" s="253"/>
      <c r="BQ7" s="253"/>
      <c r="BR7" s="253"/>
      <c r="BS7" s="253"/>
      <c r="BT7" s="253"/>
      <c r="BU7" s="253"/>
      <c r="BV7" s="253"/>
      <c r="BW7" s="253"/>
      <c r="BX7" s="253"/>
      <c r="BY7" s="253"/>
      <c r="BZ7" s="253"/>
      <c r="CA7" s="253"/>
      <c r="CB7" s="253"/>
      <c r="CC7" s="253"/>
      <c r="CD7" s="253"/>
      <c r="CE7" s="253"/>
      <c r="CF7" s="253"/>
      <c r="CG7" s="253"/>
      <c r="CH7" s="253"/>
      <c r="CI7" s="253"/>
      <c r="CJ7" s="253"/>
      <c r="CK7" s="253"/>
      <c r="CL7" s="253"/>
      <c r="CM7" s="253"/>
      <c r="CN7" s="253"/>
      <c r="CO7" s="253"/>
      <c r="CP7" s="253"/>
      <c r="CQ7" s="253"/>
      <c r="CR7" s="253"/>
      <c r="CS7" s="253"/>
      <c r="CT7" s="253"/>
      <c r="CU7" s="253"/>
      <c r="CV7" s="253"/>
      <c r="CW7" s="253"/>
      <c r="CX7" s="253"/>
      <c r="CY7" s="253"/>
      <c r="CZ7" s="253"/>
      <c r="DA7" s="253"/>
      <c r="DB7" s="253"/>
      <c r="DC7" s="253"/>
      <c r="DD7" s="253"/>
      <c r="DE7" s="253"/>
      <c r="DF7" s="253"/>
      <c r="DG7" s="253"/>
      <c r="DH7" s="253"/>
      <c r="DI7" s="253"/>
      <c r="DJ7" s="253"/>
      <c r="DK7" s="253"/>
      <c r="DL7" s="253"/>
      <c r="DM7" s="253"/>
      <c r="DN7" s="253"/>
      <c r="DO7" s="253"/>
      <c r="DP7" s="253"/>
      <c r="DQ7" s="253"/>
      <c r="DR7" s="253"/>
      <c r="DS7" s="253"/>
      <c r="DT7" s="253"/>
      <c r="DU7" s="253"/>
      <c r="DV7" s="253"/>
      <c r="DW7" s="253"/>
      <c r="DX7" s="253"/>
      <c r="DY7" s="253"/>
      <c r="DZ7" s="253"/>
      <c r="EA7" s="253"/>
      <c r="EB7" s="253"/>
      <c r="EC7" s="253"/>
      <c r="ED7" s="253"/>
      <c r="EE7" s="253"/>
      <c r="EF7" s="253"/>
      <c r="EG7" s="253"/>
      <c r="EH7" s="253"/>
      <c r="EI7" s="253"/>
      <c r="EJ7" s="253"/>
      <c r="EK7" s="253"/>
      <c r="EL7" s="253"/>
      <c r="EM7" s="253"/>
      <c r="EN7" s="253"/>
      <c r="EO7" s="253"/>
      <c r="EP7" s="253"/>
      <c r="EQ7" s="253"/>
      <c r="ER7" s="253"/>
      <c r="ES7" s="253"/>
      <c r="ET7" s="253"/>
      <c r="EU7" s="253"/>
      <c r="EV7" s="253"/>
      <c r="EW7" s="253"/>
      <c r="EX7" s="253"/>
      <c r="EY7" s="253"/>
      <c r="EZ7" s="253"/>
      <c r="FA7" s="253"/>
      <c r="FB7" s="253"/>
      <c r="FC7" s="253"/>
      <c r="FD7" s="253"/>
      <c r="FE7" s="253"/>
      <c r="FF7" s="253"/>
      <c r="FG7" s="253"/>
      <c r="FH7" s="253"/>
      <c r="FI7" s="253"/>
      <c r="FJ7" s="253"/>
      <c r="FK7" s="253"/>
      <c r="FL7" s="253"/>
      <c r="FM7" s="253"/>
      <c r="FN7" s="253"/>
      <c r="FO7" s="253"/>
      <c r="FP7" s="253"/>
      <c r="FQ7" s="253"/>
      <c r="FR7" s="253"/>
      <c r="FS7" s="253"/>
      <c r="FT7" s="253"/>
      <c r="FU7" s="253"/>
      <c r="FV7" s="253"/>
      <c r="FW7" s="253"/>
      <c r="FX7" s="253"/>
      <c r="FY7" s="253"/>
      <c r="FZ7" s="253"/>
      <c r="GA7" s="253"/>
      <c r="GB7" s="253"/>
      <c r="GC7" s="253"/>
      <c r="GD7" s="253"/>
      <c r="GE7" s="253"/>
      <c r="GF7" s="253"/>
      <c r="GG7" s="253"/>
      <c r="GH7" s="253"/>
      <c r="GI7" s="253"/>
      <c r="GJ7" s="253"/>
      <c r="GK7" s="253"/>
      <c r="GL7" s="253"/>
      <c r="GM7" s="253"/>
      <c r="GN7" s="253"/>
      <c r="GO7" s="253"/>
      <c r="GP7" s="253"/>
      <c r="GQ7" s="253"/>
      <c r="GR7" s="253"/>
      <c r="GS7" s="253"/>
      <c r="GT7" s="253"/>
    </row>
    <row r="8" spans="1:202" s="2" customFormat="1" ht="62.45" customHeight="1" x14ac:dyDescent="0.2">
      <c r="A8" s="495">
        <v>1</v>
      </c>
      <c r="B8" s="493" t="str">
        <f>'01-Mapa de riesgo-UO'!C9</f>
        <v>ADMINISTRACIÓN_INSTITUCIONAL</v>
      </c>
      <c r="C8" s="407" t="str">
        <f>'01-Mapa de riesgo-UO'!I9</f>
        <v>Tecnológico</v>
      </c>
      <c r="D8" s="407" t="str">
        <f>'01-Mapa de riesgo-UO'!J9</f>
        <v>Imposibilidad  para acceder a los sistemas de información que esten alojados en los servidores del campus universitario</v>
      </c>
      <c r="E8" s="407" t="str">
        <f>'01-Mapa de riesgo-UO'!K9</f>
        <v>No. acceso fuera del campus universitario a los servicios de internet que ofrece la Universidad
No disponibilidad de las aplicaciones institucionales  afectado el acceso a las aplicaciones que estén instaladas en dicho servidor</v>
      </c>
      <c r="F8" s="77" t="str">
        <f>'01-Mapa de riesgo-UO'!H9</f>
        <v xml:space="preserve">Fallas en el sistema eléctrico
Fallas en los equipos de conectividad o en el sistema de control ambiental  </v>
      </c>
      <c r="G8" s="407" t="str">
        <f>'01-Mapa de riesgo-UO'!L9</f>
        <v xml:space="preserve">Incomunicación de la Universidad  a través de internet
Retrasos en los procesos académicos y administrativos ofrecidos a través de los servicios web
Pérdida de imagen
Falla en la prestación del servicio, paralisis de los servicios, retrasos en las actividades propias de las dependencias, mala imagen. </v>
      </c>
      <c r="H8" s="500" t="str">
        <f>'01-Mapa de riesgo-UO'!AS9</f>
        <v>LEVE</v>
      </c>
      <c r="I8" s="101" t="str">
        <f>'01-Mapa de riesgo-UO'!AV9</f>
        <v>ASUMIR</v>
      </c>
      <c r="J8" s="493" t="str">
        <f t="shared" ref="J8" si="0">IF(H8="GRAVE","Debe formularse",IF(H8="MODERADO", "Si el proceso lo requiere","NO"))</f>
        <v>NO</v>
      </c>
      <c r="K8" s="501"/>
      <c r="L8" s="502"/>
      <c r="M8" s="503"/>
      <c r="N8" s="463"/>
      <c r="O8" s="501"/>
      <c r="P8" s="502"/>
      <c r="Q8" s="503"/>
      <c r="R8" s="497"/>
    </row>
    <row r="9" spans="1:202" s="2" customFormat="1" ht="62.45" customHeight="1" x14ac:dyDescent="0.2">
      <c r="A9" s="495"/>
      <c r="B9" s="496"/>
      <c r="C9" s="407"/>
      <c r="D9" s="407"/>
      <c r="E9" s="407"/>
      <c r="F9" s="77" t="str">
        <f>'01-Mapa de riesgo-UO'!H10</f>
        <v>Tareas que se ejecutan cada 5 minutos para verificar los servicios que esten en funcionamiento.</v>
      </c>
      <c r="G9" s="407"/>
      <c r="H9" s="500"/>
      <c r="I9" s="101" t="str">
        <f>'01-Mapa de riesgo-UO'!AV10</f>
        <v>ASUMIR</v>
      </c>
      <c r="J9" s="496"/>
      <c r="K9" s="504"/>
      <c r="L9" s="505"/>
      <c r="M9" s="506"/>
      <c r="N9" s="464"/>
      <c r="O9" s="504"/>
      <c r="P9" s="505"/>
      <c r="Q9" s="506"/>
      <c r="R9" s="498"/>
    </row>
    <row r="10" spans="1:202" s="2" customFormat="1" ht="62.45" customHeight="1" x14ac:dyDescent="0.2">
      <c r="A10" s="495"/>
      <c r="B10" s="461"/>
      <c r="C10" s="407"/>
      <c r="D10" s="407"/>
      <c r="E10" s="407"/>
      <c r="F10" s="77" t="str">
        <f>'01-Mapa de riesgo-UO'!H11</f>
        <v>Daño físico en algunos de los servidores que alojan las aplicaciones institucionales</v>
      </c>
      <c r="G10" s="407"/>
      <c r="H10" s="500"/>
      <c r="I10" s="254" t="str">
        <f>'01-Mapa de riesgo-UO'!AV11</f>
        <v>ASUMIR</v>
      </c>
      <c r="J10" s="461"/>
      <c r="K10" s="507"/>
      <c r="L10" s="508"/>
      <c r="M10" s="509"/>
      <c r="N10" s="465"/>
      <c r="O10" s="507"/>
      <c r="P10" s="508"/>
      <c r="Q10" s="509"/>
      <c r="R10" s="499"/>
    </row>
    <row r="11" spans="1:202" s="2" customFormat="1" ht="62.45" customHeight="1" x14ac:dyDescent="0.2">
      <c r="A11" s="495">
        <v>2</v>
      </c>
      <c r="B11" s="493" t="str">
        <f>'01-Mapa de riesgo-UO'!C12</f>
        <v>ADMINISTRACIÓN_INSTITUCIONAL</v>
      </c>
      <c r="C11" s="422" t="str">
        <f>'01-Mapa de riesgo-UO'!I12</f>
        <v>Tecnológico</v>
      </c>
      <c r="D11" s="407" t="str">
        <f>'01-Mapa de riesgo-UO'!J12</f>
        <v>Intrusión a equipos y servicios de red</v>
      </c>
      <c r="E11" s="407" t="str">
        <f>'01-Mapa de riesgo-UO'!K12</f>
        <v>Acceso no autorizado a servidores,  servicios y equipos de conectividad bajo la gestión de la Administración de la Red.</v>
      </c>
      <c r="F11" s="77" t="str">
        <f>'01-Mapa de riesgo-UO'!H12</f>
        <v>Vulnerabilidades en sistemas operativos y servicios desarrollados por terceros</v>
      </c>
      <c r="G11" s="407" t="str">
        <f>'01-Mapa de riesgo-UO'!L12</f>
        <v>Cambio de configuraciones que afecten el buen funcionamiento de equipos y servicios.
Robo, sabotaje o cambios de información.</v>
      </c>
      <c r="H11" s="500" t="str">
        <f>'01-Mapa de riesgo-UO'!AS12</f>
        <v>LEVE</v>
      </c>
      <c r="I11" s="101" t="str">
        <f>'01-Mapa de riesgo-UO'!AV12</f>
        <v>COMPARTIR</v>
      </c>
      <c r="J11" s="493" t="str">
        <f t="shared" ref="J11:J20" si="1">IF(H11="GRAVE","Debe formularse",IF(H11="MODERADO", "Si el proceso lo requiere","NO"))</f>
        <v>NO</v>
      </c>
      <c r="K11" s="501"/>
      <c r="L11" s="502"/>
      <c r="M11" s="503"/>
      <c r="N11" s="463"/>
      <c r="O11" s="501"/>
      <c r="P11" s="502"/>
      <c r="Q11" s="503"/>
      <c r="R11" s="497"/>
    </row>
    <row r="12" spans="1:202" s="2" customFormat="1" ht="62.45" customHeight="1" x14ac:dyDescent="0.2">
      <c r="A12" s="495"/>
      <c r="B12" s="496"/>
      <c r="C12" s="407"/>
      <c r="D12" s="407"/>
      <c r="E12" s="407"/>
      <c r="F12" s="77" t="str">
        <f>'01-Mapa de riesgo-UO'!H13</f>
        <v>Falta de equipos adecuados para la seguridad en la red. Se debe cumplir con las directrices de control de acceso a la red de datos aprobada por el CSU.</v>
      </c>
      <c r="G12" s="407"/>
      <c r="H12" s="500"/>
      <c r="I12" s="101" t="str">
        <f>'01-Mapa de riesgo-UO'!AV13</f>
        <v>REDUCIR</v>
      </c>
      <c r="J12" s="496"/>
      <c r="K12" s="504"/>
      <c r="L12" s="505"/>
      <c r="M12" s="506"/>
      <c r="N12" s="464"/>
      <c r="O12" s="504"/>
      <c r="P12" s="505"/>
      <c r="Q12" s="506"/>
      <c r="R12" s="498"/>
    </row>
    <row r="13" spans="1:202" s="2" customFormat="1" ht="62.45" customHeight="1" x14ac:dyDescent="0.2">
      <c r="A13" s="495"/>
      <c r="B13" s="461"/>
      <c r="C13" s="407"/>
      <c r="D13" s="407"/>
      <c r="E13" s="407"/>
      <c r="F13" s="77" t="str">
        <f>'01-Mapa de riesgo-UO'!H14</f>
        <v>Contraseñas y usuarios por defecto, Contraseñas débiles.
Errores en configuraciones.
Uso de protocolos inseguros.</v>
      </c>
      <c r="G13" s="407"/>
      <c r="H13" s="500"/>
      <c r="I13" s="101" t="str">
        <f>'01-Mapa de riesgo-UO'!AV14</f>
        <v>REDUCIR</v>
      </c>
      <c r="J13" s="461"/>
      <c r="K13" s="507"/>
      <c r="L13" s="508"/>
      <c r="M13" s="509"/>
      <c r="N13" s="465"/>
      <c r="O13" s="507"/>
      <c r="P13" s="508"/>
      <c r="Q13" s="509"/>
      <c r="R13" s="499"/>
    </row>
    <row r="14" spans="1:202" s="2" customFormat="1" ht="62.45" customHeight="1" x14ac:dyDescent="0.2">
      <c r="A14" s="495">
        <v>3</v>
      </c>
      <c r="B14" s="493" t="str">
        <f>'01-Mapa de riesgo-UO'!C15</f>
        <v>ADMINISTRACIÓN_INSTITUCIONAL</v>
      </c>
      <c r="C14" s="422" t="str">
        <f>'01-Mapa de riesgo-UO'!I15</f>
        <v>Cumplimiento</v>
      </c>
      <c r="D14" s="407" t="str">
        <f>'01-Mapa de riesgo-UO'!J15</f>
        <v xml:space="preserve">Vencimiento de los términos establecidos en la Ley para dar respuesta oportuna a requerimientos judiciales, administrativos o de los entes de control. </v>
      </c>
      <c r="E14" s="407" t="str">
        <f>'01-Mapa de riesgo-UO'!K15</f>
        <v>No dar respuesta oportuna a los requerimientos judiciales y/o administrativos,de los cuales tiene conocimiento la Oficina Jurídica.</v>
      </c>
      <c r="F14" s="77" t="str">
        <f>'01-Mapa de riesgo-UO'!H15</f>
        <v>Falta de seguimiento a las actuaciones procesales judiciales y/o Administrativas.</v>
      </c>
      <c r="G14" s="407" t="str">
        <f>'01-Mapa de riesgo-UO'!L15</f>
        <v>Apertura de procesos disciplinarios.
Investigaciones administrativa.
Investigaciones Fiscales.
Investigaciones Penales
Sanciones y/o multas impuestas a la institución o a sus funcionarios.</v>
      </c>
      <c r="H14" s="500" t="str">
        <f>'01-Mapa de riesgo-UO'!AS15</f>
        <v>LEVE</v>
      </c>
      <c r="I14" s="101" t="str">
        <f>'01-Mapa de riesgo-UO'!AV15</f>
        <v>ASUMIR</v>
      </c>
      <c r="J14" s="493" t="str">
        <f t="shared" si="1"/>
        <v>NO</v>
      </c>
      <c r="K14" s="501"/>
      <c r="L14" s="502"/>
      <c r="M14" s="503"/>
      <c r="N14" s="463"/>
      <c r="O14" s="501"/>
      <c r="P14" s="502"/>
      <c r="Q14" s="503"/>
      <c r="R14" s="497"/>
    </row>
    <row r="15" spans="1:202" s="2" customFormat="1" ht="62.45" customHeight="1" x14ac:dyDescent="0.2">
      <c r="A15" s="495"/>
      <c r="B15" s="496"/>
      <c r="C15" s="407"/>
      <c r="D15" s="407"/>
      <c r="E15" s="407"/>
      <c r="F15" s="77" t="str">
        <f>'01-Mapa de riesgo-UO'!H16</f>
        <v>Incumplimiento de las dependencias académicas o administrativas en la entrega de información para atender un requerimiento</v>
      </c>
      <c r="G15" s="407"/>
      <c r="H15" s="500"/>
      <c r="I15" s="101" t="str">
        <f>'01-Mapa de riesgo-UO'!AV16</f>
        <v>ASUMIR</v>
      </c>
      <c r="J15" s="496"/>
      <c r="K15" s="504"/>
      <c r="L15" s="505"/>
      <c r="M15" s="506"/>
      <c r="N15" s="464"/>
      <c r="O15" s="504"/>
      <c r="P15" s="505"/>
      <c r="Q15" s="506"/>
      <c r="R15" s="498"/>
    </row>
    <row r="16" spans="1:202" ht="62.45" customHeight="1" x14ac:dyDescent="0.2">
      <c r="A16" s="495"/>
      <c r="B16" s="461"/>
      <c r="C16" s="407"/>
      <c r="D16" s="407"/>
      <c r="E16" s="407"/>
      <c r="F16" s="77" t="str">
        <f>'01-Mapa de riesgo-UO'!H17</f>
        <v>Cambio en la normatividad y procedimiento de reporte.</v>
      </c>
      <c r="G16" s="407"/>
      <c r="H16" s="500"/>
      <c r="I16" s="101" t="str">
        <f>'01-Mapa de riesgo-UO'!AV17</f>
        <v>ASUMIR</v>
      </c>
      <c r="J16" s="461"/>
      <c r="K16" s="507"/>
      <c r="L16" s="508"/>
      <c r="M16" s="509"/>
      <c r="N16" s="465"/>
      <c r="O16" s="507"/>
      <c r="P16" s="508"/>
      <c r="Q16" s="509"/>
      <c r="R16" s="499"/>
    </row>
    <row r="17" spans="1:18" ht="62.45" customHeight="1" x14ac:dyDescent="0.2">
      <c r="A17" s="495">
        <v>4</v>
      </c>
      <c r="B17" s="493" t="str">
        <f>'01-Mapa de riesgo-UO'!C18</f>
        <v>ADMINISTRACIÓN_INSTITUCIONAL</v>
      </c>
      <c r="C17" s="422" t="str">
        <f>'01-Mapa de riesgo-UO'!I18</f>
        <v>Operacional</v>
      </c>
      <c r="D17" s="407" t="str">
        <f>'01-Mapa de riesgo-UO'!J18</f>
        <v>Incumplimiento en los plazos establecidos para gestionar las necesidades de tipo contractual de las dependencias</v>
      </c>
      <c r="E17" s="407" t="str">
        <f>'01-Mapa de riesgo-UO'!K18</f>
        <v>Demora en la atención de los requerimientos de tipo contractual (perfeccionamiento y legalización, modificaciones, actas de ejecución, terminacion y liquidacion del contratos) de las dependencias academicas y administrativas</v>
      </c>
      <c r="F17" s="77" t="str">
        <f>'01-Mapa de riesgo-UO'!H18</f>
        <v>El Software de contratación no se ha implementado</v>
      </c>
      <c r="G17" s="407" t="str">
        <f>'01-Mapa de riesgo-UO'!L18</f>
        <v>Vencimiento de terminos legales de la gestión contractual
Incumplimiento de la prestacion de servicios de la Universidad
Demoras en la realización actividades de las dependencias de la Universidad</v>
      </c>
      <c r="H17" s="500" t="str">
        <f>'01-Mapa de riesgo-UO'!AS18</f>
        <v>MODERADO</v>
      </c>
      <c r="I17" s="101" t="str">
        <f>'01-Mapa de riesgo-UO'!AV18</f>
        <v>COMPARTIR</v>
      </c>
      <c r="J17" s="493" t="str">
        <f t="shared" si="1"/>
        <v>Si el proceso lo requiere</v>
      </c>
      <c r="K17" s="501"/>
      <c r="L17" s="502"/>
      <c r="M17" s="503"/>
      <c r="N17" s="463"/>
      <c r="O17" s="501"/>
      <c r="P17" s="502"/>
      <c r="Q17" s="503"/>
      <c r="R17" s="497"/>
    </row>
    <row r="18" spans="1:18" ht="62.45" customHeight="1" x14ac:dyDescent="0.2">
      <c r="A18" s="495"/>
      <c r="B18" s="496"/>
      <c r="C18" s="407"/>
      <c r="D18" s="407"/>
      <c r="E18" s="407"/>
      <c r="F18" s="77" t="str">
        <f>'01-Mapa de riesgo-UO'!H19</f>
        <v>Los procedimientos relacionados con la Gestión Contractual se llevan a cabo de forma manual</v>
      </c>
      <c r="G18" s="407"/>
      <c r="H18" s="500"/>
      <c r="I18" s="101" t="str">
        <f>'01-Mapa de riesgo-UO'!AV19</f>
        <v>COMPARTIR</v>
      </c>
      <c r="J18" s="496"/>
      <c r="K18" s="504"/>
      <c r="L18" s="505"/>
      <c r="M18" s="506"/>
      <c r="N18" s="464"/>
      <c r="O18" s="504"/>
      <c r="P18" s="505"/>
      <c r="Q18" s="506"/>
      <c r="R18" s="498"/>
    </row>
    <row r="19" spans="1:18" ht="62.45" customHeight="1" x14ac:dyDescent="0.2">
      <c r="A19" s="495"/>
      <c r="B19" s="461"/>
      <c r="C19" s="407"/>
      <c r="D19" s="407"/>
      <c r="E19" s="407"/>
      <c r="F19" s="77">
        <f>'01-Mapa de riesgo-UO'!H20</f>
        <v>0</v>
      </c>
      <c r="G19" s="407"/>
      <c r="H19" s="500"/>
      <c r="I19" s="101">
        <f>'01-Mapa de riesgo-UO'!AV20</f>
        <v>0</v>
      </c>
      <c r="J19" s="461"/>
      <c r="K19" s="507"/>
      <c r="L19" s="508"/>
      <c r="M19" s="509"/>
      <c r="N19" s="465"/>
      <c r="O19" s="507"/>
      <c r="P19" s="508"/>
      <c r="Q19" s="509"/>
      <c r="R19" s="499"/>
    </row>
    <row r="20" spans="1:18" ht="62.45" customHeight="1" x14ac:dyDescent="0.2">
      <c r="A20" s="495">
        <v>5</v>
      </c>
      <c r="B20" s="493" t="str">
        <f>'01-Mapa de riesgo-UO'!C21</f>
        <v>ASEGURAMIENTO_DE_LA_CALIDAD_INSTITUCIONAL</v>
      </c>
      <c r="C20" s="422" t="str">
        <f>'01-Mapa de riesgo-UO'!I21</f>
        <v>Corrupción</v>
      </c>
      <c r="D20" s="407" t="str">
        <f>'01-Mapa de riesgo-UO'!J21</f>
        <v>Entrega de información institucional a personas no autorizadas para uso indebido.</v>
      </c>
      <c r="E20" s="407" t="str">
        <f>'01-Mapa de riesgo-UO'!K21</f>
        <v>Permitir el uso de información sensible para la institución como contraseñas, instructivos, procedimientos o bases de datos a personas no autorizadas</v>
      </c>
      <c r="F20" s="77" t="str">
        <f>'01-Mapa de riesgo-UO'!H21</f>
        <v>Falta de ética profesional</v>
      </c>
      <c r="G20" s="407" t="str">
        <f>'01-Mapa de riesgo-UO'!L21</f>
        <v>Pérdida de la confidencialidad de la información.
Pérdida de la vinculación laboral por incumplimiento de la claúsula de confidencialidad del contrato.</v>
      </c>
      <c r="H20" s="500" t="str">
        <f>'01-Mapa de riesgo-UO'!AS21</f>
        <v>LEVE</v>
      </c>
      <c r="I20" s="101" t="str">
        <f>'01-Mapa de riesgo-UO'!AV21</f>
        <v>COMPARTIR</v>
      </c>
      <c r="J20" s="493" t="str">
        <f t="shared" si="1"/>
        <v>NO</v>
      </c>
      <c r="K20" s="501"/>
      <c r="L20" s="502"/>
      <c r="M20" s="503"/>
      <c r="N20" s="463"/>
      <c r="O20" s="501"/>
      <c r="P20" s="502"/>
      <c r="Q20" s="503"/>
      <c r="R20" s="497"/>
    </row>
    <row r="21" spans="1:18" ht="62.45" customHeight="1" x14ac:dyDescent="0.2">
      <c r="A21" s="495"/>
      <c r="B21" s="496"/>
      <c r="C21" s="407"/>
      <c r="D21" s="407"/>
      <c r="E21" s="407"/>
      <c r="F21" s="77">
        <f>'01-Mapa de riesgo-UO'!H22</f>
        <v>0</v>
      </c>
      <c r="G21" s="407"/>
      <c r="H21" s="500"/>
      <c r="I21" s="101" t="str">
        <f>'01-Mapa de riesgo-UO'!AV22</f>
        <v>COMPARTIR</v>
      </c>
      <c r="J21" s="496"/>
      <c r="K21" s="504"/>
      <c r="L21" s="505"/>
      <c r="M21" s="506"/>
      <c r="N21" s="464"/>
      <c r="O21" s="504"/>
      <c r="P21" s="505"/>
      <c r="Q21" s="506"/>
      <c r="R21" s="498"/>
    </row>
    <row r="22" spans="1:18" ht="62.45" customHeight="1" x14ac:dyDescent="0.2">
      <c r="A22" s="495"/>
      <c r="B22" s="461"/>
      <c r="C22" s="407"/>
      <c r="D22" s="407"/>
      <c r="E22" s="407"/>
      <c r="F22" s="77">
        <f>'01-Mapa de riesgo-UO'!H23</f>
        <v>0</v>
      </c>
      <c r="G22" s="407"/>
      <c r="H22" s="500"/>
      <c r="I22" s="101">
        <f>'01-Mapa de riesgo-UO'!AV23</f>
        <v>0</v>
      </c>
      <c r="J22" s="461"/>
      <c r="K22" s="507"/>
      <c r="L22" s="508"/>
      <c r="M22" s="509"/>
      <c r="N22" s="465"/>
      <c r="O22" s="507"/>
      <c r="P22" s="508"/>
      <c r="Q22" s="509"/>
      <c r="R22" s="499"/>
    </row>
    <row r="23" spans="1:18" ht="62.45" customHeight="1" x14ac:dyDescent="0.2">
      <c r="A23" s="495">
        <v>6</v>
      </c>
      <c r="B23" s="493" t="str">
        <f>'01-Mapa de riesgo-UO'!C24</f>
        <v>DOCENCIA</v>
      </c>
      <c r="C23" s="422" t="str">
        <f>'01-Mapa de riesgo-UO'!I24</f>
        <v>Cumplimiento</v>
      </c>
      <c r="D23" s="407" t="str">
        <f>'01-Mapa de riesgo-UO'!J24</f>
        <v>Alteración del Calendario Académico</v>
      </c>
      <c r="E23" s="407" t="str">
        <f>'01-Mapa de riesgo-UO'!K24</f>
        <v>Modificación de la programación de las actividades definidas en el calendario académico</v>
      </c>
      <c r="F23" s="77" t="str">
        <f>'01-Mapa de riesgo-UO'!H24</f>
        <v>Decisiones del Consejo Académico</v>
      </c>
      <c r="G23" s="407" t="str">
        <f>'01-Mapa de riesgo-UO'!L24</f>
        <v>Cruce de procedimientos académicos y administrativos
Extensión de contratos de trabajo
Insatisfacción de estudiantes y padres de familia, reflejado en el aumento de PQRS</v>
      </c>
      <c r="H23" s="500" t="str">
        <f>'01-Mapa de riesgo-UO'!AS24</f>
        <v>MODERADO</v>
      </c>
      <c r="I23" s="101" t="str">
        <f>'01-Mapa de riesgo-UO'!AV24</f>
        <v>COMPARTIR</v>
      </c>
      <c r="J23" s="493" t="str">
        <f t="shared" ref="J23" si="2">IF(H23="GRAVE","Debe formularse",IF(H23="MODERADO", "Si el proceso lo requiere","NO"))</f>
        <v>Si el proceso lo requiere</v>
      </c>
      <c r="K23" s="501"/>
      <c r="L23" s="502"/>
      <c r="M23" s="503"/>
      <c r="N23" s="463"/>
      <c r="O23" s="501"/>
      <c r="P23" s="502"/>
      <c r="Q23" s="503"/>
      <c r="R23" s="497"/>
    </row>
    <row r="24" spans="1:18" ht="62.45" customHeight="1" x14ac:dyDescent="0.2">
      <c r="A24" s="495"/>
      <c r="B24" s="496"/>
      <c r="C24" s="407"/>
      <c r="D24" s="407"/>
      <c r="E24" s="407"/>
      <c r="F24" s="77" t="str">
        <f>'01-Mapa de riesgo-UO'!H25</f>
        <v>Solicitudes de entidades gubernamentales</v>
      </c>
      <c r="G24" s="407"/>
      <c r="H24" s="500"/>
      <c r="I24" s="101">
        <f>'01-Mapa de riesgo-UO'!AV25</f>
        <v>0</v>
      </c>
      <c r="J24" s="496"/>
      <c r="K24" s="504"/>
      <c r="L24" s="505"/>
      <c r="M24" s="506"/>
      <c r="N24" s="464"/>
      <c r="O24" s="504"/>
      <c r="P24" s="505"/>
      <c r="Q24" s="506"/>
      <c r="R24" s="498"/>
    </row>
    <row r="25" spans="1:18" ht="62.45" customHeight="1" x14ac:dyDescent="0.2">
      <c r="A25" s="495"/>
      <c r="B25" s="461"/>
      <c r="C25" s="407"/>
      <c r="D25" s="407"/>
      <c r="E25" s="407"/>
      <c r="F25" s="77">
        <f>'01-Mapa de riesgo-UO'!H26</f>
        <v>0</v>
      </c>
      <c r="G25" s="407"/>
      <c r="H25" s="500"/>
      <c r="I25" s="101">
        <f>'01-Mapa de riesgo-UO'!AV26</f>
        <v>0</v>
      </c>
      <c r="J25" s="461"/>
      <c r="K25" s="507"/>
      <c r="L25" s="508"/>
      <c r="M25" s="509"/>
      <c r="N25" s="465"/>
      <c r="O25" s="507"/>
      <c r="P25" s="508"/>
      <c r="Q25" s="509"/>
      <c r="R25" s="499"/>
    </row>
    <row r="26" spans="1:18" ht="62.45" customHeight="1" x14ac:dyDescent="0.2">
      <c r="A26" s="495">
        <v>7</v>
      </c>
      <c r="B26" s="493" t="e">
        <f>'01-Mapa de riesgo-UO'!#REF!</f>
        <v>#REF!</v>
      </c>
      <c r="C26" s="422" t="e">
        <f>'01-Mapa de riesgo-UO'!#REF!</f>
        <v>#REF!</v>
      </c>
      <c r="D26" s="407" t="e">
        <f>'01-Mapa de riesgo-UO'!#REF!</f>
        <v>#REF!</v>
      </c>
      <c r="E26" s="407" t="e">
        <f>'01-Mapa de riesgo-UO'!#REF!</f>
        <v>#REF!</v>
      </c>
      <c r="F26" s="77" t="e">
        <f>'01-Mapa de riesgo-UO'!#REF!</f>
        <v>#REF!</v>
      </c>
      <c r="G26" s="407" t="e">
        <f>'01-Mapa de riesgo-UO'!#REF!</f>
        <v>#REF!</v>
      </c>
      <c r="H26" s="500" t="e">
        <f>'01-Mapa de riesgo-UO'!#REF!</f>
        <v>#REF!</v>
      </c>
      <c r="I26" s="101" t="e">
        <f>'01-Mapa de riesgo-UO'!#REF!</f>
        <v>#REF!</v>
      </c>
      <c r="J26" s="493" t="e">
        <f t="shared" ref="J26" si="3">IF(H26="GRAVE","Debe formularse",IF(H26="MODERADO", "Si el proceso lo requiere","NO"))</f>
        <v>#REF!</v>
      </c>
      <c r="K26" s="501"/>
      <c r="L26" s="502"/>
      <c r="M26" s="503"/>
      <c r="N26" s="463"/>
      <c r="O26" s="501"/>
      <c r="P26" s="502"/>
      <c r="Q26" s="503"/>
      <c r="R26" s="497"/>
    </row>
    <row r="27" spans="1:18" ht="62.45" customHeight="1" x14ac:dyDescent="0.2">
      <c r="A27" s="495"/>
      <c r="B27" s="496"/>
      <c r="C27" s="407"/>
      <c r="D27" s="407"/>
      <c r="E27" s="407"/>
      <c r="F27" s="77" t="e">
        <f>'01-Mapa de riesgo-UO'!#REF!</f>
        <v>#REF!</v>
      </c>
      <c r="G27" s="407"/>
      <c r="H27" s="500"/>
      <c r="I27" s="101" t="e">
        <f>'01-Mapa de riesgo-UO'!#REF!</f>
        <v>#REF!</v>
      </c>
      <c r="J27" s="496"/>
      <c r="K27" s="504"/>
      <c r="L27" s="505"/>
      <c r="M27" s="506"/>
      <c r="N27" s="464"/>
      <c r="O27" s="504"/>
      <c r="P27" s="505"/>
      <c r="Q27" s="506"/>
      <c r="R27" s="498"/>
    </row>
    <row r="28" spans="1:18" ht="62.45" customHeight="1" x14ac:dyDescent="0.2">
      <c r="A28" s="495"/>
      <c r="B28" s="461"/>
      <c r="C28" s="407"/>
      <c r="D28" s="407"/>
      <c r="E28" s="407"/>
      <c r="F28" s="77" t="e">
        <f>'01-Mapa de riesgo-UO'!#REF!</f>
        <v>#REF!</v>
      </c>
      <c r="G28" s="407"/>
      <c r="H28" s="500"/>
      <c r="I28" s="101" t="e">
        <f>'01-Mapa de riesgo-UO'!#REF!</f>
        <v>#REF!</v>
      </c>
      <c r="J28" s="461"/>
      <c r="K28" s="507"/>
      <c r="L28" s="508"/>
      <c r="M28" s="509"/>
      <c r="N28" s="465"/>
      <c r="O28" s="507"/>
      <c r="P28" s="508"/>
      <c r="Q28" s="509"/>
      <c r="R28" s="499"/>
    </row>
    <row r="29" spans="1:18" ht="62.45" customHeight="1" x14ac:dyDescent="0.2">
      <c r="A29" s="495">
        <v>8</v>
      </c>
      <c r="B29" s="493" t="str">
        <f>'01-Mapa de riesgo-UO'!C27</f>
        <v>CONTROL_SEGUIMIENTO</v>
      </c>
      <c r="C29" s="422" t="str">
        <f>'01-Mapa de riesgo-UO'!I27</f>
        <v>Corrupción</v>
      </c>
      <c r="D29" s="407" t="str">
        <f>'01-Mapa de riesgo-UO'!J27</f>
        <v>Favorecimiento en informes de auditoria o evaluación por intereses personales</v>
      </c>
      <c r="E29" s="407" t="str">
        <f>'01-Mapa de riesgo-UO'!K27</f>
        <v>Manipulación de informes de control interno, a través de la omisión de posibles actos de corrupción o irregularidades administrativas</v>
      </c>
      <c r="F29" s="77" t="str">
        <f>'01-Mapa de riesgo-UO'!H27</f>
        <v>Personal no idóneo que no atiende los valores de la institución o del servicio público</v>
      </c>
      <c r="G29" s="407" t="str">
        <f>'01-Mapa de riesgo-UO'!L27</f>
        <v>Información deficiente para la alta dirección que permita tomar decisiones para la mejora
Investigaciones disciplinarias
Afectación del buen nombre y reconocimiento de la Universidad</v>
      </c>
      <c r="H29" s="500" t="str">
        <f>'01-Mapa de riesgo-UO'!AS27</f>
        <v>LEVE</v>
      </c>
      <c r="I29" s="101" t="str">
        <f>'01-Mapa de riesgo-UO'!AV27</f>
        <v>REDUCIR</v>
      </c>
      <c r="J29" s="493" t="str">
        <f t="shared" ref="J29" si="4">IF(H29="GRAVE","Debe formularse",IF(H29="MODERADO", "Si el proceso lo requiere","NO"))</f>
        <v>NO</v>
      </c>
      <c r="K29" s="501"/>
      <c r="L29" s="502"/>
      <c r="M29" s="503"/>
      <c r="N29" s="463"/>
      <c r="O29" s="501"/>
      <c r="P29" s="502"/>
      <c r="Q29" s="503"/>
      <c r="R29" s="497"/>
    </row>
    <row r="30" spans="1:18" ht="62.45" customHeight="1" x14ac:dyDescent="0.2">
      <c r="A30" s="495"/>
      <c r="B30" s="496"/>
      <c r="C30" s="407"/>
      <c r="D30" s="407"/>
      <c r="E30" s="407"/>
      <c r="F30" s="77" t="str">
        <f>'01-Mapa de riesgo-UO'!H28</f>
        <v>Presión externa  al personal de control interno para favorecer a terceros</v>
      </c>
      <c r="G30" s="407"/>
      <c r="H30" s="500"/>
      <c r="I30" s="101">
        <f>'01-Mapa de riesgo-UO'!AV28</f>
        <v>0</v>
      </c>
      <c r="J30" s="496"/>
      <c r="K30" s="504"/>
      <c r="L30" s="505"/>
      <c r="M30" s="506"/>
      <c r="N30" s="464"/>
      <c r="O30" s="504"/>
      <c r="P30" s="505"/>
      <c r="Q30" s="506"/>
      <c r="R30" s="498"/>
    </row>
    <row r="31" spans="1:18" ht="62.45" customHeight="1" x14ac:dyDescent="0.2">
      <c r="A31" s="495"/>
      <c r="B31" s="461"/>
      <c r="C31" s="407"/>
      <c r="D31" s="407"/>
      <c r="E31" s="407"/>
      <c r="F31" s="77">
        <f>'01-Mapa de riesgo-UO'!H29</f>
        <v>0</v>
      </c>
      <c r="G31" s="407"/>
      <c r="H31" s="500"/>
      <c r="I31" s="101">
        <f>'01-Mapa de riesgo-UO'!AV29</f>
        <v>0</v>
      </c>
      <c r="J31" s="461"/>
      <c r="K31" s="507"/>
      <c r="L31" s="508"/>
      <c r="M31" s="509"/>
      <c r="N31" s="465"/>
      <c r="O31" s="507"/>
      <c r="P31" s="508"/>
      <c r="Q31" s="509"/>
      <c r="R31" s="499"/>
    </row>
    <row r="32" spans="1:18" ht="62.45" customHeight="1" x14ac:dyDescent="0.2">
      <c r="A32" s="495">
        <v>9</v>
      </c>
      <c r="B32" s="493" t="str">
        <f>'01-Mapa de riesgo-UO'!C30</f>
        <v>INTERNACIONALIZACIÓN</v>
      </c>
      <c r="C32" s="422" t="str">
        <f>'01-Mapa de riesgo-UO'!I30</f>
        <v>Cumplimiento</v>
      </c>
      <c r="D32" s="407" t="str">
        <f>'01-Mapa de riesgo-UO'!J30</f>
        <v>Visitantes internacionales en la UTP sin el debido estatus migratorio</v>
      </c>
      <c r="E32" s="407" t="str">
        <f>'01-Mapa de riesgo-UO'!K30</f>
        <v>Presencia de visitantes internacionales en la UTP sin el debido estatus migratorio</v>
      </c>
      <c r="F32" s="77" t="str">
        <f>'01-Mapa de riesgo-UO'!H30</f>
        <v xml:space="preserve">Desconocimiento de las implicaciones de no verificar el estatus migratorio de los invitados internacionales y realizar su reporte. </v>
      </c>
      <c r="G32" s="407" t="str">
        <f>'01-Mapa de riesgo-UO'!L30</f>
        <v>Multas y/o sanciones para la Universidad</v>
      </c>
      <c r="H32" s="500" t="str">
        <f>'01-Mapa de riesgo-UO'!AS30</f>
        <v>LEVE</v>
      </c>
      <c r="I32" s="101" t="str">
        <f>'01-Mapa de riesgo-UO'!AV30</f>
        <v>REDUCIR</v>
      </c>
      <c r="J32" s="493" t="str">
        <f t="shared" ref="J32" si="5">IF(H32="GRAVE","Debe formularse",IF(H32="MODERADO", "Si el proceso lo requiere","NO"))</f>
        <v>NO</v>
      </c>
      <c r="K32" s="501"/>
      <c r="L32" s="502"/>
      <c r="M32" s="503"/>
      <c r="N32" s="463"/>
      <c r="O32" s="501"/>
      <c r="P32" s="502"/>
      <c r="Q32" s="503"/>
      <c r="R32" s="497"/>
    </row>
    <row r="33" spans="1:18" ht="62.45" customHeight="1" x14ac:dyDescent="0.2">
      <c r="A33" s="495"/>
      <c r="B33" s="496"/>
      <c r="C33" s="407"/>
      <c r="D33" s="407"/>
      <c r="E33" s="407"/>
      <c r="F33" s="77" t="str">
        <f>'01-Mapa de riesgo-UO'!H31</f>
        <v>Migración Colombia otorga un permiso de ingreso y permanencia  erroneo a los invitados internacionales aún habiendo  presentados los soportes respectivos</v>
      </c>
      <c r="G33" s="407"/>
      <c r="H33" s="500"/>
      <c r="I33" s="101" t="str">
        <f>'01-Mapa de riesgo-UO'!AV31</f>
        <v>COMPARTIR</v>
      </c>
      <c r="J33" s="496"/>
      <c r="K33" s="504"/>
      <c r="L33" s="505"/>
      <c r="M33" s="506"/>
      <c r="N33" s="464"/>
      <c r="O33" s="504"/>
      <c r="P33" s="505"/>
      <c r="Q33" s="506"/>
      <c r="R33" s="498"/>
    </row>
    <row r="34" spans="1:18" ht="62.45" customHeight="1" x14ac:dyDescent="0.2">
      <c r="A34" s="495"/>
      <c r="B34" s="461"/>
      <c r="C34" s="407"/>
      <c r="D34" s="407"/>
      <c r="E34" s="407"/>
      <c r="F34" s="77">
        <f>'01-Mapa de riesgo-UO'!H32</f>
        <v>0</v>
      </c>
      <c r="G34" s="407"/>
      <c r="H34" s="500"/>
      <c r="I34" s="101">
        <f>'01-Mapa de riesgo-UO'!AV32</f>
        <v>0</v>
      </c>
      <c r="J34" s="461"/>
      <c r="K34" s="507"/>
      <c r="L34" s="508"/>
      <c r="M34" s="509"/>
      <c r="N34" s="465"/>
      <c r="O34" s="507"/>
      <c r="P34" s="508"/>
      <c r="Q34" s="509"/>
      <c r="R34" s="499"/>
    </row>
    <row r="35" spans="1:18" ht="62.45" customHeight="1" x14ac:dyDescent="0.2">
      <c r="A35" s="495">
        <v>10</v>
      </c>
      <c r="B35" s="493" t="str">
        <f>'01-Mapa de riesgo-UO'!C33</f>
        <v>INTERNACIONALIZACIÓN</v>
      </c>
      <c r="C35" s="422" t="str">
        <f>'01-Mapa de riesgo-UO'!I33</f>
        <v>Corrupción</v>
      </c>
      <c r="D35" s="407" t="str">
        <f>'01-Mapa de riesgo-UO'!J33</f>
        <v>Favorecer la postulación a una beca de movilidad académica internacional a un estudiante que no cumpla con los requisitos establecidos en la convocatoria UTP</v>
      </c>
      <c r="E35" s="407" t="str">
        <f>'01-Mapa de riesgo-UO'!K33</f>
        <v>Postular a un estudiante que no cumple con los requsitos estipulados por la convocatoria interna a una beca de movilidad académica</v>
      </c>
      <c r="F35" s="77" t="str">
        <f>'01-Mapa de riesgo-UO'!H33</f>
        <v>Que haya un conflicto de intereses entre el estudiante y las personas encargadas del proceso de movilidad.</v>
      </c>
      <c r="G35" s="407" t="str">
        <f>'01-Mapa de riesgo-UO'!L33</f>
        <v>Quitar la oportunidad de acceder a una beca a un estudiante que cumpla con todos los requisitos</v>
      </c>
      <c r="H35" s="500" t="str">
        <f>'01-Mapa de riesgo-UO'!AS33</f>
        <v>LEVE</v>
      </c>
      <c r="I35" s="101" t="str">
        <f>'01-Mapa de riesgo-UO'!AV33</f>
        <v>ASUMIR</v>
      </c>
      <c r="J35" s="493" t="str">
        <f t="shared" ref="J35" si="6">IF(H35="GRAVE","Debe formularse",IF(H35="MODERADO", "Si el proceso lo requiere","NO"))</f>
        <v>NO</v>
      </c>
      <c r="K35" s="501"/>
      <c r="L35" s="502"/>
      <c r="M35" s="503"/>
      <c r="N35" s="463"/>
      <c r="O35" s="501"/>
      <c r="P35" s="502"/>
      <c r="Q35" s="503"/>
      <c r="R35" s="497"/>
    </row>
    <row r="36" spans="1:18" ht="62.45" customHeight="1" x14ac:dyDescent="0.2">
      <c r="A36" s="495"/>
      <c r="B36" s="496"/>
      <c r="C36" s="407"/>
      <c r="D36" s="407"/>
      <c r="E36" s="407"/>
      <c r="F36" s="77" t="str">
        <f>'01-Mapa de riesgo-UO'!H34</f>
        <v>Que exista presión por parte de un funcionario de mayor jerarquia sobre las personas encargadas del proceso de movilidad.</v>
      </c>
      <c r="G36" s="407"/>
      <c r="H36" s="500"/>
      <c r="I36" s="101">
        <f>'01-Mapa de riesgo-UO'!AV34</f>
        <v>0</v>
      </c>
      <c r="J36" s="496"/>
      <c r="K36" s="504"/>
      <c r="L36" s="505"/>
      <c r="M36" s="506"/>
      <c r="N36" s="464"/>
      <c r="O36" s="504"/>
      <c r="P36" s="505"/>
      <c r="Q36" s="506"/>
      <c r="R36" s="498"/>
    </row>
    <row r="37" spans="1:18" ht="62.45" customHeight="1" x14ac:dyDescent="0.2">
      <c r="A37" s="495"/>
      <c r="B37" s="461"/>
      <c r="C37" s="407"/>
      <c r="D37" s="407"/>
      <c r="E37" s="407"/>
      <c r="F37" s="77">
        <f>'01-Mapa de riesgo-UO'!H35</f>
        <v>0</v>
      </c>
      <c r="G37" s="407"/>
      <c r="H37" s="500"/>
      <c r="I37" s="101">
        <f>'01-Mapa de riesgo-UO'!AV35</f>
        <v>0</v>
      </c>
      <c r="J37" s="461"/>
      <c r="K37" s="507"/>
      <c r="L37" s="508"/>
      <c r="M37" s="509"/>
      <c r="N37" s="465"/>
      <c r="O37" s="507"/>
      <c r="P37" s="508"/>
      <c r="Q37" s="509"/>
      <c r="R37" s="499"/>
    </row>
    <row r="38" spans="1:18" ht="62.45" customHeight="1" x14ac:dyDescent="0.2">
      <c r="A38" s="495">
        <v>11</v>
      </c>
      <c r="B38" s="493" t="str">
        <f>'01-Mapa de riesgo-UO'!C36</f>
        <v>DOCENCIA</v>
      </c>
      <c r="C38" s="422" t="str">
        <f>'01-Mapa de riesgo-UO'!I36</f>
        <v>Operacional</v>
      </c>
      <c r="D38" s="407" t="str">
        <f>'01-Mapa de riesgo-UO'!J36</f>
        <v>Ascenso de Docentes sin Cumplimiento de Requisitos</v>
      </c>
      <c r="E38" s="407" t="str">
        <f>'01-Mapa de riesgo-UO'!K36</f>
        <v>Docentes que cambian su categoría, sin cumplir con los requisitos establecidos en la normatividad interna</v>
      </c>
      <c r="F38" s="77" t="str">
        <f>'01-Mapa de riesgo-UO'!H36</f>
        <v>Falta de claridad y poca actualización en la reglamentación de requisitos</v>
      </c>
      <c r="G38" s="407" t="str">
        <f>'01-Mapa de riesgo-UO'!L36</f>
        <v xml:space="preserve">Incorrecta asignación salarial
Reclamaciones de los docentes
</v>
      </c>
      <c r="H38" s="500" t="str">
        <f>'01-Mapa de riesgo-UO'!AS36</f>
        <v>LEVE</v>
      </c>
      <c r="I38" s="101" t="str">
        <f>'01-Mapa de riesgo-UO'!AV36</f>
        <v>ASUMIR</v>
      </c>
      <c r="J38" s="493" t="str">
        <f t="shared" ref="J38" si="7">IF(H38="GRAVE","Debe formularse",IF(H38="MODERADO", "Si el proceso lo requiere","NO"))</f>
        <v>NO</v>
      </c>
      <c r="K38" s="501"/>
      <c r="L38" s="502"/>
      <c r="M38" s="503"/>
      <c r="N38" s="463"/>
      <c r="O38" s="501"/>
      <c r="P38" s="502"/>
      <c r="Q38" s="503"/>
      <c r="R38" s="497"/>
    </row>
    <row r="39" spans="1:18" ht="62.45" customHeight="1" x14ac:dyDescent="0.2">
      <c r="A39" s="495"/>
      <c r="B39" s="496"/>
      <c r="C39" s="407"/>
      <c r="D39" s="407"/>
      <c r="E39" s="407"/>
      <c r="F39" s="77" t="str">
        <f>'01-Mapa de riesgo-UO'!H37</f>
        <v>Interpretación de la norma (ambigüedad).</v>
      </c>
      <c r="G39" s="407"/>
      <c r="H39" s="500"/>
      <c r="I39" s="101" t="str">
        <f>'01-Mapa de riesgo-UO'!AV37</f>
        <v>ASUMIR</v>
      </c>
      <c r="J39" s="496"/>
      <c r="K39" s="504"/>
      <c r="L39" s="505"/>
      <c r="M39" s="506"/>
      <c r="N39" s="464"/>
      <c r="O39" s="504"/>
      <c r="P39" s="505"/>
      <c r="Q39" s="506"/>
      <c r="R39" s="498"/>
    </row>
    <row r="40" spans="1:18" ht="62.45" customHeight="1" x14ac:dyDescent="0.2">
      <c r="A40" s="495"/>
      <c r="B40" s="461"/>
      <c r="C40" s="407"/>
      <c r="D40" s="407"/>
      <c r="E40" s="407"/>
      <c r="F40" s="77">
        <f>'01-Mapa de riesgo-UO'!H38</f>
        <v>0</v>
      </c>
      <c r="G40" s="407"/>
      <c r="H40" s="500"/>
      <c r="I40" s="101" t="str">
        <f>'01-Mapa de riesgo-UO'!AV38</f>
        <v>ASUMIR</v>
      </c>
      <c r="J40" s="461"/>
      <c r="K40" s="507"/>
      <c r="L40" s="508"/>
      <c r="M40" s="509"/>
      <c r="N40" s="465"/>
      <c r="O40" s="507"/>
      <c r="P40" s="508"/>
      <c r="Q40" s="509"/>
      <c r="R40" s="499"/>
    </row>
    <row r="41" spans="1:18" ht="62.45" customHeight="1" x14ac:dyDescent="0.2">
      <c r="A41" s="495">
        <v>12</v>
      </c>
      <c r="B41" s="493" t="str">
        <f>'01-Mapa de riesgo-UO'!C39</f>
        <v>DOCENCIA</v>
      </c>
      <c r="C41" s="422" t="str">
        <f>'01-Mapa de riesgo-UO'!I39</f>
        <v>Operacional</v>
      </c>
      <c r="D41" s="407" t="str">
        <f>'01-Mapa de riesgo-UO'!J39</f>
        <v>Asignación de puntos y/o unidades salariales sin cumplimiento de requisitos</v>
      </c>
      <c r="E41" s="407" t="str">
        <f>'01-Mapa de riesgo-UO'!K39</f>
        <v>Asignación de puntos y/o unidades salariales, sin cumplir con los requisitos establecidos en la normatividad externa e interna.</v>
      </c>
      <c r="F41" s="77" t="str">
        <f>'01-Mapa de riesgo-UO'!H39</f>
        <v>Falta de claridad en las Normas Nacionales</v>
      </c>
      <c r="G41" s="407" t="str">
        <f>'01-Mapa de riesgo-UO'!L39</f>
        <v>Incorrecta asignación salarial
Devolución de dinero
Recovatorias, Demandas y reclamaciones por parte de los docentes</v>
      </c>
      <c r="H41" s="500" t="str">
        <f>'01-Mapa de riesgo-UO'!AS39</f>
        <v>LEVE</v>
      </c>
      <c r="I41" s="101" t="str">
        <f>'01-Mapa de riesgo-UO'!AV39</f>
        <v>ASUMIR</v>
      </c>
      <c r="J41" s="493" t="str">
        <f t="shared" ref="J41" si="8">IF(H41="GRAVE","Debe formularse",IF(H41="MODERADO", "Si el proceso lo requiere","NO"))</f>
        <v>NO</v>
      </c>
      <c r="K41" s="501"/>
      <c r="L41" s="502"/>
      <c r="M41" s="503"/>
      <c r="N41" s="463"/>
      <c r="O41" s="501"/>
      <c r="P41" s="502"/>
      <c r="Q41" s="503"/>
      <c r="R41" s="497"/>
    </row>
    <row r="42" spans="1:18" ht="62.45" customHeight="1" x14ac:dyDescent="0.2">
      <c r="A42" s="495"/>
      <c r="B42" s="496"/>
      <c r="C42" s="407"/>
      <c r="D42" s="407"/>
      <c r="E42" s="407"/>
      <c r="F42" s="77" t="str">
        <f>'01-Mapa de riesgo-UO'!H40</f>
        <v>Interpretación de la norma (ambigüedad).</v>
      </c>
      <c r="G42" s="407"/>
      <c r="H42" s="500"/>
      <c r="I42" s="101" t="str">
        <f>'01-Mapa de riesgo-UO'!AV40</f>
        <v>ASUMIR</v>
      </c>
      <c r="J42" s="496"/>
      <c r="K42" s="504"/>
      <c r="L42" s="505"/>
      <c r="M42" s="506"/>
      <c r="N42" s="464"/>
      <c r="O42" s="504"/>
      <c r="P42" s="505"/>
      <c r="Q42" s="506"/>
      <c r="R42" s="498"/>
    </row>
    <row r="43" spans="1:18" ht="62.45" customHeight="1" x14ac:dyDescent="0.2">
      <c r="A43" s="495"/>
      <c r="B43" s="461"/>
      <c r="C43" s="407"/>
      <c r="D43" s="407"/>
      <c r="E43" s="407"/>
      <c r="F43" s="77" t="str">
        <f>'01-Mapa de riesgo-UO'!H41</f>
        <v>Fallas del sistema de información desde la solicitud hasta el pago</v>
      </c>
      <c r="G43" s="407"/>
      <c r="H43" s="500"/>
      <c r="I43" s="101" t="str">
        <f>'01-Mapa de riesgo-UO'!AV41</f>
        <v>ASUMIR</v>
      </c>
      <c r="J43" s="461"/>
      <c r="K43" s="507"/>
      <c r="L43" s="508"/>
      <c r="M43" s="509"/>
      <c r="N43" s="465"/>
      <c r="O43" s="507"/>
      <c r="P43" s="508"/>
      <c r="Q43" s="509"/>
      <c r="R43" s="499"/>
    </row>
    <row r="44" spans="1:18" ht="62.45" customHeight="1" x14ac:dyDescent="0.2">
      <c r="A44" s="495">
        <v>13</v>
      </c>
      <c r="B44" s="493" t="str">
        <f>'01-Mapa de riesgo-UO'!C42</f>
        <v>DIRECCIONAMIENTO_INSTITUCIONAL</v>
      </c>
      <c r="C44" s="422" t="str">
        <f>'01-Mapa de riesgo-UO'!I42</f>
        <v>Estratégico</v>
      </c>
      <c r="D44" s="407" t="str">
        <f>'01-Mapa de riesgo-UO'!J42</f>
        <v>No cumplimiento del Proyecto Educativo Institucional y las orientaciones institucionales para la renovación curricular.</v>
      </c>
      <c r="E44" s="407" t="str">
        <f>'01-Mapa de riesgo-UO'!K42</f>
        <v>Que el Proyecto Educativo Institucional- PEI y, los documentos institucionales para la renovaicón curricular se queden como un documento escrito y no se haga realidad.</v>
      </c>
      <c r="F44" s="77" t="str">
        <f>'01-Mapa de riesgo-UO'!H42</f>
        <v>Incumplimiento de las normas que reglamentan el PEI como carta de navegación académica y, las orientaciones institucionales para el diseño y renovación curricular de los programas académicos en la Universidad.</v>
      </c>
      <c r="G44" s="407" t="str">
        <f>'01-Mapa de riesgo-UO'!L42</f>
        <v>Currículos desactualizados que no responden a los lineamientos institucionales, a las necesidades del contexto y, los desarrollos científicos de las disciplinas.
Estudiantes con bajas competencias en formación humana, pensamiento crítico, ciudadanía y democracia y, compromiso con la sostenibilidad ambiental.
Egresados sin la identidad institucional de la UTP</v>
      </c>
      <c r="H44" s="500" t="str">
        <f>'01-Mapa de riesgo-UO'!AS42</f>
        <v>LEVE</v>
      </c>
      <c r="I44" s="101" t="str">
        <f>'01-Mapa de riesgo-UO'!AV42</f>
        <v>COMPARTIR</v>
      </c>
      <c r="J44" s="493" t="str">
        <f t="shared" ref="J44" si="9">IF(H44="GRAVE","Debe formularse",IF(H44="MODERADO", "Si el proceso lo requiere","NO"))</f>
        <v>NO</v>
      </c>
      <c r="K44" s="501"/>
      <c r="L44" s="502"/>
      <c r="M44" s="503"/>
      <c r="N44" s="463"/>
      <c r="O44" s="501"/>
      <c r="P44" s="502"/>
      <c r="Q44" s="503"/>
      <c r="R44" s="497"/>
    </row>
    <row r="45" spans="1:18" ht="62.45" customHeight="1" x14ac:dyDescent="0.2">
      <c r="A45" s="495"/>
      <c r="B45" s="496"/>
      <c r="C45" s="407"/>
      <c r="D45" s="407"/>
      <c r="E45" s="407"/>
      <c r="F45" s="77" t="str">
        <f>'01-Mapa de riesgo-UO'!H43</f>
        <v>Que la comunidad educativa no entienda como pueden aplicar en los programas académicos y en las prácticas educativas los lineamientos expuestos en el PEI y las orientaciones institucionales para la renovación curricular, esto debido a la baja formación de los docentes en temas curriculares, en pedagogía y en didáctica.</v>
      </c>
      <c r="G45" s="407"/>
      <c r="H45" s="500"/>
      <c r="I45" s="101">
        <f>'01-Mapa de riesgo-UO'!AV43</f>
        <v>0</v>
      </c>
      <c r="J45" s="496"/>
      <c r="K45" s="504"/>
      <c r="L45" s="505"/>
      <c r="M45" s="506"/>
      <c r="N45" s="464"/>
      <c r="O45" s="504"/>
      <c r="P45" s="505"/>
      <c r="Q45" s="506"/>
      <c r="R45" s="498"/>
    </row>
    <row r="46" spans="1:18" ht="62.45" customHeight="1" x14ac:dyDescent="0.2">
      <c r="A46" s="495"/>
      <c r="B46" s="461"/>
      <c r="C46" s="407"/>
      <c r="D46" s="407"/>
      <c r="E46" s="407"/>
      <c r="F46" s="77" t="str">
        <f>'01-Mapa de riesgo-UO'!H44</f>
        <v>No disponer de los recursos requeridospara la implemetación de propuestas curriculares y prácticas educativas innovadoras, flexibles, pertinentes e integradoras, lo cual impediría el cumplimiento de los lineamientos.</v>
      </c>
      <c r="G46" s="407"/>
      <c r="H46" s="500"/>
      <c r="I46" s="101">
        <f>'01-Mapa de riesgo-UO'!AV44</f>
        <v>0</v>
      </c>
      <c r="J46" s="461"/>
      <c r="K46" s="507"/>
      <c r="L46" s="508"/>
      <c r="M46" s="509"/>
      <c r="N46" s="465"/>
      <c r="O46" s="507"/>
      <c r="P46" s="508"/>
      <c r="Q46" s="509"/>
      <c r="R46" s="499"/>
    </row>
    <row r="47" spans="1:18" ht="62.45" customHeight="1" x14ac:dyDescent="0.2">
      <c r="A47" s="495">
        <v>14</v>
      </c>
      <c r="B47" s="493" t="str">
        <f>'01-Mapa de riesgo-UO'!C45</f>
        <v>DOCENCIA</v>
      </c>
      <c r="C47" s="422" t="str">
        <f>'01-Mapa de riesgo-UO'!I45</f>
        <v>Estratégico</v>
      </c>
      <c r="D47" s="407" t="str">
        <f>'01-Mapa de riesgo-UO'!J45</f>
        <v>Pérdida del Registro Calificado de un Programa Académico</v>
      </c>
      <c r="E47" s="407" t="str">
        <f>'01-Mapa de riesgo-UO'!K45</f>
        <v>No renovación del registro calificado de un programa académico</v>
      </c>
      <c r="F47" s="77" t="str">
        <f>'01-Mapa de riesgo-UO'!H45</f>
        <v>No realizar seguimiento adecuado a las fechas de vencimiento y por lo tanto no realizar la solicitud en el tiempo reglamentario</v>
      </c>
      <c r="G47" s="407" t="str">
        <f>'01-Mapa de riesgo-UO'!L45</f>
        <v>No poder matricular a los estudiantes en el programa
Deterioro en la credibilidad e imagen de la institución y sus programas académicos.
Posibles sanciones por parte del Ministerio de Educación Nacional, si un programa por equivocación llega a ofrecerse sin resolución vigente de Registro Calificado.</v>
      </c>
      <c r="H47" s="500" t="str">
        <f>'01-Mapa de riesgo-UO'!AS45</f>
        <v>LEVE</v>
      </c>
      <c r="I47" s="101" t="str">
        <f>'01-Mapa de riesgo-UO'!AV45</f>
        <v>REDUCIR</v>
      </c>
      <c r="J47" s="493" t="str">
        <f t="shared" ref="J47" si="10">IF(H47="GRAVE","Debe formularse",IF(H47="MODERADO", "Si el proceso lo requiere","NO"))</f>
        <v>NO</v>
      </c>
      <c r="K47" s="501"/>
      <c r="L47" s="502"/>
      <c r="M47" s="503"/>
      <c r="N47" s="463"/>
      <c r="O47" s="501"/>
      <c r="P47" s="502"/>
      <c r="Q47" s="503"/>
      <c r="R47" s="497"/>
    </row>
    <row r="48" spans="1:18" ht="62.45" customHeight="1" x14ac:dyDescent="0.2">
      <c r="A48" s="495"/>
      <c r="B48" s="496"/>
      <c r="C48" s="407"/>
      <c r="D48" s="407"/>
      <c r="E48" s="407"/>
      <c r="F48" s="77" t="str">
        <f>'01-Mapa de riesgo-UO'!H46</f>
        <v>No cumplir con los estándares establecidos para la renovación del Registro Calificado</v>
      </c>
      <c r="G48" s="407"/>
      <c r="H48" s="500"/>
      <c r="I48" s="101" t="str">
        <f>'01-Mapa de riesgo-UO'!AV46</f>
        <v>REDUCIR</v>
      </c>
      <c r="J48" s="496"/>
      <c r="K48" s="504"/>
      <c r="L48" s="505"/>
      <c r="M48" s="506"/>
      <c r="N48" s="464"/>
      <c r="O48" s="504"/>
      <c r="P48" s="505"/>
      <c r="Q48" s="506"/>
      <c r="R48" s="498"/>
    </row>
    <row r="49" spans="1:18" ht="62.45" customHeight="1" x14ac:dyDescent="0.2">
      <c r="A49" s="495"/>
      <c r="B49" s="461"/>
      <c r="C49" s="407"/>
      <c r="D49" s="407"/>
      <c r="E49" s="407"/>
      <c r="F49" s="77">
        <f>'01-Mapa de riesgo-UO'!H47</f>
        <v>0</v>
      </c>
      <c r="G49" s="407"/>
      <c r="H49" s="500"/>
      <c r="I49" s="101" t="str">
        <f>'01-Mapa de riesgo-UO'!AV47</f>
        <v>COMPARTIR</v>
      </c>
      <c r="J49" s="461"/>
      <c r="K49" s="507"/>
      <c r="L49" s="508"/>
      <c r="M49" s="509"/>
      <c r="N49" s="465"/>
      <c r="O49" s="507"/>
      <c r="P49" s="508"/>
      <c r="Q49" s="509"/>
      <c r="R49" s="499"/>
    </row>
    <row r="50" spans="1:18" ht="62.45" customHeight="1" x14ac:dyDescent="0.2">
      <c r="A50" s="495">
        <v>15</v>
      </c>
      <c r="B50" s="493" t="str">
        <f>'01-Mapa de riesgo-UO'!C48</f>
        <v>ADMINISTRACIÓN_INSTITUCIONAL</v>
      </c>
      <c r="C50" s="422" t="str">
        <f>'01-Mapa de riesgo-UO'!I48</f>
        <v>Estratégico</v>
      </c>
      <c r="D50" s="407" t="str">
        <f>'01-Mapa de riesgo-UO'!J48</f>
        <v xml:space="preserve">Pérdida de la información de las series documentales conservadas físicamente </v>
      </c>
      <c r="E50" s="407" t="str">
        <f>'01-Mapa de riesgo-UO'!K48</f>
        <v>Afectación a la informacion contenida en los archivos central e histórico por agentes externos</v>
      </c>
      <c r="F50" s="77" t="str">
        <f>'01-Mapa de riesgo-UO'!H48</f>
        <v xml:space="preserve">El edificio de Archivo no cumple con la mayoria de las normas  para la conservación  de los documentos y se pueden presentar inundaciones, incendios, terremotos. </v>
      </c>
      <c r="G50" s="407" t="str">
        <f>'01-Mapa de riesgo-UO'!L48</f>
        <v>Perdida de la memoria institucional
Demandas por perjuicios a los usuarios
Ausencia de apoyo a la misión institucional</v>
      </c>
      <c r="H50" s="500" t="str">
        <f>'01-Mapa de riesgo-UO'!AS48</f>
        <v>LEVE</v>
      </c>
      <c r="I50" s="101" t="str">
        <f>'01-Mapa de riesgo-UO'!AV48</f>
        <v>COMPARTIR</v>
      </c>
      <c r="J50" s="493" t="str">
        <f t="shared" ref="J50" si="11">IF(H50="GRAVE","Debe formularse",IF(H50="MODERADO", "Si el proceso lo requiere","NO"))</f>
        <v>NO</v>
      </c>
      <c r="K50" s="501"/>
      <c r="L50" s="502"/>
      <c r="M50" s="503"/>
      <c r="N50" s="463"/>
      <c r="O50" s="501"/>
      <c r="P50" s="502"/>
      <c r="Q50" s="503"/>
      <c r="R50" s="497"/>
    </row>
    <row r="51" spans="1:18" ht="62.45" customHeight="1" x14ac:dyDescent="0.2">
      <c r="A51" s="495"/>
      <c r="B51" s="496"/>
      <c r="C51" s="407"/>
      <c r="D51" s="407"/>
      <c r="E51" s="407"/>
      <c r="F51" s="77">
        <f>'01-Mapa de riesgo-UO'!H49</f>
        <v>0</v>
      </c>
      <c r="G51" s="407"/>
      <c r="H51" s="500"/>
      <c r="I51" s="101" t="str">
        <f>'01-Mapa de riesgo-UO'!AV49</f>
        <v>REDUCIR</v>
      </c>
      <c r="J51" s="496"/>
      <c r="K51" s="504"/>
      <c r="L51" s="505"/>
      <c r="M51" s="506"/>
      <c r="N51" s="464"/>
      <c r="O51" s="504"/>
      <c r="P51" s="505"/>
      <c r="Q51" s="506"/>
      <c r="R51" s="498"/>
    </row>
    <row r="52" spans="1:18" ht="62.45" customHeight="1" x14ac:dyDescent="0.2">
      <c r="A52" s="495"/>
      <c r="B52" s="461"/>
      <c r="C52" s="407"/>
      <c r="D52" s="407"/>
      <c r="E52" s="407"/>
      <c r="F52" s="77">
        <f>'01-Mapa de riesgo-UO'!H50</f>
        <v>0</v>
      </c>
      <c r="G52" s="407"/>
      <c r="H52" s="500"/>
      <c r="I52" s="101" t="str">
        <f>'01-Mapa de riesgo-UO'!AV50</f>
        <v>REDUCIR</v>
      </c>
      <c r="J52" s="461"/>
      <c r="K52" s="507"/>
      <c r="L52" s="508"/>
      <c r="M52" s="509"/>
      <c r="N52" s="465"/>
      <c r="O52" s="507"/>
      <c r="P52" s="508"/>
      <c r="Q52" s="509"/>
      <c r="R52" s="499"/>
    </row>
    <row r="53" spans="1:18" ht="62.45" customHeight="1" x14ac:dyDescent="0.2">
      <c r="A53" s="495">
        <v>16</v>
      </c>
      <c r="B53" s="493" t="str">
        <f>'01-Mapa de riesgo-UO'!C51</f>
        <v>ADMINISTRACIÓN_INSTITUCIONAL</v>
      </c>
      <c r="C53" s="422" t="str">
        <f>'01-Mapa de riesgo-UO'!I51</f>
        <v>Tecnológico</v>
      </c>
      <c r="D53" s="407" t="str">
        <f>'01-Mapa de riesgo-UO'!J51</f>
        <v>Software con errores de funcionamiento</v>
      </c>
      <c r="E53" s="407" t="str">
        <f>'01-Mapa de riesgo-UO'!K51</f>
        <v xml:space="preserve">Reprocesos de revisión y ajuste de código o de datos inconsistentes. </v>
      </c>
      <c r="F53" s="77" t="str">
        <f>'01-Mapa de riesgo-UO'!H51</f>
        <v>Falta de Tiempo para hacer las pruebas respectiva.</v>
      </c>
      <c r="G53" s="407" t="str">
        <f>'01-Mapa de riesgo-UO'!L51</f>
        <v>Software en funcionamiento sin cumplir todas las especificaciones del usuario, con problemas de funcionamiento, mala toma de desiciones y mala imagen de la dependencia</v>
      </c>
      <c r="H53" s="500" t="str">
        <f>'01-Mapa de riesgo-UO'!AS51</f>
        <v>LEVE</v>
      </c>
      <c r="I53" s="101" t="str">
        <f>'01-Mapa de riesgo-UO'!AV51</f>
        <v>REDUCIR</v>
      </c>
      <c r="J53" s="493" t="str">
        <f t="shared" ref="J53" si="12">IF(H53="GRAVE","Debe formularse",IF(H53="MODERADO", "Si el proceso lo requiere","NO"))</f>
        <v>NO</v>
      </c>
      <c r="K53" s="501"/>
      <c r="L53" s="502"/>
      <c r="M53" s="503"/>
      <c r="N53" s="463"/>
      <c r="O53" s="501"/>
      <c r="P53" s="502"/>
      <c r="Q53" s="503"/>
      <c r="R53" s="497"/>
    </row>
    <row r="54" spans="1:18" ht="62.45" customHeight="1" x14ac:dyDescent="0.2">
      <c r="A54" s="495"/>
      <c r="B54" s="496"/>
      <c r="C54" s="407"/>
      <c r="D54" s="407"/>
      <c r="E54" s="407"/>
      <c r="F54" s="77">
        <f>'01-Mapa de riesgo-UO'!H52</f>
        <v>0</v>
      </c>
      <c r="G54" s="407"/>
      <c r="H54" s="500"/>
      <c r="I54" s="101" t="str">
        <f>'01-Mapa de riesgo-UO'!AV52</f>
        <v>REDUCIR</v>
      </c>
      <c r="J54" s="496"/>
      <c r="K54" s="504"/>
      <c r="L54" s="505"/>
      <c r="M54" s="506"/>
      <c r="N54" s="464"/>
      <c r="O54" s="504"/>
      <c r="P54" s="505"/>
      <c r="Q54" s="506"/>
      <c r="R54" s="498"/>
    </row>
    <row r="55" spans="1:18" ht="62.45" customHeight="1" x14ac:dyDescent="0.2">
      <c r="A55" s="495"/>
      <c r="B55" s="461"/>
      <c r="C55" s="407"/>
      <c r="D55" s="407"/>
      <c r="E55" s="407"/>
      <c r="F55" s="77">
        <f>'01-Mapa de riesgo-UO'!H53</f>
        <v>0</v>
      </c>
      <c r="G55" s="407"/>
      <c r="H55" s="500"/>
      <c r="I55" s="101">
        <f>'01-Mapa de riesgo-UO'!AV53</f>
        <v>0</v>
      </c>
      <c r="J55" s="461"/>
      <c r="K55" s="507"/>
      <c r="L55" s="508"/>
      <c r="M55" s="509"/>
      <c r="N55" s="465"/>
      <c r="O55" s="507"/>
      <c r="P55" s="508"/>
      <c r="Q55" s="509"/>
      <c r="R55" s="499"/>
    </row>
    <row r="56" spans="1:18" ht="62.45" customHeight="1" x14ac:dyDescent="0.2">
      <c r="A56" s="495">
        <v>17</v>
      </c>
      <c r="B56" s="493" t="str">
        <f>'01-Mapa de riesgo-UO'!C54</f>
        <v>ADMINISTRACIÓN_INSTITUCIONAL</v>
      </c>
      <c r="C56" s="422" t="str">
        <f>'01-Mapa de riesgo-UO'!I54</f>
        <v>Operacional</v>
      </c>
      <c r="D56" s="407" t="str">
        <f>'01-Mapa de riesgo-UO'!J54</f>
        <v xml:space="preserve">Ilegitimidad en resultados electorales 
</v>
      </c>
      <c r="E56" s="407" t="str">
        <f>'01-Mapa de riesgo-UO'!K54</f>
        <v>Resultados de elecciones con errores o irregulares</v>
      </c>
      <c r="F56" s="77" t="str">
        <f>'01-Mapa de riesgo-UO'!H54</f>
        <v>Desactualizacion de las bases de datos suministradas por las dependencias responsables  o errónea certificación de los requisitos de los candidatos</v>
      </c>
      <c r="G56" s="407" t="str">
        <f>'01-Mapa de riesgo-UO'!L54</f>
        <v>Impugnación de resultados electorales
Pérdida de credibilidad en el sistema electoral de la Universidad</v>
      </c>
      <c r="H56" s="500" t="str">
        <f>'01-Mapa de riesgo-UO'!AS54</f>
        <v>LEVE</v>
      </c>
      <c r="I56" s="101" t="str">
        <f>'01-Mapa de riesgo-UO'!AV54</f>
        <v>ASUMIR</v>
      </c>
      <c r="J56" s="493" t="str">
        <f t="shared" ref="J56" si="13">IF(H56="GRAVE","Debe formularse",IF(H56="MODERADO", "Si el proceso lo requiere","NO"))</f>
        <v>NO</v>
      </c>
      <c r="K56" s="501"/>
      <c r="L56" s="502"/>
      <c r="M56" s="503"/>
      <c r="N56" s="463"/>
      <c r="O56" s="501"/>
      <c r="P56" s="502"/>
      <c r="Q56" s="503"/>
      <c r="R56" s="497"/>
    </row>
    <row r="57" spans="1:18" ht="62.45" customHeight="1" x14ac:dyDescent="0.2">
      <c r="A57" s="495"/>
      <c r="B57" s="496"/>
      <c r="C57" s="407"/>
      <c r="D57" s="407"/>
      <c r="E57" s="407"/>
      <c r="F57" s="77" t="str">
        <f>'01-Mapa de riesgo-UO'!H55</f>
        <v xml:space="preserve">Errónea configuración de las votaciones, debido a que el software requiera demasiadas configuraciones o permisos lo que podría generar fallas en las votaciones  </v>
      </c>
      <c r="G57" s="407"/>
      <c r="H57" s="500"/>
      <c r="I57" s="101">
        <f>'01-Mapa de riesgo-UO'!AV55</f>
        <v>0</v>
      </c>
      <c r="J57" s="496"/>
      <c r="K57" s="504"/>
      <c r="L57" s="505"/>
      <c r="M57" s="506"/>
      <c r="N57" s="464"/>
      <c r="O57" s="504"/>
      <c r="P57" s="505"/>
      <c r="Q57" s="506"/>
      <c r="R57" s="498"/>
    </row>
    <row r="58" spans="1:18" ht="62.45" customHeight="1" x14ac:dyDescent="0.2">
      <c r="A58" s="495"/>
      <c r="B58" s="461"/>
      <c r="C58" s="407"/>
      <c r="D58" s="407"/>
      <c r="E58" s="407"/>
      <c r="F58" s="77" t="str">
        <f>'01-Mapa de riesgo-UO'!H56</f>
        <v>Fallas Técnicas del servidor, o  por  problemas de energía eléctrica o conexión a Internet</v>
      </c>
      <c r="G58" s="407"/>
      <c r="H58" s="500"/>
      <c r="I58" s="101">
        <f>'01-Mapa de riesgo-UO'!AV56</f>
        <v>0</v>
      </c>
      <c r="J58" s="461"/>
      <c r="K58" s="507"/>
      <c r="L58" s="508"/>
      <c r="M58" s="509"/>
      <c r="N58" s="465"/>
      <c r="O58" s="507"/>
      <c r="P58" s="508"/>
      <c r="Q58" s="509"/>
      <c r="R58" s="499"/>
    </row>
    <row r="59" spans="1:18" ht="62.45" customHeight="1" x14ac:dyDescent="0.2">
      <c r="A59" s="495">
        <v>18</v>
      </c>
      <c r="B59" s="493" t="str">
        <f>'01-Mapa de riesgo-UO'!C57</f>
        <v>ADMINISTRACIÓN_INSTITUCIONAL</v>
      </c>
      <c r="C59" s="422" t="str">
        <f>'01-Mapa de riesgo-UO'!I57</f>
        <v>Cumplimiento</v>
      </c>
      <c r="D59" s="407" t="str">
        <f>'01-Mapa de riesgo-UO'!J57</f>
        <v>Vencimiento de términos para la atención de Derechos de Petición y de las PQRS interpuesta por los ciudadanos</v>
      </c>
      <c r="E59" s="407" t="str">
        <f>'01-Mapa de riesgo-UO'!K57</f>
        <v xml:space="preserve">No dar respuesta oportuna a un Derecho de Petición o PQRS dentro de los téminos establecidos en la Ley  </v>
      </c>
      <c r="F59" s="77" t="str">
        <f>'01-Mapa de riesgo-UO'!H57</f>
        <v>Omisión o retraso de respuesta por parte del funcionario encargado al interior de la Universidad</v>
      </c>
      <c r="G59" s="407" t="str">
        <f>'01-Mapa de riesgo-UO'!L57</f>
        <v>Interposición de una acción de tutela
Acciones legales en contra de la Universidad
Falta disciplinaria.
Insatisfacción por parte del   ciudadano
Pérdida de imagen.</v>
      </c>
      <c r="H59" s="500" t="str">
        <f>'01-Mapa de riesgo-UO'!AS57</f>
        <v>LEVE</v>
      </c>
      <c r="I59" s="101" t="str">
        <f>'01-Mapa de riesgo-UO'!AV57</f>
        <v>REDUCIR</v>
      </c>
      <c r="J59" s="493" t="str">
        <f t="shared" ref="J59" si="14">IF(H59="GRAVE","Debe formularse",IF(H59="MODERADO", "Si el proceso lo requiere","NO"))</f>
        <v>NO</v>
      </c>
      <c r="K59" s="501"/>
      <c r="L59" s="502"/>
      <c r="M59" s="503"/>
      <c r="N59" s="463"/>
      <c r="O59" s="501"/>
      <c r="P59" s="502"/>
      <c r="Q59" s="503"/>
      <c r="R59" s="497"/>
    </row>
    <row r="60" spans="1:18" ht="62.45" customHeight="1" x14ac:dyDescent="0.2">
      <c r="A60" s="495"/>
      <c r="B60" s="496"/>
      <c r="C60" s="407"/>
      <c r="D60" s="407"/>
      <c r="E60" s="407"/>
      <c r="F60" s="77" t="str">
        <f>'01-Mapa de riesgo-UO'!H58</f>
        <v>Entidades externas que no suministran soportes o información requerida para dar respuesta.
Cambios en la reglamentación o normativa en el manejo de PQRS.</v>
      </c>
      <c r="G60" s="407"/>
      <c r="H60" s="500"/>
      <c r="I60" s="101">
        <f>'01-Mapa de riesgo-UO'!AV58</f>
        <v>0</v>
      </c>
      <c r="J60" s="496"/>
      <c r="K60" s="504"/>
      <c r="L60" s="505"/>
      <c r="M60" s="506"/>
      <c r="N60" s="464"/>
      <c r="O60" s="504"/>
      <c r="P60" s="505"/>
      <c r="Q60" s="506"/>
      <c r="R60" s="498"/>
    </row>
    <row r="61" spans="1:18" ht="62.45" customHeight="1" x14ac:dyDescent="0.2">
      <c r="A61" s="495"/>
      <c r="B61" s="461"/>
      <c r="C61" s="407"/>
      <c r="D61" s="407"/>
      <c r="E61" s="407"/>
      <c r="F61" s="77" t="str">
        <f>'01-Mapa de riesgo-UO'!H59</f>
        <v xml:space="preserve">Fallas en el aplicativo PQRS para dar respuesta al Ciudadano. </v>
      </c>
      <c r="G61" s="407"/>
      <c r="H61" s="500"/>
      <c r="I61" s="101">
        <f>'01-Mapa de riesgo-UO'!AV59</f>
        <v>0</v>
      </c>
      <c r="J61" s="461"/>
      <c r="K61" s="507"/>
      <c r="L61" s="508"/>
      <c r="M61" s="509"/>
      <c r="N61" s="465"/>
      <c r="O61" s="507"/>
      <c r="P61" s="508"/>
      <c r="Q61" s="509"/>
      <c r="R61" s="499"/>
    </row>
    <row r="62" spans="1:18" ht="62.45" customHeight="1" x14ac:dyDescent="0.2">
      <c r="A62" s="495">
        <v>19</v>
      </c>
      <c r="B62" s="493" t="str">
        <f>'01-Mapa de riesgo-UO'!C60</f>
        <v>ADMINISTRACIÓN_INSTITUCIONAL</v>
      </c>
      <c r="C62" s="422" t="str">
        <f>'01-Mapa de riesgo-UO'!I60</f>
        <v>Cumplimiento</v>
      </c>
      <c r="D62" s="407" t="str">
        <f>'01-Mapa de riesgo-UO'!J60</f>
        <v xml:space="preserve">Incumplimiento de la normatividad vigente y aplicable a la Universidad </v>
      </c>
      <c r="E62" s="407" t="str">
        <f>'01-Mapa de riesgo-UO'!K60</f>
        <v>Aplicación de normas que no competen al ámbito de Instituciones de Educación Superior o que han sido derogadas de forma  parcial o total</v>
      </c>
      <c r="F62" s="77" t="str">
        <f>'01-Mapa de riesgo-UO'!H60</f>
        <v>Falta de claridad sobre la vigencia de la Normas aplicables en la Universidad</v>
      </c>
      <c r="G62" s="407" t="str">
        <f>'01-Mapa de riesgo-UO'!L60</f>
        <v>Contradicción conceptual con otras dependencias 
Otorgamiento o negación de un derecho
Toma de Decisiones por fuera del alcance normativo de la Universidad</v>
      </c>
      <c r="H62" s="500" t="str">
        <f>'01-Mapa de riesgo-UO'!AS60</f>
        <v>LEVE</v>
      </c>
      <c r="I62" s="101" t="str">
        <f>'01-Mapa de riesgo-UO'!AV60</f>
        <v>REDUCIR</v>
      </c>
      <c r="J62" s="493" t="str">
        <f t="shared" ref="J62" si="15">IF(H62="GRAVE","Debe formularse",IF(H62="MODERADO", "Si el proceso lo requiere","NO"))</f>
        <v>NO</v>
      </c>
      <c r="K62" s="501"/>
      <c r="L62" s="502"/>
      <c r="M62" s="503"/>
      <c r="N62" s="463"/>
      <c r="O62" s="501"/>
      <c r="P62" s="502"/>
      <c r="Q62" s="503"/>
      <c r="R62" s="497"/>
    </row>
    <row r="63" spans="1:18" ht="62.45" customHeight="1" x14ac:dyDescent="0.2">
      <c r="A63" s="495"/>
      <c r="B63" s="496"/>
      <c r="C63" s="407"/>
      <c r="D63" s="407"/>
      <c r="E63" s="407"/>
      <c r="F63" s="77" t="str">
        <f>'01-Mapa de riesgo-UO'!H61</f>
        <v>Cambios de normas expedidas por órganos o entidades externas a la Universidad</v>
      </c>
      <c r="G63" s="407"/>
      <c r="H63" s="500"/>
      <c r="I63" s="101">
        <f>'01-Mapa de riesgo-UO'!AV61</f>
        <v>0</v>
      </c>
      <c r="J63" s="496"/>
      <c r="K63" s="504"/>
      <c r="L63" s="505"/>
      <c r="M63" s="506"/>
      <c r="N63" s="464"/>
      <c r="O63" s="504"/>
      <c r="P63" s="505"/>
      <c r="Q63" s="506"/>
      <c r="R63" s="498"/>
    </row>
    <row r="64" spans="1:18" ht="62.45" customHeight="1" x14ac:dyDescent="0.2">
      <c r="A64" s="495"/>
      <c r="B64" s="461"/>
      <c r="C64" s="407"/>
      <c r="D64" s="407"/>
      <c r="E64" s="407"/>
      <c r="F64" s="77">
        <f>'01-Mapa de riesgo-UO'!H62</f>
        <v>0</v>
      </c>
      <c r="G64" s="407"/>
      <c r="H64" s="500"/>
      <c r="I64" s="101">
        <f>'01-Mapa de riesgo-UO'!AV62</f>
        <v>0</v>
      </c>
      <c r="J64" s="461"/>
      <c r="K64" s="507"/>
      <c r="L64" s="508"/>
      <c r="M64" s="509"/>
      <c r="N64" s="465"/>
      <c r="O64" s="507"/>
      <c r="P64" s="508"/>
      <c r="Q64" s="509"/>
      <c r="R64" s="499"/>
    </row>
    <row r="65" spans="1:18" ht="62.45" customHeight="1" x14ac:dyDescent="0.2">
      <c r="A65" s="495">
        <v>20</v>
      </c>
      <c r="B65" s="493" t="str">
        <f>'01-Mapa de riesgo-UO'!C63</f>
        <v>ADMINISTRACIÓN_INSTITUCIONAL</v>
      </c>
      <c r="C65" s="422" t="str">
        <f>'01-Mapa de riesgo-UO'!I63</f>
        <v>Corrupción</v>
      </c>
      <c r="D65" s="407" t="str">
        <f>'01-Mapa de riesgo-UO'!J63</f>
        <v xml:space="preserve">Tráfico de Influencias </v>
      </c>
      <c r="E65" s="407" t="str">
        <f>'01-Mapa de riesgo-UO'!K63</f>
        <v>Favorecimiento en el otorgamiento de derechos o toma de decisiones que competen a la Universidad</v>
      </c>
      <c r="F65" s="77" t="str">
        <f>'01-Mapa de riesgo-UO'!H63</f>
        <v>Utilización o manipulación de información reservada o clasificada que se encuentra disponible en la Secretaria General</v>
      </c>
      <c r="G65" s="407" t="str">
        <f>'01-Mapa de riesgo-UO'!L63</f>
        <v>Procesos legales y/o penales
Pérdida de la imagen institucional</v>
      </c>
      <c r="H65" s="500" t="str">
        <f>'01-Mapa de riesgo-UO'!AS63</f>
        <v>LEVE</v>
      </c>
      <c r="I65" s="101" t="str">
        <f>'01-Mapa de riesgo-UO'!AV63</f>
        <v>REDUCIR</v>
      </c>
      <c r="J65" s="493" t="str">
        <f t="shared" ref="J65" si="16">IF(H65="GRAVE","Debe formularse",IF(H65="MODERADO", "Si el proceso lo requiere","NO"))</f>
        <v>NO</v>
      </c>
      <c r="K65" s="501"/>
      <c r="L65" s="502"/>
      <c r="M65" s="503"/>
      <c r="N65" s="463"/>
      <c r="O65" s="501"/>
      <c r="P65" s="502"/>
      <c r="Q65" s="503"/>
      <c r="R65" s="497"/>
    </row>
    <row r="66" spans="1:18" ht="62.45" customHeight="1" x14ac:dyDescent="0.2">
      <c r="A66" s="495"/>
      <c r="B66" s="496"/>
      <c r="C66" s="407"/>
      <c r="D66" s="407"/>
      <c r="E66" s="407"/>
      <c r="F66" s="77">
        <f>'01-Mapa de riesgo-UO'!H64</f>
        <v>0</v>
      </c>
      <c r="G66" s="407"/>
      <c r="H66" s="500"/>
      <c r="I66" s="101">
        <f>'01-Mapa de riesgo-UO'!AV64</f>
        <v>0</v>
      </c>
      <c r="J66" s="496"/>
      <c r="K66" s="504"/>
      <c r="L66" s="505"/>
      <c r="M66" s="506"/>
      <c r="N66" s="464"/>
      <c r="O66" s="504"/>
      <c r="P66" s="505"/>
      <c r="Q66" s="506"/>
      <c r="R66" s="498"/>
    </row>
    <row r="67" spans="1:18" ht="62.45" customHeight="1" thickBot="1" x14ac:dyDescent="0.25">
      <c r="A67" s="495"/>
      <c r="B67" s="461"/>
      <c r="C67" s="408"/>
      <c r="D67" s="408"/>
      <c r="E67" s="408"/>
      <c r="F67" s="78">
        <f>'01-Mapa de riesgo-UO'!H65</f>
        <v>0</v>
      </c>
      <c r="G67" s="408"/>
      <c r="H67" s="520"/>
      <c r="I67" s="255">
        <f>'01-Mapa de riesgo-UO'!AV65</f>
        <v>0</v>
      </c>
      <c r="J67" s="521"/>
      <c r="K67" s="522"/>
      <c r="L67" s="523"/>
      <c r="M67" s="524"/>
      <c r="N67" s="525"/>
      <c r="O67" s="522"/>
      <c r="P67" s="523"/>
      <c r="Q67" s="524"/>
      <c r="R67" s="526"/>
    </row>
    <row r="68" spans="1:18" ht="62.45" customHeight="1" x14ac:dyDescent="0.2">
      <c r="A68" s="495">
        <v>21</v>
      </c>
      <c r="B68" s="493" t="str">
        <f>'01-Mapa de riesgo-UO'!C66</f>
        <v>DIRECCIONAMIENTO_INSTITUCIONAL</v>
      </c>
      <c r="C68" s="422" t="str">
        <f>'01-Mapa de riesgo-UO'!I66</f>
        <v>Cumplimiento</v>
      </c>
      <c r="D68" s="407" t="str">
        <f>'01-Mapa de riesgo-UO'!J66</f>
        <v>Incumplimiento de las metas en los tres niveles de gestión  del PDI 2020-2028</v>
      </c>
      <c r="E68" s="407" t="str">
        <f>'01-Mapa de riesgo-UO'!K66</f>
        <v xml:space="preserve">No se cumplan las metas planteadas en los tres niveles de gestión del Plan de Desarrollo Institcional  proyectadas por las redes de trabajo </v>
      </c>
      <c r="F68" s="77" t="str">
        <f>'01-Mapa de riesgo-UO'!H66</f>
        <v>Falta de seguimiento a las metas planteadas en el PDI</v>
      </c>
      <c r="G68" s="407" t="str">
        <f>'01-Mapa de riesgo-UO'!L66</f>
        <v>Incumplimiento de la misión y visión institucional
Hallazgos por parte de los entes de control
Reprocesos en el reporte
Credibilidad e imagen institucional 
Detrimento presupuestal</v>
      </c>
      <c r="H68" s="500" t="str">
        <f>'01-Mapa de riesgo-UO'!AS66</f>
        <v>LEVE</v>
      </c>
      <c r="I68" s="101" t="str">
        <f>'01-Mapa de riesgo-UO'!AV66</f>
        <v>COMPARTIR</v>
      </c>
      <c r="J68" s="493" t="str">
        <f t="shared" ref="J68" si="17">IF(H68="GRAVE","Debe formularse",IF(H68="MODERADO", "Si el proceso lo requiere","NO"))</f>
        <v>NO</v>
      </c>
      <c r="K68" s="501"/>
      <c r="L68" s="502"/>
      <c r="M68" s="503"/>
      <c r="N68" s="463"/>
      <c r="O68" s="501"/>
      <c r="P68" s="502"/>
      <c r="Q68" s="503"/>
      <c r="R68" s="497"/>
    </row>
    <row r="69" spans="1:18" ht="62.45" customHeight="1" x14ac:dyDescent="0.2">
      <c r="A69" s="495"/>
      <c r="B69" s="496"/>
      <c r="C69" s="407"/>
      <c r="D69" s="407"/>
      <c r="E69" s="407"/>
      <c r="F69" s="77" t="str">
        <f>'01-Mapa de riesgo-UO'!H67</f>
        <v>Reporte ausente e  inadecuado por parte de las redes de trabajo del PDI</v>
      </c>
      <c r="G69" s="407"/>
      <c r="H69" s="500"/>
      <c r="I69" s="101" t="str">
        <f>'01-Mapa de riesgo-UO'!AV67</f>
        <v>COMPARTIR</v>
      </c>
      <c r="J69" s="496"/>
      <c r="K69" s="504"/>
      <c r="L69" s="505"/>
      <c r="M69" s="506"/>
      <c r="N69" s="464"/>
      <c r="O69" s="504"/>
      <c r="P69" s="505"/>
      <c r="Q69" s="506"/>
      <c r="R69" s="498"/>
    </row>
    <row r="70" spans="1:18" ht="62.45" customHeight="1" x14ac:dyDescent="0.2">
      <c r="A70" s="495"/>
      <c r="B70" s="461"/>
      <c r="C70" s="407"/>
      <c r="D70" s="407"/>
      <c r="E70" s="407"/>
      <c r="F70" s="77" t="str">
        <f>'01-Mapa de riesgo-UO'!H68</f>
        <v>Baja calidad del reporte en los tres niveles de gestión del PDI</v>
      </c>
      <c r="G70" s="407"/>
      <c r="H70" s="500"/>
      <c r="I70" s="101" t="str">
        <f>'01-Mapa de riesgo-UO'!AV68</f>
        <v>COMPARTIR</v>
      </c>
      <c r="J70" s="461"/>
      <c r="K70" s="507"/>
      <c r="L70" s="508"/>
      <c r="M70" s="509"/>
      <c r="N70" s="465"/>
      <c r="O70" s="507"/>
      <c r="P70" s="508"/>
      <c r="Q70" s="509"/>
      <c r="R70" s="499"/>
    </row>
    <row r="71" spans="1:18" ht="62.45" customHeight="1" x14ac:dyDescent="0.2">
      <c r="A71" s="495">
        <v>22</v>
      </c>
      <c r="B71" s="493" t="str">
        <f>'01-Mapa de riesgo-UO'!C69</f>
        <v>DIRECCIONAMIENTO_INSTITUCIONAL</v>
      </c>
      <c r="C71" s="422" t="str">
        <f>'01-Mapa de riesgo-UO'!I69</f>
        <v>Corrupción</v>
      </c>
      <c r="D71" s="407" t="str">
        <f>'01-Mapa de riesgo-UO'!J69</f>
        <v>Ejecución inadecuada de proyectos (contratos, Ordenes de servicios,  resoluciones,  proyectos de operación comercial)</v>
      </c>
      <c r="E71" s="407" t="str">
        <f>'01-Mapa de riesgo-UO'!K69</f>
        <v>Incumplimiento en la  ejecución de proyectos (contratos, Ordenes de servicios, resoluciones, proyectos de operación comercial) en el desarrollo y ejecución en cada una de sus etapas</v>
      </c>
      <c r="F71" s="77" t="str">
        <f>'01-Mapa de riesgo-UO'!H69</f>
        <v xml:space="preserve">Desconocimiento de los  procedimientos contractuales y proyectos especiales  </v>
      </c>
      <c r="G71" s="407" t="str">
        <f>'01-Mapa de riesgo-UO'!L69</f>
        <v>Hallazgos por parte de entes de control
Detrimiento patrimonial
Incumplimiento de resultados</v>
      </c>
      <c r="H71" s="500" t="str">
        <f>'01-Mapa de riesgo-UO'!AS69</f>
        <v>MODERADO</v>
      </c>
      <c r="I71" s="101" t="str">
        <f>'01-Mapa de riesgo-UO'!AV69</f>
        <v>REDUCIR</v>
      </c>
      <c r="J71" s="493" t="str">
        <f t="shared" ref="J71" si="18">IF(H71="GRAVE","Debe formularse",IF(H71="MODERADO", "Si el proceso lo requiere","NO"))</f>
        <v>Si el proceso lo requiere</v>
      </c>
      <c r="K71" s="501"/>
      <c r="L71" s="502"/>
      <c r="M71" s="503"/>
      <c r="N71" s="463"/>
      <c r="O71" s="501"/>
      <c r="P71" s="502"/>
      <c r="Q71" s="503"/>
      <c r="R71" s="497"/>
    </row>
    <row r="72" spans="1:18" s="17" customFormat="1" ht="51" x14ac:dyDescent="0.2">
      <c r="A72" s="495"/>
      <c r="B72" s="496"/>
      <c r="C72" s="407"/>
      <c r="D72" s="407"/>
      <c r="E72" s="407"/>
      <c r="F72" s="77" t="str">
        <f>'01-Mapa de riesgo-UO'!H70</f>
        <v>Bajo nivel de seguimiento periódico en la ejecución de proyectos (contratos, Ordenes de servicios, proyectos de operación comercial)</v>
      </c>
      <c r="G72" s="407"/>
      <c r="H72" s="500"/>
      <c r="I72" s="101">
        <f>'01-Mapa de riesgo-UO'!AV70</f>
        <v>0</v>
      </c>
      <c r="J72" s="496"/>
      <c r="K72" s="504"/>
      <c r="L72" s="505"/>
      <c r="M72" s="506"/>
      <c r="N72" s="464"/>
      <c r="O72" s="504"/>
      <c r="P72" s="505"/>
      <c r="Q72" s="506"/>
      <c r="R72" s="498"/>
    </row>
    <row r="73" spans="1:18" s="17" customFormat="1" ht="39" thickBot="1" x14ac:dyDescent="0.25">
      <c r="A73" s="527"/>
      <c r="B73" s="521"/>
      <c r="C73" s="408"/>
      <c r="D73" s="408"/>
      <c r="E73" s="408"/>
      <c r="F73" s="78" t="str">
        <f>'01-Mapa de riesgo-UO'!H71</f>
        <v xml:space="preserve">Desarticulación de los procedimientos institucionales para el desarrollo y ejecución en cada una de sus etapas </v>
      </c>
      <c r="G73" s="408"/>
      <c r="H73" s="520"/>
      <c r="I73" s="255">
        <f>'01-Mapa de riesgo-UO'!AV71</f>
        <v>0</v>
      </c>
      <c r="J73" s="521"/>
      <c r="K73" s="522"/>
      <c r="L73" s="523"/>
      <c r="M73" s="524"/>
      <c r="N73" s="525"/>
      <c r="O73" s="522"/>
      <c r="P73" s="523"/>
      <c r="Q73" s="524"/>
      <c r="R73" s="526"/>
    </row>
    <row r="74" spans="1:18" s="17" customFormat="1" x14ac:dyDescent="0.2">
      <c r="D74" s="18"/>
      <c r="E74" s="18"/>
      <c r="F74" s="18"/>
      <c r="G74" s="18"/>
      <c r="H74" s="18"/>
    </row>
    <row r="75" spans="1:18" s="17" customFormat="1" x14ac:dyDescent="0.2">
      <c r="D75" s="18"/>
      <c r="E75" s="18"/>
      <c r="F75" s="18"/>
      <c r="G75" s="18"/>
      <c r="H75" s="18"/>
    </row>
    <row r="76" spans="1:18" s="17" customFormat="1" x14ac:dyDescent="0.2">
      <c r="D76" s="18"/>
      <c r="E76" s="18"/>
      <c r="F76" s="18"/>
      <c r="G76" s="18"/>
      <c r="H76" s="18"/>
    </row>
    <row r="77" spans="1:18" s="17" customFormat="1" x14ac:dyDescent="0.2">
      <c r="D77" s="18"/>
      <c r="E77" s="18"/>
      <c r="F77" s="18"/>
      <c r="G77" s="18"/>
      <c r="H77" s="18"/>
    </row>
    <row r="78" spans="1:18" s="17" customFormat="1" x14ac:dyDescent="0.2">
      <c r="D78" s="18"/>
      <c r="E78" s="18"/>
      <c r="F78" s="18"/>
      <c r="G78" s="18"/>
      <c r="H78" s="18"/>
    </row>
    <row r="79" spans="1:18" s="17" customFormat="1" x14ac:dyDescent="0.2">
      <c r="D79" s="18"/>
      <c r="E79" s="18"/>
      <c r="F79" s="18"/>
      <c r="G79" s="18"/>
      <c r="H79" s="18"/>
    </row>
    <row r="80" spans="1:18" s="17" customFormat="1" x14ac:dyDescent="0.2">
      <c r="D80" s="18"/>
      <c r="E80" s="18"/>
      <c r="F80" s="18"/>
      <c r="G80" s="18"/>
      <c r="H80" s="18"/>
    </row>
    <row r="81" spans="1:18" s="17" customFormat="1" x14ac:dyDescent="0.2">
      <c r="D81" s="18"/>
      <c r="E81" s="18"/>
      <c r="F81" s="18"/>
      <c r="G81" s="18"/>
      <c r="H81" s="18"/>
    </row>
    <row r="82" spans="1:18" s="17" customFormat="1" x14ac:dyDescent="0.2">
      <c r="D82" s="18"/>
      <c r="E82" s="18"/>
      <c r="F82" s="18"/>
      <c r="G82" s="18"/>
      <c r="H82" s="18"/>
    </row>
    <row r="83" spans="1:18" s="17" customFormat="1" x14ac:dyDescent="0.2">
      <c r="D83" s="18"/>
      <c r="E83" s="18"/>
      <c r="F83" s="18"/>
      <c r="G83" s="18"/>
      <c r="H83" s="18"/>
    </row>
    <row r="84" spans="1:18" s="17" customFormat="1" x14ac:dyDescent="0.2">
      <c r="D84" s="18"/>
      <c r="E84" s="18"/>
      <c r="F84" s="18"/>
      <c r="G84" s="18"/>
      <c r="H84" s="18"/>
    </row>
    <row r="85" spans="1:18" s="17" customFormat="1" x14ac:dyDescent="0.2">
      <c r="D85" s="18"/>
      <c r="E85" s="18"/>
      <c r="F85" s="18"/>
      <c r="G85" s="18"/>
      <c r="H85" s="18"/>
    </row>
    <row r="86" spans="1:18" x14ac:dyDescent="0.2">
      <c r="A86" s="17"/>
      <c r="B86" s="17"/>
      <c r="C86" s="17"/>
      <c r="D86" s="18"/>
      <c r="E86" s="18"/>
      <c r="F86" s="18"/>
      <c r="G86" s="18"/>
      <c r="H86" s="18"/>
      <c r="I86" s="17"/>
      <c r="J86" s="17"/>
      <c r="K86" s="17"/>
      <c r="L86" s="17"/>
      <c r="M86" s="17"/>
      <c r="N86" s="17"/>
      <c r="O86" s="17"/>
      <c r="P86" s="17"/>
      <c r="Q86" s="17"/>
      <c r="R86" s="17"/>
    </row>
    <row r="87" spans="1:18" x14ac:dyDescent="0.2">
      <c r="A87" s="17"/>
      <c r="B87" s="17"/>
      <c r="C87" s="17"/>
      <c r="D87" s="18"/>
      <c r="E87" s="18"/>
      <c r="F87" s="18"/>
      <c r="G87" s="18"/>
      <c r="H87" s="18"/>
      <c r="I87" s="17"/>
      <c r="J87" s="17"/>
      <c r="K87" s="17"/>
      <c r="L87" s="17"/>
      <c r="M87" s="17"/>
      <c r="N87" s="17"/>
      <c r="O87" s="17"/>
      <c r="P87" s="17"/>
      <c r="Q87" s="17"/>
      <c r="R87" s="17"/>
    </row>
  </sheetData>
  <sheetProtection algorithmName="SHA-512" hashValue="pj/svjjChGrItgoBB2yxwKHvUUvm94W4jnJgby0gd8jmTm7fG+g+Bl6+gLohdwjE342f9wwl6qZhGIKo8IylBw==" saltValue="VxH7yic5X2DXGDx2k0t0ww==" spinCount="100000" sheet="1" formatRows="0" insertRows="0" deleteRows="0" selectLockedCells="1"/>
  <mergeCells count="276">
    <mergeCell ref="N68:N70"/>
    <mergeCell ref="O68:Q70"/>
    <mergeCell ref="R68:R70"/>
    <mergeCell ref="A71:A73"/>
    <mergeCell ref="B71:B73"/>
    <mergeCell ref="C71:C73"/>
    <mergeCell ref="D71:D73"/>
    <mergeCell ref="E71:E73"/>
    <mergeCell ref="G71:G73"/>
    <mergeCell ref="H71:H73"/>
    <mergeCell ref="J71:J73"/>
    <mergeCell ref="K71:M73"/>
    <mergeCell ref="N71:N73"/>
    <mergeCell ref="O71:Q73"/>
    <mergeCell ref="R71:R73"/>
    <mergeCell ref="A68:A70"/>
    <mergeCell ref="B68:B70"/>
    <mergeCell ref="C68:C70"/>
    <mergeCell ref="D68:D70"/>
    <mergeCell ref="E68:E70"/>
    <mergeCell ref="G68:G70"/>
    <mergeCell ref="H68:H70"/>
    <mergeCell ref="J68:J70"/>
    <mergeCell ref="K68:M70"/>
    <mergeCell ref="K65:M67"/>
    <mergeCell ref="N65:N67"/>
    <mergeCell ref="O65:Q67"/>
    <mergeCell ref="R65:R67"/>
    <mergeCell ref="N59:N61"/>
    <mergeCell ref="O59:Q61"/>
    <mergeCell ref="R59:R61"/>
    <mergeCell ref="K62:M64"/>
    <mergeCell ref="N62:N64"/>
    <mergeCell ref="O62:Q64"/>
    <mergeCell ref="R62:R64"/>
    <mergeCell ref="K59:M61"/>
    <mergeCell ref="O53:Q55"/>
    <mergeCell ref="R53:R55"/>
    <mergeCell ref="K56:M58"/>
    <mergeCell ref="N56:N58"/>
    <mergeCell ref="O56:Q58"/>
    <mergeCell ref="R56:R58"/>
    <mergeCell ref="O47:Q49"/>
    <mergeCell ref="R47:R49"/>
    <mergeCell ref="K50:M52"/>
    <mergeCell ref="N50:N52"/>
    <mergeCell ref="O50:Q52"/>
    <mergeCell ref="R50:R52"/>
    <mergeCell ref="K53:M55"/>
    <mergeCell ref="N53:N55"/>
    <mergeCell ref="K47:M49"/>
    <mergeCell ref="N47:N49"/>
    <mergeCell ref="O41:Q43"/>
    <mergeCell ref="R41:R43"/>
    <mergeCell ref="K44:M46"/>
    <mergeCell ref="N44:N46"/>
    <mergeCell ref="O44:Q46"/>
    <mergeCell ref="R44:R46"/>
    <mergeCell ref="O35:Q37"/>
    <mergeCell ref="R35:R37"/>
    <mergeCell ref="K38:M40"/>
    <mergeCell ref="N38:N40"/>
    <mergeCell ref="O38:Q40"/>
    <mergeCell ref="R38:R40"/>
    <mergeCell ref="K35:M37"/>
    <mergeCell ref="N35:N37"/>
    <mergeCell ref="K41:M43"/>
    <mergeCell ref="N41:N43"/>
    <mergeCell ref="O29:Q31"/>
    <mergeCell ref="R29:R31"/>
    <mergeCell ref="K32:M34"/>
    <mergeCell ref="N32:N34"/>
    <mergeCell ref="O32:Q34"/>
    <mergeCell ref="R32:R34"/>
    <mergeCell ref="O23:Q25"/>
    <mergeCell ref="R23:R25"/>
    <mergeCell ref="K26:M28"/>
    <mergeCell ref="N26:N28"/>
    <mergeCell ref="O26:Q28"/>
    <mergeCell ref="R26:R28"/>
    <mergeCell ref="K23:M25"/>
    <mergeCell ref="N23:N25"/>
    <mergeCell ref="K29:M31"/>
    <mergeCell ref="N29:N31"/>
    <mergeCell ref="A65:A67"/>
    <mergeCell ref="B65:B67"/>
    <mergeCell ref="C65:C67"/>
    <mergeCell ref="D65:D67"/>
    <mergeCell ref="E65:E67"/>
    <mergeCell ref="G59:G61"/>
    <mergeCell ref="H59:H61"/>
    <mergeCell ref="J59:J61"/>
    <mergeCell ref="A62:A64"/>
    <mergeCell ref="B62:B64"/>
    <mergeCell ref="C62:C64"/>
    <mergeCell ref="D62:D64"/>
    <mergeCell ref="E62:E64"/>
    <mergeCell ref="G62:G64"/>
    <mergeCell ref="H62:H64"/>
    <mergeCell ref="J62:J64"/>
    <mergeCell ref="A59:A61"/>
    <mergeCell ref="B59:B61"/>
    <mergeCell ref="C59:C61"/>
    <mergeCell ref="D59:D61"/>
    <mergeCell ref="E59:E61"/>
    <mergeCell ref="G65:G67"/>
    <mergeCell ref="H65:H67"/>
    <mergeCell ref="J65:J67"/>
    <mergeCell ref="A56:A58"/>
    <mergeCell ref="B56:B58"/>
    <mergeCell ref="C56:C58"/>
    <mergeCell ref="D56:D58"/>
    <mergeCell ref="E56:E58"/>
    <mergeCell ref="G56:G58"/>
    <mergeCell ref="H56:H58"/>
    <mergeCell ref="J56:J58"/>
    <mergeCell ref="A53:A55"/>
    <mergeCell ref="B53:B55"/>
    <mergeCell ref="C53:C55"/>
    <mergeCell ref="D53:D55"/>
    <mergeCell ref="E53:E55"/>
    <mergeCell ref="G53:G55"/>
    <mergeCell ref="H53:H55"/>
    <mergeCell ref="J53:J55"/>
    <mergeCell ref="A50:A52"/>
    <mergeCell ref="B50:B52"/>
    <mergeCell ref="C50:C52"/>
    <mergeCell ref="D50:D52"/>
    <mergeCell ref="E50:E52"/>
    <mergeCell ref="G50:G52"/>
    <mergeCell ref="H50:H52"/>
    <mergeCell ref="J50:J52"/>
    <mergeCell ref="A47:A49"/>
    <mergeCell ref="B47:B49"/>
    <mergeCell ref="C47:C49"/>
    <mergeCell ref="D47:D49"/>
    <mergeCell ref="E47:E49"/>
    <mergeCell ref="G47:G49"/>
    <mergeCell ref="H47:H49"/>
    <mergeCell ref="J47:J49"/>
    <mergeCell ref="A44:A46"/>
    <mergeCell ref="B44:B46"/>
    <mergeCell ref="C44:C46"/>
    <mergeCell ref="D44:D46"/>
    <mergeCell ref="E44:E46"/>
    <mergeCell ref="G44:G46"/>
    <mergeCell ref="H44:H46"/>
    <mergeCell ref="J44:J46"/>
    <mergeCell ref="A41:A43"/>
    <mergeCell ref="B41:B43"/>
    <mergeCell ref="C41:C43"/>
    <mergeCell ref="D41:D43"/>
    <mergeCell ref="E41:E43"/>
    <mergeCell ref="G41:G43"/>
    <mergeCell ref="H41:H43"/>
    <mergeCell ref="J41:J43"/>
    <mergeCell ref="A38:A40"/>
    <mergeCell ref="B38:B40"/>
    <mergeCell ref="C38:C40"/>
    <mergeCell ref="D38:D40"/>
    <mergeCell ref="E38:E40"/>
    <mergeCell ref="G38:G40"/>
    <mergeCell ref="H38:H40"/>
    <mergeCell ref="J38:J40"/>
    <mergeCell ref="A35:A37"/>
    <mergeCell ref="B35:B37"/>
    <mergeCell ref="C35:C37"/>
    <mergeCell ref="D35:D37"/>
    <mergeCell ref="E35:E37"/>
    <mergeCell ref="G35:G37"/>
    <mergeCell ref="H35:H37"/>
    <mergeCell ref="J35:J37"/>
    <mergeCell ref="A32:A34"/>
    <mergeCell ref="B32:B34"/>
    <mergeCell ref="C32:C34"/>
    <mergeCell ref="D32:D34"/>
    <mergeCell ref="E32:E34"/>
    <mergeCell ref="G32:G34"/>
    <mergeCell ref="H32:H34"/>
    <mergeCell ref="J32:J34"/>
    <mergeCell ref="A29:A31"/>
    <mergeCell ref="B29:B31"/>
    <mergeCell ref="C29:C31"/>
    <mergeCell ref="D29:D31"/>
    <mergeCell ref="E29:E31"/>
    <mergeCell ref="G29:G31"/>
    <mergeCell ref="H29:H31"/>
    <mergeCell ref="J29:J31"/>
    <mergeCell ref="J23:J25"/>
    <mergeCell ref="A26:A28"/>
    <mergeCell ref="B26:B28"/>
    <mergeCell ref="C26:C28"/>
    <mergeCell ref="D26:D28"/>
    <mergeCell ref="E26:E28"/>
    <mergeCell ref="G26:G28"/>
    <mergeCell ref="H26:H28"/>
    <mergeCell ref="J26:J28"/>
    <mergeCell ref="A23:A25"/>
    <mergeCell ref="B23:B25"/>
    <mergeCell ref="C23:C25"/>
    <mergeCell ref="D23:D25"/>
    <mergeCell ref="E23:E25"/>
    <mergeCell ref="G23:G25"/>
    <mergeCell ref="H23:H25"/>
    <mergeCell ref="R8:R10"/>
    <mergeCell ref="K11:M13"/>
    <mergeCell ref="N11:N13"/>
    <mergeCell ref="O11:Q13"/>
    <mergeCell ref="R11:R13"/>
    <mergeCell ref="K14:M16"/>
    <mergeCell ref="N14:N16"/>
    <mergeCell ref="O14:Q16"/>
    <mergeCell ref="R14:R16"/>
    <mergeCell ref="O8:Q10"/>
    <mergeCell ref="K8:M10"/>
    <mergeCell ref="N8:N10"/>
    <mergeCell ref="D2:M2"/>
    <mergeCell ref="D3:M3"/>
    <mergeCell ref="A6:A7"/>
    <mergeCell ref="H6:H7"/>
    <mergeCell ref="I6:I7"/>
    <mergeCell ref="J6:J7"/>
    <mergeCell ref="K6:M7"/>
    <mergeCell ref="N17:N19"/>
    <mergeCell ref="O17:Q19"/>
    <mergeCell ref="N6:N7"/>
    <mergeCell ref="C8:C10"/>
    <mergeCell ref="A5:R5"/>
    <mergeCell ref="O6:Q7"/>
    <mergeCell ref="R6:R7"/>
    <mergeCell ref="C6:G6"/>
    <mergeCell ref="G8:G10"/>
    <mergeCell ref="A17:A19"/>
    <mergeCell ref="C17:C19"/>
    <mergeCell ref="D17:D19"/>
    <mergeCell ref="E17:E19"/>
    <mergeCell ref="D8:D10"/>
    <mergeCell ref="E8:E10"/>
    <mergeCell ref="B8:B10"/>
    <mergeCell ref="H8:H10"/>
    <mergeCell ref="R17:R19"/>
    <mergeCell ref="A20:A22"/>
    <mergeCell ref="C20:C22"/>
    <mergeCell ref="D20:D22"/>
    <mergeCell ref="E20:E22"/>
    <mergeCell ref="B17:B19"/>
    <mergeCell ref="B20:B22"/>
    <mergeCell ref="J11:J13"/>
    <mergeCell ref="J14:J16"/>
    <mergeCell ref="J17:J19"/>
    <mergeCell ref="J20:J22"/>
    <mergeCell ref="G17:G19"/>
    <mergeCell ref="H17:H19"/>
    <mergeCell ref="H20:H22"/>
    <mergeCell ref="H11:H13"/>
    <mergeCell ref="H14:H16"/>
    <mergeCell ref="G20:G22"/>
    <mergeCell ref="G11:G13"/>
    <mergeCell ref="K20:M22"/>
    <mergeCell ref="R20:R22"/>
    <mergeCell ref="N20:N22"/>
    <mergeCell ref="O20:Q22"/>
    <mergeCell ref="K17:M19"/>
    <mergeCell ref="G14:G16"/>
    <mergeCell ref="A14:A16"/>
    <mergeCell ref="C14:C16"/>
    <mergeCell ref="D14:D16"/>
    <mergeCell ref="E14:E16"/>
    <mergeCell ref="B11:B13"/>
    <mergeCell ref="B14:B16"/>
    <mergeCell ref="J8:J10"/>
    <mergeCell ref="A8:A10"/>
    <mergeCell ref="A11:A13"/>
    <mergeCell ref="C11:C13"/>
    <mergeCell ref="D11:D13"/>
    <mergeCell ref="E11:E13"/>
  </mergeCells>
  <phoneticPr fontId="4" type="noConversion"/>
  <conditionalFormatting sqref="H8:H67">
    <cfRule type="cellIs" dxfId="123" priority="59" stopIfTrue="1" operator="equal">
      <formula>"GRAVE"</formula>
    </cfRule>
    <cfRule type="cellIs" dxfId="122" priority="60" stopIfTrue="1" operator="equal">
      <formula>"MODERADO"</formula>
    </cfRule>
    <cfRule type="cellIs" dxfId="121" priority="61" stopIfTrue="1" operator="equal">
      <formula>"LEVE"</formula>
    </cfRule>
  </conditionalFormatting>
  <conditionalFormatting sqref="J8:J67">
    <cfRule type="containsText" dxfId="120" priority="39" operator="containsText" text="Si el proceso lo requiere">
      <formula>NOT(ISERROR(SEARCH("Si el proceso lo requiere",J8)))</formula>
    </cfRule>
    <cfRule type="containsText" dxfId="119" priority="41" operator="containsText" text="Debe formularse">
      <formula>NOT(ISERROR(SEARCH("Debe formularse",J8)))</formula>
    </cfRule>
  </conditionalFormatting>
  <conditionalFormatting sqref="J14:J16">
    <cfRule type="containsText" dxfId="118" priority="40" operator="containsText" text="SI el proceso lo requiere">
      <formula>NOT(ISERROR(SEARCH("SI el proceso lo requiere",J14)))</formula>
    </cfRule>
  </conditionalFormatting>
  <conditionalFormatting sqref="J8:J67">
    <cfRule type="cellIs" dxfId="117" priority="38" operator="equal">
      <formula>"NO"</formula>
    </cfRule>
  </conditionalFormatting>
  <conditionalFormatting sqref="K11:M11 K8 K14:M14 K17:M17 K20:M20 K23:M23 K26:M26 K29:M29 K32:M32 K35:M35 K38:M38 K41:M41 K44:M44 K47:M47 K50:M50 K53:M53 K56:M56 K59:M59 K62:M62 K65:M65">
    <cfRule type="expression" dxfId="116" priority="37">
      <formula>J8="NO"</formula>
    </cfRule>
  </conditionalFormatting>
  <conditionalFormatting sqref="N8:N67">
    <cfRule type="expression" dxfId="115" priority="36">
      <formula>J8="NO"</formula>
    </cfRule>
  </conditionalFormatting>
  <conditionalFormatting sqref="O8:Q67">
    <cfRule type="expression" dxfId="114" priority="35">
      <formula>J8="NO"</formula>
    </cfRule>
  </conditionalFormatting>
  <conditionalFormatting sqref="R8:R67">
    <cfRule type="expression" dxfId="113" priority="34">
      <formula>J8="NO"</formula>
    </cfRule>
  </conditionalFormatting>
  <conditionalFormatting sqref="H68:H70">
    <cfRule type="cellIs" dxfId="112" priority="18" stopIfTrue="1" operator="equal">
      <formula>"GRAVE"</formula>
    </cfRule>
    <cfRule type="cellIs" dxfId="111" priority="19" stopIfTrue="1" operator="equal">
      <formula>"MODERADO"</formula>
    </cfRule>
    <cfRule type="cellIs" dxfId="110" priority="20" stopIfTrue="1" operator="equal">
      <formula>"LEVE"</formula>
    </cfRule>
  </conditionalFormatting>
  <conditionalFormatting sqref="J68:J70">
    <cfRule type="containsText" dxfId="109" priority="16" operator="containsText" text="Si el proceso lo requiere">
      <formula>NOT(ISERROR(SEARCH("Si el proceso lo requiere",J68)))</formula>
    </cfRule>
    <cfRule type="containsText" dxfId="108" priority="17" operator="containsText" text="Debe formularse">
      <formula>NOT(ISERROR(SEARCH("Debe formularse",J68)))</formula>
    </cfRule>
  </conditionalFormatting>
  <conditionalFormatting sqref="J68:J70">
    <cfRule type="cellIs" dxfId="107" priority="15" operator="equal">
      <formula>"NO"</formula>
    </cfRule>
  </conditionalFormatting>
  <conditionalFormatting sqref="K68:M68">
    <cfRule type="expression" dxfId="106" priority="14">
      <formula>J68="NO"</formula>
    </cfRule>
  </conditionalFormatting>
  <conditionalFormatting sqref="N68:N70">
    <cfRule type="expression" dxfId="105" priority="13">
      <formula>J68="NO"</formula>
    </cfRule>
  </conditionalFormatting>
  <conditionalFormatting sqref="O68:Q70">
    <cfRule type="expression" dxfId="104" priority="12">
      <formula>J68="NO"</formula>
    </cfRule>
  </conditionalFormatting>
  <conditionalFormatting sqref="R68:R70">
    <cfRule type="expression" dxfId="103" priority="11">
      <formula>J68="NO"</formula>
    </cfRule>
  </conditionalFormatting>
  <conditionalFormatting sqref="H71:H73">
    <cfRule type="cellIs" dxfId="102" priority="8" stopIfTrue="1" operator="equal">
      <formula>"GRAVE"</formula>
    </cfRule>
    <cfRule type="cellIs" dxfId="101" priority="9" stopIfTrue="1" operator="equal">
      <formula>"MODERADO"</formula>
    </cfRule>
    <cfRule type="cellIs" dxfId="100" priority="10" stopIfTrue="1" operator="equal">
      <formula>"LEVE"</formula>
    </cfRule>
  </conditionalFormatting>
  <conditionalFormatting sqref="J71:J73">
    <cfRule type="containsText" dxfId="99" priority="6" operator="containsText" text="Si el proceso lo requiere">
      <formula>NOT(ISERROR(SEARCH("Si el proceso lo requiere",J71)))</formula>
    </cfRule>
    <cfRule type="containsText" dxfId="98" priority="7" operator="containsText" text="Debe formularse">
      <formula>NOT(ISERROR(SEARCH("Debe formularse",J71)))</formula>
    </cfRule>
  </conditionalFormatting>
  <conditionalFormatting sqref="J71:J73">
    <cfRule type="cellIs" dxfId="97" priority="5" operator="equal">
      <formula>"NO"</formula>
    </cfRule>
  </conditionalFormatting>
  <conditionalFormatting sqref="K71:M71">
    <cfRule type="expression" dxfId="96" priority="4">
      <formula>J71="NO"</formula>
    </cfRule>
  </conditionalFormatting>
  <conditionalFormatting sqref="N71:N73">
    <cfRule type="expression" dxfId="95" priority="3">
      <formula>J71="NO"</formula>
    </cfRule>
  </conditionalFormatting>
  <conditionalFormatting sqref="O71:Q73">
    <cfRule type="expression" dxfId="94" priority="2">
      <formula>J71="NO"</formula>
    </cfRule>
  </conditionalFormatting>
  <conditionalFormatting sqref="R71:R73">
    <cfRule type="expression" dxfId="93" priority="1">
      <formula>J71="NO"</formula>
    </cfRule>
  </conditionalFormatting>
  <dataValidations xWindow="1466" yWindow="553" count="5">
    <dataValidation allowBlank="1" showInputMessage="1" showErrorMessage="1" promptTitle="TRATAMIENTO DEL RIESGO" prompt="Defina el tratamiento a dar el riesgo" sqref="I8:I73"/>
    <dataValidation allowBlank="1" showInputMessage="1" showErrorMessage="1" promptTitle="Responsable Contingencia" prompt="Establezca quien es el responsable que lidera la acción de contingencia." sqref="R8 N8:O8 N11:P11 N14:P14 N17:P17 N20:P20 N23:P23 N26:P26 N29:P29 N32:P32 N35:P35 N38:P38 N41:P41 N44:P44 N47:P47 N50:P50 N53:P53 N56:P56 N59:P59 N62:P62 N65:P65 N68:P68 N71:P71"/>
    <dataValidation allowBlank="1" showInputMessage="1" showErrorMessage="1" promptTitle="RECUPERACIÓN" prompt="Describa la acción que se debe seguir luego de que se presente el acontecimiento , con el fin de que se pueda prestar el servicio o realizar las operaciones conforme a lo establecido antes de la materialización del riesgo." sqref="Q11 Q14 Q17 Q20 Q23 Q26 Q29 Q32 Q35 Q38 Q41 Q44 Q47 Q50 Q53 Q56 Q59 Q62 Q65 Q68 Q71"/>
    <dataValidation allowBlank="1" showInputMessage="1" showErrorMessage="1" promptTitle="Responable de recuperación" prompt="Establezca quien es el responsable de liderar la accción de recuperación." sqref="R11 R14 R17 R20 R23 R26 R29 R32 R35 R38 R41 R44 R47 R50 R53 R56 R59 R62 R65 R68 R71"/>
    <dataValidation type="custom" allowBlank="1" showInputMessage="1" showErrorMessage="1" sqref="K8 K11:M11 K14:M14 K17:M17 K20:M20 K23:M23 K26:M26 K29:M29 K32:M32 K35:M35 K38:M38 K41:M41 K44:M44 K47:M47 K50:M50 K53:M53 K56:M56 K59:M59 K62:M62 K65:M65 K68:M68 K71:M71">
      <formula1>J8&lt;&gt;"NO"</formula1>
    </dataValidation>
  </dataValidations>
  <pageMargins left="1.3779527559055118" right="0.15748031496062992" top="0.59055118110236227" bottom="0.39370078740157483" header="0" footer="0"/>
  <pageSetup paperSize="120" scale="50" fitToHeight="10" orientation="landscape" horizontalDpi="1200" verticalDpi="12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AC1048467"/>
  <sheetViews>
    <sheetView zoomScale="90" zoomScaleNormal="90" zoomScaleSheetLayoutView="130" workbookViewId="0">
      <pane xSplit="5" ySplit="7" topLeftCell="F8" activePane="bottomRight" state="frozen"/>
      <selection pane="topRight" activeCell="D1" sqref="D1"/>
      <selection pane="bottomLeft" activeCell="A9" sqref="A9"/>
      <selection pane="bottomRight" activeCell="Z8" sqref="Z8"/>
    </sheetView>
  </sheetViews>
  <sheetFormatPr baseColWidth="10" defaultColWidth="11.42578125" defaultRowHeight="12.75" x14ac:dyDescent="0.2"/>
  <cols>
    <col min="1" max="1" width="5.28515625" style="3" customWidth="1"/>
    <col min="2" max="2" width="24.140625" style="3" customWidth="1"/>
    <col min="3" max="3" width="26.42578125" style="3" customWidth="1"/>
    <col min="4" max="4" width="12" style="4" customWidth="1"/>
    <col min="5" max="5" width="24.7109375" style="4" customWidth="1"/>
    <col min="6" max="7" width="32.42578125" style="4" customWidth="1"/>
    <col min="8" max="8" width="24.7109375" style="4" customWidth="1"/>
    <col min="9" max="9" width="14.5703125" style="4" customWidth="1"/>
    <col min="10" max="10" width="12.42578125" style="3" customWidth="1"/>
    <col min="11" max="11" width="13.42578125" style="3" customWidth="1"/>
    <col min="12" max="13" width="35.7109375" style="3" customWidth="1"/>
    <col min="14" max="14" width="17.85546875" style="3" customWidth="1"/>
    <col min="15" max="15" width="26" style="3" customWidth="1"/>
    <col min="16" max="16" width="13.42578125" style="3" customWidth="1"/>
    <col min="17" max="17" width="9.7109375" style="3" customWidth="1"/>
    <col min="18" max="18" width="11.7109375" style="3" customWidth="1"/>
    <col min="19" max="19" width="35.7109375" style="3" customWidth="1"/>
    <col min="20" max="20" width="9.28515625" style="3" customWidth="1"/>
    <col min="21" max="21" width="19.42578125" style="3" customWidth="1"/>
    <col min="22" max="23" width="20.7109375" style="3" customWidth="1"/>
    <col min="24" max="24" width="13.140625" style="3" customWidth="1"/>
    <col min="25" max="25" width="30.7109375" style="3" customWidth="1"/>
    <col min="26" max="26" width="18.140625" style="3" customWidth="1"/>
    <col min="27" max="27" width="30.7109375" style="3" customWidth="1"/>
    <col min="28" max="28" width="16.42578125" style="3" customWidth="1"/>
    <col min="29" max="16384" width="11.42578125" style="3"/>
  </cols>
  <sheetData>
    <row r="1" spans="1:29" s="5" customFormat="1" ht="19.5" customHeight="1" x14ac:dyDescent="0.2">
      <c r="A1" s="81"/>
      <c r="B1" s="262"/>
      <c r="C1" s="262"/>
      <c r="D1" s="89"/>
      <c r="E1" s="89"/>
      <c r="F1" s="89"/>
      <c r="G1" s="89"/>
      <c r="H1" s="89"/>
      <c r="I1" s="89"/>
      <c r="J1" s="89"/>
      <c r="K1" s="89"/>
      <c r="L1" s="89"/>
      <c r="M1" s="89"/>
      <c r="N1" s="89"/>
      <c r="O1" s="89"/>
      <c r="P1" s="89"/>
      <c r="Q1" s="89"/>
      <c r="R1" s="89"/>
      <c r="S1" s="89"/>
      <c r="T1" s="89"/>
      <c r="U1" s="89"/>
      <c r="V1" s="89"/>
      <c r="W1" s="89"/>
      <c r="X1" s="89"/>
      <c r="Y1" s="89"/>
      <c r="Z1" s="89"/>
      <c r="AA1" s="210" t="s">
        <v>60</v>
      </c>
      <c r="AB1" s="226" t="s">
        <v>458</v>
      </c>
    </row>
    <row r="2" spans="1:29" s="5" customFormat="1" ht="18.75" customHeight="1" x14ac:dyDescent="0.2">
      <c r="A2" s="83"/>
      <c r="B2" s="103"/>
      <c r="C2" s="103"/>
      <c r="D2" s="550" t="s">
        <v>62</v>
      </c>
      <c r="E2" s="550"/>
      <c r="F2" s="550"/>
      <c r="G2" s="550"/>
      <c r="H2" s="550"/>
      <c r="I2" s="550"/>
      <c r="J2" s="550"/>
      <c r="K2" s="550"/>
      <c r="L2" s="550"/>
      <c r="M2" s="550"/>
      <c r="N2" s="550"/>
      <c r="O2" s="550"/>
      <c r="P2" s="550"/>
      <c r="Q2" s="550"/>
      <c r="R2" s="550"/>
      <c r="S2" s="550"/>
      <c r="T2" s="550"/>
      <c r="U2" s="550"/>
      <c r="V2" s="550"/>
      <c r="W2" s="550"/>
      <c r="X2" s="550"/>
      <c r="Y2" s="550"/>
      <c r="Z2" s="550"/>
      <c r="AA2" s="211" t="s">
        <v>446</v>
      </c>
      <c r="AB2" s="227">
        <v>3</v>
      </c>
    </row>
    <row r="3" spans="1:29" s="5" customFormat="1" ht="18.75" customHeight="1" x14ac:dyDescent="0.2">
      <c r="A3" s="83"/>
      <c r="B3" s="103"/>
      <c r="C3" s="103"/>
      <c r="D3" s="550" t="s">
        <v>452</v>
      </c>
      <c r="E3" s="550"/>
      <c r="F3" s="550"/>
      <c r="G3" s="550"/>
      <c r="H3" s="550"/>
      <c r="I3" s="550"/>
      <c r="J3" s="550"/>
      <c r="K3" s="550"/>
      <c r="L3" s="550"/>
      <c r="M3" s="550"/>
      <c r="N3" s="550"/>
      <c r="O3" s="550"/>
      <c r="P3" s="550"/>
      <c r="Q3" s="550"/>
      <c r="R3" s="550"/>
      <c r="S3" s="550"/>
      <c r="T3" s="550"/>
      <c r="U3" s="550"/>
      <c r="V3" s="550"/>
      <c r="W3" s="550"/>
      <c r="X3" s="550"/>
      <c r="Y3" s="550"/>
      <c r="Z3" s="550"/>
      <c r="AA3" s="211" t="s">
        <v>447</v>
      </c>
      <c r="AB3" s="212">
        <v>43955</v>
      </c>
    </row>
    <row r="4" spans="1:29" s="5" customFormat="1" ht="18.75" customHeight="1" thickBot="1" x14ac:dyDescent="0.25">
      <c r="A4" s="93"/>
      <c r="B4" s="94"/>
      <c r="C4" s="94"/>
      <c r="D4" s="551"/>
      <c r="E4" s="551"/>
      <c r="F4" s="551"/>
      <c r="G4" s="551"/>
      <c r="H4" s="551"/>
      <c r="I4" s="551"/>
      <c r="J4" s="551"/>
      <c r="K4" s="551"/>
      <c r="L4" s="551"/>
      <c r="M4" s="551"/>
      <c r="N4" s="551"/>
      <c r="O4" s="551"/>
      <c r="P4" s="551"/>
      <c r="Q4" s="551"/>
      <c r="R4" s="551"/>
      <c r="S4" s="551"/>
      <c r="T4" s="551"/>
      <c r="U4" s="551"/>
      <c r="V4" s="551"/>
      <c r="W4" s="551"/>
      <c r="X4" s="551"/>
      <c r="Y4" s="551"/>
      <c r="Z4" s="551"/>
      <c r="AA4" s="213" t="s">
        <v>448</v>
      </c>
      <c r="AB4" s="214" t="s">
        <v>450</v>
      </c>
    </row>
    <row r="5" spans="1:29" s="5" customFormat="1" ht="18.75" customHeight="1" thickBot="1" x14ac:dyDescent="0.25">
      <c r="A5" s="552"/>
      <c r="B5" s="553"/>
      <c r="C5" s="553"/>
      <c r="D5" s="554"/>
      <c r="E5" s="554"/>
      <c r="F5" s="554"/>
      <c r="G5" s="554"/>
      <c r="H5" s="554"/>
      <c r="I5" s="554"/>
      <c r="J5" s="554"/>
      <c r="K5" s="554"/>
      <c r="L5" s="554"/>
      <c r="M5" s="554"/>
      <c r="N5" s="554"/>
      <c r="O5" s="554"/>
      <c r="P5" s="554"/>
      <c r="Q5" s="554"/>
      <c r="R5" s="554"/>
      <c r="S5" s="554"/>
      <c r="T5" s="554"/>
      <c r="U5" s="554"/>
      <c r="V5" s="554"/>
      <c r="W5" s="554"/>
      <c r="X5" s="554"/>
      <c r="Y5" s="554"/>
      <c r="Z5" s="554"/>
      <c r="AA5" s="554"/>
      <c r="AB5" s="555"/>
    </row>
    <row r="6" spans="1:29" s="1" customFormat="1" ht="32.25" customHeight="1" x14ac:dyDescent="0.2">
      <c r="A6" s="510" t="s">
        <v>51</v>
      </c>
      <c r="B6" s="229"/>
      <c r="C6" s="229"/>
      <c r="D6" s="518" t="s">
        <v>69</v>
      </c>
      <c r="E6" s="518"/>
      <c r="F6" s="518"/>
      <c r="G6" s="518"/>
      <c r="H6" s="519"/>
      <c r="I6" s="453" t="s">
        <v>67</v>
      </c>
      <c r="J6" s="453" t="s">
        <v>54</v>
      </c>
      <c r="K6" s="453"/>
      <c r="L6" s="453"/>
      <c r="M6" s="453" t="s">
        <v>53</v>
      </c>
      <c r="N6" s="453"/>
      <c r="O6" s="453"/>
      <c r="P6" s="453"/>
      <c r="Q6" s="453"/>
      <c r="R6" s="453"/>
      <c r="S6" s="453"/>
      <c r="T6" s="453"/>
      <c r="U6" s="517" t="s">
        <v>72</v>
      </c>
      <c r="V6" s="518"/>
      <c r="W6" s="518"/>
      <c r="X6" s="518"/>
      <c r="Y6" s="518"/>
      <c r="Z6" s="518"/>
      <c r="AA6" s="519"/>
      <c r="AB6" s="515" t="s">
        <v>17</v>
      </c>
    </row>
    <row r="7" spans="1:29" s="2" customFormat="1" ht="38.25" customHeight="1" thickBot="1" x14ac:dyDescent="0.25">
      <c r="A7" s="511"/>
      <c r="B7" s="256" t="s">
        <v>472</v>
      </c>
      <c r="C7" s="256" t="s">
        <v>459</v>
      </c>
      <c r="D7" s="256" t="s">
        <v>65</v>
      </c>
      <c r="E7" s="256" t="s">
        <v>4</v>
      </c>
      <c r="F7" s="257" t="s">
        <v>0</v>
      </c>
      <c r="G7" s="257" t="s">
        <v>52</v>
      </c>
      <c r="H7" s="257" t="s">
        <v>30</v>
      </c>
      <c r="I7" s="421"/>
      <c r="J7" s="257" t="s">
        <v>57</v>
      </c>
      <c r="K7" s="257" t="s">
        <v>58</v>
      </c>
      <c r="L7" s="257" t="s">
        <v>59</v>
      </c>
      <c r="M7" s="166" t="s">
        <v>79</v>
      </c>
      <c r="N7" s="166" t="s">
        <v>400</v>
      </c>
      <c r="O7" s="166" t="s">
        <v>401</v>
      </c>
      <c r="P7" s="166" t="s">
        <v>55</v>
      </c>
      <c r="Q7" s="166" t="s">
        <v>402</v>
      </c>
      <c r="R7" s="263" t="s">
        <v>406</v>
      </c>
      <c r="S7" s="558" t="s">
        <v>403</v>
      </c>
      <c r="T7" s="559"/>
      <c r="U7" s="257" t="s">
        <v>271</v>
      </c>
      <c r="V7" s="257" t="s">
        <v>272</v>
      </c>
      <c r="W7" s="257" t="s">
        <v>273</v>
      </c>
      <c r="X7" s="534" t="s">
        <v>279</v>
      </c>
      <c r="Y7" s="427"/>
      <c r="Z7" s="534" t="s">
        <v>288</v>
      </c>
      <c r="AA7" s="427"/>
      <c r="AB7" s="516"/>
    </row>
    <row r="8" spans="1:29" s="2" customFormat="1" ht="62.45" customHeight="1" x14ac:dyDescent="0.2">
      <c r="A8" s="473">
        <v>1</v>
      </c>
      <c r="B8" s="459" t="str">
        <f>'01-Mapa de riesgo-UO'!C9</f>
        <v>ADMINISTRACIÓN_INSTITUCIONAL</v>
      </c>
      <c r="C8" s="486" t="str">
        <f>'01-Mapa de riesgo-UO'!E9</f>
        <v>RECURSOS_INFORMÁTICOS_EDUCATIVOS</v>
      </c>
      <c r="D8" s="543" t="str">
        <f>'01-Mapa de riesgo-UO'!I9</f>
        <v>Tecnológico</v>
      </c>
      <c r="E8" s="543" t="str">
        <f>'01-Mapa de riesgo-UO'!J9</f>
        <v>Imposibilidad  para acceder a los sistemas de información que esten alojados en los servidores del campus universitario</v>
      </c>
      <c r="F8" s="543" t="str">
        <f>'01-Mapa de riesgo-UO'!K9</f>
        <v>No. acceso fuera del campus universitario a los servicios de internet que ofrece la Universidad
No disponibilidad de las aplicaciones institucionales  afectado el acceso a las aplicaciones que estén instaladas en dicho servidor</v>
      </c>
      <c r="G8" s="79" t="str">
        <f>'01-Mapa de riesgo-UO'!H9</f>
        <v xml:space="preserve">Fallas en el sistema eléctrico
Fallas en los equipos de conectividad o en el sistema de control ambiental  </v>
      </c>
      <c r="H8" s="543" t="str">
        <f>'01-Mapa de riesgo-UO'!L9</f>
        <v xml:space="preserve">Incomunicación de la Universidad  a través de internet
Retrasos en los procesos académicos y administrativos ofrecidos a través de los servicios web
Pérdida de imagen
Falla en la prestación del servicio, paralisis de los servicios, retrasos en las actividades propias de las dependencias, mala imagen. </v>
      </c>
      <c r="I8" s="556" t="str">
        <f>'01-Mapa de riesgo-UO'!AS9</f>
        <v>LEVE</v>
      </c>
      <c r="J8" s="543" t="str">
        <f xml:space="preserve"> '01-Mapa de riesgo-UO'!AT9</f>
        <v>Número de horas al mes sin fallas de conectividad a Internet del canal principal/Número de horas del mes</v>
      </c>
      <c r="K8" s="549"/>
      <c r="L8" s="560"/>
      <c r="M8" s="80" t="str">
        <f>IF('01-Mapa de riesgo-UO'!R9="No existen", "No existe control para el riesgo",'01-Mapa de riesgo-UO'!V9)</f>
        <v>Sistema de respaldo eléctrico
Canal de respaldo con diferente proveedor
Monitoreo del estado del servicio</v>
      </c>
      <c r="N8" s="80" t="str">
        <f>'01-Mapa de riesgo-UO'!AA9</f>
        <v>Sistemas de transferencia de potencia, UPS, transformador y planta.
Sistema de monitoreo con una empresa llamada Ingebyte. Monitoreo itnerno IMC.</v>
      </c>
      <c r="O8" s="80" t="str">
        <f>'01-Mapa de riesgo-UO'!AF9</f>
        <v>Jefe Mantenimiento
Profesional 2 Red de datos</v>
      </c>
      <c r="P8" s="258" t="str">
        <f>'01-Mapa de riesgo-UO'!AK9</f>
        <v>Diaria</v>
      </c>
      <c r="Q8" s="258" t="str">
        <f>'01-Mapa de riesgo-UO'!AO9</f>
        <v>Preventivo</v>
      </c>
      <c r="R8" s="535" t="str">
        <f>'01-Mapa de riesgo-UO'!AQ9</f>
        <v>FUERTE</v>
      </c>
      <c r="S8" s="537"/>
      <c r="T8" s="537"/>
      <c r="U8" s="105" t="str">
        <f>'01-Mapa de riesgo-UO'!AV9</f>
        <v>ASUMIR</v>
      </c>
      <c r="V8" s="105" t="str">
        <f>'01-Mapa de riesgo-UO'!AW9</f>
        <v>Continuar con la clausula contractual con el proveedor de SLA</v>
      </c>
      <c r="W8" s="105" t="str">
        <f>'01-Mapa de riesgo-UO'!AY9</f>
        <v>Gestión de Servicios Institucionales</v>
      </c>
      <c r="X8" s="260"/>
      <c r="Y8" s="260"/>
      <c r="Z8" s="260"/>
      <c r="AA8" s="260"/>
      <c r="AB8" s="539"/>
    </row>
    <row r="9" spans="1:29" s="2" customFormat="1" ht="79.5" customHeight="1" x14ac:dyDescent="0.2">
      <c r="A9" s="398"/>
      <c r="B9" s="374"/>
      <c r="C9" s="528"/>
      <c r="D9" s="530"/>
      <c r="E9" s="530"/>
      <c r="F9" s="530"/>
      <c r="G9" s="79" t="str">
        <f>'01-Mapa de riesgo-UO'!H10</f>
        <v>Tareas que se ejecutan cada 5 minutos para verificar los servicios que esten en funcionamiento.</v>
      </c>
      <c r="H9" s="530"/>
      <c r="I9" s="500"/>
      <c r="J9" s="530"/>
      <c r="K9" s="545"/>
      <c r="L9" s="538"/>
      <c r="M9" s="80" t="e">
        <f>IF('01-Mapa de riesgo-UO'!R10="No existen", "No existe control para el riesgo",'01-Mapa de riesgo-UO'!#REF!)</f>
        <v>#REF!</v>
      </c>
      <c r="N9" s="80">
        <f>'01-Mapa de riesgo-UO'!AA10</f>
        <v>0</v>
      </c>
      <c r="O9" s="80">
        <f>'01-Mapa de riesgo-UO'!AF10</f>
        <v>0</v>
      </c>
      <c r="P9" s="258" t="str">
        <f>'01-Mapa de riesgo-UO'!AK10</f>
        <v>Diaria</v>
      </c>
      <c r="Q9" s="258" t="str">
        <f>'01-Mapa de riesgo-UO'!AO10</f>
        <v>Preventivo</v>
      </c>
      <c r="R9" s="532"/>
      <c r="S9" s="537"/>
      <c r="T9" s="537"/>
      <c r="U9" s="105" t="str">
        <f>'01-Mapa de riesgo-UO'!AV10</f>
        <v>ASUMIR</v>
      </c>
      <c r="V9" s="105" t="str">
        <f>'01-Mapa de riesgo-UO'!AW10</f>
        <v>Realizar cambio a 33Kv de la red eléctrica de la UTP</v>
      </c>
      <c r="W9" s="105">
        <f>'01-Mapa de riesgo-UO'!AY10</f>
        <v>0</v>
      </c>
      <c r="X9" s="260"/>
      <c r="Y9" s="260"/>
      <c r="Z9" s="260"/>
      <c r="AA9" s="260"/>
      <c r="AB9" s="540"/>
    </row>
    <row r="10" spans="1:29" s="2" customFormat="1" ht="62.45" customHeight="1" thickBot="1" x14ac:dyDescent="0.25">
      <c r="A10" s="398"/>
      <c r="B10" s="374"/>
      <c r="C10" s="459"/>
      <c r="D10" s="530"/>
      <c r="E10" s="530"/>
      <c r="F10" s="530"/>
      <c r="G10" s="79" t="str">
        <f>'01-Mapa de riesgo-UO'!H11</f>
        <v>Daño físico en algunos de los servidores que alojan las aplicaciones institucionales</v>
      </c>
      <c r="H10" s="530"/>
      <c r="I10" s="500"/>
      <c r="J10" s="530"/>
      <c r="K10" s="545"/>
      <c r="L10" s="538"/>
      <c r="M10" s="80" t="str">
        <f>IF('01-Mapa de riesgo-UO'!R11="No existen", "No existe control para el riesgo",'01-Mapa de riesgo-UO'!V10)</f>
        <v>Equipos de conectividad redundantes
Equipos de control ambiental redundantes</v>
      </c>
      <c r="N10" s="80" t="str">
        <f>'01-Mapa de riesgo-UO'!AA11</f>
        <v>The Dude
Tareas programadas en el servidor</v>
      </c>
      <c r="O10" s="80" t="str">
        <f>'01-Mapa de riesgo-UO'!AF11</f>
        <v>Profesional I</v>
      </c>
      <c r="P10" s="258" t="str">
        <f>'01-Mapa de riesgo-UO'!AK11</f>
        <v>Anual</v>
      </c>
      <c r="Q10" s="258" t="str">
        <f>'01-Mapa de riesgo-UO'!AO11</f>
        <v>Preventivo</v>
      </c>
      <c r="R10" s="533"/>
      <c r="S10" s="537"/>
      <c r="T10" s="537"/>
      <c r="U10" s="105" t="str">
        <f>'01-Mapa de riesgo-UO'!AV11</f>
        <v>ASUMIR</v>
      </c>
      <c r="V10" s="105" t="str">
        <f>'01-Mapa de riesgo-UO'!AW11</f>
        <v>Revisión y ejecución de los tareas programadas en el servidor</v>
      </c>
      <c r="W10" s="105">
        <f>'01-Mapa de riesgo-UO'!AY11</f>
        <v>0</v>
      </c>
      <c r="X10" s="260"/>
      <c r="Y10" s="260"/>
      <c r="Z10" s="260"/>
      <c r="AA10" s="260"/>
      <c r="AB10" s="540"/>
    </row>
    <row r="11" spans="1:29" s="2" customFormat="1" ht="89.25" customHeight="1" x14ac:dyDescent="0.2">
      <c r="A11" s="473">
        <v>2</v>
      </c>
      <c r="B11" s="459" t="str">
        <f>'01-Mapa de riesgo-UO'!C12</f>
        <v>ADMINISTRACIÓN_INSTITUCIONAL</v>
      </c>
      <c r="C11" s="486" t="str">
        <f>'01-Mapa de riesgo-UO'!E12</f>
        <v>RECURSOS_INFORMÁTICOS_EDUCATIVOS</v>
      </c>
      <c r="D11" s="530" t="str">
        <f>'01-Mapa de riesgo-UO'!I12</f>
        <v>Tecnológico</v>
      </c>
      <c r="E11" s="530" t="str">
        <f>'01-Mapa de riesgo-UO'!J12</f>
        <v>Intrusión a equipos y servicios de red</v>
      </c>
      <c r="F11" s="530" t="str">
        <f>'01-Mapa de riesgo-UO'!K12</f>
        <v>Acceso no autorizado a servidores,  servicios y equipos de conectividad bajo la gestión de la Administración de la Red.</v>
      </c>
      <c r="G11" s="79" t="str">
        <f>'01-Mapa de riesgo-UO'!H12</f>
        <v>Vulnerabilidades en sistemas operativos y servicios desarrollados por terceros</v>
      </c>
      <c r="H11" s="530" t="str">
        <f>'01-Mapa de riesgo-UO'!L12</f>
        <v>Cambio de configuraciones que afecten el buen funcionamiento de equipos y servicios.
Robo, sabotaje o cambios de información.</v>
      </c>
      <c r="I11" s="500" t="str">
        <f>'01-Mapa de riesgo-UO'!AS12</f>
        <v>LEVE</v>
      </c>
      <c r="J11" s="543" t="str">
        <f xml:space="preserve"> '01-Mapa de riesgo-UO'!AT12</f>
        <v>Total de intrusiones detectadas/Total de intentos de intrusión cada semestre</v>
      </c>
      <c r="K11" s="549"/>
      <c r="L11" s="538"/>
      <c r="M11" s="80" t="str">
        <f>IF('01-Mapa de riesgo-UO'!R12="No existen", "No existe control para el riesgo",'01-Mapa de riesgo-UO'!V12)</f>
        <v>Actualización de las aplicaciones, servicios y sistemas operativos de los servidores</v>
      </c>
      <c r="N11" s="80">
        <f>'01-Mapa de riesgo-UO'!AA12</f>
        <v>0</v>
      </c>
      <c r="O11" s="80">
        <f>'01-Mapa de riesgo-UO'!AF12</f>
        <v>0</v>
      </c>
      <c r="P11" s="258" t="str">
        <f>'01-Mapa de riesgo-UO'!AK12</f>
        <v>Anual</v>
      </c>
      <c r="Q11" s="258" t="str">
        <f>'01-Mapa de riesgo-UO'!AO12</f>
        <v>Preventivo</v>
      </c>
      <c r="R11" s="535" t="str">
        <f>'01-Mapa de riesgo-UO'!AQ12</f>
        <v>ACEPTABLE</v>
      </c>
      <c r="S11" s="537"/>
      <c r="T11" s="537"/>
      <c r="U11" s="105" t="str">
        <f>'01-Mapa de riesgo-UO'!AV12</f>
        <v>COMPARTIR</v>
      </c>
      <c r="V11" s="105" t="str">
        <f>'01-Mapa de riesgo-UO'!AW12</f>
        <v xml:space="preserve">Adquisición de solución para la  Correlación de los eventos registrados en los archivos de bitácoras de los servidores </v>
      </c>
      <c r="W11" s="105" t="str">
        <f>'01-Mapa de riesgo-UO'!AY12</f>
        <v>GESTIÓN DE TECNOLOGIAS INFORMÁTICAS Y SISTEMAS DE INFORMACIÓN</v>
      </c>
      <c r="X11" s="260"/>
      <c r="Y11" s="260"/>
      <c r="Z11" s="260"/>
      <c r="AA11" s="260"/>
      <c r="AB11" s="539"/>
    </row>
    <row r="12" spans="1:29" s="2" customFormat="1" ht="86.25" customHeight="1" x14ac:dyDescent="0.2">
      <c r="A12" s="398"/>
      <c r="B12" s="374"/>
      <c r="C12" s="528"/>
      <c r="D12" s="530"/>
      <c r="E12" s="530"/>
      <c r="F12" s="530"/>
      <c r="G12" s="79" t="str">
        <f>'01-Mapa de riesgo-UO'!H13</f>
        <v>Falta de equipos adecuados para la seguridad en la red. Se debe cumplir con las directrices de control de acceso a la red de datos aprobada por el CSU.</v>
      </c>
      <c r="H12" s="530"/>
      <c r="I12" s="500"/>
      <c r="J12" s="530"/>
      <c r="K12" s="545"/>
      <c r="L12" s="538"/>
      <c r="M12" s="80" t="str">
        <f>IF('01-Mapa de riesgo-UO'!R13="No existen", "No existe control para el riesgo",'01-Mapa de riesgo-UO'!V13)</f>
        <v>Conexiones seguras para todos los servicios que se accedan a través de la red</v>
      </c>
      <c r="N12" s="80">
        <f>'01-Mapa de riesgo-UO'!AA13</f>
        <v>0</v>
      </c>
      <c r="O12" s="80" t="str">
        <f>'01-Mapa de riesgo-UO'!AF13</f>
        <v>Profesional 2 Red de datos</v>
      </c>
      <c r="P12" s="258" t="str">
        <f>'01-Mapa de riesgo-UO'!AK13</f>
        <v>Diaria</v>
      </c>
      <c r="Q12" s="258" t="str">
        <f>'01-Mapa de riesgo-UO'!AO13</f>
        <v>Preventivo</v>
      </c>
      <c r="R12" s="532"/>
      <c r="S12" s="537"/>
      <c r="T12" s="537"/>
      <c r="U12" s="105" t="str">
        <f>'01-Mapa de riesgo-UO'!AV13</f>
        <v>REDUCIR</v>
      </c>
      <c r="V12" s="105" t="str">
        <f>'01-Mapa de riesgo-UO'!AW13</f>
        <v>Actualización de las aplicaciones, servicios y sistemas operativos de los servidores. Presupuesto para implementación sistemas de control de acceso a la red de datos.</v>
      </c>
      <c r="W12" s="105">
        <f>'01-Mapa de riesgo-UO'!AY13</f>
        <v>0</v>
      </c>
      <c r="X12" s="260"/>
      <c r="Y12" s="260"/>
      <c r="Z12" s="260"/>
      <c r="AA12" s="260"/>
      <c r="AB12" s="540"/>
      <c r="AC12" s="557"/>
    </row>
    <row r="13" spans="1:29" s="2" customFormat="1" ht="62.45" customHeight="1" thickBot="1" x14ac:dyDescent="0.25">
      <c r="A13" s="398"/>
      <c r="B13" s="374"/>
      <c r="C13" s="459"/>
      <c r="D13" s="530"/>
      <c r="E13" s="530"/>
      <c r="F13" s="530"/>
      <c r="G13" s="79" t="str">
        <f>'01-Mapa de riesgo-UO'!H14</f>
        <v>Contraseñas y usuarios por defecto, Contraseñas débiles.
Errores en configuraciones.
Uso de protocolos inseguros.</v>
      </c>
      <c r="H13" s="530"/>
      <c r="I13" s="500"/>
      <c r="J13" s="530"/>
      <c r="K13" s="545"/>
      <c r="L13" s="538"/>
      <c r="M13" s="80" t="str">
        <f>IF('01-Mapa de riesgo-UO'!R14="No existen", "No existe control para el riesgo",'01-Mapa de riesgo-UO'!V14)</f>
        <v>Equipos de seguridad (Firewall e IPS)</v>
      </c>
      <c r="N13" s="80" t="str">
        <f>'01-Mapa de riesgo-UO'!AA14</f>
        <v>Firewall Palo Aldto y IPS Tipping Point</v>
      </c>
      <c r="O13" s="80" t="str">
        <f>'01-Mapa de riesgo-UO'!AF14</f>
        <v>Profesional 2 Red de datos</v>
      </c>
      <c r="P13" s="258" t="str">
        <f>'01-Mapa de riesgo-UO'!AK14</f>
        <v>Diaria</v>
      </c>
      <c r="Q13" s="258" t="str">
        <f>'01-Mapa de riesgo-UO'!AO14</f>
        <v>Preventivo</v>
      </c>
      <c r="R13" s="533"/>
      <c r="S13" s="537"/>
      <c r="T13" s="537"/>
      <c r="U13" s="105" t="str">
        <f>'01-Mapa de riesgo-UO'!AV14</f>
        <v>REDUCIR</v>
      </c>
      <c r="V13" s="105" t="str">
        <f>'01-Mapa de riesgo-UO'!AW14</f>
        <v>Actualización tecnológica y correcto funcionamiento de los dispositivos de seguridad. Actulizaciones, soportes y garantías durante su funcionamiento.</v>
      </c>
      <c r="W13" s="105">
        <f>'01-Mapa de riesgo-UO'!AY14</f>
        <v>0</v>
      </c>
      <c r="X13" s="260"/>
      <c r="Y13" s="260"/>
      <c r="Z13" s="260"/>
      <c r="AA13" s="260"/>
      <c r="AB13" s="540"/>
      <c r="AC13" s="557"/>
    </row>
    <row r="14" spans="1:29" ht="62.45" customHeight="1" x14ac:dyDescent="0.2">
      <c r="A14" s="473">
        <v>3</v>
      </c>
      <c r="B14" s="459" t="str">
        <f>'01-Mapa de riesgo-UO'!C15</f>
        <v>ADMINISTRACIÓN_INSTITUCIONAL</v>
      </c>
      <c r="C14" s="486" t="str">
        <f>'01-Mapa de riesgo-UO'!E15</f>
        <v>JURÍDICA</v>
      </c>
      <c r="D14" s="530" t="str">
        <f>'01-Mapa de riesgo-UO'!I15</f>
        <v>Cumplimiento</v>
      </c>
      <c r="E14" s="530" t="str">
        <f>'01-Mapa de riesgo-UO'!J15</f>
        <v xml:space="preserve">Vencimiento de los términos establecidos en la Ley para dar respuesta oportuna a requerimientos judiciales, administrativos o de los entes de control. </v>
      </c>
      <c r="F14" s="530" t="str">
        <f>'01-Mapa de riesgo-UO'!K15</f>
        <v>No dar respuesta oportuna a los requerimientos judiciales y/o administrativos,de los cuales tiene conocimiento la Oficina Jurídica.</v>
      </c>
      <c r="G14" s="79" t="str">
        <f>'01-Mapa de riesgo-UO'!H15</f>
        <v>Falta de seguimiento a las actuaciones procesales judiciales y/o Administrativas.</v>
      </c>
      <c r="H14" s="530" t="str">
        <f>'01-Mapa de riesgo-UO'!L15</f>
        <v>Apertura de procesos disciplinarios.
Investigaciones administrativa.
Investigaciones Fiscales.
Investigaciones Penales
Sanciones y/o multas impuestas a la institución o a sus funcionarios.</v>
      </c>
      <c r="I14" s="500" t="str">
        <f>'01-Mapa de riesgo-UO'!AS15</f>
        <v>LEVE</v>
      </c>
      <c r="J14" s="543" t="str">
        <f>'01-Mapa de riesgo-UO'!AT15</f>
        <v>No. De procesos con términos vencidos / total de procesos</v>
      </c>
      <c r="K14" s="544"/>
      <c r="L14" s="538"/>
      <c r="M14" s="80" t="str">
        <f>IF('01-Mapa de riesgo-UO'!R15="No existen", "No existe control para el riesgo",'01-Mapa de riesgo-UO'!V15)</f>
        <v>1.Otorgamiento de poder para representación Judicial y/o Administrativa.
2. Registro de actuaciones procesales en el aplicativo e-KOGUI y seguimiento a las mismas
3.Solicitud de informes trimestrales respecto de avances y estados de los procesos, en donde la Universidad actúa en calidad de demandante o demandada.</v>
      </c>
      <c r="N14" s="80">
        <f>'01-Mapa de riesgo-UO'!AA15</f>
        <v>0</v>
      </c>
      <c r="O14" s="80" t="str">
        <f>'01-Mapa de riesgo-UO'!AF15</f>
        <v>TRANSITORIO ADMINISTRATIVO PROFESIONAL III</v>
      </c>
      <c r="P14" s="258" t="str">
        <f>'01-Mapa de riesgo-UO'!AK15</f>
        <v>No definida</v>
      </c>
      <c r="Q14" s="258" t="str">
        <f>'01-Mapa de riesgo-UO'!AO15</f>
        <v>Preventivo</v>
      </c>
      <c r="R14" s="535" t="str">
        <f>'01-Mapa de riesgo-UO'!AQ15</f>
        <v>FUERTE</v>
      </c>
      <c r="S14" s="537"/>
      <c r="T14" s="537"/>
      <c r="U14" s="105" t="str">
        <f>'01-Mapa de riesgo-UO'!AV15</f>
        <v>ASUMIR</v>
      </c>
      <c r="V14" s="105" t="str">
        <f>'01-Mapa de riesgo-UO'!AW15</f>
        <v>1.  Sensibilización sobre el manejo de los procesos en el aplicativo Ekogui
2. Sensibilización sobre la necesidad de hacer seguimiento a las actuaciones procesales para reducir el riesgo por vencimiento de términos.</v>
      </c>
      <c r="W14" s="105">
        <f>'01-Mapa de riesgo-UO'!AY15</f>
        <v>0</v>
      </c>
      <c r="X14" s="260"/>
      <c r="Y14" s="260"/>
      <c r="Z14" s="260"/>
      <c r="AA14" s="260"/>
      <c r="AB14" s="539"/>
    </row>
    <row r="15" spans="1:29" ht="62.45" customHeight="1" x14ac:dyDescent="0.2">
      <c r="A15" s="398"/>
      <c r="B15" s="374"/>
      <c r="C15" s="528"/>
      <c r="D15" s="530"/>
      <c r="E15" s="530"/>
      <c r="F15" s="530"/>
      <c r="G15" s="79" t="str">
        <f>'01-Mapa de riesgo-UO'!H16</f>
        <v>Incumplimiento de las dependencias académicas o administrativas en la entrega de información para atender un requerimiento</v>
      </c>
      <c r="H15" s="530"/>
      <c r="I15" s="500"/>
      <c r="J15" s="530"/>
      <c r="K15" s="545"/>
      <c r="L15" s="538"/>
      <c r="M15" s="80" t="str">
        <f>IF('01-Mapa de riesgo-UO'!R16="No existen", "No existe control para el riesgo",'01-Mapa de riesgo-UO'!V16)</f>
        <v>Seguimiento al Plan de Acción de la Administración Estratégica</v>
      </c>
      <c r="N15" s="80">
        <f>'01-Mapa de riesgo-UO'!AA16</f>
        <v>0</v>
      </c>
      <c r="O15" s="80" t="str">
        <f>'01-Mapa de riesgo-UO'!AF16</f>
        <v>Profesional Administración de la Información Estratégica</v>
      </c>
      <c r="P15" s="258" t="str">
        <f>'01-Mapa de riesgo-UO'!AK16</f>
        <v>Bimestral</v>
      </c>
      <c r="Q15" s="258" t="str">
        <f>'01-Mapa de riesgo-UO'!AO16</f>
        <v>Preventivo</v>
      </c>
      <c r="R15" s="532"/>
      <c r="S15" s="537"/>
      <c r="T15" s="537"/>
      <c r="U15" s="105" t="str">
        <f>'01-Mapa de riesgo-UO'!AV16</f>
        <v>ASUMIR</v>
      </c>
      <c r="V15" s="105" t="str">
        <f>'01-Mapa de riesgo-UO'!AW16</f>
        <v>Hacer seguimiento permanente a las  actividades planteadas en el Plan de Acción para dar oportuna respuesta a los requerimiento del MEN bajo los parámetros exigidos por el mismo.</v>
      </c>
      <c r="W15" s="105">
        <f>'01-Mapa de riesgo-UO'!AY16</f>
        <v>0</v>
      </c>
      <c r="X15" s="260"/>
      <c r="Y15" s="260"/>
      <c r="Z15" s="260"/>
      <c r="AA15" s="260"/>
      <c r="AB15" s="540"/>
    </row>
    <row r="16" spans="1:29" ht="62.45" customHeight="1" thickBot="1" x14ac:dyDescent="0.25">
      <c r="A16" s="398"/>
      <c r="B16" s="374"/>
      <c r="C16" s="459"/>
      <c r="D16" s="530"/>
      <c r="E16" s="530"/>
      <c r="F16" s="530"/>
      <c r="G16" s="79" t="str">
        <f>'01-Mapa de riesgo-UO'!H17</f>
        <v>Cambio en la normatividad y procedimiento de reporte.</v>
      </c>
      <c r="H16" s="530"/>
      <c r="I16" s="500"/>
      <c r="J16" s="530"/>
      <c r="K16" s="545"/>
      <c r="L16" s="538"/>
      <c r="M16" s="80" t="str">
        <f>IF('01-Mapa de riesgo-UO'!R17="No existen", "No existe control para el riesgo",'01-Mapa de riesgo-UO'!V17)</f>
        <v xml:space="preserve">1.  Verificacion aleatoria de la informacion contenida en los informes a presentar
2. Seguimiento a cumplimiento de los Instructivos para la rendición de la cuenta en el SIRECI
3. Validacion del informe SIRECI a presentar
</v>
      </c>
      <c r="N16" s="80">
        <f>'01-Mapa de riesgo-UO'!AA17</f>
        <v>0</v>
      </c>
      <c r="O16" s="80" t="str">
        <f>'01-Mapa de riesgo-UO'!AF17</f>
        <v>Jefe de Control Interno
Profesional Transitorio
Profesionales Orden de Servicio
Auxiliar Administrativo</v>
      </c>
      <c r="P16" s="258" t="str">
        <f>'01-Mapa de riesgo-UO'!AK17</f>
        <v>Mensual</v>
      </c>
      <c r="Q16" s="258" t="str">
        <f>'01-Mapa de riesgo-UO'!AO17</f>
        <v>Preventivo</v>
      </c>
      <c r="R16" s="533"/>
      <c r="S16" s="537"/>
      <c r="T16" s="537"/>
      <c r="U16" s="105" t="str">
        <f>'01-Mapa de riesgo-UO'!AV17</f>
        <v>ASUMIR</v>
      </c>
      <c r="V16" s="105">
        <f>'01-Mapa de riesgo-UO'!AW17</f>
        <v>0</v>
      </c>
      <c r="W16" s="105">
        <f>'01-Mapa de riesgo-UO'!AY17</f>
        <v>0</v>
      </c>
      <c r="X16" s="260"/>
      <c r="Y16" s="260"/>
      <c r="Z16" s="260"/>
      <c r="AA16" s="260"/>
      <c r="AB16" s="540"/>
    </row>
    <row r="17" spans="1:28" ht="62.45" customHeight="1" x14ac:dyDescent="0.2">
      <c r="A17" s="473">
        <v>4</v>
      </c>
      <c r="B17" s="459" t="str">
        <f>'01-Mapa de riesgo-UO'!C18</f>
        <v>ADMINISTRACIÓN_INSTITUCIONAL</v>
      </c>
      <c r="C17" s="486" t="str">
        <f>'01-Mapa de riesgo-UO'!E18</f>
        <v>JURÍDICA</v>
      </c>
      <c r="D17" s="530" t="str">
        <f>'01-Mapa de riesgo-UO'!I18</f>
        <v>Operacional</v>
      </c>
      <c r="E17" s="530" t="str">
        <f>'01-Mapa de riesgo-UO'!J18</f>
        <v>Incumplimiento en los plazos establecidos para gestionar las necesidades de tipo contractual de las dependencias</v>
      </c>
      <c r="F17" s="530" t="str">
        <f>'01-Mapa de riesgo-UO'!K18</f>
        <v>Demora en la atención de los requerimientos de tipo contractual (perfeccionamiento y legalización, modificaciones, actas de ejecución, terminacion y liquidacion del contratos) de las dependencias academicas y administrativas</v>
      </c>
      <c r="G17" s="79" t="str">
        <f>'01-Mapa de riesgo-UO'!H18</f>
        <v>El Software de contratación no se ha implementado</v>
      </c>
      <c r="H17" s="530" t="str">
        <f>'01-Mapa de riesgo-UO'!L18</f>
        <v>Vencimiento de terminos legales de la gestión contractual
Incumplimiento de la prestacion de servicios de la Universidad
Demoras en la realización actividades de las dependencias de la Universidad</v>
      </c>
      <c r="I17" s="500" t="str">
        <f>'01-Mapa de riesgo-UO'!AS18</f>
        <v>MODERADO</v>
      </c>
      <c r="J17" s="543" t="str">
        <f>'01-Mapa de riesgo-UO'!AT18</f>
        <v>Número de requerimientos relacionados con contratación presentados extemporaneamente a Gestión de la Contración</v>
      </c>
      <c r="K17" s="549"/>
      <c r="L17" s="538"/>
      <c r="M17" s="80" t="str">
        <f>IF('01-Mapa de riesgo-UO'!R18="No existen", "No existe control para el riesgo",'01-Mapa de riesgo-UO'!V18)</f>
        <v>Cuaderno de radicación de documentos Gestión Contractual</v>
      </c>
      <c r="N17" s="80">
        <f>'01-Mapa de riesgo-UO'!AA18</f>
        <v>0</v>
      </c>
      <c r="O17" s="80" t="str">
        <f>'01-Mapa de riesgo-UO'!AF18</f>
        <v>ABOGADOS CONTRATISTAS</v>
      </c>
      <c r="P17" s="258" t="str">
        <f>'01-Mapa de riesgo-UO'!AK18</f>
        <v>Diaria</v>
      </c>
      <c r="Q17" s="258" t="str">
        <f>'01-Mapa de riesgo-UO'!AO18</f>
        <v>Preventivo</v>
      </c>
      <c r="R17" s="535" t="str">
        <f>'01-Mapa de riesgo-UO'!AQ18</f>
        <v>FUERTE</v>
      </c>
      <c r="S17" s="537"/>
      <c r="T17" s="537"/>
      <c r="U17" s="105" t="str">
        <f>'01-Mapa de riesgo-UO'!AV18</f>
        <v>COMPARTIR</v>
      </c>
      <c r="V17" s="105" t="str">
        <f>'01-Mapa de riesgo-UO'!AW18</f>
        <v>Implementación del software de contratación</v>
      </c>
      <c r="W17" s="105" t="str">
        <f>'01-Mapa de riesgo-UO'!AY18</f>
        <v>GESTION DE TECNOLOGIAS DE LA INFORMACION</v>
      </c>
      <c r="X17" s="260"/>
      <c r="Y17" s="260"/>
      <c r="Z17" s="260"/>
      <c r="AA17" s="260"/>
      <c r="AB17" s="539"/>
    </row>
    <row r="18" spans="1:28" ht="62.45" customHeight="1" x14ac:dyDescent="0.2">
      <c r="A18" s="398"/>
      <c r="B18" s="374"/>
      <c r="C18" s="528"/>
      <c r="D18" s="530"/>
      <c r="E18" s="530"/>
      <c r="F18" s="530"/>
      <c r="G18" s="79" t="str">
        <f>'01-Mapa de riesgo-UO'!H19</f>
        <v>Los procedimientos relacionados con la Gestión Contractual se llevan a cabo de forma manual</v>
      </c>
      <c r="H18" s="530"/>
      <c r="I18" s="500"/>
      <c r="J18" s="530"/>
      <c r="K18" s="545"/>
      <c r="L18" s="538"/>
      <c r="M18" s="80" t="str">
        <f>IF('01-Mapa de riesgo-UO'!R19="No existen", "No existe control para el riesgo",'01-Mapa de riesgo-UO'!V19)</f>
        <v xml:space="preserve">Planilla de salida de los documentos, para cualquier asunto de trámite </v>
      </c>
      <c r="N18" s="80">
        <f>'01-Mapa de riesgo-UO'!AA19</f>
        <v>0</v>
      </c>
      <c r="O18" s="80" t="str">
        <f>'01-Mapa de riesgo-UO'!AF19</f>
        <v>CONTRATISTA</v>
      </c>
      <c r="P18" s="258" t="str">
        <f>'01-Mapa de riesgo-UO'!AK19</f>
        <v>Diaria</v>
      </c>
      <c r="Q18" s="258" t="str">
        <f>'01-Mapa de riesgo-UO'!AO19</f>
        <v>Preventivo</v>
      </c>
      <c r="R18" s="532"/>
      <c r="S18" s="537"/>
      <c r="T18" s="537"/>
      <c r="U18" s="105" t="str">
        <f>'01-Mapa de riesgo-UO'!AV19</f>
        <v>COMPARTIR</v>
      </c>
      <c r="V18" s="105" t="str">
        <f>'01-Mapa de riesgo-UO'!AW19</f>
        <v xml:space="preserve">Sensibilización sobre los plazos establecidos por Gestión de la Contratación </v>
      </c>
      <c r="W18" s="105" t="str">
        <f>'01-Mapa de riesgo-UO'!AY19</f>
        <v>COMUNICACIONES</v>
      </c>
      <c r="X18" s="260"/>
      <c r="Y18" s="260"/>
      <c r="Z18" s="260"/>
      <c r="AA18" s="260"/>
      <c r="AB18" s="540"/>
    </row>
    <row r="19" spans="1:28" ht="62.45" customHeight="1" thickBot="1" x14ac:dyDescent="0.25">
      <c r="A19" s="398"/>
      <c r="B19" s="374"/>
      <c r="C19" s="459"/>
      <c r="D19" s="530"/>
      <c r="E19" s="530"/>
      <c r="F19" s="530"/>
      <c r="G19" s="79">
        <f>'01-Mapa de riesgo-UO'!H20</f>
        <v>0</v>
      </c>
      <c r="H19" s="530"/>
      <c r="I19" s="500"/>
      <c r="J19" s="530"/>
      <c r="K19" s="545"/>
      <c r="L19" s="538"/>
      <c r="M19" s="80" t="str">
        <f>IF('01-Mapa de riesgo-UO'!R20="No existen", "No existe control para el riesgo",'01-Mapa de riesgo-UO'!V20)</f>
        <v>Documento que expresa los plazos para la gestión de la contratación, con el fin de hacer seguimiento.</v>
      </c>
      <c r="N19" s="80">
        <f>'01-Mapa de riesgo-UO'!AA20</f>
        <v>0</v>
      </c>
      <c r="O19" s="80" t="str">
        <f>'01-Mapa de riesgo-UO'!AF20</f>
        <v>TODOS:PLANTA/TRANSITORIO/CONTRATISTA</v>
      </c>
      <c r="P19" s="258" t="str">
        <f>'01-Mapa de riesgo-UO'!AK20</f>
        <v>Diaria</v>
      </c>
      <c r="Q19" s="258" t="str">
        <f>'01-Mapa de riesgo-UO'!AO20</f>
        <v>Preventivo</v>
      </c>
      <c r="R19" s="533"/>
      <c r="S19" s="537"/>
      <c r="T19" s="537"/>
      <c r="U19" s="105">
        <f>'01-Mapa de riesgo-UO'!AV20</f>
        <v>0</v>
      </c>
      <c r="V19" s="105">
        <f>'01-Mapa de riesgo-UO'!AW20</f>
        <v>0</v>
      </c>
      <c r="W19" s="105">
        <f>'01-Mapa de riesgo-UO'!AY20</f>
        <v>0</v>
      </c>
      <c r="X19" s="260"/>
      <c r="Y19" s="260"/>
      <c r="Z19" s="260"/>
      <c r="AA19" s="260"/>
      <c r="AB19" s="540"/>
    </row>
    <row r="20" spans="1:28" ht="62.45" customHeight="1" x14ac:dyDescent="0.2">
      <c r="A20" s="473">
        <v>5</v>
      </c>
      <c r="B20" s="459" t="str">
        <f>'01-Mapa de riesgo-UO'!C21</f>
        <v>ASEGURAMIENTO_DE_LA_CALIDAD_INSTITUCIONAL</v>
      </c>
      <c r="C20" s="486" t="str">
        <f>'01-Mapa de riesgo-UO'!E21</f>
        <v>VICERRECTORÍA_ADMINITRATIVA_FINANCIERA_Sistema_Integral_de_Gestión</v>
      </c>
      <c r="D20" s="530" t="str">
        <f>'01-Mapa de riesgo-UO'!I21</f>
        <v>Corrupción</v>
      </c>
      <c r="E20" s="530" t="str">
        <f>'01-Mapa de riesgo-UO'!J21</f>
        <v>Entrega de información institucional a personas no autorizadas para uso indebido.</v>
      </c>
      <c r="F20" s="530" t="str">
        <f>'01-Mapa de riesgo-UO'!K21</f>
        <v>Permitir el uso de información sensible para la institución como contraseñas, instructivos, procedimientos o bases de datos a personas no autorizadas</v>
      </c>
      <c r="G20" s="79" t="str">
        <f>'01-Mapa de riesgo-UO'!H21</f>
        <v>Falta de ética profesional</v>
      </c>
      <c r="H20" s="530" t="str">
        <f>'01-Mapa de riesgo-UO'!L21</f>
        <v>Pérdida de la confidencialidad de la información.
Pérdida de la vinculación laboral por incumplimiento de la claúsula de confidencialidad del contrato.</v>
      </c>
      <c r="I20" s="500" t="str">
        <f>'01-Mapa de riesgo-UO'!AS21</f>
        <v>LEVE</v>
      </c>
      <c r="J20" s="543" t="str">
        <f>'01-Mapa de riesgo-UO'!AT21</f>
        <v># de veces que se detecte y se denuncie</v>
      </c>
      <c r="K20" s="549"/>
      <c r="L20" s="538"/>
      <c r="M20" s="80" t="str">
        <f>IF('01-Mapa de riesgo-UO'!R21="No existen", "No existe control para el riesgo",'01-Mapa de riesgo-UO'!V21)</f>
        <v>Clausúla de confidencialidad establecida en el contrato</v>
      </c>
      <c r="N20" s="80">
        <f>'01-Mapa de riesgo-UO'!AA21</f>
        <v>0</v>
      </c>
      <c r="O20" s="80" t="str">
        <f>'01-Mapa de riesgo-UO'!AF21</f>
        <v>Coordinador SIG</v>
      </c>
      <c r="P20" s="258" t="str">
        <f>'01-Mapa de riesgo-UO'!AK21</f>
        <v>Anual</v>
      </c>
      <c r="Q20" s="258" t="str">
        <f>'01-Mapa de riesgo-UO'!AO21</f>
        <v>Preventivo</v>
      </c>
      <c r="R20" s="535" t="str">
        <f>'01-Mapa de riesgo-UO'!AQ21</f>
        <v>FUERTE</v>
      </c>
      <c r="S20" s="537"/>
      <c r="T20" s="537"/>
      <c r="U20" s="105" t="str">
        <f>'01-Mapa de riesgo-UO'!AV21</f>
        <v>COMPARTIR</v>
      </c>
      <c r="V20" s="105" t="str">
        <f>'01-Mapa de riesgo-UO'!AW21</f>
        <v>Sensibilización sobre el código de integridad</v>
      </c>
      <c r="W20" s="105" t="str">
        <f>'01-Mapa de riesgo-UO'!AY21</f>
        <v>Gestión del Talento Humano</v>
      </c>
      <c r="X20" s="260"/>
      <c r="Y20" s="260"/>
      <c r="Z20" s="260"/>
      <c r="AA20" s="260"/>
      <c r="AB20" s="539"/>
    </row>
    <row r="21" spans="1:28" ht="62.45" customHeight="1" x14ac:dyDescent="0.2">
      <c r="A21" s="398"/>
      <c r="B21" s="374"/>
      <c r="C21" s="528"/>
      <c r="D21" s="530"/>
      <c r="E21" s="530"/>
      <c r="F21" s="530"/>
      <c r="G21" s="79">
        <f>'01-Mapa de riesgo-UO'!H22</f>
        <v>0</v>
      </c>
      <c r="H21" s="530"/>
      <c r="I21" s="500"/>
      <c r="J21" s="530"/>
      <c r="K21" s="545"/>
      <c r="L21" s="538"/>
      <c r="M21" s="80">
        <f>IF('01-Mapa de riesgo-UO'!R22="No existen", "No existe control para el riesgo",'01-Mapa de riesgo-UO'!V22)</f>
        <v>0</v>
      </c>
      <c r="N21" s="80">
        <f>'01-Mapa de riesgo-UO'!AA22</f>
        <v>0</v>
      </c>
      <c r="O21" s="80">
        <f>'01-Mapa de riesgo-UO'!AF22</f>
        <v>0</v>
      </c>
      <c r="P21" s="258">
        <f>'01-Mapa de riesgo-UO'!AK22</f>
        <v>0</v>
      </c>
      <c r="Q21" s="258">
        <f>'01-Mapa de riesgo-UO'!AO22</f>
        <v>0</v>
      </c>
      <c r="R21" s="532"/>
      <c r="S21" s="537"/>
      <c r="T21" s="537"/>
      <c r="U21" s="105" t="str">
        <f>'01-Mapa de riesgo-UO'!AV22</f>
        <v>COMPARTIR</v>
      </c>
      <c r="V21" s="105" t="str">
        <f>'01-Mapa de riesgo-UO'!AW22</f>
        <v>Socializar directrices de seguridad de la información</v>
      </c>
      <c r="W21" s="105" t="str">
        <f>'01-Mapa de riesgo-UO'!AY22</f>
        <v>Grupo técnico de Seguridad de la información</v>
      </c>
      <c r="X21" s="260"/>
      <c r="Y21" s="260"/>
      <c r="Z21" s="260"/>
      <c r="AA21" s="260"/>
      <c r="AB21" s="540"/>
    </row>
    <row r="22" spans="1:28" ht="62.45" customHeight="1" thickBot="1" x14ac:dyDescent="0.25">
      <c r="A22" s="398"/>
      <c r="B22" s="374"/>
      <c r="C22" s="459"/>
      <c r="D22" s="530"/>
      <c r="E22" s="530"/>
      <c r="F22" s="530"/>
      <c r="G22" s="79">
        <f>'01-Mapa de riesgo-UO'!H23</f>
        <v>0</v>
      </c>
      <c r="H22" s="530"/>
      <c r="I22" s="500"/>
      <c r="J22" s="530"/>
      <c r="K22" s="545"/>
      <c r="L22" s="538"/>
      <c r="M22" s="80">
        <f>IF('01-Mapa de riesgo-UO'!R23="No existen", "No existe control para el riesgo",'01-Mapa de riesgo-UO'!V23)</f>
        <v>0</v>
      </c>
      <c r="N22" s="80">
        <f>'01-Mapa de riesgo-UO'!AA23</f>
        <v>0</v>
      </c>
      <c r="O22" s="80">
        <f>'01-Mapa de riesgo-UO'!AF23</f>
        <v>0</v>
      </c>
      <c r="P22" s="258">
        <f>'01-Mapa de riesgo-UO'!AK23</f>
        <v>0</v>
      </c>
      <c r="Q22" s="258">
        <f>'01-Mapa de riesgo-UO'!AO23</f>
        <v>0</v>
      </c>
      <c r="R22" s="533"/>
      <c r="S22" s="537"/>
      <c r="T22" s="537"/>
      <c r="U22" s="105">
        <f>'01-Mapa de riesgo-UO'!AV23</f>
        <v>0</v>
      </c>
      <c r="V22" s="105">
        <f>'01-Mapa de riesgo-UO'!AW23</f>
        <v>0</v>
      </c>
      <c r="W22" s="105">
        <f>'01-Mapa de riesgo-UO'!AY23</f>
        <v>0</v>
      </c>
      <c r="X22" s="260"/>
      <c r="Y22" s="260"/>
      <c r="Z22" s="260"/>
      <c r="AA22" s="260"/>
      <c r="AB22" s="540"/>
    </row>
    <row r="23" spans="1:28" ht="62.45" customHeight="1" x14ac:dyDescent="0.2">
      <c r="A23" s="473">
        <v>6</v>
      </c>
      <c r="B23" s="459" t="str">
        <f>'01-Mapa de riesgo-UO'!C24</f>
        <v>DOCENCIA</v>
      </c>
      <c r="C23" s="486" t="str">
        <f>'01-Mapa de riesgo-UO'!E24</f>
        <v>ADMISIONES_REGISTRO_CONTROL_ACADÉMICO</v>
      </c>
      <c r="D23" s="530" t="str">
        <f>'01-Mapa de riesgo-UO'!I24</f>
        <v>Cumplimiento</v>
      </c>
      <c r="E23" s="530" t="str">
        <f>'01-Mapa de riesgo-UO'!J24</f>
        <v>Alteración del Calendario Académico</v>
      </c>
      <c r="F23" s="530" t="str">
        <f>'01-Mapa de riesgo-UO'!K24</f>
        <v>Modificación de la programación de las actividades definidas en el calendario académico</v>
      </c>
      <c r="G23" s="79" t="str">
        <f>'01-Mapa de riesgo-UO'!H24</f>
        <v>Decisiones del Consejo Académico</v>
      </c>
      <c r="H23" s="530" t="str">
        <f>'01-Mapa de riesgo-UO'!L24</f>
        <v>Cruce de procedimientos académicos y administrativos
Extensión de contratos de trabajo
Insatisfacción de estudiantes y padres de familia, reflejado en el aumento de PQRS</v>
      </c>
      <c r="I23" s="500" t="str">
        <f>'01-Mapa de riesgo-UO'!AS24</f>
        <v>MODERADO</v>
      </c>
      <c r="J23" s="543" t="str">
        <f>'01-Mapa de riesgo-UO'!AT24</f>
        <v>No. De veces que se modifica el calendario académico en el semestre</v>
      </c>
      <c r="K23" s="549"/>
      <c r="L23" s="538"/>
      <c r="M23" s="80" t="str">
        <f>IF('01-Mapa de riesgo-UO'!R24="No existen", "No existe control para el riesgo",'01-Mapa de riesgo-UO'!V24)</f>
        <v>Procedimiento Calendario Académico</v>
      </c>
      <c r="N23" s="80">
        <f>'01-Mapa de riesgo-UO'!AA24</f>
        <v>0</v>
      </c>
      <c r="O23" s="80" t="str">
        <f>'01-Mapa de riesgo-UO'!AF24</f>
        <v>Ejecutivo 26
Técnico 18</v>
      </c>
      <c r="P23" s="258" t="str">
        <f>'01-Mapa de riesgo-UO'!AK24</f>
        <v>Anual</v>
      </c>
      <c r="Q23" s="258" t="str">
        <f>'01-Mapa de riesgo-UO'!AO24</f>
        <v>Preventivo</v>
      </c>
      <c r="R23" s="535" t="str">
        <f>'01-Mapa de riesgo-UO'!AQ24</f>
        <v>FUERTE</v>
      </c>
      <c r="S23" s="537"/>
      <c r="T23" s="537"/>
      <c r="U23" s="105" t="str">
        <f>'01-Mapa de riesgo-UO'!AV24</f>
        <v>COMPARTIR</v>
      </c>
      <c r="V23" s="105" t="str">
        <f>'01-Mapa de riesgo-UO'!AW24</f>
        <v>Reportar al Vicerrector Académico los calendarios académicos general, inscripción y graduaciones, así como sus modificaciones.</v>
      </c>
      <c r="W23" s="105" t="str">
        <f>'01-Mapa de riesgo-UO'!AY24</f>
        <v>Vicerrectoría Académica</v>
      </c>
      <c r="X23" s="260"/>
      <c r="Y23" s="260"/>
      <c r="Z23" s="260"/>
      <c r="AA23" s="260"/>
      <c r="AB23" s="539"/>
    </row>
    <row r="24" spans="1:28" ht="62.45" customHeight="1" x14ac:dyDescent="0.2">
      <c r="A24" s="398"/>
      <c r="B24" s="374"/>
      <c r="C24" s="528"/>
      <c r="D24" s="530"/>
      <c r="E24" s="530"/>
      <c r="F24" s="530"/>
      <c r="G24" s="79" t="str">
        <f>'01-Mapa de riesgo-UO'!H25</f>
        <v>Solicitudes de entidades gubernamentales</v>
      </c>
      <c r="H24" s="530"/>
      <c r="I24" s="500"/>
      <c r="J24" s="530"/>
      <c r="K24" s="545"/>
      <c r="L24" s="538"/>
      <c r="M24" s="80" t="str">
        <f>IF('01-Mapa de riesgo-UO'!R25="No existen", "No existe control para el riesgo",'01-Mapa de riesgo-UO'!V25)</f>
        <v>Comunicación con Direcciones de Programa y Facultades sobre las actividades del calendario académico</v>
      </c>
      <c r="N24" s="80">
        <f>'01-Mapa de riesgo-UO'!AA25</f>
        <v>0</v>
      </c>
      <c r="O24" s="80" t="str">
        <f>'01-Mapa de riesgo-UO'!AF25</f>
        <v>Ejecutivo 26
Asistencial 23
Asistencial III - Pregrado y Posgrado
Técnico 18</v>
      </c>
      <c r="P24" s="258" t="str">
        <f>'01-Mapa de riesgo-UO'!AK25</f>
        <v>Semestral</v>
      </c>
      <c r="Q24" s="258" t="str">
        <f>'01-Mapa de riesgo-UO'!AO25</f>
        <v>Preventivo</v>
      </c>
      <c r="R24" s="532"/>
      <c r="S24" s="537"/>
      <c r="T24" s="537"/>
      <c r="U24" s="105">
        <f>'01-Mapa de riesgo-UO'!AV25</f>
        <v>0</v>
      </c>
      <c r="V24" s="105">
        <f>'01-Mapa de riesgo-UO'!AW25</f>
        <v>0</v>
      </c>
      <c r="W24" s="105">
        <f>'01-Mapa de riesgo-UO'!AY25</f>
        <v>0</v>
      </c>
      <c r="X24" s="260"/>
      <c r="Y24" s="260"/>
      <c r="Z24" s="260"/>
      <c r="AA24" s="260"/>
      <c r="AB24" s="540"/>
    </row>
    <row r="25" spans="1:28" ht="62.45" customHeight="1" thickBot="1" x14ac:dyDescent="0.25">
      <c r="A25" s="398"/>
      <c r="B25" s="374"/>
      <c r="C25" s="459"/>
      <c r="D25" s="530"/>
      <c r="E25" s="530"/>
      <c r="F25" s="530"/>
      <c r="G25" s="79">
        <f>'01-Mapa de riesgo-UO'!H26</f>
        <v>0</v>
      </c>
      <c r="H25" s="530"/>
      <c r="I25" s="500"/>
      <c r="J25" s="530"/>
      <c r="K25" s="545"/>
      <c r="L25" s="538"/>
      <c r="M25" s="80">
        <f>IF('01-Mapa de riesgo-UO'!R26="No existen", "No existe control para el riesgo",'01-Mapa de riesgo-UO'!V26)</f>
        <v>0</v>
      </c>
      <c r="N25" s="80">
        <f>'01-Mapa de riesgo-UO'!AA26</f>
        <v>0</v>
      </c>
      <c r="O25" s="80">
        <f>'01-Mapa de riesgo-UO'!AF26</f>
        <v>0</v>
      </c>
      <c r="P25" s="258">
        <f>'01-Mapa de riesgo-UO'!AK26</f>
        <v>0</v>
      </c>
      <c r="Q25" s="258">
        <f>'01-Mapa de riesgo-UO'!AO26</f>
        <v>0</v>
      </c>
      <c r="R25" s="533"/>
      <c r="S25" s="537"/>
      <c r="T25" s="537"/>
      <c r="U25" s="105">
        <f>'01-Mapa de riesgo-UO'!AV26</f>
        <v>0</v>
      </c>
      <c r="V25" s="105">
        <f>'01-Mapa de riesgo-UO'!AW26</f>
        <v>0</v>
      </c>
      <c r="W25" s="105">
        <f>'01-Mapa de riesgo-UO'!AY26</f>
        <v>0</v>
      </c>
      <c r="X25" s="260"/>
      <c r="Y25" s="260"/>
      <c r="Z25" s="260"/>
      <c r="AA25" s="260"/>
      <c r="AB25" s="540"/>
    </row>
    <row r="26" spans="1:28" ht="62.45" customHeight="1" x14ac:dyDescent="0.2">
      <c r="A26" s="473">
        <v>7</v>
      </c>
      <c r="B26" s="459" t="e">
        <f>'01-Mapa de riesgo-UO'!#REF!</f>
        <v>#REF!</v>
      </c>
      <c r="C26" s="486" t="e">
        <f>'01-Mapa de riesgo-UO'!#REF!</f>
        <v>#REF!</v>
      </c>
      <c r="D26" s="530" t="e">
        <f>'01-Mapa de riesgo-UO'!#REF!</f>
        <v>#REF!</v>
      </c>
      <c r="E26" s="530" t="e">
        <f>'01-Mapa de riesgo-UO'!#REF!</f>
        <v>#REF!</v>
      </c>
      <c r="F26" s="530" t="e">
        <f>'01-Mapa de riesgo-UO'!#REF!</f>
        <v>#REF!</v>
      </c>
      <c r="G26" s="79" t="e">
        <f>'01-Mapa de riesgo-UO'!#REF!</f>
        <v>#REF!</v>
      </c>
      <c r="H26" s="530" t="e">
        <f>'01-Mapa de riesgo-UO'!#REF!</f>
        <v>#REF!</v>
      </c>
      <c r="I26" s="500" t="e">
        <f>'01-Mapa de riesgo-UO'!#REF!</f>
        <v>#REF!</v>
      </c>
      <c r="J26" s="543" t="e">
        <f>'01-Mapa de riesgo-UO'!#REF!</f>
        <v>#REF!</v>
      </c>
      <c r="K26" s="549"/>
      <c r="L26" s="538"/>
      <c r="M26" s="80" t="e">
        <f>IF('01-Mapa de riesgo-UO'!#REF!="No existen", "No existe control para el riesgo",'01-Mapa de riesgo-UO'!#REF!)</f>
        <v>#REF!</v>
      </c>
      <c r="N26" s="80" t="e">
        <f>'01-Mapa de riesgo-UO'!#REF!</f>
        <v>#REF!</v>
      </c>
      <c r="O26" s="80" t="e">
        <f>'01-Mapa de riesgo-UO'!#REF!</f>
        <v>#REF!</v>
      </c>
      <c r="P26" s="258" t="e">
        <f>'01-Mapa de riesgo-UO'!#REF!</f>
        <v>#REF!</v>
      </c>
      <c r="Q26" s="258" t="e">
        <f>'01-Mapa de riesgo-UO'!#REF!</f>
        <v>#REF!</v>
      </c>
      <c r="R26" s="535" t="e">
        <f>'01-Mapa de riesgo-UO'!#REF!</f>
        <v>#REF!</v>
      </c>
      <c r="S26" s="537"/>
      <c r="T26" s="537"/>
      <c r="U26" s="105" t="e">
        <f>'01-Mapa de riesgo-UO'!#REF!</f>
        <v>#REF!</v>
      </c>
      <c r="V26" s="105" t="e">
        <f>'01-Mapa de riesgo-UO'!#REF!</f>
        <v>#REF!</v>
      </c>
      <c r="W26" s="105" t="e">
        <f>'01-Mapa de riesgo-UO'!#REF!</f>
        <v>#REF!</v>
      </c>
      <c r="X26" s="260"/>
      <c r="Y26" s="260"/>
      <c r="Z26" s="260"/>
      <c r="AA26" s="260"/>
      <c r="AB26" s="539"/>
    </row>
    <row r="27" spans="1:28" ht="62.45" customHeight="1" x14ac:dyDescent="0.2">
      <c r="A27" s="398"/>
      <c r="B27" s="374"/>
      <c r="C27" s="528"/>
      <c r="D27" s="530"/>
      <c r="E27" s="530"/>
      <c r="F27" s="530"/>
      <c r="G27" s="79" t="e">
        <f>'01-Mapa de riesgo-UO'!#REF!</f>
        <v>#REF!</v>
      </c>
      <c r="H27" s="530"/>
      <c r="I27" s="500"/>
      <c r="J27" s="530"/>
      <c r="K27" s="545"/>
      <c r="L27" s="538"/>
      <c r="M27" s="80" t="e">
        <f>IF('01-Mapa de riesgo-UO'!#REF!="No existen", "No existe control para el riesgo",'01-Mapa de riesgo-UO'!#REF!)</f>
        <v>#REF!</v>
      </c>
      <c r="N27" s="80" t="e">
        <f>'01-Mapa de riesgo-UO'!#REF!</f>
        <v>#REF!</v>
      </c>
      <c r="O27" s="80" t="e">
        <f>'01-Mapa de riesgo-UO'!#REF!</f>
        <v>#REF!</v>
      </c>
      <c r="P27" s="258" t="e">
        <f>'01-Mapa de riesgo-UO'!#REF!</f>
        <v>#REF!</v>
      </c>
      <c r="Q27" s="258" t="e">
        <f>'01-Mapa de riesgo-UO'!#REF!</f>
        <v>#REF!</v>
      </c>
      <c r="R27" s="532"/>
      <c r="S27" s="537"/>
      <c r="T27" s="537"/>
      <c r="U27" s="105" t="e">
        <f>'01-Mapa de riesgo-UO'!#REF!</f>
        <v>#REF!</v>
      </c>
      <c r="V27" s="105" t="e">
        <f>'01-Mapa de riesgo-UO'!#REF!</f>
        <v>#REF!</v>
      </c>
      <c r="W27" s="105" t="e">
        <f>'01-Mapa de riesgo-UO'!#REF!</f>
        <v>#REF!</v>
      </c>
      <c r="X27" s="260"/>
      <c r="Y27" s="260"/>
      <c r="Z27" s="260"/>
      <c r="AA27" s="260"/>
      <c r="AB27" s="540"/>
    </row>
    <row r="28" spans="1:28" ht="62.45" customHeight="1" thickBot="1" x14ac:dyDescent="0.25">
      <c r="A28" s="398"/>
      <c r="B28" s="374"/>
      <c r="C28" s="459"/>
      <c r="D28" s="530"/>
      <c r="E28" s="530"/>
      <c r="F28" s="530"/>
      <c r="G28" s="79" t="e">
        <f>'01-Mapa de riesgo-UO'!#REF!</f>
        <v>#REF!</v>
      </c>
      <c r="H28" s="530"/>
      <c r="I28" s="500"/>
      <c r="J28" s="530"/>
      <c r="K28" s="545"/>
      <c r="L28" s="538"/>
      <c r="M28" s="80" t="e">
        <f>IF('01-Mapa de riesgo-UO'!#REF!="No existen", "No existe control para el riesgo",'01-Mapa de riesgo-UO'!#REF!)</f>
        <v>#REF!</v>
      </c>
      <c r="N28" s="80" t="e">
        <f>'01-Mapa de riesgo-UO'!#REF!</f>
        <v>#REF!</v>
      </c>
      <c r="O28" s="80" t="e">
        <f>'01-Mapa de riesgo-UO'!#REF!</f>
        <v>#REF!</v>
      </c>
      <c r="P28" s="258" t="e">
        <f>'01-Mapa de riesgo-UO'!#REF!</f>
        <v>#REF!</v>
      </c>
      <c r="Q28" s="258" t="e">
        <f>'01-Mapa de riesgo-UO'!#REF!</f>
        <v>#REF!</v>
      </c>
      <c r="R28" s="533"/>
      <c r="S28" s="537"/>
      <c r="T28" s="537"/>
      <c r="U28" s="105" t="e">
        <f>'01-Mapa de riesgo-UO'!#REF!</f>
        <v>#REF!</v>
      </c>
      <c r="V28" s="105" t="e">
        <f>'01-Mapa de riesgo-UO'!#REF!</f>
        <v>#REF!</v>
      </c>
      <c r="W28" s="105" t="e">
        <f>'01-Mapa de riesgo-UO'!#REF!</f>
        <v>#REF!</v>
      </c>
      <c r="X28" s="260"/>
      <c r="Y28" s="260"/>
      <c r="Z28" s="260"/>
      <c r="AA28" s="260"/>
      <c r="AB28" s="540"/>
    </row>
    <row r="29" spans="1:28" ht="62.45" customHeight="1" x14ac:dyDescent="0.2">
      <c r="A29" s="473">
        <v>8</v>
      </c>
      <c r="B29" s="459" t="str">
        <f>'01-Mapa de riesgo-UO'!C27</f>
        <v>CONTROL_SEGUIMIENTO</v>
      </c>
      <c r="C29" s="486" t="str">
        <f>'01-Mapa de riesgo-UO'!E27</f>
        <v>CONTROL_INTERNO</v>
      </c>
      <c r="D29" s="530" t="str">
        <f>'01-Mapa de riesgo-UO'!I27</f>
        <v>Corrupción</v>
      </c>
      <c r="E29" s="530" t="str">
        <f>'01-Mapa de riesgo-UO'!J27</f>
        <v>Favorecimiento en informes de auditoria o evaluación por intereses personales</v>
      </c>
      <c r="F29" s="530" t="str">
        <f>'01-Mapa de riesgo-UO'!K27</f>
        <v>Manipulación de informes de control interno, a través de la omisión de posibles actos de corrupción o irregularidades administrativas</v>
      </c>
      <c r="G29" s="79" t="str">
        <f>'01-Mapa de riesgo-UO'!H27</f>
        <v>Personal no idóneo que no atiende los valores de la institución o del servicio público</v>
      </c>
      <c r="H29" s="530" t="str">
        <f>'01-Mapa de riesgo-UO'!L27</f>
        <v>Información deficiente para la alta dirección que permita tomar decisiones para la mejora
Investigaciones disciplinarias
Afectación del buen nombre y reconocimiento de la Universidad</v>
      </c>
      <c r="I29" s="500" t="str">
        <f>'01-Mapa de riesgo-UO'!AS27</f>
        <v>LEVE</v>
      </c>
      <c r="J29" s="543" t="str">
        <f>'01-Mapa de riesgo-UO'!AT27</f>
        <v>No. De  investigaciones al personal de control interno derivadas de hechos de corrupción</v>
      </c>
      <c r="K29" s="549"/>
      <c r="L29" s="538"/>
      <c r="M29" s="80" t="str">
        <f>IF('01-Mapa de riesgo-UO'!R27="No existen", "No existe control para el riesgo",'01-Mapa de riesgo-UO'!V27)</f>
        <v>Verificacion de la aplicación del Manual de auditoria que incluye el marco ético para la auditoria interna en la Universidad</v>
      </c>
      <c r="N29" s="80">
        <f>'01-Mapa de riesgo-UO'!AA27</f>
        <v>0</v>
      </c>
      <c r="O29" s="80" t="str">
        <f>'01-Mapa de riesgo-UO'!AF27</f>
        <v>Jefe de Control Interno</v>
      </c>
      <c r="P29" s="258" t="str">
        <f>'01-Mapa de riesgo-UO'!AK27</f>
        <v>Anual</v>
      </c>
      <c r="Q29" s="258" t="str">
        <f>'01-Mapa de riesgo-UO'!AO27</f>
        <v>Preventivo</v>
      </c>
      <c r="R29" s="535" t="str">
        <f>'01-Mapa de riesgo-UO'!AQ27</f>
        <v>FUERTE</v>
      </c>
      <c r="S29" s="537"/>
      <c r="T29" s="537"/>
      <c r="U29" s="105" t="str">
        <f>'01-Mapa de riesgo-UO'!AV27</f>
        <v>REDUCIR</v>
      </c>
      <c r="V29" s="105" t="str">
        <f>'01-Mapa de riesgo-UO'!AW27</f>
        <v xml:space="preserve">Implementar formato compromiso ético del auditor interno </v>
      </c>
      <c r="W29" s="105">
        <f>'01-Mapa de riesgo-UO'!AY27</f>
        <v>0</v>
      </c>
      <c r="X29" s="260"/>
      <c r="Y29" s="260"/>
      <c r="Z29" s="260"/>
      <c r="AA29" s="260"/>
      <c r="AB29" s="539"/>
    </row>
    <row r="30" spans="1:28" ht="62.45" customHeight="1" x14ac:dyDescent="0.2">
      <c r="A30" s="398"/>
      <c r="B30" s="374"/>
      <c r="C30" s="528"/>
      <c r="D30" s="530"/>
      <c r="E30" s="530"/>
      <c r="F30" s="530"/>
      <c r="G30" s="79" t="str">
        <f>'01-Mapa de riesgo-UO'!H28</f>
        <v>Presión externa  al personal de control interno para favorecer a terceros</v>
      </c>
      <c r="H30" s="530"/>
      <c r="I30" s="500"/>
      <c r="J30" s="530"/>
      <c r="K30" s="545"/>
      <c r="L30" s="538"/>
      <c r="M30" s="80" t="str">
        <f>IF('01-Mapa de riesgo-UO'!R28="No existen", "No existe control para el riesgo",'01-Mapa de riesgo-UO'!V28)</f>
        <v>Verificacion de la aplicación de Procedimientos documentados de auditoria de control interno en el sistema integral de gestión</v>
      </c>
      <c r="N30" s="80">
        <f>'01-Mapa de riesgo-UO'!AA28</f>
        <v>0</v>
      </c>
      <c r="O30" s="80" t="str">
        <f>'01-Mapa de riesgo-UO'!AF28</f>
        <v>Jefe de Control Interno</v>
      </c>
      <c r="P30" s="258" t="str">
        <f>'01-Mapa de riesgo-UO'!AK28</f>
        <v>Anual</v>
      </c>
      <c r="Q30" s="258" t="str">
        <f>'01-Mapa de riesgo-UO'!AO28</f>
        <v>Preventivo</v>
      </c>
      <c r="R30" s="532"/>
      <c r="S30" s="537"/>
      <c r="T30" s="537"/>
      <c r="U30" s="105">
        <f>'01-Mapa de riesgo-UO'!AV28</f>
        <v>0</v>
      </c>
      <c r="V30" s="105">
        <f>'01-Mapa de riesgo-UO'!AW28</f>
        <v>0</v>
      </c>
      <c r="W30" s="105">
        <f>'01-Mapa de riesgo-UO'!AY28</f>
        <v>0</v>
      </c>
      <c r="X30" s="260"/>
      <c r="Y30" s="260"/>
      <c r="Z30" s="260"/>
      <c r="AA30" s="260"/>
      <c r="AB30" s="540"/>
    </row>
    <row r="31" spans="1:28" ht="62.45" customHeight="1" thickBot="1" x14ac:dyDescent="0.25">
      <c r="A31" s="398"/>
      <c r="B31" s="374"/>
      <c r="C31" s="459"/>
      <c r="D31" s="530"/>
      <c r="E31" s="530"/>
      <c r="F31" s="530"/>
      <c r="G31" s="79">
        <f>'01-Mapa de riesgo-UO'!H29</f>
        <v>0</v>
      </c>
      <c r="H31" s="530"/>
      <c r="I31" s="500"/>
      <c r="J31" s="530"/>
      <c r="K31" s="545"/>
      <c r="L31" s="538"/>
      <c r="M31" s="80">
        <f>IF('01-Mapa de riesgo-UO'!R29="No existen", "No existe control para el riesgo",'01-Mapa de riesgo-UO'!V29)</f>
        <v>0</v>
      </c>
      <c r="N31" s="80">
        <f>'01-Mapa de riesgo-UO'!AA29</f>
        <v>0</v>
      </c>
      <c r="O31" s="80">
        <f>'01-Mapa de riesgo-UO'!AF29</f>
        <v>0</v>
      </c>
      <c r="P31" s="258">
        <f>'01-Mapa de riesgo-UO'!AK29</f>
        <v>0</v>
      </c>
      <c r="Q31" s="258">
        <f>'01-Mapa de riesgo-UO'!AO29</f>
        <v>0</v>
      </c>
      <c r="R31" s="533"/>
      <c r="S31" s="537"/>
      <c r="T31" s="537"/>
      <c r="U31" s="105">
        <f>'01-Mapa de riesgo-UO'!AV29</f>
        <v>0</v>
      </c>
      <c r="V31" s="105">
        <f>'01-Mapa de riesgo-UO'!AW29</f>
        <v>0</v>
      </c>
      <c r="W31" s="105">
        <f>'01-Mapa de riesgo-UO'!AY29</f>
        <v>0</v>
      </c>
      <c r="X31" s="260"/>
      <c r="Y31" s="260"/>
      <c r="Z31" s="260"/>
      <c r="AA31" s="260"/>
      <c r="AB31" s="540"/>
    </row>
    <row r="32" spans="1:28" ht="62.45" customHeight="1" x14ac:dyDescent="0.2">
      <c r="A32" s="473">
        <v>9</v>
      </c>
      <c r="B32" s="459" t="str">
        <f>'01-Mapa de riesgo-UO'!C30</f>
        <v>INTERNACIONALIZACIÓN</v>
      </c>
      <c r="C32" s="486" t="str">
        <f>'01-Mapa de riesgo-UO'!E30</f>
        <v>RELACIONES_INTERNACIONALES</v>
      </c>
      <c r="D32" s="530" t="str">
        <f>'01-Mapa de riesgo-UO'!I30</f>
        <v>Cumplimiento</v>
      </c>
      <c r="E32" s="530" t="str">
        <f>'01-Mapa de riesgo-UO'!J30</f>
        <v>Visitantes internacionales en la UTP sin el debido estatus migratorio</v>
      </c>
      <c r="F32" s="530" t="str">
        <f>'01-Mapa de riesgo-UO'!K30</f>
        <v>Presencia de visitantes internacionales en la UTP sin el debido estatus migratorio</v>
      </c>
      <c r="G32" s="79" t="str">
        <f>'01-Mapa de riesgo-UO'!H30</f>
        <v xml:space="preserve">Desconocimiento de las implicaciones de no verificar el estatus migratorio de los invitados internacionales y realizar su reporte. </v>
      </c>
      <c r="H32" s="530" t="str">
        <f>'01-Mapa de riesgo-UO'!L30</f>
        <v>Multas y/o sanciones para la Universidad</v>
      </c>
      <c r="I32" s="500" t="str">
        <f>'01-Mapa de riesgo-UO'!AS30</f>
        <v>LEVE</v>
      </c>
      <c r="J32" s="543" t="str">
        <f>'01-Mapa de riesgo-UO'!AT30</f>
        <v>Número de sanciones generadas por Migración Colombia a la UTP</v>
      </c>
      <c r="K32" s="549"/>
      <c r="L32" s="538"/>
      <c r="M32" s="80" t="str">
        <f>IF('01-Mapa de riesgo-UO'!R30="No existen", "No existe control para el riesgo",'01-Mapa de riesgo-UO'!V30)</f>
        <v>Capacitación por parte de  Migración Colombia</v>
      </c>
      <c r="N32" s="80">
        <f>'01-Mapa de riesgo-UO'!AA30</f>
        <v>0</v>
      </c>
      <c r="O32" s="80" t="str">
        <f>'01-Mapa de riesgo-UO'!AF30</f>
        <v>Ejecutivo grado 26</v>
      </c>
      <c r="P32" s="258" t="str">
        <f>'01-Mapa de riesgo-UO'!AK30</f>
        <v>Anual</v>
      </c>
      <c r="Q32" s="258" t="str">
        <f>'01-Mapa de riesgo-UO'!AO30</f>
        <v>Preventivo</v>
      </c>
      <c r="R32" s="535" t="str">
        <f>'01-Mapa de riesgo-UO'!AQ30</f>
        <v>FUERTE</v>
      </c>
      <c r="S32" s="537"/>
      <c r="T32" s="537"/>
      <c r="U32" s="105" t="str">
        <f>'01-Mapa de riesgo-UO'!AV30</f>
        <v>REDUCIR</v>
      </c>
      <c r="V32" s="105" t="str">
        <f>'01-Mapa de riesgo-UO'!AW30</f>
        <v>Sensibilización a la Comunidad Universitaria</v>
      </c>
      <c r="W32" s="105">
        <f>'01-Mapa de riesgo-UO'!AY30</f>
        <v>0</v>
      </c>
      <c r="X32" s="260"/>
      <c r="Y32" s="260"/>
      <c r="Z32" s="260"/>
      <c r="AA32" s="260"/>
      <c r="AB32" s="539"/>
    </row>
    <row r="33" spans="1:28" ht="62.45" customHeight="1" x14ac:dyDescent="0.2">
      <c r="A33" s="398"/>
      <c r="B33" s="374"/>
      <c r="C33" s="528"/>
      <c r="D33" s="530"/>
      <c r="E33" s="530"/>
      <c r="F33" s="530"/>
      <c r="G33" s="79" t="str">
        <f>'01-Mapa de riesgo-UO'!H31</f>
        <v>Migración Colombia otorga un permiso de ingreso y permanencia  erroneo a los invitados internacionales aún habiendo  presentados los soportes respectivos</v>
      </c>
      <c r="H33" s="530"/>
      <c r="I33" s="500"/>
      <c r="J33" s="530"/>
      <c r="K33" s="545"/>
      <c r="L33" s="538"/>
      <c r="M33" s="80" t="str">
        <f>IF('01-Mapa de riesgo-UO'!R31="No existen", "No existe control para el riesgo",'01-Mapa de riesgo-UO'!V31)</f>
        <v>Correos y comunicaciones  informando el proceso para el reporte de invitados internacionales</v>
      </c>
      <c r="N33" s="80">
        <f>'01-Mapa de riesgo-UO'!AA31</f>
        <v>0</v>
      </c>
      <c r="O33" s="80" t="str">
        <f>'01-Mapa de riesgo-UO'!AF31</f>
        <v>Asistencia III</v>
      </c>
      <c r="P33" s="258" t="str">
        <f>'01-Mapa de riesgo-UO'!AK31</f>
        <v>No definida</v>
      </c>
      <c r="Q33" s="258" t="str">
        <f>'01-Mapa de riesgo-UO'!AO31</f>
        <v>Preventivo</v>
      </c>
      <c r="R33" s="532"/>
      <c r="S33" s="537"/>
      <c r="T33" s="537"/>
      <c r="U33" s="105" t="str">
        <f>'01-Mapa de riesgo-UO'!AV31</f>
        <v>COMPARTIR</v>
      </c>
      <c r="V33" s="105" t="str">
        <f>'01-Mapa de riesgo-UO'!AW31</f>
        <v xml:space="preserve">Elaboración de  Directrices para la visita de invitados internacionales.  </v>
      </c>
      <c r="W33" s="105" t="str">
        <f>'01-Mapa de riesgo-UO'!AY31</f>
        <v>Oficina Jurídica - Vicerrectoría Administrativa - Vicerrectoría Académica - Vicerrectoría de Investigaciones Innovación y Extensión - Relaciones Internacionales</v>
      </c>
      <c r="X33" s="260"/>
      <c r="Y33" s="260"/>
      <c r="Z33" s="260"/>
      <c r="AA33" s="260"/>
      <c r="AB33" s="540"/>
    </row>
    <row r="34" spans="1:28" ht="62.45" customHeight="1" thickBot="1" x14ac:dyDescent="0.25">
      <c r="A34" s="398"/>
      <c r="B34" s="374"/>
      <c r="C34" s="459"/>
      <c r="D34" s="530"/>
      <c r="E34" s="530"/>
      <c r="F34" s="530"/>
      <c r="G34" s="79">
        <f>'01-Mapa de riesgo-UO'!H32</f>
        <v>0</v>
      </c>
      <c r="H34" s="530"/>
      <c r="I34" s="500"/>
      <c r="J34" s="530"/>
      <c r="K34" s="545"/>
      <c r="L34" s="538"/>
      <c r="M34" s="80">
        <f>IF('01-Mapa de riesgo-UO'!R32="No existen", "No existe control para el riesgo",'01-Mapa de riesgo-UO'!V32)</f>
        <v>0</v>
      </c>
      <c r="N34" s="80">
        <f>'01-Mapa de riesgo-UO'!AA32</f>
        <v>0</v>
      </c>
      <c r="O34" s="80">
        <f>'01-Mapa de riesgo-UO'!AF32</f>
        <v>0</v>
      </c>
      <c r="P34" s="258">
        <f>'01-Mapa de riesgo-UO'!AK32</f>
        <v>0</v>
      </c>
      <c r="Q34" s="258">
        <f>'01-Mapa de riesgo-UO'!AO32</f>
        <v>0</v>
      </c>
      <c r="R34" s="533"/>
      <c r="S34" s="537"/>
      <c r="T34" s="537"/>
      <c r="U34" s="105">
        <f>'01-Mapa de riesgo-UO'!AV32</f>
        <v>0</v>
      </c>
      <c r="V34" s="105">
        <f>'01-Mapa de riesgo-UO'!AW32</f>
        <v>0</v>
      </c>
      <c r="W34" s="105">
        <f>'01-Mapa de riesgo-UO'!AY32</f>
        <v>0</v>
      </c>
      <c r="X34" s="260"/>
      <c r="Y34" s="260"/>
      <c r="Z34" s="260"/>
      <c r="AA34" s="260"/>
      <c r="AB34" s="540"/>
    </row>
    <row r="35" spans="1:28" ht="62.45" customHeight="1" x14ac:dyDescent="0.2">
      <c r="A35" s="473">
        <v>10</v>
      </c>
      <c r="B35" s="459" t="str">
        <f>'01-Mapa de riesgo-UO'!C33</f>
        <v>INTERNACIONALIZACIÓN</v>
      </c>
      <c r="C35" s="486" t="str">
        <f>'01-Mapa de riesgo-UO'!E33</f>
        <v>RELACIONES_INTERNACIONALES</v>
      </c>
      <c r="D35" s="530" t="str">
        <f>'01-Mapa de riesgo-UO'!I33</f>
        <v>Corrupción</v>
      </c>
      <c r="E35" s="530" t="str">
        <f>'01-Mapa de riesgo-UO'!J33</f>
        <v>Favorecer la postulación a una beca de movilidad académica internacional a un estudiante que no cumpla con los requisitos establecidos en la convocatoria UTP</v>
      </c>
      <c r="F35" s="530" t="str">
        <f>'01-Mapa de riesgo-UO'!K33</f>
        <v>Postular a un estudiante que no cumple con los requsitos estipulados por la convocatoria interna a una beca de movilidad académica</v>
      </c>
      <c r="G35" s="79" t="str">
        <f>'01-Mapa de riesgo-UO'!H33</f>
        <v>Que haya un conflicto de intereses entre el estudiante y las personas encargadas del proceso de movilidad.</v>
      </c>
      <c r="H35" s="530" t="str">
        <f>'01-Mapa de riesgo-UO'!L33</f>
        <v>Quitar la oportunidad de acceder a una beca a un estudiante que cumpla con todos los requisitos</v>
      </c>
      <c r="I35" s="500" t="str">
        <f>'01-Mapa de riesgo-UO'!AS33</f>
        <v>LEVE</v>
      </c>
      <c r="J35" s="543" t="str">
        <f>'01-Mapa de riesgo-UO'!AT33</f>
        <v>No.Estudiantes Postulados a Becas de Movilidad Academica  sin cumplimiento de Requisitos / No. Estudiantes Postulados a Becas de Movilidad</v>
      </c>
      <c r="K35" s="544"/>
      <c r="L35" s="538"/>
      <c r="M35" s="80" t="str">
        <f>IF('01-Mapa de riesgo-UO'!R33="No existen", "No existe control para el riesgo",'01-Mapa de riesgo-UO'!V33)</f>
        <v>Convocatorias  que establecen requisitos, condiciones y la evaluación por parte de un comité de selección.</v>
      </c>
      <c r="N35" s="80">
        <f>'01-Mapa de riesgo-UO'!AA33</f>
        <v>0</v>
      </c>
      <c r="O35" s="80" t="str">
        <f>'01-Mapa de riesgo-UO'!AF33</f>
        <v>Profesional</v>
      </c>
      <c r="P35" s="258" t="str">
        <f>'01-Mapa de riesgo-UO'!AK33</f>
        <v>Semestral</v>
      </c>
      <c r="Q35" s="258" t="str">
        <f>'01-Mapa de riesgo-UO'!AO33</f>
        <v>Preventivo</v>
      </c>
      <c r="R35" s="535" t="str">
        <f>'01-Mapa de riesgo-UO'!AQ33</f>
        <v>FUERTE</v>
      </c>
      <c r="S35" s="537"/>
      <c r="T35" s="537"/>
      <c r="U35" s="105" t="str">
        <f>'01-Mapa de riesgo-UO'!AV33</f>
        <v>ASUMIR</v>
      </c>
      <c r="V35" s="105">
        <f>'01-Mapa de riesgo-UO'!AW33</f>
        <v>0</v>
      </c>
      <c r="W35" s="105">
        <f>'01-Mapa de riesgo-UO'!AY33</f>
        <v>0</v>
      </c>
      <c r="X35" s="260"/>
      <c r="Y35" s="260"/>
      <c r="Z35" s="260"/>
      <c r="AA35" s="260"/>
      <c r="AB35" s="539"/>
    </row>
    <row r="36" spans="1:28" ht="62.45" customHeight="1" x14ac:dyDescent="0.2">
      <c r="A36" s="398"/>
      <c r="B36" s="374"/>
      <c r="C36" s="528"/>
      <c r="D36" s="530"/>
      <c r="E36" s="530"/>
      <c r="F36" s="530"/>
      <c r="G36" s="79" t="str">
        <f>'01-Mapa de riesgo-UO'!H34</f>
        <v>Que exista presión por parte de un funcionario de mayor jerarquia sobre las personas encargadas del proceso de movilidad.</v>
      </c>
      <c r="H36" s="530"/>
      <c r="I36" s="500"/>
      <c r="J36" s="530"/>
      <c r="K36" s="545"/>
      <c r="L36" s="538"/>
      <c r="M36" s="80">
        <f>IF('01-Mapa de riesgo-UO'!R34="No existen", "No existe control para el riesgo",'01-Mapa de riesgo-UO'!V34)</f>
        <v>0</v>
      </c>
      <c r="N36" s="80">
        <f>'01-Mapa de riesgo-UO'!AA34</f>
        <v>0</v>
      </c>
      <c r="O36" s="80">
        <f>'01-Mapa de riesgo-UO'!AF34</f>
        <v>0</v>
      </c>
      <c r="P36" s="258">
        <f>'01-Mapa de riesgo-UO'!AK34</f>
        <v>0</v>
      </c>
      <c r="Q36" s="258">
        <f>'01-Mapa de riesgo-UO'!AO34</f>
        <v>0</v>
      </c>
      <c r="R36" s="532"/>
      <c r="S36" s="537"/>
      <c r="T36" s="537"/>
      <c r="U36" s="105">
        <f>'01-Mapa de riesgo-UO'!AV34</f>
        <v>0</v>
      </c>
      <c r="V36" s="105">
        <f>'01-Mapa de riesgo-UO'!AW34</f>
        <v>0</v>
      </c>
      <c r="W36" s="105">
        <f>'01-Mapa de riesgo-UO'!AY34</f>
        <v>0</v>
      </c>
      <c r="X36" s="260"/>
      <c r="Y36" s="260"/>
      <c r="Z36" s="260"/>
      <c r="AA36" s="260"/>
      <c r="AB36" s="540"/>
    </row>
    <row r="37" spans="1:28" ht="62.45" customHeight="1" thickBot="1" x14ac:dyDescent="0.25">
      <c r="A37" s="398"/>
      <c r="B37" s="374"/>
      <c r="C37" s="459"/>
      <c r="D37" s="530"/>
      <c r="E37" s="530"/>
      <c r="F37" s="530"/>
      <c r="G37" s="79">
        <f>'01-Mapa de riesgo-UO'!H35</f>
        <v>0</v>
      </c>
      <c r="H37" s="530"/>
      <c r="I37" s="500"/>
      <c r="J37" s="530"/>
      <c r="K37" s="545"/>
      <c r="L37" s="538"/>
      <c r="M37" s="80">
        <f>IF('01-Mapa de riesgo-UO'!R35="No existen", "No existe control para el riesgo",'01-Mapa de riesgo-UO'!V35)</f>
        <v>0</v>
      </c>
      <c r="N37" s="80">
        <f>'01-Mapa de riesgo-UO'!AA35</f>
        <v>0</v>
      </c>
      <c r="O37" s="80">
        <f>'01-Mapa de riesgo-UO'!AF35</f>
        <v>0</v>
      </c>
      <c r="P37" s="258">
        <f>'01-Mapa de riesgo-UO'!AK35</f>
        <v>0</v>
      </c>
      <c r="Q37" s="258">
        <f>'01-Mapa de riesgo-UO'!AO35</f>
        <v>0</v>
      </c>
      <c r="R37" s="533"/>
      <c r="S37" s="537"/>
      <c r="T37" s="537"/>
      <c r="U37" s="105">
        <f>'01-Mapa de riesgo-UO'!AV35</f>
        <v>0</v>
      </c>
      <c r="V37" s="105">
        <f>'01-Mapa de riesgo-UO'!AW35</f>
        <v>0</v>
      </c>
      <c r="W37" s="105">
        <f>'01-Mapa de riesgo-UO'!AY35</f>
        <v>0</v>
      </c>
      <c r="X37" s="260"/>
      <c r="Y37" s="260"/>
      <c r="Z37" s="260"/>
      <c r="AA37" s="260"/>
      <c r="AB37" s="540"/>
    </row>
    <row r="38" spans="1:28" ht="62.45" customHeight="1" x14ac:dyDescent="0.2">
      <c r="A38" s="473">
        <v>11</v>
      </c>
      <c r="B38" s="459" t="str">
        <f>'01-Mapa de riesgo-UO'!C36</f>
        <v>DOCENCIA</v>
      </c>
      <c r="C38" s="486" t="str">
        <f>'01-Mapa de riesgo-UO'!E36</f>
        <v>VICERRECTORÍA_ACADÉMICA</v>
      </c>
      <c r="D38" s="530" t="str">
        <f>'01-Mapa de riesgo-UO'!I36</f>
        <v>Operacional</v>
      </c>
      <c r="E38" s="530" t="str">
        <f>'01-Mapa de riesgo-UO'!J36</f>
        <v>Ascenso de Docentes sin Cumplimiento de Requisitos</v>
      </c>
      <c r="F38" s="530" t="str">
        <f>'01-Mapa de riesgo-UO'!K36</f>
        <v>Docentes que cambian su categoría, sin cumplir con los requisitos establecidos en la normatividad interna</v>
      </c>
      <c r="G38" s="79" t="str">
        <f>'01-Mapa de riesgo-UO'!H36</f>
        <v>Falta de claridad y poca actualización en la reglamentación de requisitos</v>
      </c>
      <c r="H38" s="530" t="str">
        <f>'01-Mapa de riesgo-UO'!L36</f>
        <v xml:space="preserve">Incorrecta asignación salarial
Reclamaciones de los docentes
</v>
      </c>
      <c r="I38" s="500" t="str">
        <f>'01-Mapa de riesgo-UO'!AS36</f>
        <v>LEVE</v>
      </c>
      <c r="J38" s="543" t="str">
        <f>'01-Mapa de riesgo-UO'!AT36</f>
        <v># de cambios de categoría docente  sin cumplimiento de requisitos / Total de cambios de categorías realizados</v>
      </c>
      <c r="K38" s="544"/>
      <c r="L38" s="538"/>
      <c r="M38" s="80" t="str">
        <f>IF('01-Mapa de riesgo-UO'!R36="No existen", "No existe control para el riesgo",'01-Mapa de riesgo-UO'!V36)</f>
        <v>Verificación de requisitos en  hojas de vida</v>
      </c>
      <c r="N38" s="80">
        <f>'01-Mapa de riesgo-UO'!AA36</f>
        <v>0</v>
      </c>
      <c r="O38" s="80" t="str">
        <f>'01-Mapa de riesgo-UO'!AF36</f>
        <v xml:space="preserve">Técnico </v>
      </c>
      <c r="P38" s="258" t="str">
        <f>'01-Mapa de riesgo-UO'!AK36</f>
        <v>Semanal</v>
      </c>
      <c r="Q38" s="258" t="str">
        <f>'01-Mapa de riesgo-UO'!AO36</f>
        <v>Preventivo</v>
      </c>
      <c r="R38" s="535" t="str">
        <f>'01-Mapa de riesgo-UO'!AQ36</f>
        <v>FUERTE</v>
      </c>
      <c r="S38" s="537"/>
      <c r="T38" s="537"/>
      <c r="U38" s="105" t="str">
        <f>'01-Mapa de riesgo-UO'!AV36</f>
        <v>ASUMIR</v>
      </c>
      <c r="V38" s="105">
        <f>'01-Mapa de riesgo-UO'!AW36</f>
        <v>0</v>
      </c>
      <c r="W38" s="105">
        <f>'01-Mapa de riesgo-UO'!AY36</f>
        <v>0</v>
      </c>
      <c r="X38" s="260"/>
      <c r="Y38" s="260"/>
      <c r="Z38" s="260"/>
      <c r="AA38" s="260"/>
      <c r="AB38" s="539"/>
    </row>
    <row r="39" spans="1:28" ht="62.45" customHeight="1" x14ac:dyDescent="0.2">
      <c r="A39" s="398"/>
      <c r="B39" s="374"/>
      <c r="C39" s="528"/>
      <c r="D39" s="530"/>
      <c r="E39" s="530"/>
      <c r="F39" s="530"/>
      <c r="G39" s="79" t="str">
        <f>'01-Mapa de riesgo-UO'!H37</f>
        <v>Interpretación de la norma (ambigüedad).</v>
      </c>
      <c r="H39" s="530"/>
      <c r="I39" s="500"/>
      <c r="J39" s="530"/>
      <c r="K39" s="545"/>
      <c r="L39" s="538"/>
      <c r="M39" s="80" t="str">
        <f>IF('01-Mapa de riesgo-UO'!R37="No existen", "No existe control para el riesgo",'01-Mapa de riesgo-UO'!V37)</f>
        <v>Verificación de cumplimiento de requisitos (evaluaciones externas, evaluación de desempeño, tiempo laborado y  cursos de capacitación)</v>
      </c>
      <c r="N39" s="80">
        <f>'01-Mapa de riesgo-UO'!AA37</f>
        <v>0</v>
      </c>
      <c r="O39" s="80" t="str">
        <f>'01-Mapa de riesgo-UO'!AF37</f>
        <v xml:space="preserve">Técnico </v>
      </c>
      <c r="P39" s="258" t="str">
        <f>'01-Mapa de riesgo-UO'!AK37</f>
        <v>Semanal</v>
      </c>
      <c r="Q39" s="258" t="str">
        <f>'01-Mapa de riesgo-UO'!AO37</f>
        <v>Preventivo</v>
      </c>
      <c r="R39" s="532"/>
      <c r="S39" s="537"/>
      <c r="T39" s="537"/>
      <c r="U39" s="105" t="str">
        <f>'01-Mapa de riesgo-UO'!AV37</f>
        <v>ASUMIR</v>
      </c>
      <c r="V39" s="105">
        <f>'01-Mapa de riesgo-UO'!AW37</f>
        <v>0</v>
      </c>
      <c r="W39" s="105">
        <f>'01-Mapa de riesgo-UO'!AY37</f>
        <v>0</v>
      </c>
      <c r="X39" s="260"/>
      <c r="Y39" s="260"/>
      <c r="Z39" s="260"/>
      <c r="AA39" s="260"/>
      <c r="AB39" s="540"/>
    </row>
    <row r="40" spans="1:28" ht="62.45" customHeight="1" thickBot="1" x14ac:dyDescent="0.25">
      <c r="A40" s="398"/>
      <c r="B40" s="374"/>
      <c r="C40" s="459"/>
      <c r="D40" s="530"/>
      <c r="E40" s="530"/>
      <c r="F40" s="530"/>
      <c r="G40" s="79">
        <f>'01-Mapa de riesgo-UO'!H38</f>
        <v>0</v>
      </c>
      <c r="H40" s="530"/>
      <c r="I40" s="500"/>
      <c r="J40" s="530"/>
      <c r="K40" s="545"/>
      <c r="L40" s="538"/>
      <c r="M40" s="80" t="str">
        <f>IF('01-Mapa de riesgo-UO'!R38="No existen", "No existe control para el riesgo",'01-Mapa de riesgo-UO'!V38)</f>
        <v>Verificación de hoja de vida en el aplicativo de recursos humano</v>
      </c>
      <c r="N40" s="80">
        <f>'01-Mapa de riesgo-UO'!AA38</f>
        <v>0</v>
      </c>
      <c r="O40" s="80" t="str">
        <f>'01-Mapa de riesgo-UO'!AF38</f>
        <v xml:space="preserve">Técnico </v>
      </c>
      <c r="P40" s="258" t="str">
        <f>'01-Mapa de riesgo-UO'!AK38</f>
        <v>Semanal</v>
      </c>
      <c r="Q40" s="258" t="str">
        <f>'01-Mapa de riesgo-UO'!AO38</f>
        <v>Preventivo</v>
      </c>
      <c r="R40" s="533"/>
      <c r="S40" s="537"/>
      <c r="T40" s="537"/>
      <c r="U40" s="105" t="str">
        <f>'01-Mapa de riesgo-UO'!AV38</f>
        <v>ASUMIR</v>
      </c>
      <c r="V40" s="105">
        <f>'01-Mapa de riesgo-UO'!AW38</f>
        <v>0</v>
      </c>
      <c r="W40" s="105">
        <f>'01-Mapa de riesgo-UO'!AY38</f>
        <v>0</v>
      </c>
      <c r="X40" s="260"/>
      <c r="Y40" s="260"/>
      <c r="Z40" s="260"/>
      <c r="AA40" s="260"/>
      <c r="AB40" s="540"/>
    </row>
    <row r="41" spans="1:28" ht="62.45" customHeight="1" x14ac:dyDescent="0.2">
      <c r="A41" s="473">
        <v>12</v>
      </c>
      <c r="B41" s="459" t="str">
        <f>'01-Mapa de riesgo-UO'!C39</f>
        <v>DOCENCIA</v>
      </c>
      <c r="C41" s="486" t="str">
        <f>'01-Mapa de riesgo-UO'!E39</f>
        <v>VICERRECTORÍA_ACADÉMICA</v>
      </c>
      <c r="D41" s="530" t="str">
        <f>'01-Mapa de riesgo-UO'!I39</f>
        <v>Operacional</v>
      </c>
      <c r="E41" s="530" t="str">
        <f>'01-Mapa de riesgo-UO'!J39</f>
        <v>Asignación de puntos y/o unidades salariales sin cumplimiento de requisitos</v>
      </c>
      <c r="F41" s="530" t="str">
        <f>'01-Mapa de riesgo-UO'!K39</f>
        <v>Asignación de puntos y/o unidades salariales, sin cumplir con los requisitos establecidos en la normatividad externa e interna.</v>
      </c>
      <c r="G41" s="79" t="str">
        <f>'01-Mapa de riesgo-UO'!H39</f>
        <v>Falta de claridad en las Normas Nacionales</v>
      </c>
      <c r="H41" s="530" t="str">
        <f>'01-Mapa de riesgo-UO'!L39</f>
        <v>Incorrecta asignación salarial
Devolución de dinero
Recovatorias, Demandas y reclamaciones por parte de los docentes</v>
      </c>
      <c r="I41" s="500" t="str">
        <f>'01-Mapa de riesgo-UO'!AS39</f>
        <v>LEVE</v>
      </c>
      <c r="J41" s="543" t="str">
        <f>'01-Mapa de riesgo-UO'!AT39</f>
        <v># de Puntos Asignados incorrectos / Total de Puntos Asignados</v>
      </c>
      <c r="K41" s="549"/>
      <c r="L41" s="538"/>
      <c r="M41" s="80" t="str">
        <f>IF('01-Mapa de riesgo-UO'!R39="No existen", "No existe control para el riesgo",'01-Mapa de riesgo-UO'!V39)</f>
        <v xml:space="preserve">Verificar el cumplimiento de los requisitos exigidos en la Reglamentación externa e interna, realizando los procesos adecuadamente, con la colaboración de especialistas académicos. </v>
      </c>
      <c r="N41" s="80">
        <f>'01-Mapa de riesgo-UO'!AA39</f>
        <v>0</v>
      </c>
      <c r="O41" s="80" t="str">
        <f>'01-Mapa de riesgo-UO'!AF39</f>
        <v>CIARP</v>
      </c>
      <c r="P41" s="258" t="str">
        <f>'01-Mapa de riesgo-UO'!AK39</f>
        <v>Mensual</v>
      </c>
      <c r="Q41" s="258" t="str">
        <f>'01-Mapa de riesgo-UO'!AO39</f>
        <v>Preventivo</v>
      </c>
      <c r="R41" s="535" t="str">
        <f>'01-Mapa de riesgo-UO'!AQ39</f>
        <v>FUERTE</v>
      </c>
      <c r="S41" s="537"/>
      <c r="T41" s="537"/>
      <c r="U41" s="105" t="str">
        <f>'01-Mapa de riesgo-UO'!AV39</f>
        <v>ASUMIR</v>
      </c>
      <c r="V41" s="105">
        <f>'01-Mapa de riesgo-UO'!AW39</f>
        <v>0</v>
      </c>
      <c r="W41" s="105">
        <f>'01-Mapa de riesgo-UO'!AY39</f>
        <v>0</v>
      </c>
      <c r="X41" s="260"/>
      <c r="Y41" s="260"/>
      <c r="Z41" s="260"/>
      <c r="AA41" s="260"/>
      <c r="AB41" s="539"/>
    </row>
    <row r="42" spans="1:28" ht="62.45" customHeight="1" x14ac:dyDescent="0.2">
      <c r="A42" s="398"/>
      <c r="B42" s="374"/>
      <c r="C42" s="528"/>
      <c r="D42" s="530"/>
      <c r="E42" s="530"/>
      <c r="F42" s="530"/>
      <c r="G42" s="79" t="str">
        <f>'01-Mapa de riesgo-UO'!H40</f>
        <v>Interpretación de la norma (ambigüedad).</v>
      </c>
      <c r="H42" s="530"/>
      <c r="I42" s="500"/>
      <c r="J42" s="530"/>
      <c r="K42" s="545"/>
      <c r="L42" s="538"/>
      <c r="M42" s="80" t="str">
        <f>IF('01-Mapa de riesgo-UO'!R40="No existen", "No existe control para el riesgo",'01-Mapa de riesgo-UO'!V40)</f>
        <v>Revisión de los Actos Administrativos (Resolución de Rectoría) elaborados, de acuerdo con el estudio preliminar aprobado en Acta</v>
      </c>
      <c r="N42" s="80">
        <f>'01-Mapa de riesgo-UO'!AA40</f>
        <v>0</v>
      </c>
      <c r="O42" s="80" t="str">
        <f>'01-Mapa de riesgo-UO'!AF40</f>
        <v xml:space="preserve">Técnico </v>
      </c>
      <c r="P42" s="258" t="str">
        <f>'01-Mapa de riesgo-UO'!AK40</f>
        <v>Mensual</v>
      </c>
      <c r="Q42" s="258" t="str">
        <f>'01-Mapa de riesgo-UO'!AO40</f>
        <v>Preventivo</v>
      </c>
      <c r="R42" s="532"/>
      <c r="S42" s="537"/>
      <c r="T42" s="537"/>
      <c r="U42" s="105" t="str">
        <f>'01-Mapa de riesgo-UO'!AV40</f>
        <v>ASUMIR</v>
      </c>
      <c r="V42" s="105">
        <f>'01-Mapa de riesgo-UO'!AW40</f>
        <v>0</v>
      </c>
      <c r="W42" s="105">
        <f>'01-Mapa de riesgo-UO'!AY40</f>
        <v>0</v>
      </c>
      <c r="X42" s="260"/>
      <c r="Y42" s="260"/>
      <c r="Z42" s="260"/>
      <c r="AA42" s="260"/>
      <c r="AB42" s="540"/>
    </row>
    <row r="43" spans="1:28" ht="62.45" customHeight="1" thickBot="1" x14ac:dyDescent="0.25">
      <c r="A43" s="398"/>
      <c r="B43" s="374"/>
      <c r="C43" s="459"/>
      <c r="D43" s="530"/>
      <c r="E43" s="530"/>
      <c r="F43" s="530"/>
      <c r="G43" s="79" t="str">
        <f>'01-Mapa de riesgo-UO'!H41</f>
        <v>Fallas del sistema de información desde la solicitud hasta el pago</v>
      </c>
      <c r="H43" s="530"/>
      <c r="I43" s="500"/>
      <c r="J43" s="530"/>
      <c r="K43" s="545"/>
      <c r="L43" s="538"/>
      <c r="M43" s="80" t="str">
        <f>IF('01-Mapa de riesgo-UO'!R41="No existen", "No existe control para el riesgo",'01-Mapa de riesgo-UO'!V41)</f>
        <v>Verificación de los puntos aplicados a nómina o contratación vigente</v>
      </c>
      <c r="N43" s="80">
        <f>'01-Mapa de riesgo-UO'!AA41</f>
        <v>0</v>
      </c>
      <c r="O43" s="80" t="str">
        <f>'01-Mapa de riesgo-UO'!AF41</f>
        <v>Prfesional Nómina</v>
      </c>
      <c r="P43" s="258" t="str">
        <f>'01-Mapa de riesgo-UO'!AK41</f>
        <v>Mensual</v>
      </c>
      <c r="Q43" s="258" t="str">
        <f>'01-Mapa de riesgo-UO'!AO41</f>
        <v>Detectivo</v>
      </c>
      <c r="R43" s="533"/>
      <c r="S43" s="537"/>
      <c r="T43" s="537"/>
      <c r="U43" s="105" t="str">
        <f>'01-Mapa de riesgo-UO'!AV41</f>
        <v>ASUMIR</v>
      </c>
      <c r="V43" s="105">
        <f>'01-Mapa de riesgo-UO'!AW41</f>
        <v>0</v>
      </c>
      <c r="W43" s="105">
        <f>'01-Mapa de riesgo-UO'!AY41</f>
        <v>0</v>
      </c>
      <c r="X43" s="260"/>
      <c r="Y43" s="260"/>
      <c r="Z43" s="260"/>
      <c r="AA43" s="260"/>
      <c r="AB43" s="540"/>
    </row>
    <row r="44" spans="1:28" ht="62.45" customHeight="1" x14ac:dyDescent="0.2">
      <c r="A44" s="473">
        <v>13</v>
      </c>
      <c r="B44" s="459" t="str">
        <f>'01-Mapa de riesgo-UO'!C42</f>
        <v>DIRECCIONAMIENTO_INSTITUCIONAL</v>
      </c>
      <c r="C44" s="486" t="str">
        <f>'01-Mapa de riesgo-UO'!E42</f>
        <v>VICERRECTORÍA_ACADÉMICA</v>
      </c>
      <c r="D44" s="530" t="str">
        <f>'01-Mapa de riesgo-UO'!I42</f>
        <v>Estratégico</v>
      </c>
      <c r="E44" s="530" t="str">
        <f>'01-Mapa de riesgo-UO'!J42</f>
        <v>No cumplimiento del Proyecto Educativo Institucional y las orientaciones institucionales para la renovación curricular.</v>
      </c>
      <c r="F44" s="530" t="str">
        <f>'01-Mapa de riesgo-UO'!K42</f>
        <v>Que el Proyecto Educativo Institucional- PEI y, los documentos institucionales para la renovaicón curricular se queden como un documento escrito y no se haga realidad.</v>
      </c>
      <c r="G44" s="79" t="str">
        <f>'01-Mapa de riesgo-UO'!H42</f>
        <v>Incumplimiento de las normas que reglamentan el PEI como carta de navegación académica y, las orientaciones institucionales para el diseño y renovación curricular de los programas académicos en la Universidad.</v>
      </c>
      <c r="H44" s="530" t="str">
        <f>'01-Mapa de riesgo-UO'!L42</f>
        <v>Currículos desactualizados que no responden a los lineamientos institucionales, a las necesidades del contexto y, los desarrollos científicos de las disciplinas.
Estudiantes con bajas competencias en formación humana, pensamiento crítico, ciudadanía y democracia y, compromiso con la sostenibilidad ambiental.
Egresados sin la identidad institucional de la UTP</v>
      </c>
      <c r="I44" s="500" t="str">
        <f>'01-Mapa de riesgo-UO'!AS42</f>
        <v>LEVE</v>
      </c>
      <c r="J44" s="543" t="str">
        <f>'01-Mapa de riesgo-UO'!AT42</f>
        <v># de programas académicos con currículos actualizados/ Meta propuesta de programas académicos con currículos actualizados</v>
      </c>
      <c r="K44" s="549"/>
      <c r="L44" s="538"/>
      <c r="M44" s="80" t="str">
        <f>IF('01-Mapa de riesgo-UO'!R42="No existen", "No existe control para el riesgo",'01-Mapa de riesgo-UO'!V42)</f>
        <v>Registro de las sesiones de acompañamiento a los programas académicos.
Informe de acompañamiento a los programas académicos</v>
      </c>
      <c r="N44" s="80">
        <f>'01-Mapa de riesgo-UO'!AA42</f>
        <v>0</v>
      </c>
      <c r="O44" s="80" t="str">
        <f>'01-Mapa de riesgo-UO'!AF42</f>
        <v>Contratista</v>
      </c>
      <c r="P44" s="258" t="str">
        <f>'01-Mapa de riesgo-UO'!AK42</f>
        <v>Anual</v>
      </c>
      <c r="Q44" s="258" t="str">
        <f>'01-Mapa de riesgo-UO'!AO42</f>
        <v>Preventivo</v>
      </c>
      <c r="R44" s="535" t="str">
        <f>'01-Mapa de riesgo-UO'!AQ42</f>
        <v>FUERTE</v>
      </c>
      <c r="S44" s="537"/>
      <c r="T44" s="537"/>
      <c r="U44" s="105" t="str">
        <f>'01-Mapa de riesgo-UO'!AV42</f>
        <v>COMPARTIR</v>
      </c>
      <c r="V44" s="105" t="str">
        <f>'01-Mapa de riesgo-UO'!AW42</f>
        <v>Renovación curricular</v>
      </c>
      <c r="W44" s="105" t="str">
        <f>'01-Mapa de riesgo-UO'!AY42</f>
        <v>Vicerrectoría Académica,
Facultades y programas académicos</v>
      </c>
      <c r="X44" s="260"/>
      <c r="Y44" s="260"/>
      <c r="Z44" s="260"/>
      <c r="AA44" s="260"/>
      <c r="AB44" s="539"/>
    </row>
    <row r="45" spans="1:28" ht="62.45" customHeight="1" x14ac:dyDescent="0.2">
      <c r="A45" s="398"/>
      <c r="B45" s="374"/>
      <c r="C45" s="528"/>
      <c r="D45" s="530"/>
      <c r="E45" s="530"/>
      <c r="F45" s="530"/>
      <c r="G45" s="79" t="str">
        <f>'01-Mapa de riesgo-UO'!H43</f>
        <v>Que la comunidad educativa no entienda como pueden aplicar en los programas académicos y en las prácticas educativas los lineamientos expuestos en el PEI y las orientaciones institucionales para la renovación curricular, esto debido a la baja formación de los docentes en temas curriculares, en pedagogía y en didáctica.</v>
      </c>
      <c r="H45" s="530"/>
      <c r="I45" s="500"/>
      <c r="J45" s="530"/>
      <c r="K45" s="545"/>
      <c r="L45" s="538"/>
      <c r="M45" s="80">
        <f>IF('01-Mapa de riesgo-UO'!R43="No existen", "No existe control para el riesgo",'01-Mapa de riesgo-UO'!V43)</f>
        <v>0</v>
      </c>
      <c r="N45" s="80">
        <f>'01-Mapa de riesgo-UO'!AA43</f>
        <v>0</v>
      </c>
      <c r="O45" s="80">
        <f>'01-Mapa de riesgo-UO'!AF43</f>
        <v>0</v>
      </c>
      <c r="P45" s="258">
        <f>'01-Mapa de riesgo-UO'!AK43</f>
        <v>0</v>
      </c>
      <c r="Q45" s="258">
        <f>'01-Mapa de riesgo-UO'!AO43</f>
        <v>0</v>
      </c>
      <c r="R45" s="532"/>
      <c r="S45" s="537"/>
      <c r="T45" s="537"/>
      <c r="U45" s="105">
        <f>'01-Mapa de riesgo-UO'!AV43</f>
        <v>0</v>
      </c>
      <c r="V45" s="105">
        <f>'01-Mapa de riesgo-UO'!AW43</f>
        <v>0</v>
      </c>
      <c r="W45" s="105">
        <f>'01-Mapa de riesgo-UO'!AY43</f>
        <v>0</v>
      </c>
      <c r="X45" s="260"/>
      <c r="Y45" s="260"/>
      <c r="Z45" s="260"/>
      <c r="AA45" s="260"/>
      <c r="AB45" s="540"/>
    </row>
    <row r="46" spans="1:28" ht="62.45" customHeight="1" thickBot="1" x14ac:dyDescent="0.25">
      <c r="A46" s="398"/>
      <c r="B46" s="374"/>
      <c r="C46" s="459"/>
      <c r="D46" s="530"/>
      <c r="E46" s="530"/>
      <c r="F46" s="530"/>
      <c r="G46" s="79" t="str">
        <f>'01-Mapa de riesgo-UO'!H44</f>
        <v>No disponer de los recursos requeridospara la implemetación de propuestas curriculares y prácticas educativas innovadoras, flexibles, pertinentes e integradoras, lo cual impediría el cumplimiento de los lineamientos.</v>
      </c>
      <c r="H46" s="530"/>
      <c r="I46" s="500"/>
      <c r="J46" s="530"/>
      <c r="K46" s="545"/>
      <c r="L46" s="538"/>
      <c r="M46" s="80">
        <f>IF('01-Mapa de riesgo-UO'!R44="No existen", "No existe control para el riesgo",'01-Mapa de riesgo-UO'!V44)</f>
        <v>0</v>
      </c>
      <c r="N46" s="80">
        <f>'01-Mapa de riesgo-UO'!AA44</f>
        <v>0</v>
      </c>
      <c r="O46" s="80">
        <f>'01-Mapa de riesgo-UO'!AF44</f>
        <v>0</v>
      </c>
      <c r="P46" s="258">
        <f>'01-Mapa de riesgo-UO'!AK44</f>
        <v>0</v>
      </c>
      <c r="Q46" s="258">
        <f>'01-Mapa de riesgo-UO'!AO44</f>
        <v>0</v>
      </c>
      <c r="R46" s="533"/>
      <c r="S46" s="537"/>
      <c r="T46" s="537"/>
      <c r="U46" s="105">
        <f>'01-Mapa de riesgo-UO'!AV44</f>
        <v>0</v>
      </c>
      <c r="V46" s="105">
        <f>'01-Mapa de riesgo-UO'!AW44</f>
        <v>0</v>
      </c>
      <c r="W46" s="105">
        <f>'01-Mapa de riesgo-UO'!AY44</f>
        <v>0</v>
      </c>
      <c r="X46" s="260"/>
      <c r="Y46" s="260"/>
      <c r="Z46" s="260"/>
      <c r="AA46" s="260"/>
      <c r="AB46" s="540"/>
    </row>
    <row r="47" spans="1:28" ht="62.45" customHeight="1" x14ac:dyDescent="0.2">
      <c r="A47" s="473">
        <v>14</v>
      </c>
      <c r="B47" s="459" t="str">
        <f>'01-Mapa de riesgo-UO'!C45</f>
        <v>DOCENCIA</v>
      </c>
      <c r="C47" s="486" t="str">
        <f>'01-Mapa de riesgo-UO'!E45</f>
        <v>VICERRECTORÍA_ACADÉMICA</v>
      </c>
      <c r="D47" s="530" t="str">
        <f>'01-Mapa de riesgo-UO'!I45</f>
        <v>Estratégico</v>
      </c>
      <c r="E47" s="530" t="str">
        <f>'01-Mapa de riesgo-UO'!J45</f>
        <v>Pérdida del Registro Calificado de un Programa Académico</v>
      </c>
      <c r="F47" s="530" t="str">
        <f>'01-Mapa de riesgo-UO'!K45</f>
        <v>No renovación del registro calificado de un programa académico</v>
      </c>
      <c r="G47" s="79" t="str">
        <f>'01-Mapa de riesgo-UO'!H45</f>
        <v>No realizar seguimiento adecuado a las fechas de vencimiento y por lo tanto no realizar la solicitud en el tiempo reglamentario</v>
      </c>
      <c r="H47" s="530" t="str">
        <f>'01-Mapa de riesgo-UO'!L45</f>
        <v>No poder matricular a los estudiantes en el programa
Deterioro en la credibilidad e imagen de la institución y sus programas académicos.
Posibles sanciones por parte del Ministerio de Educación Nacional, si un programa por equivocación llega a ofrecerse sin resolución vigente de Registro Calificado.</v>
      </c>
      <c r="I47" s="500" t="str">
        <f>'01-Mapa de riesgo-UO'!AS45</f>
        <v>LEVE</v>
      </c>
      <c r="J47" s="543" t="str">
        <f>'01-Mapa de riesgo-UO'!AT45</f>
        <v># de programas con registro calificado vencido / programas activos en un año</v>
      </c>
      <c r="K47" s="544"/>
      <c r="L47" s="538"/>
      <c r="M47" s="80" t="str">
        <f>IF('01-Mapa de riesgo-UO'!R45="No existen", "No existe control para el riesgo",'01-Mapa de riesgo-UO'!V45)</f>
        <v>Seguimiento permanente a la fecha de vencimiento de todos los registros calificados de los programas académicos a través del SACES y del cuadro de Vicerrectoría Académica</v>
      </c>
      <c r="N47" s="80">
        <f>'01-Mapa de riesgo-UO'!AA45</f>
        <v>0</v>
      </c>
      <c r="O47" s="80" t="str">
        <f>'01-Mapa de riesgo-UO'!AF45</f>
        <v>Profesional Transitorio</v>
      </c>
      <c r="P47" s="258" t="str">
        <f>'01-Mapa de riesgo-UO'!AK45</f>
        <v>Mensual</v>
      </c>
      <c r="Q47" s="258" t="str">
        <f>'01-Mapa de riesgo-UO'!AO45</f>
        <v>Preventivo</v>
      </c>
      <c r="R47" s="535" t="str">
        <f>'01-Mapa de riesgo-UO'!AQ45</f>
        <v>FUERTE</v>
      </c>
      <c r="S47" s="537"/>
      <c r="T47" s="537"/>
      <c r="U47" s="105" t="str">
        <f>'01-Mapa de riesgo-UO'!AV45</f>
        <v>REDUCIR</v>
      </c>
      <c r="V47" s="105" t="str">
        <f>'01-Mapa de riesgo-UO'!AW45</f>
        <v>Es una acción de seguimiento que se realiza desde la Vicerrectoría Académica para controlar el vencimiento de los registros calificados.</v>
      </c>
      <c r="W47" s="105">
        <f>'01-Mapa de riesgo-UO'!AY45</f>
        <v>0</v>
      </c>
      <c r="X47" s="260"/>
      <c r="Y47" s="260"/>
      <c r="Z47" s="260"/>
      <c r="AA47" s="260"/>
      <c r="AB47" s="539"/>
    </row>
    <row r="48" spans="1:28" ht="62.45" customHeight="1" x14ac:dyDescent="0.2">
      <c r="A48" s="398"/>
      <c r="B48" s="374"/>
      <c r="C48" s="528"/>
      <c r="D48" s="530"/>
      <c r="E48" s="530"/>
      <c r="F48" s="530"/>
      <c r="G48" s="79" t="str">
        <f>'01-Mapa de riesgo-UO'!H46</f>
        <v>No cumplir con los estándares establecidos para la renovación del Registro Calificado</v>
      </c>
      <c r="H48" s="530"/>
      <c r="I48" s="500"/>
      <c r="J48" s="530"/>
      <c r="K48" s="545"/>
      <c r="L48" s="538"/>
      <c r="M48" s="80" t="str">
        <f>IF('01-Mapa de riesgo-UO'!R46="No existen", "No existe control para el riesgo",'01-Mapa de riesgo-UO'!V46)</f>
        <v>Recordar a través de memorando un año antes, la fecha de vencimiento de registro calificado al programa y a su respectiva facultad</v>
      </c>
      <c r="N48" s="80">
        <f>'01-Mapa de riesgo-UO'!AA46</f>
        <v>0</v>
      </c>
      <c r="O48" s="80" t="str">
        <f>'01-Mapa de riesgo-UO'!AF46</f>
        <v>Profesional Transitorio</v>
      </c>
      <c r="P48" s="258" t="str">
        <f>'01-Mapa de riesgo-UO'!AK46</f>
        <v>No definida</v>
      </c>
      <c r="Q48" s="258" t="str">
        <f>'01-Mapa de riesgo-UO'!AO46</f>
        <v>Preventivo</v>
      </c>
      <c r="R48" s="532"/>
      <c r="S48" s="537"/>
      <c r="T48" s="537"/>
      <c r="U48" s="105" t="str">
        <f>'01-Mapa de riesgo-UO'!AV46</f>
        <v>REDUCIR</v>
      </c>
      <c r="V48" s="105" t="str">
        <f>'01-Mapa de riesgo-UO'!AW46</f>
        <v>Es una acción de seguimiento que se realiza desde la Vicerrectoría Académica.</v>
      </c>
      <c r="W48" s="105">
        <f>'01-Mapa de riesgo-UO'!AY46</f>
        <v>0</v>
      </c>
      <c r="X48" s="260"/>
      <c r="Y48" s="260"/>
      <c r="Z48" s="260"/>
      <c r="AA48" s="260"/>
      <c r="AB48" s="540"/>
    </row>
    <row r="49" spans="1:28" ht="62.45" customHeight="1" thickBot="1" x14ac:dyDescent="0.25">
      <c r="A49" s="398"/>
      <c r="B49" s="374"/>
      <c r="C49" s="459"/>
      <c r="D49" s="530"/>
      <c r="E49" s="530"/>
      <c r="F49" s="530"/>
      <c r="G49" s="79">
        <f>'01-Mapa de riesgo-UO'!H47</f>
        <v>0</v>
      </c>
      <c r="H49" s="530"/>
      <c r="I49" s="500"/>
      <c r="J49" s="530"/>
      <c r="K49" s="545"/>
      <c r="L49" s="538"/>
      <c r="M49" s="80" t="str">
        <f>IF('01-Mapa de riesgo-UO'!R47="No existen", "No existe control para el riesgo",'01-Mapa de riesgo-UO'!V47)</f>
        <v>Brindar asesoria a los directores de programa sobre el procedimiento para la solicitud de renovación de registro calificado.</v>
      </c>
      <c r="N49" s="80">
        <f>'01-Mapa de riesgo-UO'!AA47</f>
        <v>0</v>
      </c>
      <c r="O49" s="80" t="str">
        <f>'01-Mapa de riesgo-UO'!AF47</f>
        <v>Profesional Transitorio</v>
      </c>
      <c r="P49" s="258" t="str">
        <f>'01-Mapa de riesgo-UO'!AK47</f>
        <v>No definida</v>
      </c>
      <c r="Q49" s="258" t="str">
        <f>'01-Mapa de riesgo-UO'!AO47</f>
        <v>Preventivo</v>
      </c>
      <c r="R49" s="533"/>
      <c r="S49" s="537"/>
      <c r="T49" s="537"/>
      <c r="U49" s="105" t="str">
        <f>'01-Mapa de riesgo-UO'!AV47</f>
        <v>COMPARTIR</v>
      </c>
      <c r="V49" s="105" t="str">
        <f>'01-Mapa de riesgo-UO'!AW47</f>
        <v>Generar plan de trabajo entre la Vicerrectoría Académica y el programa involucrado, para la obtención del registro calificado en el menor tiempo posible.</v>
      </c>
      <c r="W49" s="105" t="str">
        <f>'01-Mapa de riesgo-UO'!AY47</f>
        <v>Vicerrectoría Académica
Programas académicos</v>
      </c>
      <c r="X49" s="260"/>
      <c r="Y49" s="260"/>
      <c r="Z49" s="260"/>
      <c r="AA49" s="260"/>
      <c r="AB49" s="540"/>
    </row>
    <row r="50" spans="1:28" ht="62.45" customHeight="1" x14ac:dyDescent="0.2">
      <c r="A50" s="473">
        <v>15</v>
      </c>
      <c r="B50" s="459" t="str">
        <f>'01-Mapa de riesgo-UO'!C48</f>
        <v>ADMINISTRACIÓN_INSTITUCIONAL</v>
      </c>
      <c r="C50" s="486" t="str">
        <f>'01-Mapa de riesgo-UO'!E48</f>
        <v>SECRETARIA_GENERAL_Gestión_de_Documentos</v>
      </c>
      <c r="D50" s="530" t="str">
        <f>'01-Mapa de riesgo-UO'!I48</f>
        <v>Estratégico</v>
      </c>
      <c r="E50" s="530" t="str">
        <f>'01-Mapa de riesgo-UO'!J48</f>
        <v xml:space="preserve">Pérdida de la información de las series documentales conservadas físicamente </v>
      </c>
      <c r="F50" s="530" t="str">
        <f>'01-Mapa de riesgo-UO'!K48</f>
        <v>Afectación a la informacion contenida en los archivos central e histórico por agentes externos</v>
      </c>
      <c r="G50" s="79" t="str">
        <f>'01-Mapa de riesgo-UO'!H48</f>
        <v xml:space="preserve">El edificio de Archivo no cumple con la mayoria de las normas  para la conservación  de los documentos y se pueden presentar inundaciones, incendios, terremotos. </v>
      </c>
      <c r="H50" s="530" t="str">
        <f>'01-Mapa de riesgo-UO'!L48</f>
        <v>Perdida de la memoria institucional
Demandas por perjuicios a los usuarios
Ausencia de apoyo a la misión institucional</v>
      </c>
      <c r="I50" s="500" t="str">
        <f>'01-Mapa de riesgo-UO'!AS48</f>
        <v>LEVE</v>
      </c>
      <c r="J50" s="543" t="str">
        <f>'01-Mapa de riesgo-UO'!AT48</f>
        <v>Metros lineales de archivos histórico y central conservados únicamente en soporte papel</v>
      </c>
      <c r="K50" s="549"/>
      <c r="L50" s="538"/>
      <c r="M50" s="80" t="str">
        <f>IF('01-Mapa de riesgo-UO'!R48="No existen", "No existe control para el riesgo",'01-Mapa de riesgo-UO'!V48)</f>
        <v>Recarga de Extintores , Control de temperatura,humedad y Verificación de sensores de humo</v>
      </c>
      <c r="N50" s="80">
        <f>'01-Mapa de riesgo-UO'!AA48</f>
        <v>0</v>
      </c>
      <c r="O50" s="80" t="str">
        <f>'01-Mapa de riesgo-UO'!AF48</f>
        <v>Técnico Administrativo  Transitorio - Gestión de Servicios Institucionales</v>
      </c>
      <c r="P50" s="258" t="str">
        <f>'01-Mapa de riesgo-UO'!AK48</f>
        <v>Anual</v>
      </c>
      <c r="Q50" s="258" t="str">
        <f>'01-Mapa de riesgo-UO'!AO48</f>
        <v>Preventivo</v>
      </c>
      <c r="R50" s="535" t="str">
        <f>'01-Mapa de riesgo-UO'!AQ48</f>
        <v>FUERTE</v>
      </c>
      <c r="S50" s="537"/>
      <c r="T50" s="537"/>
      <c r="U50" s="105" t="str">
        <f>'01-Mapa de riesgo-UO'!AV48</f>
        <v>COMPARTIR</v>
      </c>
      <c r="V50" s="105" t="str">
        <f>'01-Mapa de riesgo-UO'!AW48</f>
        <v>Solicitar a Gestión de Servicios Institucionales la verificación del procedimiento</v>
      </c>
      <c r="W50" s="105" t="str">
        <f>'01-Mapa de riesgo-UO'!AY48</f>
        <v>Gestión de Servicios Institucionales</v>
      </c>
      <c r="X50" s="260"/>
      <c r="Y50" s="260"/>
      <c r="Z50" s="260"/>
      <c r="AA50" s="260"/>
      <c r="AB50" s="539"/>
    </row>
    <row r="51" spans="1:28" ht="62.45" customHeight="1" x14ac:dyDescent="0.2">
      <c r="A51" s="398"/>
      <c r="B51" s="374"/>
      <c r="C51" s="528"/>
      <c r="D51" s="530"/>
      <c r="E51" s="530"/>
      <c r="F51" s="530"/>
      <c r="G51" s="79">
        <f>'01-Mapa de riesgo-UO'!H49</f>
        <v>0</v>
      </c>
      <c r="H51" s="530"/>
      <c r="I51" s="500"/>
      <c r="J51" s="530"/>
      <c r="K51" s="545"/>
      <c r="L51" s="538"/>
      <c r="M51" s="80" t="str">
        <f>IF('01-Mapa de riesgo-UO'!R49="No existen", "No existe control para el riesgo",'01-Mapa de riesgo-UO'!V49)</f>
        <v>Microfilmación y Digitalización</v>
      </c>
      <c r="N51" s="80">
        <f>'01-Mapa de riesgo-UO'!AA49</f>
        <v>0</v>
      </c>
      <c r="O51" s="80" t="str">
        <f>'01-Mapa de riesgo-UO'!AF49</f>
        <v xml:space="preserve">Transitorio Administrativo III. Carlos Andrés Cabrera. </v>
      </c>
      <c r="P51" s="258" t="str">
        <f>'01-Mapa de riesgo-UO'!AK49</f>
        <v>Trimestral</v>
      </c>
      <c r="Q51" s="258" t="str">
        <f>'01-Mapa de riesgo-UO'!AO49</f>
        <v>Preventivo</v>
      </c>
      <c r="R51" s="532"/>
      <c r="S51" s="537"/>
      <c r="T51" s="537"/>
      <c r="U51" s="105" t="str">
        <f>'01-Mapa de riesgo-UO'!AV49</f>
        <v>REDUCIR</v>
      </c>
      <c r="V51" s="105" t="str">
        <f>'01-Mapa de riesgo-UO'!AW49</f>
        <v>Los procedimientos de microfilmación y digitalización se realizan  cada vigencia  conforme al plan de acción</v>
      </c>
      <c r="W51" s="105">
        <f>'01-Mapa de riesgo-UO'!AY49</f>
        <v>0</v>
      </c>
      <c r="X51" s="260"/>
      <c r="Y51" s="260"/>
      <c r="Z51" s="260"/>
      <c r="AA51" s="260"/>
      <c r="AB51" s="540"/>
    </row>
    <row r="52" spans="1:28" ht="62.45" customHeight="1" thickBot="1" x14ac:dyDescent="0.25">
      <c r="A52" s="398"/>
      <c r="B52" s="374"/>
      <c r="C52" s="459"/>
      <c r="D52" s="530"/>
      <c r="E52" s="530"/>
      <c r="F52" s="530"/>
      <c r="G52" s="79">
        <f>'01-Mapa de riesgo-UO'!H50</f>
        <v>0</v>
      </c>
      <c r="H52" s="530"/>
      <c r="I52" s="500"/>
      <c r="J52" s="530"/>
      <c r="K52" s="545"/>
      <c r="L52" s="538"/>
      <c r="M52" s="80" t="str">
        <f>IF('01-Mapa de riesgo-UO'!R50="No existen", "No existe control para el riesgo",'01-Mapa de riesgo-UO'!V50)</f>
        <v>Inventario documental</v>
      </c>
      <c r="N52" s="80">
        <f>'01-Mapa de riesgo-UO'!AA50</f>
        <v>0</v>
      </c>
      <c r="O52" s="80" t="str">
        <f>'01-Mapa de riesgo-UO'!AF50</f>
        <v xml:space="preserve">Transitorio Administrativo III. Carlos Andrés Cabrera. </v>
      </c>
      <c r="P52" s="258" t="str">
        <f>'01-Mapa de riesgo-UO'!AK50</f>
        <v>No definida</v>
      </c>
      <c r="Q52" s="258" t="str">
        <f>'01-Mapa de riesgo-UO'!AO50</f>
        <v>Preventivo</v>
      </c>
      <c r="R52" s="533"/>
      <c r="S52" s="537"/>
      <c r="T52" s="537"/>
      <c r="U52" s="105" t="str">
        <f>'01-Mapa de riesgo-UO'!AV50</f>
        <v>REDUCIR</v>
      </c>
      <c r="V52" s="105" t="str">
        <f>'01-Mapa de riesgo-UO'!AW50</f>
        <v xml:space="preserve">Aplicación del procedimiento de inventario </v>
      </c>
      <c r="W52" s="105">
        <f>'01-Mapa de riesgo-UO'!AY50</f>
        <v>0</v>
      </c>
      <c r="X52" s="260"/>
      <c r="Y52" s="260"/>
      <c r="Z52" s="260"/>
      <c r="AA52" s="260"/>
      <c r="AB52" s="540"/>
    </row>
    <row r="53" spans="1:28" ht="62.45" customHeight="1" x14ac:dyDescent="0.2">
      <c r="A53" s="473">
        <v>16</v>
      </c>
      <c r="B53" s="459" t="str">
        <f>'01-Mapa de riesgo-UO'!C51</f>
        <v>ADMINISTRACIÓN_INSTITUCIONAL</v>
      </c>
      <c r="C53" s="486" t="str">
        <f>'01-Mapa de riesgo-UO'!E51</f>
        <v>GESTIÓN_DE_TECNOLOGÍAS_INFORMÁTICAS_SISTEMAS_DE_INFORMACIÓN</v>
      </c>
      <c r="D53" s="530" t="str">
        <f>'01-Mapa de riesgo-UO'!I51</f>
        <v>Tecnológico</v>
      </c>
      <c r="E53" s="530" t="str">
        <f>'01-Mapa de riesgo-UO'!J51</f>
        <v>Software con errores de funcionamiento</v>
      </c>
      <c r="F53" s="530" t="str">
        <f>'01-Mapa de riesgo-UO'!K51</f>
        <v xml:space="preserve">Reprocesos de revisión y ajuste de código o de datos inconsistentes. </v>
      </c>
      <c r="G53" s="79" t="str">
        <f>'01-Mapa de riesgo-UO'!H51</f>
        <v>Falta de Tiempo para hacer las pruebas respectiva.</v>
      </c>
      <c r="H53" s="530" t="str">
        <f>'01-Mapa de riesgo-UO'!L51</f>
        <v>Software en funcionamiento sin cumplir todas las especificaciones del usuario, con problemas de funcionamiento, mala toma de desiciones y mala imagen de la dependencia</v>
      </c>
      <c r="I53" s="500" t="str">
        <f>'01-Mapa de riesgo-UO'!AS51</f>
        <v>LEVE</v>
      </c>
      <c r="J53" s="543" t="str">
        <f>'01-Mapa de riesgo-UO'!AT51</f>
        <v>Nro de Errores graves en aplicativos / Total de Errores en aplicativos reportados por semestre</v>
      </c>
      <c r="K53" s="544"/>
      <c r="L53" s="538"/>
      <c r="M53" s="80" t="str">
        <f>IF('01-Mapa de riesgo-UO'!R51="No existen", "No existe control para el riesgo",'01-Mapa de riesgo-UO'!V51)</f>
        <v>Revisión de casos reportados en el ServiceDesk</v>
      </c>
      <c r="N53" s="80">
        <f>'01-Mapa de riesgo-UO'!AA51</f>
        <v>0</v>
      </c>
      <c r="O53" s="80" t="str">
        <f>'01-Mapa de riesgo-UO'!AF51</f>
        <v>Profesional grado 15/ Contratista Coordinador de desarrollo</v>
      </c>
      <c r="P53" s="258" t="str">
        <f>'01-Mapa de riesgo-UO'!AK51</f>
        <v>Semestral</v>
      </c>
      <c r="Q53" s="258" t="str">
        <f>'01-Mapa de riesgo-UO'!AO51</f>
        <v>Detectivo</v>
      </c>
      <c r="R53" s="535" t="str">
        <f>'01-Mapa de riesgo-UO'!AQ51</f>
        <v>ACEPTABLE</v>
      </c>
      <c r="S53" s="537"/>
      <c r="T53" s="537"/>
      <c r="U53" s="105" t="str">
        <f>'01-Mapa de riesgo-UO'!AV51</f>
        <v>REDUCIR</v>
      </c>
      <c r="V53" s="105" t="str">
        <f>'01-Mapa de riesgo-UO'!AW51</f>
        <v>Inducción a los Ingenieros nuevos en las herramientas y metodologÍas establecidas</v>
      </c>
      <c r="W53" s="105">
        <f>'01-Mapa de riesgo-UO'!AY51</f>
        <v>0</v>
      </c>
      <c r="X53" s="260"/>
      <c r="Y53" s="260"/>
      <c r="Z53" s="260"/>
      <c r="AA53" s="260"/>
      <c r="AB53" s="539"/>
    </row>
    <row r="54" spans="1:28" ht="62.45" customHeight="1" x14ac:dyDescent="0.2">
      <c r="A54" s="398"/>
      <c r="B54" s="374"/>
      <c r="C54" s="528"/>
      <c r="D54" s="530"/>
      <c r="E54" s="530"/>
      <c r="F54" s="530"/>
      <c r="G54" s="79">
        <f>'01-Mapa de riesgo-UO'!H52</f>
        <v>0</v>
      </c>
      <c r="H54" s="530"/>
      <c r="I54" s="500"/>
      <c r="J54" s="530"/>
      <c r="K54" s="545"/>
      <c r="L54" s="538"/>
      <c r="M54" s="80">
        <f>IF('01-Mapa de riesgo-UO'!R52="No existen", "No existe control para el riesgo",'01-Mapa de riesgo-UO'!V52)</f>
        <v>0</v>
      </c>
      <c r="N54" s="80">
        <f>'01-Mapa de riesgo-UO'!AA52</f>
        <v>0</v>
      </c>
      <c r="O54" s="80">
        <f>'01-Mapa de riesgo-UO'!AF52</f>
        <v>0</v>
      </c>
      <c r="P54" s="258">
        <f>'01-Mapa de riesgo-UO'!AK52</f>
        <v>0</v>
      </c>
      <c r="Q54" s="258">
        <f>'01-Mapa de riesgo-UO'!AO52</f>
        <v>0</v>
      </c>
      <c r="R54" s="532"/>
      <c r="S54" s="537"/>
      <c r="T54" s="537"/>
      <c r="U54" s="105" t="str">
        <f>'01-Mapa de riesgo-UO'!AV52</f>
        <v>REDUCIR</v>
      </c>
      <c r="V54" s="105" t="str">
        <f>'01-Mapa de riesgo-UO'!AW52</f>
        <v>Revisión por parte de pares</v>
      </c>
      <c r="W54" s="105">
        <f>'01-Mapa de riesgo-UO'!AY52</f>
        <v>0</v>
      </c>
      <c r="X54" s="260"/>
      <c r="Y54" s="260"/>
      <c r="Z54" s="260"/>
      <c r="AA54" s="260"/>
      <c r="AB54" s="540"/>
    </row>
    <row r="55" spans="1:28" ht="62.45" customHeight="1" thickBot="1" x14ac:dyDescent="0.25">
      <c r="A55" s="398"/>
      <c r="B55" s="374"/>
      <c r="C55" s="459"/>
      <c r="D55" s="530"/>
      <c r="E55" s="530"/>
      <c r="F55" s="530"/>
      <c r="G55" s="79">
        <f>'01-Mapa de riesgo-UO'!H53</f>
        <v>0</v>
      </c>
      <c r="H55" s="530"/>
      <c r="I55" s="500"/>
      <c r="J55" s="530"/>
      <c r="K55" s="545"/>
      <c r="L55" s="538"/>
      <c r="M55" s="80">
        <f>IF('01-Mapa de riesgo-UO'!R53="No existen", "No existe control para el riesgo",'01-Mapa de riesgo-UO'!V53)</f>
        <v>0</v>
      </c>
      <c r="N55" s="80">
        <f>'01-Mapa de riesgo-UO'!AA53</f>
        <v>0</v>
      </c>
      <c r="O55" s="80">
        <f>'01-Mapa de riesgo-UO'!AF53</f>
        <v>0</v>
      </c>
      <c r="P55" s="258">
        <f>'01-Mapa de riesgo-UO'!AK53</f>
        <v>0</v>
      </c>
      <c r="Q55" s="258">
        <f>'01-Mapa de riesgo-UO'!AO53</f>
        <v>0</v>
      </c>
      <c r="R55" s="533"/>
      <c r="S55" s="537"/>
      <c r="T55" s="537"/>
      <c r="U55" s="105">
        <f>'01-Mapa de riesgo-UO'!AV53</f>
        <v>0</v>
      </c>
      <c r="V55" s="105">
        <f>'01-Mapa de riesgo-UO'!AW53</f>
        <v>0</v>
      </c>
      <c r="W55" s="105">
        <f>'01-Mapa de riesgo-UO'!AY53</f>
        <v>0</v>
      </c>
      <c r="X55" s="260"/>
      <c r="Y55" s="260"/>
      <c r="Z55" s="260"/>
      <c r="AA55" s="260"/>
      <c r="AB55" s="540"/>
    </row>
    <row r="56" spans="1:28" ht="62.45" customHeight="1" x14ac:dyDescent="0.2">
      <c r="A56" s="473">
        <v>17</v>
      </c>
      <c r="B56" s="459" t="str">
        <f>'01-Mapa de riesgo-UO'!C54</f>
        <v>ADMINISTRACIÓN_INSTITUCIONAL</v>
      </c>
      <c r="C56" s="486" t="str">
        <f>'01-Mapa de riesgo-UO'!E54</f>
        <v>SECRETARIA_GENERAL</v>
      </c>
      <c r="D56" s="530" t="str">
        <f>'01-Mapa de riesgo-UO'!I54</f>
        <v>Operacional</v>
      </c>
      <c r="E56" s="530" t="str">
        <f>'01-Mapa de riesgo-UO'!J54</f>
        <v xml:space="preserve">Ilegitimidad en resultados electorales 
</v>
      </c>
      <c r="F56" s="530" t="str">
        <f>'01-Mapa de riesgo-UO'!K54</f>
        <v>Resultados de elecciones con errores o irregulares</v>
      </c>
      <c r="G56" s="79" t="str">
        <f>'01-Mapa de riesgo-UO'!H54</f>
        <v>Desactualizacion de las bases de datos suministradas por las dependencias responsables  o errónea certificación de los requisitos de los candidatos</v>
      </c>
      <c r="H56" s="530" t="str">
        <f>'01-Mapa de riesgo-UO'!L54</f>
        <v>Impugnación de resultados electorales
Pérdida de credibilidad en el sistema electoral de la Universidad</v>
      </c>
      <c r="I56" s="500" t="str">
        <f>'01-Mapa de riesgo-UO'!AS54</f>
        <v>LEVE</v>
      </c>
      <c r="J56" s="543" t="str">
        <f>'01-Mapa de riesgo-UO'!AT54</f>
        <v xml:space="preserve">Número de impugnaciones electorales </v>
      </c>
      <c r="K56" s="544"/>
      <c r="L56" s="538"/>
      <c r="M56" s="80" t="str">
        <f>IF('01-Mapa de riesgo-UO'!R54="No existen", "No existe control para el riesgo",'01-Mapa de riesgo-UO'!V54)</f>
        <v>Elaboración de listados descentralizados por parte de las dependencias responsables</v>
      </c>
      <c r="N56" s="80" t="str">
        <f>'01-Mapa de riesgo-UO'!AA54</f>
        <v xml:space="preserve">Software Gestión del Talento Humano y Software Registro y Control </v>
      </c>
      <c r="O56" s="80" t="str">
        <f>'01-Mapa de riesgo-UO'!AF54</f>
        <v>Jefe de Gestión del Talento Humano y la directora Admisiones Resgistro y Control</v>
      </c>
      <c r="P56" s="258" t="str">
        <f>'01-Mapa de riesgo-UO'!AK54</f>
        <v>No definida</v>
      </c>
      <c r="Q56" s="258" t="str">
        <f>'01-Mapa de riesgo-UO'!AO54</f>
        <v>Detectivo</v>
      </c>
      <c r="R56" s="535" t="str">
        <f>'01-Mapa de riesgo-UO'!AQ54</f>
        <v>FUERTE</v>
      </c>
      <c r="S56" s="537"/>
      <c r="T56" s="537"/>
      <c r="U56" s="105" t="str">
        <f>'01-Mapa de riesgo-UO'!AV54</f>
        <v>ASUMIR</v>
      </c>
      <c r="V56" s="105">
        <f>'01-Mapa de riesgo-UO'!AW54</f>
        <v>0</v>
      </c>
      <c r="W56" s="105">
        <f>'01-Mapa de riesgo-UO'!AY54</f>
        <v>0</v>
      </c>
      <c r="X56" s="260"/>
      <c r="Y56" s="260"/>
      <c r="Z56" s="260"/>
      <c r="AA56" s="260"/>
      <c r="AB56" s="539"/>
    </row>
    <row r="57" spans="1:28" ht="62.45" customHeight="1" x14ac:dyDescent="0.2">
      <c r="A57" s="398"/>
      <c r="B57" s="374"/>
      <c r="C57" s="528"/>
      <c r="D57" s="530"/>
      <c r="E57" s="530"/>
      <c r="F57" s="530"/>
      <c r="G57" s="79" t="str">
        <f>'01-Mapa de riesgo-UO'!H55</f>
        <v xml:space="preserve">Errónea configuración de las votaciones, debido a que el software requiera demasiadas configuraciones o permisos lo que podría generar fallas en las votaciones  </v>
      </c>
      <c r="H57" s="530"/>
      <c r="I57" s="500"/>
      <c r="J57" s="530"/>
      <c r="K57" s="545"/>
      <c r="L57" s="538"/>
      <c r="M57" s="80" t="str">
        <f>IF('01-Mapa de riesgo-UO'!R55="No existen", "No existe control para el riesgo",'01-Mapa de riesgo-UO'!V55)</f>
        <v xml:space="preserve">Revisión de la configuración de las elecciones  y Auditoria por parte de Control Interno </v>
      </c>
      <c r="N57" s="80">
        <f>'01-Mapa de riesgo-UO'!AA55</f>
        <v>0</v>
      </c>
      <c r="O57" s="80" t="str">
        <f>'01-Mapa de riesgo-UO'!AF55</f>
        <v xml:space="preserve">Jefe y profesional de  de Control Interno </v>
      </c>
      <c r="P57" s="258" t="str">
        <f>'01-Mapa de riesgo-UO'!AK55</f>
        <v>No definida</v>
      </c>
      <c r="Q57" s="258" t="str">
        <f>'01-Mapa de riesgo-UO'!AO55</f>
        <v>Preventivo</v>
      </c>
      <c r="R57" s="532"/>
      <c r="S57" s="537"/>
      <c r="T57" s="537"/>
      <c r="U57" s="105">
        <f>'01-Mapa de riesgo-UO'!AV55</f>
        <v>0</v>
      </c>
      <c r="V57" s="105">
        <f>'01-Mapa de riesgo-UO'!AW55</f>
        <v>0</v>
      </c>
      <c r="W57" s="105">
        <f>'01-Mapa de riesgo-UO'!AY55</f>
        <v>0</v>
      </c>
      <c r="X57" s="260"/>
      <c r="Y57" s="260"/>
      <c r="Z57" s="260"/>
      <c r="AA57" s="260"/>
      <c r="AB57" s="540"/>
    </row>
    <row r="58" spans="1:28" ht="62.45" customHeight="1" thickBot="1" x14ac:dyDescent="0.25">
      <c r="A58" s="398"/>
      <c r="B58" s="374"/>
      <c r="C58" s="459"/>
      <c r="D58" s="530"/>
      <c r="E58" s="530"/>
      <c r="F58" s="530"/>
      <c r="G58" s="79" t="str">
        <f>'01-Mapa de riesgo-UO'!H56</f>
        <v>Fallas Técnicas del servidor, o  por  problemas de energía eléctrica o conexión a Internet</v>
      </c>
      <c r="H58" s="530"/>
      <c r="I58" s="500"/>
      <c r="J58" s="530"/>
      <c r="K58" s="545"/>
      <c r="L58" s="538"/>
      <c r="M58" s="80" t="str">
        <f>IF('01-Mapa de riesgo-UO'!R56="No existen", "No existe control para el riesgo",'01-Mapa de riesgo-UO'!V56)</f>
        <v xml:space="preserve">Pruebas de simulación de las votaciones </v>
      </c>
      <c r="N58" s="80" t="str">
        <f>'01-Mapa de riesgo-UO'!AA56</f>
        <v>Software de Votaciones</v>
      </c>
      <c r="O58" s="80" t="str">
        <f>'01-Mapa de riesgo-UO'!AF56</f>
        <v>Ingeniero de sistemas asignado a las elecciones</v>
      </c>
      <c r="P58" s="258" t="str">
        <f>'01-Mapa de riesgo-UO'!AK56</f>
        <v>Diaria</v>
      </c>
      <c r="Q58" s="258" t="str">
        <f>'01-Mapa de riesgo-UO'!AO56</f>
        <v>Preventivo</v>
      </c>
      <c r="R58" s="533"/>
      <c r="S58" s="537"/>
      <c r="T58" s="537"/>
      <c r="U58" s="105">
        <f>'01-Mapa de riesgo-UO'!AV56</f>
        <v>0</v>
      </c>
      <c r="V58" s="105">
        <f>'01-Mapa de riesgo-UO'!AW56</f>
        <v>0</v>
      </c>
      <c r="W58" s="105">
        <f>'01-Mapa de riesgo-UO'!AY56</f>
        <v>0</v>
      </c>
      <c r="X58" s="260"/>
      <c r="Y58" s="260"/>
      <c r="Z58" s="260"/>
      <c r="AA58" s="260"/>
      <c r="AB58" s="540"/>
    </row>
    <row r="59" spans="1:28" ht="62.45" customHeight="1" x14ac:dyDescent="0.2">
      <c r="A59" s="473">
        <v>18</v>
      </c>
      <c r="B59" s="459" t="str">
        <f>'01-Mapa de riesgo-UO'!C57</f>
        <v>ADMINISTRACIÓN_INSTITUCIONAL</v>
      </c>
      <c r="C59" s="486" t="str">
        <f>'01-Mapa de riesgo-UO'!E57</f>
        <v>SECRETARIA_GENERAL</v>
      </c>
      <c r="D59" s="530" t="str">
        <f>'01-Mapa de riesgo-UO'!I57</f>
        <v>Cumplimiento</v>
      </c>
      <c r="E59" s="530" t="str">
        <f>'01-Mapa de riesgo-UO'!J57</f>
        <v>Vencimiento de términos para la atención de Derechos de Petición y de las PQRS interpuesta por los ciudadanos</v>
      </c>
      <c r="F59" s="530" t="str">
        <f>'01-Mapa de riesgo-UO'!K57</f>
        <v xml:space="preserve">No dar respuesta oportuna a un Derecho de Petición o PQRS dentro de los téminos establecidos en la Ley  </v>
      </c>
      <c r="G59" s="79" t="str">
        <f>'01-Mapa de riesgo-UO'!H57</f>
        <v>Omisión o retraso de respuesta por parte del funcionario encargado al interior de la Universidad</v>
      </c>
      <c r="H59" s="530" t="str">
        <f>'01-Mapa de riesgo-UO'!L57</f>
        <v>Interposición de una acción de tutela
Acciones legales en contra de la Universidad
Falta disciplinaria.
Insatisfacción por parte del   ciudadano
Pérdida de imagen.</v>
      </c>
      <c r="I59" s="500" t="str">
        <f>'01-Mapa de riesgo-UO'!AS57</f>
        <v>LEVE</v>
      </c>
      <c r="J59" s="543" t="str">
        <f>'01-Mapa de riesgo-UO'!AT57</f>
        <v>Número de Acciones de Tutela o Demandas por la no atención de Derechos de Petición</v>
      </c>
      <c r="K59" s="544"/>
      <c r="L59" s="538"/>
      <c r="M59" s="80" t="str">
        <f>IF('01-Mapa de riesgo-UO'!R57="No existen", "No existe control para el riesgo",'01-Mapa de riesgo-UO'!V57)</f>
        <v>Radicación de los Derechos de Petición por parte de Gestión Documental donde se establece fecha de recepción</v>
      </c>
      <c r="N59" s="80">
        <f>'01-Mapa de riesgo-UO'!AA57</f>
        <v>0</v>
      </c>
      <c r="O59" s="80" t="str">
        <f>'01-Mapa de riesgo-UO'!AF57</f>
        <v>Planta y Transitorio</v>
      </c>
      <c r="P59" s="258" t="str">
        <f>'01-Mapa de riesgo-UO'!AK57</f>
        <v>No definida</v>
      </c>
      <c r="Q59" s="258" t="str">
        <f>'01-Mapa de riesgo-UO'!AO57</f>
        <v>Preventivo</v>
      </c>
      <c r="R59" s="535" t="str">
        <f>'01-Mapa de riesgo-UO'!AQ57</f>
        <v>FUERTE</v>
      </c>
      <c r="S59" s="537"/>
      <c r="T59" s="537"/>
      <c r="U59" s="105" t="str">
        <f>'01-Mapa de riesgo-UO'!AV57</f>
        <v>REDUCIR</v>
      </c>
      <c r="V59" s="105" t="str">
        <f>'01-Mapa de riesgo-UO'!AW57</f>
        <v>Desarrollo de  un Software para la atención de los Derechos de Petición que establece responsables, alarmas para los términos de vencimiento, traslados y respuestas que permitirá contar con la trazabilidad del proceso</v>
      </c>
      <c r="W59" s="105">
        <f>'01-Mapa de riesgo-UO'!AY57</f>
        <v>0</v>
      </c>
      <c r="X59" s="260"/>
      <c r="Y59" s="260"/>
      <c r="Z59" s="260"/>
      <c r="AA59" s="260"/>
      <c r="AB59" s="539"/>
    </row>
    <row r="60" spans="1:28" ht="62.45" customHeight="1" x14ac:dyDescent="0.2">
      <c r="A60" s="398"/>
      <c r="B60" s="374"/>
      <c r="C60" s="528"/>
      <c r="D60" s="530"/>
      <c r="E60" s="530"/>
      <c r="F60" s="530"/>
      <c r="G60" s="79" t="str">
        <f>'01-Mapa de riesgo-UO'!H58</f>
        <v>Entidades externas que no suministran soportes o información requerida para dar respuesta.
Cambios en la reglamentación o normativa en el manejo de PQRS.</v>
      </c>
      <c r="H60" s="530"/>
      <c r="I60" s="500"/>
      <c r="J60" s="530"/>
      <c r="K60" s="545"/>
      <c r="L60" s="538"/>
      <c r="M60" s="80" t="str">
        <f>IF('01-Mapa de riesgo-UO'!R58="No existen", "No existe control para el riesgo",'01-Mapa de riesgo-UO'!V58)</f>
        <v>Seguimiento por parte del funcionario encargado estableciendo dentro del calendar una alarma de aviso de la proximidad del vencimiento</v>
      </c>
      <c r="N60" s="80">
        <f>'01-Mapa de riesgo-UO'!AA58</f>
        <v>0</v>
      </c>
      <c r="O60" s="80" t="str">
        <f>'01-Mapa de riesgo-UO'!AF58</f>
        <v>Contrato prestación de servicios</v>
      </c>
      <c r="P60" s="258" t="str">
        <f>'01-Mapa de riesgo-UO'!AK58</f>
        <v>No definida</v>
      </c>
      <c r="Q60" s="258" t="str">
        <f>'01-Mapa de riesgo-UO'!AO58</f>
        <v>Preventivo</v>
      </c>
      <c r="R60" s="532"/>
      <c r="S60" s="537"/>
      <c r="T60" s="537"/>
      <c r="U60" s="105">
        <f>'01-Mapa de riesgo-UO'!AV58</f>
        <v>0</v>
      </c>
      <c r="V60" s="105">
        <f>'01-Mapa de riesgo-UO'!AW58</f>
        <v>0</v>
      </c>
      <c r="W60" s="105">
        <f>'01-Mapa de riesgo-UO'!AY58</f>
        <v>0</v>
      </c>
      <c r="X60" s="260"/>
      <c r="Y60" s="260"/>
      <c r="Z60" s="260"/>
      <c r="AA60" s="260"/>
      <c r="AB60" s="540"/>
    </row>
    <row r="61" spans="1:28" ht="62.45" customHeight="1" thickBot="1" x14ac:dyDescent="0.25">
      <c r="A61" s="398"/>
      <c r="B61" s="374"/>
      <c r="C61" s="459"/>
      <c r="D61" s="530"/>
      <c r="E61" s="530"/>
      <c r="F61" s="530"/>
      <c r="G61" s="79" t="str">
        <f>'01-Mapa de riesgo-UO'!H59</f>
        <v xml:space="preserve">Fallas en el aplicativo PQRS para dar respuesta al Ciudadano. </v>
      </c>
      <c r="H61" s="530"/>
      <c r="I61" s="500"/>
      <c r="J61" s="530"/>
      <c r="K61" s="545"/>
      <c r="L61" s="538"/>
      <c r="M61" s="80" t="str">
        <f>IF('01-Mapa de riesgo-UO'!R59="No existen", "No existe control para el riesgo",'01-Mapa de riesgo-UO'!V59)</f>
        <v>Seguimiento y alertas de vencimiento de las PQRS</v>
      </c>
      <c r="N61" s="80" t="str">
        <f>'01-Mapa de riesgo-UO'!AA59</f>
        <v>Aplicativo web PQRS</v>
      </c>
      <c r="O61" s="80" t="str">
        <f>'01-Mapa de riesgo-UO'!AF59</f>
        <v>Funcionario encargado de la dependencia receptora</v>
      </c>
      <c r="P61" s="258" t="str">
        <f>'01-Mapa de riesgo-UO'!AK59</f>
        <v>No definida</v>
      </c>
      <c r="Q61" s="258" t="str">
        <f>'01-Mapa de riesgo-UO'!AO59</f>
        <v>Preventivo</v>
      </c>
      <c r="R61" s="533"/>
      <c r="S61" s="537"/>
      <c r="T61" s="537"/>
      <c r="U61" s="105">
        <f>'01-Mapa de riesgo-UO'!AV59</f>
        <v>0</v>
      </c>
      <c r="V61" s="105">
        <f>'01-Mapa de riesgo-UO'!AW59</f>
        <v>0</v>
      </c>
      <c r="W61" s="105">
        <f>'01-Mapa de riesgo-UO'!AY59</f>
        <v>0</v>
      </c>
      <c r="X61" s="260"/>
      <c r="Y61" s="260"/>
      <c r="Z61" s="260"/>
      <c r="AA61" s="260"/>
      <c r="AB61" s="540"/>
    </row>
    <row r="62" spans="1:28" ht="62.45" customHeight="1" x14ac:dyDescent="0.2">
      <c r="A62" s="473">
        <v>19</v>
      </c>
      <c r="B62" s="459" t="str">
        <f>'01-Mapa de riesgo-UO'!C60</f>
        <v>ADMINISTRACIÓN_INSTITUCIONAL</v>
      </c>
      <c r="C62" s="486" t="str">
        <f>'01-Mapa de riesgo-UO'!E60</f>
        <v>SECRETARIA_GENERAL</v>
      </c>
      <c r="D62" s="530" t="str">
        <f>'01-Mapa de riesgo-UO'!I60</f>
        <v>Cumplimiento</v>
      </c>
      <c r="E62" s="530" t="str">
        <f>'01-Mapa de riesgo-UO'!J60</f>
        <v xml:space="preserve">Incumplimiento de la normatividad vigente y aplicable a la Universidad </v>
      </c>
      <c r="F62" s="530" t="str">
        <f>'01-Mapa de riesgo-UO'!K60</f>
        <v>Aplicación de normas que no competen al ámbito de Instituciones de Educación Superior o que han sido derogadas de forma  parcial o total</v>
      </c>
      <c r="G62" s="79" t="str">
        <f>'01-Mapa de riesgo-UO'!H60</f>
        <v>Falta de claridad sobre la vigencia de la Normas aplicables en la Universidad</v>
      </c>
      <c r="H62" s="530" t="str">
        <f>'01-Mapa de riesgo-UO'!L60</f>
        <v>Contradicción conceptual con otras dependencias 
Otorgamiento o negación de un derecho
Toma de Decisiones por fuera del alcance normativo de la Universidad</v>
      </c>
      <c r="I62" s="500" t="str">
        <f>'01-Mapa de riesgo-UO'!AS60</f>
        <v>LEVE</v>
      </c>
      <c r="J62" s="543" t="str">
        <f>'01-Mapa de riesgo-UO'!AT60</f>
        <v>No. de procesos judiciales  por incumplimiento de normas</v>
      </c>
      <c r="K62" s="549"/>
      <c r="L62" s="538"/>
      <c r="M62" s="80" t="str">
        <f>IF('01-Mapa de riesgo-UO'!R60="No existen", "No existe control para el riesgo",'01-Mapa de riesgo-UO'!V60)</f>
        <v>Publicación de Acuerdo de Consejo Superior y Académico así como Resoluciones Generales con anotación correspondiente sobre la vigencia o derogatoria de los actos administrativos en los cuales aplique los temas de vigencia</v>
      </c>
      <c r="N62" s="80" t="str">
        <f>'01-Mapa de riesgo-UO'!AA60</f>
        <v>Software UTP Portal</v>
      </c>
      <c r="O62" s="80" t="str">
        <f>'01-Mapa de riesgo-UO'!AF60</f>
        <v>Contrato prestación de servicios</v>
      </c>
      <c r="P62" s="258" t="str">
        <f>'01-Mapa de riesgo-UO'!AK60</f>
        <v>Mensual</v>
      </c>
      <c r="Q62" s="258" t="str">
        <f>'01-Mapa de riesgo-UO'!AO60</f>
        <v>Preventivo</v>
      </c>
      <c r="R62" s="535" t="str">
        <f>'01-Mapa de riesgo-UO'!AQ60</f>
        <v>ACEPTABLE</v>
      </c>
      <c r="S62" s="537"/>
      <c r="T62" s="537"/>
      <c r="U62" s="105" t="str">
        <f>'01-Mapa de riesgo-UO'!AV60</f>
        <v>REDUCIR</v>
      </c>
      <c r="V62" s="105" t="str">
        <f>'01-Mapa de riesgo-UO'!AW60</f>
        <v>Registro de notas de vigencia en la publicación de Acuerdos y Resoluciones Generales en la página de la Universidad hasta el 2020</v>
      </c>
      <c r="W62" s="105">
        <f>'01-Mapa de riesgo-UO'!AY60</f>
        <v>0</v>
      </c>
      <c r="X62" s="260"/>
      <c r="Y62" s="260"/>
      <c r="Z62" s="260"/>
      <c r="AA62" s="260"/>
      <c r="AB62" s="539"/>
    </row>
    <row r="63" spans="1:28" ht="62.45" customHeight="1" x14ac:dyDescent="0.2">
      <c r="A63" s="398"/>
      <c r="B63" s="374"/>
      <c r="C63" s="528"/>
      <c r="D63" s="530"/>
      <c r="E63" s="530"/>
      <c r="F63" s="530"/>
      <c r="G63" s="79" t="str">
        <f>'01-Mapa de riesgo-UO'!H61</f>
        <v>Cambios de normas expedidas por órganos o entidades externas a la Universidad</v>
      </c>
      <c r="H63" s="530"/>
      <c r="I63" s="500"/>
      <c r="J63" s="530"/>
      <c r="K63" s="545"/>
      <c r="L63" s="538"/>
      <c r="M63" s="80" t="str">
        <f>IF('01-Mapa de riesgo-UO'!R61="No existen", "No existe control para el riesgo",'01-Mapa de riesgo-UO'!V61)</f>
        <v>Análisis y Revisión de los diferentes Estatutos de la Universidad para llevar a cabo un control de la vigencia o modificaciones surtidas</v>
      </c>
      <c r="N63" s="80">
        <f>'01-Mapa de riesgo-UO'!AA61</f>
        <v>0</v>
      </c>
      <c r="O63" s="80" t="str">
        <f>'01-Mapa de riesgo-UO'!AF61</f>
        <v>Contrato prestación de servicios</v>
      </c>
      <c r="P63" s="258" t="str">
        <f>'01-Mapa de riesgo-UO'!AK61</f>
        <v>Semestral</v>
      </c>
      <c r="Q63" s="258" t="str">
        <f>'01-Mapa de riesgo-UO'!AO61</f>
        <v>Preventivo</v>
      </c>
      <c r="R63" s="532"/>
      <c r="S63" s="537"/>
      <c r="T63" s="537"/>
      <c r="U63" s="105">
        <f>'01-Mapa de riesgo-UO'!AV61</f>
        <v>0</v>
      </c>
      <c r="V63" s="105">
        <f>'01-Mapa de riesgo-UO'!AW61</f>
        <v>0</v>
      </c>
      <c r="W63" s="105">
        <f>'01-Mapa de riesgo-UO'!AY61</f>
        <v>0</v>
      </c>
      <c r="X63" s="260"/>
      <c r="Y63" s="260"/>
      <c r="Z63" s="260"/>
      <c r="AA63" s="260"/>
      <c r="AB63" s="540"/>
    </row>
    <row r="64" spans="1:28" ht="62.45" customHeight="1" thickBot="1" x14ac:dyDescent="0.25">
      <c r="A64" s="398"/>
      <c r="B64" s="374"/>
      <c r="C64" s="459"/>
      <c r="D64" s="530"/>
      <c r="E64" s="530"/>
      <c r="F64" s="530"/>
      <c r="G64" s="79">
        <f>'01-Mapa de riesgo-UO'!H62</f>
        <v>0</v>
      </c>
      <c r="H64" s="530"/>
      <c r="I64" s="500"/>
      <c r="J64" s="530"/>
      <c r="K64" s="545"/>
      <c r="L64" s="538"/>
      <c r="M64" s="80">
        <f>IF('01-Mapa de riesgo-UO'!R62="No existen", "No existe control para el riesgo",'01-Mapa de riesgo-UO'!V62)</f>
        <v>0</v>
      </c>
      <c r="N64" s="80">
        <f>'01-Mapa de riesgo-UO'!AA62</f>
        <v>0</v>
      </c>
      <c r="O64" s="80">
        <f>'01-Mapa de riesgo-UO'!AF62</f>
        <v>0</v>
      </c>
      <c r="P64" s="258">
        <f>'01-Mapa de riesgo-UO'!AK62</f>
        <v>0</v>
      </c>
      <c r="Q64" s="258">
        <f>'01-Mapa de riesgo-UO'!AO62</f>
        <v>0</v>
      </c>
      <c r="R64" s="533"/>
      <c r="S64" s="537"/>
      <c r="T64" s="537"/>
      <c r="U64" s="105">
        <f>'01-Mapa de riesgo-UO'!AV62</f>
        <v>0</v>
      </c>
      <c r="V64" s="105">
        <f>'01-Mapa de riesgo-UO'!AW62</f>
        <v>0</v>
      </c>
      <c r="W64" s="105">
        <f>'01-Mapa de riesgo-UO'!AY62</f>
        <v>0</v>
      </c>
      <c r="X64" s="260"/>
      <c r="Y64" s="260"/>
      <c r="Z64" s="260"/>
      <c r="AA64" s="260"/>
      <c r="AB64" s="540"/>
    </row>
    <row r="65" spans="1:28" ht="62.45" customHeight="1" x14ac:dyDescent="0.2">
      <c r="A65" s="473">
        <v>20</v>
      </c>
      <c r="B65" s="459" t="str">
        <f>'01-Mapa de riesgo-UO'!C63</f>
        <v>ADMINISTRACIÓN_INSTITUCIONAL</v>
      </c>
      <c r="C65" s="486" t="str">
        <f>'01-Mapa de riesgo-UO'!E63</f>
        <v>SECRETARIA_GENERAL</v>
      </c>
      <c r="D65" s="530" t="str">
        <f>'01-Mapa de riesgo-UO'!I63</f>
        <v>Corrupción</v>
      </c>
      <c r="E65" s="530" t="str">
        <f>'01-Mapa de riesgo-UO'!J63</f>
        <v xml:space="preserve">Tráfico de Influencias </v>
      </c>
      <c r="F65" s="530" t="str">
        <f>'01-Mapa de riesgo-UO'!K63</f>
        <v>Favorecimiento en el otorgamiento de derechos o toma de decisiones que competen a la Universidad</v>
      </c>
      <c r="G65" s="79" t="str">
        <f>'01-Mapa de riesgo-UO'!H63</f>
        <v>Utilización o manipulación de información reservada o clasificada que se encuentra disponible en la Secretaria General</v>
      </c>
      <c r="H65" s="530" t="str">
        <f>'01-Mapa de riesgo-UO'!L63</f>
        <v>Procesos legales y/o penales
Pérdida de la imagen institucional</v>
      </c>
      <c r="I65" s="500" t="str">
        <f>'01-Mapa de riesgo-UO'!AS63</f>
        <v>LEVE</v>
      </c>
      <c r="J65" s="543" t="str">
        <f>'01-Mapa de riesgo-UO'!AT63</f>
        <v>No. De derechos que son  otorgados sin el cumplimiento de requisitos</v>
      </c>
      <c r="K65" s="549"/>
      <c r="L65" s="538"/>
      <c r="M65" s="80" t="str">
        <f>IF('01-Mapa de riesgo-UO'!R63="No existen", "No existe control para el riesgo",'01-Mapa de riesgo-UO'!V63)</f>
        <v>Aplicación de los activos de información de acuerdo al Sistema de Seguridad de la Información</v>
      </c>
      <c r="N65" s="80">
        <f>'01-Mapa de riesgo-UO'!AA63</f>
        <v>0</v>
      </c>
      <c r="O65" s="80" t="str">
        <f>'01-Mapa de riesgo-UO'!AF63</f>
        <v>Contrato prestación de servicios</v>
      </c>
      <c r="P65" s="258" t="str">
        <f>'01-Mapa de riesgo-UO'!AK63</f>
        <v>No definida</v>
      </c>
      <c r="Q65" s="258" t="str">
        <f>'01-Mapa de riesgo-UO'!AO63</f>
        <v>Preventivo</v>
      </c>
      <c r="R65" s="535" t="str">
        <f>'01-Mapa de riesgo-UO'!AQ63</f>
        <v>FUERTE</v>
      </c>
      <c r="S65" s="537"/>
      <c r="T65" s="537"/>
      <c r="U65" s="105" t="str">
        <f>'01-Mapa de riesgo-UO'!AV63</f>
        <v>REDUCIR</v>
      </c>
      <c r="V65" s="105" t="str">
        <f>'01-Mapa de riesgo-UO'!AW63</f>
        <v>Sensibilización sobre el manejo de  la información pública, reservada y clasificada</v>
      </c>
      <c r="W65" s="105">
        <f>'01-Mapa de riesgo-UO'!AY63</f>
        <v>0</v>
      </c>
      <c r="X65" s="260"/>
      <c r="Y65" s="260"/>
      <c r="Z65" s="260"/>
      <c r="AA65" s="260"/>
      <c r="AB65" s="539"/>
    </row>
    <row r="66" spans="1:28" ht="62.45" customHeight="1" x14ac:dyDescent="0.2">
      <c r="A66" s="398"/>
      <c r="B66" s="374"/>
      <c r="C66" s="528"/>
      <c r="D66" s="530"/>
      <c r="E66" s="530"/>
      <c r="F66" s="530"/>
      <c r="G66" s="79">
        <f>'01-Mapa de riesgo-UO'!H64</f>
        <v>0</v>
      </c>
      <c r="H66" s="530"/>
      <c r="I66" s="500"/>
      <c r="J66" s="530"/>
      <c r="K66" s="545"/>
      <c r="L66" s="538"/>
      <c r="M66" s="80" t="str">
        <f>IF('01-Mapa de riesgo-UO'!R64="No existen", "No existe control para el riesgo",'01-Mapa de riesgo-UO'!V64)</f>
        <v>Capacitación al personal calificado con el fin de generar conciencia sobre la importancia de la información.</v>
      </c>
      <c r="N66" s="80">
        <f>'01-Mapa de riesgo-UO'!AA64</f>
        <v>0</v>
      </c>
      <c r="O66" s="80" t="str">
        <f>'01-Mapa de riesgo-UO'!AF64</f>
        <v>Planta ,Transitorio y Contratista</v>
      </c>
      <c r="P66" s="258" t="str">
        <f>'01-Mapa de riesgo-UO'!AK64</f>
        <v>No definida</v>
      </c>
      <c r="Q66" s="258" t="str">
        <f>'01-Mapa de riesgo-UO'!AO64</f>
        <v>Preventivo</v>
      </c>
      <c r="R66" s="532"/>
      <c r="S66" s="537"/>
      <c r="T66" s="537"/>
      <c r="U66" s="105">
        <f>'01-Mapa de riesgo-UO'!AV64</f>
        <v>0</v>
      </c>
      <c r="V66" s="105">
        <f>'01-Mapa de riesgo-UO'!AW64</f>
        <v>0</v>
      </c>
      <c r="W66" s="105">
        <f>'01-Mapa de riesgo-UO'!AY64</f>
        <v>0</v>
      </c>
      <c r="X66" s="260"/>
      <c r="Y66" s="260"/>
      <c r="Z66" s="260"/>
      <c r="AA66" s="260"/>
      <c r="AB66" s="540"/>
    </row>
    <row r="67" spans="1:28" ht="62.45" customHeight="1" thickBot="1" x14ac:dyDescent="0.25">
      <c r="A67" s="398"/>
      <c r="B67" s="374"/>
      <c r="C67" s="459"/>
      <c r="D67" s="530"/>
      <c r="E67" s="530"/>
      <c r="F67" s="530"/>
      <c r="G67" s="79">
        <f>'01-Mapa de riesgo-UO'!H65</f>
        <v>0</v>
      </c>
      <c r="H67" s="530"/>
      <c r="I67" s="500"/>
      <c r="J67" s="530"/>
      <c r="K67" s="545"/>
      <c r="L67" s="538"/>
      <c r="M67" s="80">
        <f>IF('01-Mapa de riesgo-UO'!R65="No existen", "No existe control para el riesgo",'01-Mapa de riesgo-UO'!V65)</f>
        <v>0</v>
      </c>
      <c r="N67" s="80">
        <f>'01-Mapa de riesgo-UO'!AA65</f>
        <v>0</v>
      </c>
      <c r="O67" s="80">
        <f>'01-Mapa de riesgo-UO'!AF65</f>
        <v>0</v>
      </c>
      <c r="P67" s="258">
        <f>'01-Mapa de riesgo-UO'!AK65</f>
        <v>0</v>
      </c>
      <c r="Q67" s="258">
        <f>'01-Mapa de riesgo-UO'!AO65</f>
        <v>0</v>
      </c>
      <c r="R67" s="533"/>
      <c r="S67" s="537"/>
      <c r="T67" s="537"/>
      <c r="U67" s="105">
        <f>'01-Mapa de riesgo-UO'!AV65</f>
        <v>0</v>
      </c>
      <c r="V67" s="105">
        <f>'01-Mapa de riesgo-UO'!AW65</f>
        <v>0</v>
      </c>
      <c r="W67" s="105">
        <f>'01-Mapa de riesgo-UO'!AY65</f>
        <v>0</v>
      </c>
      <c r="X67" s="260"/>
      <c r="Y67" s="260"/>
      <c r="Z67" s="260"/>
      <c r="AA67" s="260"/>
      <c r="AB67" s="540"/>
    </row>
    <row r="68" spans="1:28" ht="62.45" customHeight="1" x14ac:dyDescent="0.2">
      <c r="A68" s="473">
        <v>21</v>
      </c>
      <c r="B68" s="459" t="str">
        <f>'01-Mapa de riesgo-UO'!C66</f>
        <v>DIRECCIONAMIENTO_INSTITUCIONAL</v>
      </c>
      <c r="C68" s="486" t="str">
        <f>'01-Mapa de riesgo-UO'!E66</f>
        <v>PLANEACIÓN</v>
      </c>
      <c r="D68" s="530" t="str">
        <f>'01-Mapa de riesgo-UO'!I66</f>
        <v>Cumplimiento</v>
      </c>
      <c r="E68" s="530" t="str">
        <f>'01-Mapa de riesgo-UO'!J66</f>
        <v>Incumplimiento de las metas en los tres niveles de gestión  del PDI 2020-2028</v>
      </c>
      <c r="F68" s="530" t="str">
        <f>'01-Mapa de riesgo-UO'!K66</f>
        <v xml:space="preserve">No se cumplan las metas planteadas en los tres niveles de gestión del Plan de Desarrollo Institcional  proyectadas por las redes de trabajo </v>
      </c>
      <c r="G68" s="79" t="str">
        <f>'01-Mapa de riesgo-UO'!H66</f>
        <v>Falta de seguimiento a las metas planteadas en el PDI</v>
      </c>
      <c r="H68" s="530" t="str">
        <f>'01-Mapa de riesgo-UO'!L66</f>
        <v>Incumplimiento de la misión y visión institucional
Hallazgos por parte de los entes de control
Reprocesos en el reporte
Credibilidad e imagen institucional 
Detrimento presupuestal</v>
      </c>
      <c r="I68" s="500" t="str">
        <f>'01-Mapa de riesgo-UO'!AS66</f>
        <v>LEVE</v>
      </c>
      <c r="J68" s="543" t="str">
        <f>'01-Mapa de riesgo-UO'!AT66</f>
        <v>Nivel cumplimiento del PDI en sus tres nivel</v>
      </c>
      <c r="K68" s="544"/>
      <c r="L68" s="538"/>
      <c r="M68" s="80" t="str">
        <f>IF('01-Mapa de riesgo-UO'!R66="No existen", "No existe control para el riesgo",'01-Mapa de riesgo-UO'!V66)</f>
        <v xml:space="preserve">Sistema de gerencia del Plan de Desarrollo Insitucional </v>
      </c>
      <c r="N68" s="80" t="str">
        <f>'01-Mapa de riesgo-UO'!AA66</f>
        <v>SIGER</v>
      </c>
      <c r="O68" s="80" t="str">
        <f>'01-Mapa de riesgo-UO'!AF66</f>
        <v>Profesional Gerencia del Plan de Desarrollo Institucional</v>
      </c>
      <c r="P68" s="258" t="str">
        <f>'01-Mapa de riesgo-UO'!AK66</f>
        <v>Mensual</v>
      </c>
      <c r="Q68" s="258" t="str">
        <f>'01-Mapa de riesgo-UO'!AO66</f>
        <v>Preventivo</v>
      </c>
      <c r="R68" s="535" t="str">
        <f>'01-Mapa de riesgo-UO'!AQ66</f>
        <v>FUERTE</v>
      </c>
      <c r="S68" s="537"/>
      <c r="T68" s="537"/>
      <c r="U68" s="105" t="str">
        <f>'01-Mapa de riesgo-UO'!AV66</f>
        <v>COMPARTIR</v>
      </c>
      <c r="V68" s="105" t="str">
        <f>'01-Mapa de riesgo-UO'!AW66</f>
        <v>Generar alertas de manera trimestral en el Comité de Sistema de Gerencia del PDI  de aquellos indicadores que cuentan con un bajo nivel de cumplimiento</v>
      </c>
      <c r="W68" s="105" t="str">
        <f>'01-Mapa de riesgo-UO'!AY66</f>
        <v>Vicerrectoría Administrativa
Vicerrectoría Académica
Vicerrectoría de Responsabilidad Social y Bienetar Universitario
Vicerrectoría de IIE
ORI</v>
      </c>
      <c r="X68" s="260"/>
      <c r="Y68" s="260"/>
      <c r="Z68" s="260"/>
      <c r="AA68" s="260"/>
      <c r="AB68" s="539"/>
    </row>
    <row r="69" spans="1:28" ht="62.45" customHeight="1" x14ac:dyDescent="0.2">
      <c r="A69" s="398"/>
      <c r="B69" s="374"/>
      <c r="C69" s="528"/>
      <c r="D69" s="530"/>
      <c r="E69" s="530"/>
      <c r="F69" s="530"/>
      <c r="G69" s="79" t="str">
        <f>'01-Mapa de riesgo-UO'!H67</f>
        <v>Reporte ausente e  inadecuado por parte de las redes de trabajo del PDI</v>
      </c>
      <c r="H69" s="530"/>
      <c r="I69" s="500"/>
      <c r="J69" s="530"/>
      <c r="K69" s="545"/>
      <c r="L69" s="538"/>
      <c r="M69" s="80" t="str">
        <f>IF('01-Mapa de riesgo-UO'!R67="No existen", "No existe control para el riesgo",'01-Mapa de riesgo-UO'!V67)</f>
        <v>Sistema de información para el PDI
(Calidad de información del reporte)</v>
      </c>
      <c r="N69" s="80" t="str">
        <f>'01-Mapa de riesgo-UO'!AA67</f>
        <v>SIGER</v>
      </c>
      <c r="O69" s="80" t="str">
        <f>'01-Mapa de riesgo-UO'!AF67</f>
        <v>Profesional Administración de la Información Estratégica</v>
      </c>
      <c r="P69" s="258" t="str">
        <f>'01-Mapa de riesgo-UO'!AK67</f>
        <v>Mensual</v>
      </c>
      <c r="Q69" s="258" t="str">
        <f>'01-Mapa de riesgo-UO'!AO67</f>
        <v>Preventivo</v>
      </c>
      <c r="R69" s="532"/>
      <c r="S69" s="537"/>
      <c r="T69" s="537"/>
      <c r="U69" s="105" t="str">
        <f>'01-Mapa de riesgo-UO'!AV67</f>
        <v>COMPARTIR</v>
      </c>
      <c r="V69" s="105" t="str">
        <f>'01-Mapa de riesgo-UO'!AW67</f>
        <v>Recordatorios automáticos del cierre de reporte al PDI en el SIGER</v>
      </c>
      <c r="W69" s="105" t="str">
        <f>'01-Mapa de riesgo-UO'!AY67</f>
        <v>Sistema de Información</v>
      </c>
      <c r="X69" s="260"/>
      <c r="Y69" s="260"/>
      <c r="Z69" s="260"/>
      <c r="AA69" s="260"/>
      <c r="AB69" s="540"/>
    </row>
    <row r="70" spans="1:28" ht="62.45" customHeight="1" thickBot="1" x14ac:dyDescent="0.25">
      <c r="A70" s="398"/>
      <c r="B70" s="374"/>
      <c r="C70" s="459"/>
      <c r="D70" s="530"/>
      <c r="E70" s="530"/>
      <c r="F70" s="530"/>
      <c r="G70" s="79" t="str">
        <f>'01-Mapa de riesgo-UO'!H68</f>
        <v>Baja calidad del reporte en los tres niveles de gestión del PDI</v>
      </c>
      <c r="H70" s="530"/>
      <c r="I70" s="500"/>
      <c r="J70" s="530"/>
      <c r="K70" s="545"/>
      <c r="L70" s="538"/>
      <c r="M70" s="80" t="str">
        <f>IF('01-Mapa de riesgo-UO'!R68="No existen", "No existe control para el riesgo",'01-Mapa de riesgo-UO'!V68)</f>
        <v>Comité del Sistema de Gerencia del PDI</v>
      </c>
      <c r="N70" s="80">
        <f>'01-Mapa de riesgo-UO'!AA68</f>
        <v>0</v>
      </c>
      <c r="O70" s="80" t="str">
        <f>'01-Mapa de riesgo-UO'!AF68</f>
        <v>Profesional Gerencia del Plan de Desarrollo Institucional</v>
      </c>
      <c r="P70" s="258" t="str">
        <f>'01-Mapa de riesgo-UO'!AK68</f>
        <v>Trimestral</v>
      </c>
      <c r="Q70" s="258" t="str">
        <f>'01-Mapa de riesgo-UO'!AO68</f>
        <v>Preventivo</v>
      </c>
      <c r="R70" s="533"/>
      <c r="S70" s="537"/>
      <c r="T70" s="537"/>
      <c r="U70" s="105" t="str">
        <f>'01-Mapa de riesgo-UO'!AV68</f>
        <v>COMPARTIR</v>
      </c>
      <c r="V70" s="105" t="str">
        <f>'01-Mapa de riesgo-UO'!AW68</f>
        <v>Proceso de calidad de información (cualitativo y cuantitativo), de los reportes realizados por las redes de trabajo del PDI</v>
      </c>
      <c r="W70" s="105" t="str">
        <f>'01-Mapa de riesgo-UO'!AY68</f>
        <v>Planeación (profesionales PDI)</v>
      </c>
      <c r="X70" s="260"/>
      <c r="Y70" s="260"/>
      <c r="Z70" s="260"/>
      <c r="AA70" s="260"/>
      <c r="AB70" s="540"/>
    </row>
    <row r="71" spans="1:28" ht="62.45" customHeight="1" x14ac:dyDescent="0.2">
      <c r="A71" s="473">
        <v>22</v>
      </c>
      <c r="B71" s="459" t="str">
        <f>'01-Mapa de riesgo-UO'!C69</f>
        <v>DIRECCIONAMIENTO_INSTITUCIONAL</v>
      </c>
      <c r="C71" s="486" t="str">
        <f>'01-Mapa de riesgo-UO'!E69</f>
        <v>PLANEACIÓN</v>
      </c>
      <c r="D71" s="530" t="str">
        <f>'01-Mapa de riesgo-UO'!I69</f>
        <v>Corrupción</v>
      </c>
      <c r="E71" s="530" t="str">
        <f>'01-Mapa de riesgo-UO'!J69</f>
        <v>Ejecución inadecuada de proyectos (contratos, Ordenes de servicios,  resoluciones,  proyectos de operación comercial)</v>
      </c>
      <c r="F71" s="530" t="str">
        <f>'01-Mapa de riesgo-UO'!K69</f>
        <v>Incumplimiento en la  ejecución de proyectos (contratos, Ordenes de servicios, resoluciones, proyectos de operación comercial) en el desarrollo y ejecución en cada una de sus etapas</v>
      </c>
      <c r="G71" s="79" t="str">
        <f>'01-Mapa de riesgo-UO'!H69</f>
        <v xml:space="preserve">Desconocimiento de los  procedimientos contractuales y proyectos especiales  </v>
      </c>
      <c r="H71" s="530" t="str">
        <f>'01-Mapa de riesgo-UO'!L69</f>
        <v>Hallazgos por parte de entes de control
Detrimiento patrimonial
Incumplimiento de resultados</v>
      </c>
      <c r="I71" s="500" t="str">
        <f>'01-Mapa de riesgo-UO'!AS69</f>
        <v>MODERADO</v>
      </c>
      <c r="J71" s="543" t="str">
        <f>'01-Mapa de riesgo-UO'!AT69</f>
        <v>Proyectos ejecutados inadecuadamente /Total proyectos ejecutados</v>
      </c>
      <c r="K71" s="544"/>
      <c r="L71" s="538"/>
      <c r="M71" s="80" t="str">
        <f>IF('01-Mapa de riesgo-UO'!R69="No existen", "No existe control para el riesgo",'01-Mapa de riesgo-UO'!V69)</f>
        <v>Realización de Tips informativos acerca de temas de contratación e interventoría</v>
      </c>
      <c r="N71" s="80">
        <f>'01-Mapa de riesgo-UO'!AA69</f>
        <v>0</v>
      </c>
      <c r="O71" s="80" t="str">
        <f>'01-Mapa de riesgo-UO'!AF69</f>
        <v>Contratista</v>
      </c>
      <c r="P71" s="258" t="str">
        <f>'01-Mapa de riesgo-UO'!AK69</f>
        <v>Bimestral</v>
      </c>
      <c r="Q71" s="258" t="str">
        <f>'01-Mapa de riesgo-UO'!AO69</f>
        <v>Preventivo</v>
      </c>
      <c r="R71" s="535" t="str">
        <f>'01-Mapa de riesgo-UO'!AQ69</f>
        <v>FUERTE</v>
      </c>
      <c r="S71" s="537"/>
      <c r="T71" s="537"/>
      <c r="U71" s="105" t="str">
        <f>'01-Mapa de riesgo-UO'!AV69</f>
        <v>REDUCIR</v>
      </c>
      <c r="V71" s="105" t="str">
        <f>'01-Mapa de riesgo-UO'!AW69</f>
        <v>Difusión de tips al interior de la Oficina acerca del tema contractual, de supervisión e interventoría</v>
      </c>
      <c r="W71" s="105">
        <f>'01-Mapa de riesgo-UO'!AY69</f>
        <v>0</v>
      </c>
      <c r="X71" s="260"/>
      <c r="Y71" s="260"/>
      <c r="Z71" s="260"/>
      <c r="AA71" s="260"/>
      <c r="AB71" s="539"/>
    </row>
    <row r="72" spans="1:28" ht="62.45" customHeight="1" x14ac:dyDescent="0.2">
      <c r="A72" s="398"/>
      <c r="B72" s="374"/>
      <c r="C72" s="528"/>
      <c r="D72" s="530"/>
      <c r="E72" s="530"/>
      <c r="F72" s="530"/>
      <c r="G72" s="79" t="str">
        <f>'01-Mapa de riesgo-UO'!H70</f>
        <v>Bajo nivel de seguimiento periódico en la ejecución de proyectos (contratos, Ordenes de servicios, proyectos de operación comercial)</v>
      </c>
      <c r="H72" s="530"/>
      <c r="I72" s="500"/>
      <c r="J72" s="530"/>
      <c r="K72" s="545"/>
      <c r="L72" s="538"/>
      <c r="M72" s="80" t="str">
        <f>IF('01-Mapa de riesgo-UO'!R70="No existen", "No existe control para el riesgo",'01-Mapa de riesgo-UO'!V70)</f>
        <v>Designación de un profesional de seguimiento y control como apoyo a la interventoría y supervisión de proyectos (verificación de productos)</v>
      </c>
      <c r="N72" s="80">
        <f>'01-Mapa de riesgo-UO'!AA70</f>
        <v>0</v>
      </c>
      <c r="O72" s="80" t="str">
        <f>'01-Mapa de riesgo-UO'!AF70</f>
        <v>Contratista</v>
      </c>
      <c r="P72" s="258" t="str">
        <f>'01-Mapa de riesgo-UO'!AK70</f>
        <v>Anual</v>
      </c>
      <c r="Q72" s="258" t="str">
        <f>'01-Mapa de riesgo-UO'!AO70</f>
        <v>Preventivo</v>
      </c>
      <c r="R72" s="532"/>
      <c r="S72" s="537"/>
      <c r="T72" s="537"/>
      <c r="U72" s="105">
        <f>'01-Mapa de riesgo-UO'!AV70</f>
        <v>0</v>
      </c>
      <c r="V72" s="105">
        <f>'01-Mapa de riesgo-UO'!AW70</f>
        <v>0</v>
      </c>
      <c r="W72" s="105">
        <f>'01-Mapa de riesgo-UO'!AY70</f>
        <v>0</v>
      </c>
      <c r="X72" s="260"/>
      <c r="Y72" s="260"/>
      <c r="Z72" s="260"/>
      <c r="AA72" s="260"/>
      <c r="AB72" s="540"/>
    </row>
    <row r="73" spans="1:28" ht="62.45" customHeight="1" thickBot="1" x14ac:dyDescent="0.25">
      <c r="A73" s="399"/>
      <c r="B73" s="375"/>
      <c r="C73" s="529"/>
      <c r="D73" s="546"/>
      <c r="E73" s="546"/>
      <c r="F73" s="546"/>
      <c r="G73" s="106" t="str">
        <f>'01-Mapa de riesgo-UO'!H71</f>
        <v xml:space="preserve">Desarticulación de los procedimientos institucionales para el desarrollo y ejecución en cada una de sus etapas </v>
      </c>
      <c r="H73" s="546"/>
      <c r="I73" s="520"/>
      <c r="J73" s="546"/>
      <c r="K73" s="547"/>
      <c r="L73" s="548"/>
      <c r="M73" s="107" t="str">
        <f>IF('01-Mapa de riesgo-UO'!R71="No existen", "No existe control para el riesgo",'01-Mapa de riesgo-UO'!V71)</f>
        <v>Se realiza la socialización del Flujograma de contratación</v>
      </c>
      <c r="N73" s="107">
        <f>'01-Mapa de riesgo-UO'!AA71</f>
        <v>0</v>
      </c>
      <c r="O73" s="107" t="str">
        <f>'01-Mapa de riesgo-UO'!AF71</f>
        <v>Contratista</v>
      </c>
      <c r="P73" s="259" t="str">
        <f>'01-Mapa de riesgo-UO'!AK71</f>
        <v>Anual</v>
      </c>
      <c r="Q73" s="259" t="str">
        <f>'01-Mapa de riesgo-UO'!AO71</f>
        <v>Preventivo</v>
      </c>
      <c r="R73" s="536"/>
      <c r="S73" s="542"/>
      <c r="T73" s="542"/>
      <c r="U73" s="108">
        <f>'01-Mapa de riesgo-UO'!AV71</f>
        <v>0</v>
      </c>
      <c r="V73" s="108">
        <f>'01-Mapa de riesgo-UO'!AW71</f>
        <v>0</v>
      </c>
      <c r="W73" s="108">
        <f>'01-Mapa de riesgo-UO'!AY71</f>
        <v>0</v>
      </c>
      <c r="X73" s="261"/>
      <c r="Y73" s="261"/>
      <c r="Z73" s="261"/>
      <c r="AA73" s="261"/>
      <c r="AB73" s="541"/>
    </row>
    <row r="74" spans="1:28" x14ac:dyDescent="0.2">
      <c r="A74" s="20"/>
      <c r="B74" s="20"/>
      <c r="C74" s="20"/>
      <c r="D74" s="21"/>
      <c r="E74" s="21"/>
      <c r="F74" s="21"/>
      <c r="G74" s="21"/>
      <c r="H74" s="21"/>
      <c r="I74" s="21"/>
      <c r="J74" s="20"/>
      <c r="K74" s="20"/>
      <c r="L74" s="20"/>
      <c r="M74" s="20"/>
      <c r="N74" s="20"/>
      <c r="O74" s="20"/>
      <c r="P74" s="20"/>
      <c r="Q74" s="20"/>
      <c r="R74" s="531"/>
      <c r="S74" s="20"/>
      <c r="T74" s="20"/>
      <c r="U74" s="20"/>
      <c r="V74" s="20"/>
      <c r="W74" s="20"/>
      <c r="X74" s="20"/>
      <c r="Y74" s="20"/>
      <c r="Z74" s="20"/>
      <c r="AA74" s="20"/>
      <c r="AB74" s="20"/>
    </row>
    <row r="75" spans="1:28" x14ac:dyDescent="0.2">
      <c r="A75" s="20"/>
      <c r="B75" s="20"/>
      <c r="C75" s="20"/>
      <c r="D75" s="21"/>
      <c r="E75" s="21"/>
      <c r="F75" s="21"/>
      <c r="G75" s="21"/>
      <c r="H75" s="21"/>
      <c r="I75" s="21"/>
      <c r="J75" s="20"/>
      <c r="K75" s="20"/>
      <c r="L75" s="20"/>
      <c r="M75" s="20"/>
      <c r="N75" s="20"/>
      <c r="O75" s="20"/>
      <c r="P75" s="20"/>
      <c r="Q75" s="20"/>
      <c r="R75" s="531"/>
      <c r="S75" s="20"/>
      <c r="T75" s="20"/>
      <c r="U75" s="20"/>
      <c r="V75" s="20"/>
      <c r="W75" s="20"/>
      <c r="X75" s="20"/>
      <c r="Y75" s="20"/>
      <c r="Z75" s="20"/>
      <c r="AA75" s="20"/>
      <c r="AB75" s="20"/>
    </row>
    <row r="76" spans="1:28" x14ac:dyDescent="0.2">
      <c r="A76" s="20"/>
      <c r="B76" s="20"/>
      <c r="C76" s="20"/>
      <c r="D76" s="21"/>
      <c r="E76" s="21"/>
      <c r="F76" s="21"/>
      <c r="G76" s="21"/>
      <c r="H76" s="21"/>
      <c r="I76" s="21"/>
      <c r="J76" s="20"/>
      <c r="K76" s="20"/>
      <c r="L76" s="20"/>
      <c r="M76" s="20"/>
      <c r="N76" s="20"/>
      <c r="O76" s="20"/>
      <c r="P76" s="20"/>
      <c r="Q76" s="20"/>
      <c r="R76" s="531"/>
      <c r="S76" s="20"/>
      <c r="T76" s="20"/>
      <c r="U76" s="20"/>
      <c r="V76" s="20"/>
      <c r="W76" s="20"/>
      <c r="X76" s="20"/>
      <c r="Y76" s="20"/>
      <c r="Z76" s="20"/>
      <c r="AA76" s="20"/>
      <c r="AB76" s="20"/>
    </row>
    <row r="77" spans="1:28" x14ac:dyDescent="0.2">
      <c r="A77" s="20"/>
      <c r="B77" s="20"/>
      <c r="C77" s="20"/>
      <c r="D77" s="21"/>
      <c r="E77" s="21"/>
      <c r="F77" s="21"/>
      <c r="G77" s="21"/>
      <c r="H77" s="21"/>
      <c r="I77" s="21"/>
      <c r="J77" s="20"/>
      <c r="K77" s="20"/>
      <c r="L77" s="20"/>
      <c r="M77" s="20"/>
      <c r="N77" s="20"/>
      <c r="O77" s="20"/>
      <c r="P77" s="20"/>
      <c r="Q77" s="20"/>
      <c r="R77" s="531"/>
      <c r="S77" s="20"/>
      <c r="T77" s="20"/>
      <c r="U77" s="20"/>
      <c r="V77" s="20"/>
      <c r="W77" s="20"/>
      <c r="X77" s="20"/>
      <c r="Y77" s="20"/>
      <c r="Z77" s="20"/>
      <c r="AA77" s="20"/>
      <c r="AB77" s="20"/>
    </row>
    <row r="78" spans="1:28" x14ac:dyDescent="0.2">
      <c r="A78" s="20"/>
      <c r="B78" s="20"/>
      <c r="C78" s="20"/>
      <c r="D78" s="21"/>
      <c r="E78" s="21"/>
      <c r="F78" s="21"/>
      <c r="G78" s="21"/>
      <c r="H78" s="21"/>
      <c r="I78" s="21"/>
      <c r="J78" s="20"/>
      <c r="K78" s="20"/>
      <c r="L78" s="20"/>
      <c r="M78" s="20"/>
      <c r="N78" s="20"/>
      <c r="O78" s="20"/>
      <c r="P78" s="20"/>
      <c r="Q78" s="20"/>
      <c r="R78" s="531"/>
      <c r="S78" s="20"/>
      <c r="T78" s="20"/>
      <c r="U78" s="20"/>
      <c r="V78" s="20"/>
      <c r="W78" s="20"/>
      <c r="X78" s="20"/>
      <c r="Y78" s="20"/>
      <c r="Z78" s="20"/>
      <c r="AA78" s="20"/>
      <c r="AB78" s="20"/>
    </row>
    <row r="79" spans="1:28" x14ac:dyDescent="0.2">
      <c r="A79" s="20"/>
      <c r="B79" s="20"/>
      <c r="C79" s="20"/>
      <c r="D79" s="21"/>
      <c r="E79" s="21"/>
      <c r="F79" s="21"/>
      <c r="G79" s="21"/>
      <c r="H79" s="21"/>
      <c r="I79" s="21"/>
      <c r="J79" s="20"/>
      <c r="K79" s="20"/>
      <c r="L79" s="20"/>
      <c r="M79" s="20"/>
      <c r="N79" s="20"/>
      <c r="O79" s="20"/>
      <c r="P79" s="20"/>
      <c r="Q79" s="20"/>
      <c r="R79" s="531"/>
      <c r="S79" s="20"/>
      <c r="T79" s="20"/>
      <c r="U79" s="20"/>
      <c r="V79" s="20"/>
      <c r="W79" s="20"/>
      <c r="X79" s="20"/>
      <c r="Y79" s="20"/>
      <c r="Z79" s="20"/>
      <c r="AA79" s="20"/>
      <c r="AB79" s="20"/>
    </row>
    <row r="80" spans="1:28" x14ac:dyDescent="0.2">
      <c r="A80" s="20"/>
      <c r="B80" s="20"/>
      <c r="C80" s="20"/>
      <c r="D80" s="21"/>
      <c r="E80" s="21"/>
      <c r="F80" s="21"/>
      <c r="G80" s="21"/>
      <c r="H80" s="21"/>
      <c r="I80" s="21"/>
      <c r="J80" s="20"/>
      <c r="K80" s="20"/>
      <c r="L80" s="20"/>
      <c r="M80" s="20"/>
      <c r="N80" s="20"/>
      <c r="O80" s="20"/>
      <c r="P80" s="20"/>
      <c r="Q80" s="20"/>
      <c r="R80" s="531"/>
      <c r="S80" s="20"/>
      <c r="T80" s="20"/>
      <c r="U80" s="20"/>
      <c r="V80" s="20"/>
      <c r="W80" s="20"/>
      <c r="X80" s="20"/>
      <c r="Y80" s="20"/>
      <c r="Z80" s="20"/>
      <c r="AA80" s="20"/>
      <c r="AB80" s="20"/>
    </row>
    <row r="81" spans="1:28" x14ac:dyDescent="0.2">
      <c r="A81" s="20"/>
      <c r="B81" s="20"/>
      <c r="C81" s="20"/>
      <c r="D81" s="21"/>
      <c r="E81" s="21"/>
      <c r="F81" s="21"/>
      <c r="G81" s="21"/>
      <c r="H81" s="21"/>
      <c r="I81" s="21"/>
      <c r="J81" s="20"/>
      <c r="K81" s="20"/>
      <c r="L81" s="20"/>
      <c r="M81" s="20"/>
      <c r="N81" s="20"/>
      <c r="O81" s="20"/>
      <c r="P81" s="20"/>
      <c r="Q81" s="20"/>
      <c r="R81" s="531"/>
      <c r="S81" s="20"/>
      <c r="T81" s="20"/>
      <c r="U81" s="20"/>
      <c r="V81" s="20"/>
      <c r="W81" s="20"/>
      <c r="X81" s="20"/>
      <c r="Y81" s="20"/>
      <c r="Z81" s="20"/>
      <c r="AA81" s="20"/>
      <c r="AB81" s="20"/>
    </row>
    <row r="82" spans="1:28" x14ac:dyDescent="0.2">
      <c r="A82" s="20"/>
      <c r="B82" s="20"/>
      <c r="C82" s="20"/>
      <c r="D82" s="21"/>
      <c r="E82" s="21"/>
      <c r="F82" s="21"/>
      <c r="G82" s="21"/>
      <c r="H82" s="21"/>
      <c r="I82" s="21"/>
      <c r="J82" s="20"/>
      <c r="K82" s="20"/>
      <c r="L82" s="20"/>
      <c r="M82" s="20"/>
      <c r="N82" s="20"/>
      <c r="O82" s="20"/>
      <c r="P82" s="20"/>
      <c r="Q82" s="20"/>
      <c r="R82" s="531"/>
      <c r="S82" s="20"/>
      <c r="T82" s="20"/>
      <c r="U82" s="20"/>
      <c r="V82" s="20"/>
      <c r="W82" s="20"/>
      <c r="X82" s="20"/>
      <c r="Y82" s="20"/>
      <c r="Z82" s="20"/>
      <c r="AA82" s="20"/>
      <c r="AB82" s="20"/>
    </row>
    <row r="83" spans="1:28" x14ac:dyDescent="0.2">
      <c r="A83" s="20"/>
      <c r="B83" s="20"/>
      <c r="C83" s="20"/>
      <c r="D83" s="21"/>
      <c r="E83" s="21"/>
      <c r="F83" s="21"/>
      <c r="G83" s="21"/>
      <c r="H83" s="21"/>
      <c r="I83" s="21"/>
      <c r="J83" s="20"/>
      <c r="K83" s="20"/>
      <c r="L83" s="20"/>
      <c r="M83" s="20"/>
      <c r="N83" s="20"/>
      <c r="O83" s="20"/>
      <c r="P83" s="20"/>
      <c r="Q83" s="20"/>
      <c r="R83" s="532" t="e">
        <f>'01-Mapa de riesgo-UO'!#REF!</f>
        <v>#REF!</v>
      </c>
      <c r="S83" s="20"/>
      <c r="T83" s="20"/>
      <c r="U83" s="20"/>
      <c r="V83" s="20"/>
      <c r="W83" s="20"/>
      <c r="X83" s="20"/>
      <c r="Y83" s="20"/>
      <c r="Z83" s="20"/>
      <c r="AA83" s="20"/>
      <c r="AB83" s="20"/>
    </row>
    <row r="84" spans="1:28" x14ac:dyDescent="0.2">
      <c r="A84" s="20"/>
      <c r="B84" s="20"/>
      <c r="C84" s="20"/>
      <c r="D84" s="21"/>
      <c r="E84" s="21"/>
      <c r="F84" s="21"/>
      <c r="G84" s="21"/>
      <c r="H84" s="21"/>
      <c r="I84" s="21"/>
      <c r="J84" s="20"/>
      <c r="K84" s="20"/>
      <c r="L84" s="20"/>
      <c r="M84" s="20"/>
      <c r="N84" s="20"/>
      <c r="O84" s="20"/>
      <c r="P84" s="20"/>
      <c r="Q84" s="20"/>
      <c r="R84" s="532"/>
      <c r="S84" s="20"/>
      <c r="T84" s="20"/>
      <c r="U84" s="20"/>
      <c r="V84" s="20"/>
      <c r="W84" s="20"/>
      <c r="X84" s="20"/>
      <c r="Y84" s="20"/>
      <c r="Z84" s="20"/>
      <c r="AA84" s="20"/>
      <c r="AB84" s="20"/>
    </row>
    <row r="85" spans="1:28" x14ac:dyDescent="0.2">
      <c r="A85" s="20"/>
      <c r="B85" s="20"/>
      <c r="C85" s="20"/>
      <c r="D85" s="21"/>
      <c r="E85" s="21"/>
      <c r="F85" s="21"/>
      <c r="G85" s="21"/>
      <c r="H85" s="21"/>
      <c r="I85" s="21"/>
      <c r="J85" s="20"/>
      <c r="K85" s="20"/>
      <c r="L85" s="20"/>
      <c r="M85" s="20"/>
      <c r="N85" s="20"/>
      <c r="O85" s="20"/>
      <c r="P85" s="20"/>
      <c r="Q85" s="20"/>
      <c r="R85" s="533"/>
      <c r="S85" s="20"/>
      <c r="T85" s="20"/>
      <c r="U85" s="20"/>
      <c r="V85" s="20"/>
      <c r="W85" s="20"/>
      <c r="X85" s="20"/>
      <c r="Y85" s="20"/>
      <c r="Z85" s="20"/>
      <c r="AA85" s="20"/>
      <c r="AB85" s="20"/>
    </row>
    <row r="86" spans="1:28" x14ac:dyDescent="0.2">
      <c r="A86" s="20"/>
      <c r="B86" s="20"/>
      <c r="C86" s="20"/>
      <c r="D86" s="21"/>
      <c r="E86" s="21"/>
      <c r="F86" s="21"/>
      <c r="G86" s="21"/>
      <c r="H86" s="21"/>
      <c r="I86" s="21"/>
      <c r="J86" s="20"/>
      <c r="K86" s="20"/>
      <c r="L86" s="20"/>
      <c r="M86" s="20"/>
      <c r="N86" s="20"/>
      <c r="O86" s="20"/>
      <c r="P86" s="20"/>
      <c r="Q86" s="20"/>
      <c r="R86" s="20"/>
      <c r="S86" s="20"/>
      <c r="T86" s="20"/>
      <c r="U86" s="20"/>
      <c r="V86" s="20"/>
      <c r="W86" s="20"/>
      <c r="X86" s="20"/>
      <c r="Y86" s="20"/>
      <c r="Z86" s="20"/>
      <c r="AA86" s="20"/>
      <c r="AB86" s="20"/>
    </row>
    <row r="87" spans="1:28" x14ac:dyDescent="0.2">
      <c r="A87" s="20"/>
      <c r="B87" s="20"/>
      <c r="C87" s="20"/>
      <c r="D87" s="21"/>
      <c r="E87" s="21"/>
      <c r="F87" s="21"/>
      <c r="G87" s="21"/>
      <c r="H87" s="21"/>
      <c r="I87" s="21"/>
      <c r="J87" s="20"/>
      <c r="K87" s="20"/>
      <c r="L87" s="20"/>
      <c r="M87" s="20"/>
      <c r="N87" s="20"/>
      <c r="O87" s="20"/>
      <c r="P87" s="20"/>
      <c r="Q87" s="20"/>
      <c r="R87" s="20"/>
      <c r="S87" s="20"/>
      <c r="T87" s="20"/>
      <c r="U87" s="20"/>
      <c r="V87" s="20"/>
      <c r="W87" s="20"/>
      <c r="X87" s="20"/>
      <c r="Y87" s="20"/>
      <c r="Z87" s="20"/>
      <c r="AA87" s="20"/>
      <c r="AB87" s="20"/>
    </row>
    <row r="88" spans="1:28" x14ac:dyDescent="0.2">
      <c r="A88" s="20"/>
      <c r="B88" s="20"/>
      <c r="C88" s="20"/>
      <c r="D88" s="21"/>
      <c r="E88" s="21"/>
      <c r="F88" s="21"/>
      <c r="G88" s="21"/>
      <c r="H88" s="21"/>
      <c r="I88" s="21"/>
      <c r="J88" s="20"/>
      <c r="K88" s="20"/>
      <c r="L88" s="20"/>
      <c r="M88" s="20"/>
      <c r="N88" s="20"/>
      <c r="O88" s="20"/>
      <c r="P88" s="20"/>
      <c r="Q88" s="20"/>
      <c r="R88" s="20"/>
      <c r="S88" s="20"/>
      <c r="T88" s="20"/>
      <c r="U88" s="20"/>
      <c r="V88" s="20"/>
      <c r="W88" s="20"/>
      <c r="X88" s="20"/>
      <c r="Y88" s="20"/>
      <c r="Z88" s="20"/>
      <c r="AA88" s="20"/>
      <c r="AB88" s="20"/>
    </row>
    <row r="89" spans="1:28" x14ac:dyDescent="0.2">
      <c r="A89" s="20"/>
      <c r="B89" s="20"/>
      <c r="C89" s="20"/>
      <c r="D89" s="21"/>
      <c r="E89" s="21"/>
      <c r="F89" s="21"/>
      <c r="G89" s="21"/>
      <c r="H89" s="21"/>
      <c r="I89" s="21"/>
      <c r="J89" s="20"/>
      <c r="K89" s="20"/>
      <c r="L89" s="20"/>
      <c r="M89" s="20"/>
      <c r="N89" s="20"/>
      <c r="O89" s="20"/>
      <c r="P89" s="20"/>
      <c r="Q89" s="20"/>
      <c r="R89" s="20"/>
      <c r="S89" s="20"/>
      <c r="T89" s="20"/>
      <c r="U89" s="20"/>
      <c r="V89" s="20"/>
      <c r="W89" s="20"/>
      <c r="X89" s="20"/>
      <c r="Y89" s="20"/>
      <c r="Z89" s="20"/>
      <c r="AA89" s="20"/>
      <c r="AB89" s="20"/>
    </row>
    <row r="90" spans="1:28" x14ac:dyDescent="0.2">
      <c r="A90" s="20"/>
      <c r="B90" s="20"/>
      <c r="C90" s="20"/>
      <c r="D90" s="21"/>
      <c r="E90" s="21"/>
      <c r="F90" s="21"/>
      <c r="G90" s="21"/>
      <c r="H90" s="21"/>
      <c r="I90" s="21"/>
      <c r="J90" s="20"/>
      <c r="K90" s="20"/>
      <c r="L90" s="20"/>
      <c r="M90" s="20"/>
      <c r="N90" s="20"/>
      <c r="O90" s="20"/>
      <c r="P90" s="20"/>
      <c r="Q90" s="20"/>
      <c r="R90" s="20"/>
      <c r="S90" s="20"/>
      <c r="T90" s="20"/>
      <c r="U90" s="20"/>
      <c r="V90" s="20"/>
      <c r="W90" s="20"/>
      <c r="X90" s="20"/>
      <c r="Y90" s="20"/>
      <c r="Z90" s="20"/>
      <c r="AA90" s="20"/>
      <c r="AB90" s="20"/>
    </row>
    <row r="91" spans="1:28" x14ac:dyDescent="0.2">
      <c r="A91" s="20"/>
      <c r="B91" s="20"/>
      <c r="C91" s="20"/>
      <c r="D91" s="21"/>
      <c r="E91" s="21"/>
      <c r="F91" s="21"/>
      <c r="G91" s="21"/>
      <c r="H91" s="21"/>
      <c r="I91" s="21"/>
      <c r="J91" s="20"/>
      <c r="K91" s="20"/>
      <c r="L91" s="20"/>
      <c r="M91" s="20"/>
      <c r="N91" s="20"/>
      <c r="O91" s="20"/>
      <c r="P91" s="20"/>
      <c r="Q91" s="20"/>
      <c r="R91" s="20"/>
      <c r="S91" s="20"/>
      <c r="T91" s="20"/>
      <c r="U91" s="20"/>
      <c r="V91" s="20"/>
      <c r="W91" s="20"/>
      <c r="X91" s="20"/>
      <c r="Y91" s="20"/>
      <c r="Z91" s="20"/>
      <c r="AA91" s="20"/>
      <c r="AB91" s="20"/>
    </row>
    <row r="92" spans="1:28" x14ac:dyDescent="0.2">
      <c r="A92" s="20"/>
      <c r="B92" s="20"/>
      <c r="C92" s="20"/>
      <c r="D92" s="21"/>
      <c r="E92" s="21"/>
      <c r="F92" s="21"/>
      <c r="G92" s="21"/>
      <c r="H92" s="21"/>
      <c r="I92" s="21"/>
      <c r="J92" s="20"/>
      <c r="K92" s="20"/>
      <c r="L92" s="20"/>
      <c r="M92" s="20"/>
      <c r="N92" s="20"/>
      <c r="O92" s="20"/>
      <c r="P92" s="20"/>
      <c r="Q92" s="20"/>
      <c r="R92" s="20"/>
      <c r="S92" s="20"/>
      <c r="T92" s="20"/>
      <c r="U92" s="20"/>
      <c r="V92" s="20"/>
      <c r="W92" s="20"/>
      <c r="X92" s="20"/>
      <c r="Y92" s="20"/>
      <c r="Z92" s="20"/>
      <c r="AA92" s="20"/>
      <c r="AB92" s="20"/>
    </row>
    <row r="93" spans="1:28" x14ac:dyDescent="0.2">
      <c r="A93" s="20"/>
      <c r="B93" s="20"/>
      <c r="C93" s="20"/>
      <c r="D93" s="21"/>
      <c r="E93" s="21"/>
      <c r="F93" s="21"/>
      <c r="G93" s="21"/>
      <c r="H93" s="21"/>
      <c r="I93" s="21"/>
      <c r="J93" s="20"/>
      <c r="K93" s="20"/>
      <c r="L93" s="20"/>
      <c r="M93" s="20"/>
      <c r="N93" s="20"/>
      <c r="O93" s="20"/>
      <c r="P93" s="20"/>
      <c r="Q93" s="20"/>
      <c r="R93" s="20"/>
      <c r="S93" s="20"/>
      <c r="T93" s="20"/>
      <c r="U93" s="20"/>
      <c r="V93" s="20"/>
      <c r="W93" s="20"/>
      <c r="X93" s="20"/>
      <c r="Y93" s="20"/>
      <c r="Z93" s="20"/>
      <c r="AA93" s="20"/>
      <c r="AB93" s="20"/>
    </row>
    <row r="94" spans="1:28" x14ac:dyDescent="0.2">
      <c r="A94" s="20"/>
      <c r="B94" s="20"/>
      <c r="C94" s="20"/>
      <c r="D94" s="21"/>
      <c r="E94" s="21"/>
      <c r="F94" s="21"/>
      <c r="G94" s="21"/>
      <c r="H94" s="21"/>
      <c r="I94" s="21"/>
      <c r="J94" s="20"/>
      <c r="K94" s="20"/>
      <c r="L94" s="20"/>
      <c r="M94" s="20"/>
      <c r="N94" s="20"/>
      <c r="O94" s="20"/>
      <c r="P94" s="20"/>
      <c r="Q94" s="20"/>
      <c r="R94" s="20"/>
      <c r="S94" s="20"/>
      <c r="T94" s="20"/>
      <c r="U94" s="20"/>
      <c r="V94" s="20"/>
      <c r="W94" s="20"/>
      <c r="X94" s="20"/>
      <c r="Y94" s="20"/>
      <c r="Z94" s="20"/>
      <c r="AA94" s="20"/>
      <c r="AB94" s="20"/>
    </row>
    <row r="95" spans="1:28" x14ac:dyDescent="0.2">
      <c r="A95" s="20"/>
      <c r="B95" s="20"/>
      <c r="C95" s="20"/>
      <c r="D95" s="21"/>
      <c r="E95" s="21"/>
      <c r="F95" s="21"/>
      <c r="G95" s="21"/>
      <c r="H95" s="21"/>
      <c r="I95" s="21"/>
      <c r="J95" s="20"/>
      <c r="K95" s="20"/>
      <c r="L95" s="20"/>
      <c r="M95" s="20"/>
      <c r="N95" s="20"/>
      <c r="O95" s="20"/>
      <c r="P95" s="20"/>
      <c r="Q95" s="20"/>
      <c r="R95" s="20"/>
      <c r="S95" s="20"/>
      <c r="T95" s="20"/>
      <c r="U95" s="20"/>
      <c r="V95" s="20"/>
      <c r="W95" s="20"/>
      <c r="X95" s="20"/>
      <c r="Y95" s="20"/>
      <c r="Z95" s="20"/>
      <c r="AA95" s="20"/>
      <c r="AB95" s="20"/>
    </row>
    <row r="96" spans="1:28" x14ac:dyDescent="0.2">
      <c r="A96" s="20"/>
      <c r="B96" s="20"/>
      <c r="C96" s="20"/>
      <c r="D96" s="21"/>
      <c r="E96" s="21"/>
      <c r="F96" s="21"/>
      <c r="G96" s="21"/>
      <c r="H96" s="21"/>
      <c r="I96" s="21"/>
      <c r="J96" s="20"/>
      <c r="K96" s="20"/>
      <c r="L96" s="20"/>
      <c r="M96" s="20"/>
      <c r="N96" s="20"/>
      <c r="O96" s="20"/>
      <c r="P96" s="20"/>
      <c r="Q96" s="20"/>
      <c r="R96" s="20"/>
      <c r="S96" s="20"/>
      <c r="T96" s="20"/>
      <c r="U96" s="20"/>
      <c r="V96" s="20"/>
      <c r="W96" s="20"/>
      <c r="X96" s="20"/>
      <c r="Y96" s="20"/>
      <c r="Z96" s="20"/>
      <c r="AA96" s="20"/>
      <c r="AB96" s="20"/>
    </row>
    <row r="97" spans="1:28" x14ac:dyDescent="0.2">
      <c r="A97" s="20"/>
      <c r="B97" s="20"/>
      <c r="C97" s="20"/>
      <c r="D97" s="21"/>
      <c r="E97" s="21"/>
      <c r="F97" s="21"/>
      <c r="G97" s="21"/>
      <c r="H97" s="21"/>
      <c r="I97" s="21"/>
      <c r="J97" s="20"/>
      <c r="K97" s="20"/>
      <c r="L97" s="20"/>
      <c r="M97" s="20"/>
      <c r="N97" s="20"/>
      <c r="O97" s="20"/>
      <c r="P97" s="20"/>
      <c r="Q97" s="20"/>
      <c r="R97" s="20"/>
      <c r="S97" s="20"/>
      <c r="T97" s="20"/>
      <c r="U97" s="20"/>
      <c r="V97" s="20"/>
      <c r="W97" s="20"/>
      <c r="X97" s="20"/>
      <c r="Y97" s="20"/>
      <c r="Z97" s="20"/>
      <c r="AA97" s="20"/>
      <c r="AB97" s="20"/>
    </row>
    <row r="98" spans="1:28" x14ac:dyDescent="0.2">
      <c r="A98" s="20"/>
      <c r="B98" s="20"/>
      <c r="C98" s="20"/>
      <c r="D98" s="21"/>
      <c r="E98" s="21"/>
      <c r="F98" s="21"/>
      <c r="G98" s="21"/>
      <c r="H98" s="21"/>
      <c r="I98" s="21"/>
      <c r="J98" s="20"/>
      <c r="K98" s="20"/>
      <c r="L98" s="20"/>
      <c r="M98" s="20"/>
      <c r="N98" s="20"/>
      <c r="O98" s="20"/>
      <c r="P98" s="20"/>
      <c r="Q98" s="20"/>
      <c r="R98" s="20"/>
      <c r="S98" s="20"/>
      <c r="T98" s="20"/>
      <c r="U98" s="20"/>
      <c r="V98" s="20"/>
      <c r="W98" s="20"/>
      <c r="X98" s="20"/>
      <c r="Y98" s="20"/>
      <c r="Z98" s="20"/>
      <c r="AA98" s="20"/>
      <c r="AB98" s="20"/>
    </row>
    <row r="99" spans="1:28" x14ac:dyDescent="0.2">
      <c r="A99" s="20"/>
      <c r="B99" s="20"/>
      <c r="C99" s="20"/>
      <c r="D99" s="21"/>
      <c r="E99" s="21"/>
      <c r="F99" s="21"/>
      <c r="G99" s="21"/>
      <c r="H99" s="21"/>
      <c r="I99" s="21"/>
      <c r="J99" s="20"/>
      <c r="K99" s="20"/>
      <c r="L99" s="20"/>
      <c r="M99" s="20"/>
      <c r="N99" s="20"/>
      <c r="O99" s="20"/>
      <c r="P99" s="20"/>
      <c r="Q99" s="20"/>
      <c r="R99" s="20"/>
      <c r="S99" s="20"/>
      <c r="T99" s="20"/>
      <c r="U99" s="20"/>
      <c r="V99" s="20"/>
      <c r="W99" s="20"/>
      <c r="X99" s="20"/>
      <c r="Y99" s="20"/>
      <c r="Z99" s="20"/>
      <c r="AA99" s="20"/>
      <c r="AB99" s="20"/>
    </row>
    <row r="100" spans="1:28" x14ac:dyDescent="0.2">
      <c r="A100" s="20"/>
      <c r="B100" s="20"/>
      <c r="C100" s="20"/>
      <c r="D100" s="21"/>
      <c r="E100" s="21"/>
      <c r="F100" s="21"/>
      <c r="G100" s="21"/>
      <c r="H100" s="21"/>
      <c r="I100" s="21"/>
      <c r="J100" s="20"/>
      <c r="K100" s="20"/>
      <c r="L100" s="20"/>
      <c r="M100" s="20"/>
      <c r="N100" s="20"/>
      <c r="O100" s="20"/>
      <c r="P100" s="20"/>
      <c r="Q100" s="20"/>
      <c r="R100" s="20"/>
      <c r="S100" s="20"/>
      <c r="T100" s="20"/>
      <c r="U100" s="20"/>
      <c r="V100" s="20"/>
      <c r="W100" s="20"/>
      <c r="X100" s="20"/>
      <c r="Y100" s="20"/>
      <c r="Z100" s="20"/>
      <c r="AA100" s="20"/>
      <c r="AB100" s="20"/>
    </row>
    <row r="101" spans="1:28" x14ac:dyDescent="0.2">
      <c r="A101" s="20"/>
      <c r="B101" s="20"/>
      <c r="C101" s="20"/>
      <c r="D101" s="21"/>
      <c r="E101" s="21"/>
      <c r="F101" s="21"/>
      <c r="G101" s="21"/>
      <c r="H101" s="21"/>
      <c r="I101" s="21"/>
      <c r="J101" s="20"/>
      <c r="K101" s="20"/>
      <c r="L101" s="20"/>
      <c r="M101" s="20"/>
      <c r="N101" s="20"/>
      <c r="O101" s="20"/>
      <c r="P101" s="20"/>
      <c r="Q101" s="20"/>
      <c r="R101" s="20"/>
      <c r="S101" s="20"/>
      <c r="T101" s="20"/>
      <c r="U101" s="20"/>
      <c r="V101" s="20"/>
      <c r="W101" s="20"/>
      <c r="X101" s="20"/>
      <c r="Y101" s="20"/>
      <c r="Z101" s="20"/>
      <c r="AA101" s="20"/>
      <c r="AB101" s="20"/>
    </row>
    <row r="102" spans="1:28" x14ac:dyDescent="0.2">
      <c r="A102" s="20"/>
      <c r="B102" s="20"/>
      <c r="C102" s="20"/>
      <c r="D102" s="21"/>
      <c r="E102" s="21"/>
      <c r="F102" s="21"/>
      <c r="G102" s="21"/>
      <c r="H102" s="21"/>
      <c r="I102" s="21"/>
      <c r="J102" s="20"/>
      <c r="K102" s="20"/>
      <c r="L102" s="20"/>
      <c r="M102" s="20"/>
      <c r="N102" s="20"/>
      <c r="O102" s="20"/>
      <c r="P102" s="20"/>
      <c r="Q102" s="20"/>
      <c r="R102" s="20"/>
      <c r="S102" s="20"/>
      <c r="T102" s="20"/>
      <c r="U102" s="20"/>
      <c r="V102" s="20"/>
      <c r="W102" s="20"/>
      <c r="X102" s="20"/>
      <c r="Y102" s="20"/>
      <c r="Z102" s="20"/>
      <c r="AA102" s="20"/>
      <c r="AB102" s="20"/>
    </row>
    <row r="103" spans="1:28" x14ac:dyDescent="0.2">
      <c r="A103" s="20"/>
      <c r="B103" s="20"/>
      <c r="C103" s="20"/>
      <c r="D103" s="21"/>
      <c r="E103" s="21"/>
      <c r="F103" s="21"/>
      <c r="G103" s="21"/>
      <c r="H103" s="21"/>
      <c r="I103" s="21"/>
      <c r="J103" s="20"/>
      <c r="K103" s="20"/>
      <c r="L103" s="20"/>
      <c r="M103" s="20"/>
      <c r="N103" s="20"/>
      <c r="O103" s="20"/>
      <c r="P103" s="20"/>
      <c r="Q103" s="20"/>
      <c r="R103" s="20"/>
      <c r="S103" s="20"/>
      <c r="T103" s="20"/>
      <c r="U103" s="20"/>
      <c r="V103" s="20"/>
      <c r="W103" s="20"/>
      <c r="X103" s="20"/>
      <c r="Y103" s="20"/>
      <c r="Z103" s="20"/>
      <c r="AA103" s="20"/>
      <c r="AB103" s="20"/>
    </row>
    <row r="104" spans="1:28" x14ac:dyDescent="0.2">
      <c r="A104" s="20"/>
      <c r="B104" s="20"/>
      <c r="C104" s="20"/>
      <c r="D104" s="21"/>
      <c r="E104" s="21"/>
      <c r="F104" s="21"/>
      <c r="G104" s="21"/>
      <c r="H104" s="21"/>
      <c r="I104" s="21"/>
      <c r="J104" s="20"/>
      <c r="K104" s="20"/>
      <c r="L104" s="20"/>
      <c r="M104" s="20"/>
      <c r="N104" s="20"/>
      <c r="O104" s="20"/>
      <c r="P104" s="20"/>
      <c r="Q104" s="20"/>
      <c r="R104" s="20"/>
      <c r="S104" s="20"/>
      <c r="T104" s="20"/>
      <c r="U104" s="20"/>
      <c r="V104" s="20"/>
      <c r="W104" s="20"/>
      <c r="X104" s="20"/>
      <c r="Y104" s="20"/>
      <c r="Z104" s="20"/>
      <c r="AA104" s="20"/>
      <c r="AB104" s="20"/>
    </row>
    <row r="105" spans="1:28" x14ac:dyDescent="0.2">
      <c r="A105" s="20"/>
      <c r="B105" s="20"/>
      <c r="C105" s="20"/>
      <c r="D105" s="21"/>
      <c r="E105" s="21"/>
      <c r="F105" s="21"/>
      <c r="G105" s="21"/>
      <c r="H105" s="21"/>
      <c r="I105" s="21"/>
      <c r="J105" s="20"/>
      <c r="K105" s="20"/>
      <c r="L105" s="20"/>
      <c r="M105" s="20"/>
      <c r="N105" s="20"/>
      <c r="O105" s="20"/>
      <c r="P105" s="20"/>
      <c r="Q105" s="20"/>
      <c r="R105" s="20"/>
      <c r="S105" s="20"/>
      <c r="T105" s="20"/>
      <c r="U105" s="20"/>
      <c r="V105" s="20"/>
      <c r="W105" s="20"/>
      <c r="X105" s="20"/>
      <c r="Y105" s="20"/>
      <c r="Z105" s="20"/>
      <c r="AA105" s="20"/>
      <c r="AB105" s="20"/>
    </row>
    <row r="106" spans="1:28" x14ac:dyDescent="0.2">
      <c r="A106" s="20"/>
      <c r="B106" s="20"/>
      <c r="C106" s="20"/>
      <c r="D106" s="21"/>
      <c r="E106" s="21"/>
      <c r="F106" s="21"/>
      <c r="G106" s="21"/>
      <c r="H106" s="21"/>
      <c r="I106" s="21"/>
      <c r="J106" s="20"/>
      <c r="K106" s="20"/>
      <c r="L106" s="20"/>
      <c r="M106" s="20"/>
      <c r="N106" s="20"/>
      <c r="O106" s="20"/>
      <c r="P106" s="20"/>
      <c r="Q106" s="20"/>
      <c r="R106" s="20"/>
      <c r="S106" s="20"/>
      <c r="T106" s="20"/>
      <c r="U106" s="20"/>
      <c r="V106" s="20"/>
      <c r="W106" s="20"/>
      <c r="X106" s="20"/>
      <c r="Y106" s="20"/>
      <c r="Z106" s="20"/>
      <c r="AA106" s="20"/>
      <c r="AB106" s="20"/>
    </row>
    <row r="107" spans="1:28" x14ac:dyDescent="0.2">
      <c r="A107" s="20"/>
      <c r="B107" s="20"/>
      <c r="C107" s="20"/>
      <c r="D107" s="21"/>
      <c r="E107" s="21"/>
      <c r="F107" s="21"/>
      <c r="G107" s="21"/>
      <c r="H107" s="21"/>
      <c r="I107" s="21"/>
      <c r="J107" s="20"/>
      <c r="K107" s="20"/>
      <c r="L107" s="20"/>
      <c r="M107" s="20"/>
      <c r="N107" s="20"/>
      <c r="O107" s="20"/>
      <c r="P107" s="20"/>
      <c r="Q107" s="20"/>
      <c r="R107" s="20"/>
      <c r="S107" s="20"/>
      <c r="T107" s="20"/>
      <c r="U107" s="20"/>
      <c r="V107" s="20"/>
      <c r="W107" s="20"/>
      <c r="X107" s="20"/>
      <c r="Y107" s="20"/>
      <c r="Z107" s="20"/>
      <c r="AA107" s="20"/>
      <c r="AB107" s="20"/>
    </row>
    <row r="108" spans="1:28" x14ac:dyDescent="0.2">
      <c r="A108" s="20"/>
      <c r="B108" s="20"/>
      <c r="C108" s="20"/>
      <c r="D108" s="21"/>
      <c r="E108" s="21"/>
      <c r="F108" s="21"/>
      <c r="G108" s="21"/>
      <c r="H108" s="21"/>
      <c r="I108" s="21"/>
      <c r="J108" s="20"/>
      <c r="K108" s="20"/>
      <c r="L108" s="20"/>
      <c r="M108" s="20"/>
      <c r="N108" s="20"/>
      <c r="O108" s="20"/>
      <c r="P108" s="20"/>
      <c r="Q108" s="20"/>
      <c r="R108" s="20"/>
      <c r="S108" s="20"/>
      <c r="T108" s="20"/>
      <c r="U108" s="20"/>
      <c r="V108" s="20"/>
      <c r="W108" s="20"/>
      <c r="X108" s="20"/>
      <c r="Y108" s="20"/>
      <c r="Z108" s="20"/>
      <c r="AA108" s="20"/>
      <c r="AB108" s="20"/>
    </row>
    <row r="109" spans="1:28" x14ac:dyDescent="0.2">
      <c r="A109" s="20"/>
      <c r="B109" s="20"/>
      <c r="C109" s="20"/>
      <c r="D109" s="21"/>
      <c r="E109" s="21"/>
      <c r="F109" s="21"/>
      <c r="G109" s="21"/>
      <c r="H109" s="21"/>
      <c r="I109" s="21"/>
      <c r="J109" s="20"/>
      <c r="K109" s="20"/>
      <c r="L109" s="20"/>
      <c r="M109" s="20"/>
      <c r="N109" s="20"/>
      <c r="O109" s="20"/>
      <c r="P109" s="20"/>
      <c r="Q109" s="20"/>
      <c r="R109" s="20"/>
      <c r="S109" s="20"/>
      <c r="T109" s="20"/>
      <c r="U109" s="20"/>
      <c r="V109" s="20"/>
      <c r="W109" s="20"/>
      <c r="X109" s="20"/>
      <c r="Y109" s="20"/>
      <c r="Z109" s="20"/>
      <c r="AA109" s="20"/>
      <c r="AB109" s="20"/>
    </row>
    <row r="110" spans="1:28" x14ac:dyDescent="0.2">
      <c r="A110" s="20"/>
      <c r="B110" s="20"/>
      <c r="C110" s="20"/>
      <c r="D110" s="21"/>
      <c r="E110" s="21"/>
      <c r="F110" s="21"/>
      <c r="G110" s="21"/>
      <c r="H110" s="21"/>
      <c r="I110" s="21"/>
      <c r="J110" s="20"/>
      <c r="K110" s="20"/>
      <c r="L110" s="20"/>
      <c r="M110" s="20"/>
      <c r="N110" s="20"/>
      <c r="O110" s="20"/>
      <c r="P110" s="20"/>
      <c r="Q110" s="20"/>
      <c r="R110" s="20"/>
      <c r="S110" s="20"/>
      <c r="T110" s="20"/>
      <c r="U110" s="20"/>
      <c r="V110" s="20"/>
      <c r="W110" s="20"/>
      <c r="X110" s="20"/>
      <c r="Y110" s="20"/>
      <c r="Z110" s="20"/>
      <c r="AA110" s="20"/>
      <c r="AB110" s="20"/>
    </row>
    <row r="111" spans="1:28" x14ac:dyDescent="0.2">
      <c r="A111" s="20"/>
      <c r="B111" s="20"/>
      <c r="C111" s="20"/>
      <c r="D111" s="21"/>
      <c r="E111" s="21"/>
      <c r="F111" s="21"/>
      <c r="G111" s="21"/>
      <c r="H111" s="21"/>
      <c r="I111" s="21"/>
      <c r="J111" s="20"/>
      <c r="K111" s="20"/>
      <c r="L111" s="20"/>
      <c r="M111" s="20"/>
      <c r="N111" s="20"/>
      <c r="O111" s="20"/>
      <c r="P111" s="20"/>
      <c r="Q111" s="20"/>
      <c r="R111" s="20"/>
      <c r="S111" s="20"/>
      <c r="T111" s="20"/>
      <c r="U111" s="20"/>
      <c r="V111" s="20"/>
      <c r="W111" s="20"/>
      <c r="X111" s="20"/>
      <c r="Y111" s="20"/>
      <c r="Z111" s="20"/>
      <c r="AA111" s="20"/>
      <c r="AB111" s="20"/>
    </row>
    <row r="112" spans="1:28" x14ac:dyDescent="0.2">
      <c r="A112" s="20"/>
      <c r="B112" s="20"/>
      <c r="C112" s="20"/>
      <c r="D112" s="21"/>
      <c r="E112" s="21"/>
      <c r="F112" s="21"/>
      <c r="G112" s="21"/>
      <c r="H112" s="21"/>
      <c r="I112" s="21"/>
      <c r="J112" s="20"/>
      <c r="K112" s="20"/>
      <c r="L112" s="20"/>
      <c r="M112" s="20"/>
      <c r="N112" s="20"/>
      <c r="O112" s="20"/>
      <c r="P112" s="20"/>
      <c r="Q112" s="20"/>
      <c r="R112" s="20"/>
      <c r="S112" s="20"/>
      <c r="T112" s="20"/>
      <c r="U112" s="20"/>
      <c r="V112" s="20"/>
      <c r="W112" s="20"/>
      <c r="X112" s="20"/>
      <c r="Y112" s="20"/>
      <c r="Z112" s="20"/>
      <c r="AA112" s="20"/>
      <c r="AB112" s="20"/>
    </row>
    <row r="113" spans="1:28" x14ac:dyDescent="0.2">
      <c r="A113" s="20"/>
      <c r="B113" s="20"/>
      <c r="C113" s="20"/>
      <c r="D113" s="21"/>
      <c r="E113" s="21"/>
      <c r="F113" s="21"/>
      <c r="G113" s="21"/>
      <c r="H113" s="21"/>
      <c r="I113" s="21"/>
      <c r="J113" s="20"/>
      <c r="K113" s="20"/>
      <c r="L113" s="20"/>
      <c r="M113" s="20"/>
      <c r="N113" s="20"/>
      <c r="O113" s="20"/>
      <c r="P113" s="20"/>
      <c r="Q113" s="20"/>
      <c r="R113" s="20"/>
      <c r="S113" s="20"/>
      <c r="T113" s="20"/>
      <c r="U113" s="20"/>
      <c r="V113" s="20"/>
      <c r="W113" s="20"/>
      <c r="X113" s="20"/>
      <c r="Y113" s="20"/>
      <c r="Z113" s="20"/>
      <c r="AA113" s="20"/>
      <c r="AB113" s="20"/>
    </row>
    <row r="114" spans="1:28" x14ac:dyDescent="0.2">
      <c r="A114" s="20"/>
      <c r="B114" s="20"/>
      <c r="C114" s="20"/>
      <c r="D114" s="21"/>
      <c r="E114" s="21"/>
      <c r="F114" s="21"/>
      <c r="G114" s="21"/>
      <c r="H114" s="21"/>
      <c r="I114" s="21"/>
      <c r="J114" s="20"/>
      <c r="K114" s="20"/>
      <c r="L114" s="20"/>
      <c r="M114" s="20"/>
      <c r="N114" s="20"/>
      <c r="O114" s="20"/>
      <c r="P114" s="20"/>
      <c r="Q114" s="20"/>
      <c r="R114" s="20"/>
      <c r="S114" s="20"/>
      <c r="T114" s="20"/>
      <c r="U114" s="20"/>
      <c r="V114" s="20"/>
      <c r="W114" s="20"/>
      <c r="X114" s="20"/>
      <c r="Y114" s="20"/>
      <c r="Z114" s="20"/>
      <c r="AA114" s="20"/>
      <c r="AB114" s="20"/>
    </row>
    <row r="115" spans="1:28" x14ac:dyDescent="0.2">
      <c r="F115" s="21"/>
      <c r="G115" s="21"/>
      <c r="H115" s="21"/>
      <c r="I115" s="21"/>
    </row>
    <row r="116" spans="1:28" x14ac:dyDescent="0.2">
      <c r="F116" s="21"/>
      <c r="G116" s="21"/>
      <c r="H116" s="21"/>
      <c r="I116" s="21"/>
    </row>
    <row r="117" spans="1:28" x14ac:dyDescent="0.2">
      <c r="F117" s="21"/>
      <c r="G117" s="21"/>
      <c r="H117" s="21"/>
      <c r="I117" s="21"/>
    </row>
    <row r="118" spans="1:28" x14ac:dyDescent="0.2">
      <c r="F118" s="21"/>
      <c r="G118" s="21"/>
      <c r="H118" s="21"/>
      <c r="I118" s="21"/>
    </row>
    <row r="119" spans="1:28" x14ac:dyDescent="0.2">
      <c r="F119" s="21"/>
      <c r="G119" s="21"/>
      <c r="H119" s="21"/>
      <c r="I119" s="21"/>
    </row>
    <row r="120" spans="1:28" x14ac:dyDescent="0.2">
      <c r="F120" s="21"/>
      <c r="G120" s="21"/>
      <c r="H120" s="21"/>
      <c r="I120" s="21"/>
    </row>
    <row r="1048451" spans="22:26" ht="24" x14ac:dyDescent="0.2">
      <c r="V1048451" s="3" t="s">
        <v>282</v>
      </c>
      <c r="W1048451" s="3" t="s">
        <v>283</v>
      </c>
      <c r="X1048451" s="3" t="s">
        <v>274</v>
      </c>
      <c r="Y1048451" s="3" t="s">
        <v>275</v>
      </c>
    </row>
    <row r="1048452" spans="22:26" ht="36" x14ac:dyDescent="0.2">
      <c r="V1048452" s="3" t="s">
        <v>283</v>
      </c>
      <c r="W1048452" s="3" t="s">
        <v>284</v>
      </c>
      <c r="X1048452" s="3" t="s">
        <v>280</v>
      </c>
      <c r="Y1048452" s="3" t="s">
        <v>285</v>
      </c>
    </row>
    <row r="1048453" spans="22:26" ht="24" x14ac:dyDescent="0.2">
      <c r="V1048453" s="3" t="s">
        <v>274</v>
      </c>
      <c r="W1048453" s="3" t="s">
        <v>286</v>
      </c>
    </row>
    <row r="1048454" spans="22:26" x14ac:dyDescent="0.2">
      <c r="V1048454" s="3" t="s">
        <v>275</v>
      </c>
    </row>
    <row r="1048460" spans="22:26" x14ac:dyDescent="0.2">
      <c r="V1048460" s="3" t="s">
        <v>84</v>
      </c>
      <c r="W1048460" s="3" t="s">
        <v>87</v>
      </c>
      <c r="X1048460" s="3" t="s">
        <v>85</v>
      </c>
      <c r="Y1048460" s="3" t="s">
        <v>88</v>
      </c>
      <c r="Z1048460" s="3" t="s">
        <v>86</v>
      </c>
    </row>
    <row r="1048461" spans="22:26" ht="24" x14ac:dyDescent="0.2">
      <c r="W1048461" s="3" t="s">
        <v>283</v>
      </c>
      <c r="X1048461" s="3" t="s">
        <v>283</v>
      </c>
      <c r="Y1048461" s="3" t="s">
        <v>283</v>
      </c>
      <c r="Z1048461" s="3" t="s">
        <v>283</v>
      </c>
    </row>
    <row r="1048462" spans="22:26" ht="24" x14ac:dyDescent="0.2">
      <c r="W1048462" s="3" t="s">
        <v>274</v>
      </c>
      <c r="X1048462" s="3" t="s">
        <v>274</v>
      </c>
      <c r="Y1048462" s="3" t="s">
        <v>274</v>
      </c>
      <c r="Z1048462" s="3" t="s">
        <v>274</v>
      </c>
    </row>
    <row r="1048463" spans="22:26" ht="24" x14ac:dyDescent="0.2">
      <c r="W1048463" s="3" t="s">
        <v>275</v>
      </c>
      <c r="X1048463" s="3" t="s">
        <v>275</v>
      </c>
      <c r="Y1048463" s="3" t="s">
        <v>275</v>
      </c>
      <c r="Z1048463" s="3" t="s">
        <v>275</v>
      </c>
    </row>
    <row r="1048465" spans="7:9" x14ac:dyDescent="0.2">
      <c r="G1048465" s="4" t="s">
        <v>83</v>
      </c>
      <c r="H1048465" s="4" t="s">
        <v>82</v>
      </c>
      <c r="I1048465" s="4" t="s">
        <v>81</v>
      </c>
    </row>
    <row r="1048466" spans="7:9" x14ac:dyDescent="0.2">
      <c r="G1048466" s="4" t="s">
        <v>267</v>
      </c>
      <c r="H1048466" s="4" t="s">
        <v>267</v>
      </c>
      <c r="I1048466" s="4" t="s">
        <v>269</v>
      </c>
    </row>
    <row r="1048467" spans="7:9" x14ac:dyDescent="0.2">
      <c r="H1048467" s="4" t="s">
        <v>268</v>
      </c>
      <c r="I1048467" s="4" t="s">
        <v>270</v>
      </c>
    </row>
  </sheetData>
  <sheetProtection algorithmName="SHA-512" hashValue="pC2Y2YkZk8lsIMlRTa6OG1pLXc550PmRdk2Myk1B9hDAMBpU8cjGvkbY/3sZrei9GTckXKO90VjQQZwft/TXAw==" saltValue="1/8EWAYn9kC1fI0W9yG8VQ==" spinCount="100000" sheet="1" formatRows="0" insertRows="0" deleteRows="0" selectLockedCells="1"/>
  <dataConsolidate/>
  <mergeCells count="371">
    <mergeCell ref="AC12:AC13"/>
    <mergeCell ref="S7:T7"/>
    <mergeCell ref="S8:T8"/>
    <mergeCell ref="S9:T9"/>
    <mergeCell ref="S10:T10"/>
    <mergeCell ref="S11:T11"/>
    <mergeCell ref="S12:T12"/>
    <mergeCell ref="S13:T13"/>
    <mergeCell ref="I6:I7"/>
    <mergeCell ref="AB6:AB7"/>
    <mergeCell ref="J6:L6"/>
    <mergeCell ref="M6:T6"/>
    <mergeCell ref="AB8:AB10"/>
    <mergeCell ref="X7:Y7"/>
    <mergeCell ref="K8:K10"/>
    <mergeCell ref="K11:K13"/>
    <mergeCell ref="L11:L13"/>
    <mergeCell ref="L8:L10"/>
    <mergeCell ref="I11:I13"/>
    <mergeCell ref="J11:J13"/>
    <mergeCell ref="J8:J10"/>
    <mergeCell ref="R8:R10"/>
    <mergeCell ref="R11:R13"/>
    <mergeCell ref="A23:A25"/>
    <mergeCell ref="B23:B25"/>
    <mergeCell ref="D23:D25"/>
    <mergeCell ref="E23:E25"/>
    <mergeCell ref="F23:F25"/>
    <mergeCell ref="H23:H25"/>
    <mergeCell ref="A26:A28"/>
    <mergeCell ref="B26:B28"/>
    <mergeCell ref="F11:F13"/>
    <mergeCell ref="A20:A22"/>
    <mergeCell ref="D20:D22"/>
    <mergeCell ref="E20:E22"/>
    <mergeCell ref="F20:F22"/>
    <mergeCell ref="H20:H22"/>
    <mergeCell ref="B20:B22"/>
    <mergeCell ref="B17:B19"/>
    <mergeCell ref="A11:A13"/>
    <mergeCell ref="D11:D13"/>
    <mergeCell ref="E11:E13"/>
    <mergeCell ref="F17:F19"/>
    <mergeCell ref="H17:H19"/>
    <mergeCell ref="A17:A19"/>
    <mergeCell ref="D17:D19"/>
    <mergeCell ref="B14:B16"/>
    <mergeCell ref="S23:T23"/>
    <mergeCell ref="AB23:AB25"/>
    <mergeCell ref="S24:T24"/>
    <mergeCell ref="S25:T25"/>
    <mergeCell ref="AB26:AB28"/>
    <mergeCell ref="D26:D28"/>
    <mergeCell ref="E26:E28"/>
    <mergeCell ref="F26:F28"/>
    <mergeCell ref="H26:H28"/>
    <mergeCell ref="K26:K28"/>
    <mergeCell ref="L26:L28"/>
    <mergeCell ref="S26:T26"/>
    <mergeCell ref="S27:T27"/>
    <mergeCell ref="I23:I25"/>
    <mergeCell ref="J23:J25"/>
    <mergeCell ref="K23:K25"/>
    <mergeCell ref="L23:L25"/>
    <mergeCell ref="I26:I28"/>
    <mergeCell ref="J26:J28"/>
    <mergeCell ref="S28:T28"/>
    <mergeCell ref="S17:T17"/>
    <mergeCell ref="S18:T18"/>
    <mergeCell ref="S19:T19"/>
    <mergeCell ref="S20:T20"/>
    <mergeCell ref="S14:T14"/>
    <mergeCell ref="S15:T15"/>
    <mergeCell ref="AB20:AB22"/>
    <mergeCell ref="S21:T21"/>
    <mergeCell ref="S22:T22"/>
    <mergeCell ref="AB17:AB19"/>
    <mergeCell ref="I20:I22"/>
    <mergeCell ref="J20:J22"/>
    <mergeCell ref="K20:K22"/>
    <mergeCell ref="L20:L22"/>
    <mergeCell ref="K17:K19"/>
    <mergeCell ref="K14:K16"/>
    <mergeCell ref="J14:J16"/>
    <mergeCell ref="I17:I19"/>
    <mergeCell ref="I14:I16"/>
    <mergeCell ref="L17:L19"/>
    <mergeCell ref="J17:J19"/>
    <mergeCell ref="D2:Z2"/>
    <mergeCell ref="D3:Z3"/>
    <mergeCell ref="D4:Z4"/>
    <mergeCell ref="U6:AA6"/>
    <mergeCell ref="A5:AB5"/>
    <mergeCell ref="A6:A7"/>
    <mergeCell ref="L14:L16"/>
    <mergeCell ref="AB14:AB16"/>
    <mergeCell ref="AB11:AB13"/>
    <mergeCell ref="H8:H10"/>
    <mergeCell ref="H11:H13"/>
    <mergeCell ref="A14:A16"/>
    <mergeCell ref="D14:D16"/>
    <mergeCell ref="E14:E16"/>
    <mergeCell ref="F14:F16"/>
    <mergeCell ref="H14:H16"/>
    <mergeCell ref="A8:A10"/>
    <mergeCell ref="D8:D10"/>
    <mergeCell ref="E8:E10"/>
    <mergeCell ref="F8:F10"/>
    <mergeCell ref="B8:B10"/>
    <mergeCell ref="B11:B13"/>
    <mergeCell ref="S16:T16"/>
    <mergeCell ref="I8:I10"/>
    <mergeCell ref="A29:A31"/>
    <mergeCell ref="B29:B31"/>
    <mergeCell ref="D29:D31"/>
    <mergeCell ref="E29:E31"/>
    <mergeCell ref="F29:F31"/>
    <mergeCell ref="H29:H31"/>
    <mergeCell ref="I29:I31"/>
    <mergeCell ref="J29:J31"/>
    <mergeCell ref="K29:K31"/>
    <mergeCell ref="A32:A34"/>
    <mergeCell ref="B32:B34"/>
    <mergeCell ref="D32:D34"/>
    <mergeCell ref="E32:E34"/>
    <mergeCell ref="F32:F34"/>
    <mergeCell ref="H32:H34"/>
    <mergeCell ref="I32:I34"/>
    <mergeCell ref="J32:J34"/>
    <mergeCell ref="K32:K34"/>
    <mergeCell ref="C32:C34"/>
    <mergeCell ref="A35:A37"/>
    <mergeCell ref="B35:B37"/>
    <mergeCell ref="D35:D37"/>
    <mergeCell ref="E35:E37"/>
    <mergeCell ref="F35:F37"/>
    <mergeCell ref="H35:H37"/>
    <mergeCell ref="I35:I37"/>
    <mergeCell ref="J35:J37"/>
    <mergeCell ref="K35:K37"/>
    <mergeCell ref="C35:C37"/>
    <mergeCell ref="AB29:AB31"/>
    <mergeCell ref="S30:T30"/>
    <mergeCell ref="S31:T31"/>
    <mergeCell ref="L32:L34"/>
    <mergeCell ref="S32:T32"/>
    <mergeCell ref="AB32:AB34"/>
    <mergeCell ref="S33:T33"/>
    <mergeCell ref="S34:T34"/>
    <mergeCell ref="L38:L40"/>
    <mergeCell ref="S38:T38"/>
    <mergeCell ref="AB38:AB40"/>
    <mergeCell ref="S39:T39"/>
    <mergeCell ref="S40:T40"/>
    <mergeCell ref="L35:L37"/>
    <mergeCell ref="S36:T36"/>
    <mergeCell ref="S37:T37"/>
    <mergeCell ref="S35:T35"/>
    <mergeCell ref="AB35:AB37"/>
    <mergeCell ref="L29:L31"/>
    <mergeCell ref="S29:T29"/>
    <mergeCell ref="A38:A40"/>
    <mergeCell ref="B38:B40"/>
    <mergeCell ref="D38:D40"/>
    <mergeCell ref="E38:E40"/>
    <mergeCell ref="F38:F40"/>
    <mergeCell ref="H38:H40"/>
    <mergeCell ref="I38:I40"/>
    <mergeCell ref="J38:J40"/>
    <mergeCell ref="K38:K40"/>
    <mergeCell ref="C38:C40"/>
    <mergeCell ref="A41:A43"/>
    <mergeCell ref="B41:B43"/>
    <mergeCell ref="D41:D43"/>
    <mergeCell ref="E41:E43"/>
    <mergeCell ref="F41:F43"/>
    <mergeCell ref="H41:H43"/>
    <mergeCell ref="I41:I43"/>
    <mergeCell ref="J41:J43"/>
    <mergeCell ref="K41:K43"/>
    <mergeCell ref="C41:C43"/>
    <mergeCell ref="S47:T47"/>
    <mergeCell ref="AB47:AB49"/>
    <mergeCell ref="S48:T48"/>
    <mergeCell ref="S49:T49"/>
    <mergeCell ref="A44:A46"/>
    <mergeCell ref="B44:B46"/>
    <mergeCell ref="D44:D46"/>
    <mergeCell ref="E44:E46"/>
    <mergeCell ref="F44:F46"/>
    <mergeCell ref="H44:H46"/>
    <mergeCell ref="I44:I46"/>
    <mergeCell ref="J44:J46"/>
    <mergeCell ref="K44:K46"/>
    <mergeCell ref="R47:R49"/>
    <mergeCell ref="C44:C46"/>
    <mergeCell ref="C47:C49"/>
    <mergeCell ref="L41:L43"/>
    <mergeCell ref="S41:T41"/>
    <mergeCell ref="AB41:AB43"/>
    <mergeCell ref="S42:T42"/>
    <mergeCell ref="S43:T43"/>
    <mergeCell ref="L44:L46"/>
    <mergeCell ref="S44:T44"/>
    <mergeCell ref="AB44:AB46"/>
    <mergeCell ref="S45:T45"/>
    <mergeCell ref="S46:T46"/>
    <mergeCell ref="R41:R43"/>
    <mergeCell ref="R44:R46"/>
    <mergeCell ref="L50:L52"/>
    <mergeCell ref="S50:T50"/>
    <mergeCell ref="AB50:AB52"/>
    <mergeCell ref="S51:T51"/>
    <mergeCell ref="S52:T52"/>
    <mergeCell ref="A47:A49"/>
    <mergeCell ref="B47:B49"/>
    <mergeCell ref="D47:D49"/>
    <mergeCell ref="E47:E49"/>
    <mergeCell ref="F47:F49"/>
    <mergeCell ref="A50:A52"/>
    <mergeCell ref="B50:B52"/>
    <mergeCell ref="D50:D52"/>
    <mergeCell ref="E50:E52"/>
    <mergeCell ref="F50:F52"/>
    <mergeCell ref="H50:H52"/>
    <mergeCell ref="I50:I52"/>
    <mergeCell ref="J50:J52"/>
    <mergeCell ref="K50:K52"/>
    <mergeCell ref="H47:H49"/>
    <mergeCell ref="I47:I49"/>
    <mergeCell ref="J47:J49"/>
    <mergeCell ref="K47:K49"/>
    <mergeCell ref="L47:L49"/>
    <mergeCell ref="A53:A55"/>
    <mergeCell ref="B53:B55"/>
    <mergeCell ref="D53:D55"/>
    <mergeCell ref="E53:E55"/>
    <mergeCell ref="F53:F55"/>
    <mergeCell ref="H53:H55"/>
    <mergeCell ref="I53:I55"/>
    <mergeCell ref="J53:J55"/>
    <mergeCell ref="K53:K55"/>
    <mergeCell ref="AB59:AB61"/>
    <mergeCell ref="S60:T60"/>
    <mergeCell ref="S61:T61"/>
    <mergeCell ref="A56:A58"/>
    <mergeCell ref="B56:B58"/>
    <mergeCell ref="D56:D58"/>
    <mergeCell ref="E56:E58"/>
    <mergeCell ref="F56:F58"/>
    <mergeCell ref="H56:H58"/>
    <mergeCell ref="I56:I58"/>
    <mergeCell ref="J56:J58"/>
    <mergeCell ref="K56:K58"/>
    <mergeCell ref="L53:L55"/>
    <mergeCell ref="S53:T53"/>
    <mergeCell ref="AB53:AB55"/>
    <mergeCell ref="S54:T54"/>
    <mergeCell ref="S55:T55"/>
    <mergeCell ref="L56:L58"/>
    <mergeCell ref="S56:T56"/>
    <mergeCell ref="AB56:AB58"/>
    <mergeCell ref="S57:T57"/>
    <mergeCell ref="S58:T58"/>
    <mergeCell ref="L62:L64"/>
    <mergeCell ref="S62:T62"/>
    <mergeCell ref="AB62:AB64"/>
    <mergeCell ref="S63:T63"/>
    <mergeCell ref="S64:T64"/>
    <mergeCell ref="A59:A61"/>
    <mergeCell ref="B59:B61"/>
    <mergeCell ref="D59:D61"/>
    <mergeCell ref="E59:E61"/>
    <mergeCell ref="F59:F61"/>
    <mergeCell ref="A62:A64"/>
    <mergeCell ref="B62:B64"/>
    <mergeCell ref="D62:D64"/>
    <mergeCell ref="E62:E64"/>
    <mergeCell ref="F62:F64"/>
    <mergeCell ref="H62:H64"/>
    <mergeCell ref="I62:I64"/>
    <mergeCell ref="J62:J64"/>
    <mergeCell ref="K62:K64"/>
    <mergeCell ref="H59:H61"/>
    <mergeCell ref="I59:I61"/>
    <mergeCell ref="J59:J61"/>
    <mergeCell ref="K59:K61"/>
    <mergeCell ref="L59:L61"/>
    <mergeCell ref="A65:A67"/>
    <mergeCell ref="B65:B67"/>
    <mergeCell ref="D65:D67"/>
    <mergeCell ref="E65:E67"/>
    <mergeCell ref="F65:F67"/>
    <mergeCell ref="H65:H67"/>
    <mergeCell ref="I65:I67"/>
    <mergeCell ref="J65:J67"/>
    <mergeCell ref="K65:K67"/>
    <mergeCell ref="AB71:AB73"/>
    <mergeCell ref="S72:T72"/>
    <mergeCell ref="S73:T73"/>
    <mergeCell ref="A68:A70"/>
    <mergeCell ref="B68:B70"/>
    <mergeCell ref="D68:D70"/>
    <mergeCell ref="E68:E70"/>
    <mergeCell ref="F68:F70"/>
    <mergeCell ref="H68:H70"/>
    <mergeCell ref="I68:I70"/>
    <mergeCell ref="J68:J70"/>
    <mergeCell ref="K68:K70"/>
    <mergeCell ref="A71:A73"/>
    <mergeCell ref="B71:B73"/>
    <mergeCell ref="D71:D73"/>
    <mergeCell ref="E71:E73"/>
    <mergeCell ref="F71:F73"/>
    <mergeCell ref="H71:H73"/>
    <mergeCell ref="I71:I73"/>
    <mergeCell ref="J71:J73"/>
    <mergeCell ref="K71:K73"/>
    <mergeCell ref="L71:L73"/>
    <mergeCell ref="L65:L67"/>
    <mergeCell ref="S65:T65"/>
    <mergeCell ref="AB65:AB67"/>
    <mergeCell ref="S66:T66"/>
    <mergeCell ref="S67:T67"/>
    <mergeCell ref="L68:L70"/>
    <mergeCell ref="S68:T68"/>
    <mergeCell ref="AB68:AB70"/>
    <mergeCell ref="S69:T69"/>
    <mergeCell ref="S70:T70"/>
    <mergeCell ref="R77:R79"/>
    <mergeCell ref="R80:R82"/>
    <mergeCell ref="R83:R85"/>
    <mergeCell ref="Z7:AA7"/>
    <mergeCell ref="R50:R52"/>
    <mergeCell ref="R53:R55"/>
    <mergeCell ref="R56:R58"/>
    <mergeCell ref="R59:R61"/>
    <mergeCell ref="R62:R64"/>
    <mergeCell ref="R65:R67"/>
    <mergeCell ref="R68:R70"/>
    <mergeCell ref="R71:R73"/>
    <mergeCell ref="R74:R76"/>
    <mergeCell ref="R14:R16"/>
    <mergeCell ref="R17:R19"/>
    <mergeCell ref="R20:R22"/>
    <mergeCell ref="R23:R25"/>
    <mergeCell ref="R26:R28"/>
    <mergeCell ref="R29:R31"/>
    <mergeCell ref="R32:R34"/>
    <mergeCell ref="R35:R37"/>
    <mergeCell ref="R38:R40"/>
    <mergeCell ref="S71:T71"/>
    <mergeCell ref="S59:T59"/>
    <mergeCell ref="D6:H6"/>
    <mergeCell ref="C50:C52"/>
    <mergeCell ref="C53:C55"/>
    <mergeCell ref="C56:C58"/>
    <mergeCell ref="C59:C61"/>
    <mergeCell ref="C62:C64"/>
    <mergeCell ref="C65:C67"/>
    <mergeCell ref="C68:C70"/>
    <mergeCell ref="C71:C73"/>
    <mergeCell ref="C8:C10"/>
    <mergeCell ref="C11:C13"/>
    <mergeCell ref="C14:C16"/>
    <mergeCell ref="C17:C19"/>
    <mergeCell ref="C20:C22"/>
    <mergeCell ref="C23:C25"/>
    <mergeCell ref="C26:C28"/>
    <mergeCell ref="C29:C31"/>
    <mergeCell ref="E17:E19"/>
  </mergeCells>
  <phoneticPr fontId="4" type="noConversion"/>
  <conditionalFormatting sqref="I8:I73">
    <cfRule type="cellIs" dxfId="92" priority="122" stopIfTrue="1" operator="equal">
      <formula>1</formula>
    </cfRule>
    <cfRule type="cellIs" dxfId="91" priority="123" stopIfTrue="1" operator="between">
      <formula>1.9</formula>
      <formula>3.1</formula>
    </cfRule>
    <cfRule type="cellIs" dxfId="90" priority="124" stopIfTrue="1" operator="equal">
      <formula>4</formula>
    </cfRule>
  </conditionalFormatting>
  <conditionalFormatting sqref="I8:I73">
    <cfRule type="cellIs" dxfId="89" priority="113" operator="equal">
      <formula>"LEVE"</formula>
    </cfRule>
    <cfRule type="cellIs" dxfId="88" priority="114" operator="equal">
      <formula>"MODERADO"</formula>
    </cfRule>
    <cfRule type="cellIs" dxfId="87" priority="115" operator="equal">
      <formula>"GRAVE"</formula>
    </cfRule>
  </conditionalFormatting>
  <conditionalFormatting sqref="AB8:AB73">
    <cfRule type="containsText" dxfId="86" priority="106" operator="containsText" text="CONTINUA LA ACCIÓN ANTERIOR">
      <formula>NOT(ISERROR(SEARCH("CONTINUA LA ACCIÓN ANTERIOR",AB8)))</formula>
    </cfRule>
    <cfRule type="containsText" dxfId="85" priority="107" operator="containsText" text="REQUIERE NUEVA ACCIÓN">
      <formula>NOT(ISERROR(SEARCH("REQUIERE NUEVA ACCIÓN",AB8)))</formula>
    </cfRule>
    <cfRule type="containsText" dxfId="84" priority="108" operator="containsText" text="RIESGO CONTROLADO">
      <formula>NOT(ISERROR(SEARCH("RIESGO CONTROLADO",AB8)))</formula>
    </cfRule>
  </conditionalFormatting>
  <conditionalFormatting sqref="Z8:Z73">
    <cfRule type="beginsWith" dxfId="83" priority="99" operator="beginsWith" text="No eficaz">
      <formula>LEFT(Z8,LEN("No eficaz"))="No eficaz"</formula>
    </cfRule>
  </conditionalFormatting>
  <conditionalFormatting sqref="Z8:Z73">
    <cfRule type="beginsWith" dxfId="82" priority="95" operator="beginsWith" text="Eficaz">
      <formula>LEFT(Z8,LEN("Eficaz"))="Eficaz"</formula>
    </cfRule>
  </conditionalFormatting>
  <conditionalFormatting sqref="V8:V73">
    <cfRule type="expression" dxfId="81" priority="94">
      <formula>U8="ASUMIR"</formula>
    </cfRule>
  </conditionalFormatting>
  <conditionalFormatting sqref="W8:W73">
    <cfRule type="expression" dxfId="80" priority="93">
      <formula>U8="ASUMIR"</formula>
    </cfRule>
  </conditionalFormatting>
  <conditionalFormatting sqref="X8:X73">
    <cfRule type="expression" dxfId="79" priority="92">
      <formula>U8="ASUMIR"</formula>
    </cfRule>
  </conditionalFormatting>
  <conditionalFormatting sqref="Z8:Z73">
    <cfRule type="expression" dxfId="78" priority="90">
      <formula>U8="ASUMIR"</formula>
    </cfRule>
  </conditionalFormatting>
  <conditionalFormatting sqref="Y8:Y73">
    <cfRule type="expression" dxfId="77" priority="83">
      <formula>U8="ASUMIR"</formula>
    </cfRule>
  </conditionalFormatting>
  <conditionalFormatting sqref="AA8:AA73">
    <cfRule type="expression" dxfId="76" priority="81">
      <formula>U8="ASUMIR"</formula>
    </cfRule>
  </conditionalFormatting>
  <conditionalFormatting sqref="P8:P73">
    <cfRule type="expression" dxfId="75" priority="80">
      <formula>$M$8="No existe control para el riesgo"</formula>
    </cfRule>
  </conditionalFormatting>
  <conditionalFormatting sqref="Q8:R8 Q9:Q73 R11 R14 R17 R20 R23 R26 R29 R32 R35 R38 R41 R44 R47 R50 R53 R56 R59 R62 R65 R68 R71 R74 R77 R80 R83">
    <cfRule type="expression" dxfId="74" priority="79">
      <formula>$M$8="No existe control para el riesgo"</formula>
    </cfRule>
  </conditionalFormatting>
  <conditionalFormatting sqref="X8">
    <cfRule type="cellIs" dxfId="73" priority="74" operator="equal">
      <formula>"NO_CUMPLIDA"</formula>
    </cfRule>
  </conditionalFormatting>
  <conditionalFormatting sqref="X9:X73">
    <cfRule type="cellIs" dxfId="72" priority="73" operator="equal">
      <formula>"NO_CUMPLIDA"</formula>
    </cfRule>
  </conditionalFormatting>
  <conditionalFormatting sqref="AA8">
    <cfRule type="expression" dxfId="71" priority="72">
      <formula>$X$8&lt;&gt;"CUMPLIMIENTO_TOTAL"</formula>
    </cfRule>
  </conditionalFormatting>
  <conditionalFormatting sqref="AA9">
    <cfRule type="expression" dxfId="70" priority="70">
      <formula>$X$9&lt;&gt;"CUMPLIMIENTO_TOTAL"</formula>
    </cfRule>
  </conditionalFormatting>
  <conditionalFormatting sqref="AA10">
    <cfRule type="expression" dxfId="69" priority="69">
      <formula>$X$10&lt;&gt;"CUMPLIMIENTO_TOTAL"</formula>
    </cfRule>
  </conditionalFormatting>
  <conditionalFormatting sqref="AA11">
    <cfRule type="expression" dxfId="68" priority="68">
      <formula>$X$11&lt;&gt;"CUMPLIMIENTO_TOTAL"</formula>
    </cfRule>
  </conditionalFormatting>
  <conditionalFormatting sqref="AA12">
    <cfRule type="expression" dxfId="67" priority="67">
      <formula>$X$12&lt;&gt;"CUMPLIMIENTO_TOTAL"</formula>
    </cfRule>
  </conditionalFormatting>
  <conditionalFormatting sqref="AA13">
    <cfRule type="expression" dxfId="66" priority="66">
      <formula>$X$13&lt;&gt;"CUMPLIMIENTO_TOTAL"</formula>
    </cfRule>
  </conditionalFormatting>
  <conditionalFormatting sqref="AA14">
    <cfRule type="expression" dxfId="65" priority="65">
      <formula>$X$14&lt;&gt;"CUMPLIMIENTO_TOTAL"</formula>
    </cfRule>
  </conditionalFormatting>
  <conditionalFormatting sqref="AA15">
    <cfRule type="expression" dxfId="64" priority="64">
      <formula>$X$15&lt;&gt;"CUMPLIMIENTO_TOTAL"</formula>
    </cfRule>
  </conditionalFormatting>
  <conditionalFormatting sqref="AA16">
    <cfRule type="expression" dxfId="63" priority="63">
      <formula>$X$16&lt;&gt;"CUMPLIMIENTO_TOTAL"</formula>
    </cfRule>
  </conditionalFormatting>
  <conditionalFormatting sqref="AA17">
    <cfRule type="expression" dxfId="62" priority="62">
      <formula>$X$17&lt;&gt;"CUMPLIMIENTO_TOTAL"</formula>
    </cfRule>
  </conditionalFormatting>
  <conditionalFormatting sqref="AA18">
    <cfRule type="expression" dxfId="61" priority="61">
      <formula>$X$18&lt;&gt;"CUMPLIMIENTO_TOTAL"</formula>
    </cfRule>
  </conditionalFormatting>
  <conditionalFormatting sqref="AA19">
    <cfRule type="expression" dxfId="60" priority="60">
      <formula>$X$19&lt;&gt;"CUMPLIMIENTO_TOTAL"</formula>
    </cfRule>
  </conditionalFormatting>
  <conditionalFormatting sqref="AA20">
    <cfRule type="expression" dxfId="59" priority="59">
      <formula>$X$20&lt;&gt;"CUMPLIMIENTO_TOTAL"</formula>
    </cfRule>
  </conditionalFormatting>
  <conditionalFormatting sqref="AA21">
    <cfRule type="expression" dxfId="58" priority="58">
      <formula>$X$21&lt;&gt;"CUMPLIMIENTO_TOTAL"</formula>
    </cfRule>
  </conditionalFormatting>
  <conditionalFormatting sqref="AA22">
    <cfRule type="expression" dxfId="57" priority="57">
      <formula>$X$22&lt;&gt;"CUMPLIMIENTO_TOTAL"</formula>
    </cfRule>
  </conditionalFormatting>
  <conditionalFormatting sqref="AA23">
    <cfRule type="expression" dxfId="56" priority="56">
      <formula>$X$23&lt;&gt;"CUMPLIMIENTO_TOTAL"</formula>
    </cfRule>
  </conditionalFormatting>
  <conditionalFormatting sqref="AA24">
    <cfRule type="expression" dxfId="55" priority="55">
      <formula>$X$24&lt;&gt;"CUMPLIMIENTO_TOTAL"</formula>
    </cfRule>
  </conditionalFormatting>
  <conditionalFormatting sqref="AA25">
    <cfRule type="expression" dxfId="54" priority="54">
      <formula>$X$25&lt;&gt;"CUMPLIMIENTO_TOTAL"</formula>
    </cfRule>
  </conditionalFormatting>
  <conditionalFormatting sqref="AA26">
    <cfRule type="expression" dxfId="53" priority="53">
      <formula>$X$26&lt;&gt;"CUMPLIMIENTO_TOTAL"</formula>
    </cfRule>
  </conditionalFormatting>
  <conditionalFormatting sqref="AA27">
    <cfRule type="expression" dxfId="52" priority="52">
      <formula>$X$27&lt;&gt;"CUMPLIMIENTO_TOTAL"</formula>
    </cfRule>
  </conditionalFormatting>
  <conditionalFormatting sqref="AA28">
    <cfRule type="expression" dxfId="51" priority="51">
      <formula>$X$28&lt;&gt;"CUMPLIMIENTO_TOTAL"</formula>
    </cfRule>
  </conditionalFormatting>
  <conditionalFormatting sqref="AA29">
    <cfRule type="expression" dxfId="50" priority="50">
      <formula>$X$29&lt;&gt;"CUMPLIMIENTO_TOTAL"</formula>
    </cfRule>
  </conditionalFormatting>
  <conditionalFormatting sqref="AA30">
    <cfRule type="expression" dxfId="49" priority="49">
      <formula>$X$30&lt;&gt;"CUMPLIMIENTO_TOTAL"</formula>
    </cfRule>
  </conditionalFormatting>
  <conditionalFormatting sqref="AA31">
    <cfRule type="expression" dxfId="48" priority="48">
      <formula>$X$31&lt;&gt;"CUMPLIMIENTO_TOTAL"</formula>
    </cfRule>
  </conditionalFormatting>
  <conditionalFormatting sqref="AA32">
    <cfRule type="expression" dxfId="47" priority="47">
      <formula>$X$32&lt;&gt;"CUMPLIMIENTO_TOTAL"</formula>
    </cfRule>
  </conditionalFormatting>
  <conditionalFormatting sqref="AA33">
    <cfRule type="expression" dxfId="46" priority="46">
      <formula>$X$33&lt;&gt;"CUMPLIMIENTO_TOTAL"</formula>
    </cfRule>
  </conditionalFormatting>
  <conditionalFormatting sqref="AA34">
    <cfRule type="expression" dxfId="45" priority="45">
      <formula>$X$34&lt;&gt;"CUMPLIMIENTO_TOTAL"</formula>
    </cfRule>
  </conditionalFormatting>
  <conditionalFormatting sqref="AA35">
    <cfRule type="expression" dxfId="44" priority="44">
      <formula>$X$35&lt;&gt;"CUMPLIMIENTO_TOTAL"</formula>
    </cfRule>
  </conditionalFormatting>
  <conditionalFormatting sqref="AA36">
    <cfRule type="expression" dxfId="43" priority="43">
      <formula>$X$36&lt;&gt;"CUMPLIMIENTO_TOTAL"</formula>
    </cfRule>
  </conditionalFormatting>
  <conditionalFormatting sqref="AA37">
    <cfRule type="expression" dxfId="42" priority="42">
      <formula>$X$37&lt;&gt;"CUMPLIMIENTO_TOTAL"</formula>
    </cfRule>
  </conditionalFormatting>
  <conditionalFormatting sqref="AA38">
    <cfRule type="expression" dxfId="41" priority="41">
      <formula>$X$38&lt;&gt;"CUMPLIMIENTO_TOTAL"</formula>
    </cfRule>
  </conditionalFormatting>
  <conditionalFormatting sqref="AA39">
    <cfRule type="expression" dxfId="40" priority="40">
      <formula>$X$39&lt;&gt;"CUMPLIMIENTO_TOTAL"</formula>
    </cfRule>
  </conditionalFormatting>
  <conditionalFormatting sqref="AA40">
    <cfRule type="expression" dxfId="39" priority="39">
      <formula>$X$40&lt;&gt;"CUMPLIMIENTO_TOTAL"</formula>
    </cfRule>
  </conditionalFormatting>
  <conditionalFormatting sqref="AA41">
    <cfRule type="expression" dxfId="38" priority="38">
      <formula>$X$41&lt;&gt;"CUMPLIMIENTO_TOTAL"</formula>
    </cfRule>
  </conditionalFormatting>
  <conditionalFormatting sqref="AA42">
    <cfRule type="expression" dxfId="37" priority="37">
      <formula>$X$42&lt;&gt;"CUMPLIMIENTO_TOTAL"</formula>
    </cfRule>
  </conditionalFormatting>
  <conditionalFormatting sqref="AA43">
    <cfRule type="expression" dxfId="36" priority="36">
      <formula>$X$43&lt;&gt;"CUMPLIMIENTO_TOTAL"</formula>
    </cfRule>
  </conditionalFormatting>
  <conditionalFormatting sqref="AA44">
    <cfRule type="expression" dxfId="35" priority="35">
      <formula>$X$44&lt;&gt;"CUMPLIMIENTO_TOTAL"</formula>
    </cfRule>
  </conditionalFormatting>
  <conditionalFormatting sqref="AA45">
    <cfRule type="expression" dxfId="34" priority="34">
      <formula>$X$45&lt;&gt;"CUMPLIMIENTO_TOTAL"</formula>
    </cfRule>
  </conditionalFormatting>
  <conditionalFormatting sqref="AA46">
    <cfRule type="expression" dxfId="33" priority="33">
      <formula>$X$46&lt;&gt;"CUMPLIMIENTO_TOTAL"</formula>
    </cfRule>
  </conditionalFormatting>
  <conditionalFormatting sqref="AA47">
    <cfRule type="expression" dxfId="32" priority="32">
      <formula>$X$47&lt;&gt;"CUMPLIMIENTO_TOTAL"</formula>
    </cfRule>
  </conditionalFormatting>
  <conditionalFormatting sqref="AA48">
    <cfRule type="expression" dxfId="31" priority="31">
      <formula>$X$48&lt;&gt;"CUMPLIMIENTO_TOTAL"</formula>
    </cfRule>
  </conditionalFormatting>
  <conditionalFormatting sqref="AA49">
    <cfRule type="expression" dxfId="30" priority="30">
      <formula>$X$49&lt;&gt;"CUMPLIMIENTO_TOTAL"</formula>
    </cfRule>
  </conditionalFormatting>
  <conditionalFormatting sqref="AA50">
    <cfRule type="expression" dxfId="29" priority="29">
      <formula>$X$50&lt;&gt;"CUMPLIMIENTO_TOTAL"</formula>
    </cfRule>
  </conditionalFormatting>
  <conditionalFormatting sqref="AA51">
    <cfRule type="expression" dxfId="28" priority="28">
      <formula>$X$51&lt;&gt;"CUMPLIMIENTO_TOTAL"</formula>
    </cfRule>
  </conditionalFormatting>
  <conditionalFormatting sqref="AA52">
    <cfRule type="expression" dxfId="27" priority="27">
      <formula>$X$52&lt;&gt;"CUMPLIMIENTO_TOTAL"</formula>
    </cfRule>
  </conditionalFormatting>
  <conditionalFormatting sqref="AA53">
    <cfRule type="expression" dxfId="26" priority="26">
      <formula>$X$53&lt;&gt;"CUMPLIMIENTO_TOTAL"</formula>
    </cfRule>
  </conditionalFormatting>
  <conditionalFormatting sqref="AA54">
    <cfRule type="expression" dxfId="25" priority="25">
      <formula>$X$54&lt;&gt;"CUMPLIMIENTO_TOTAL"</formula>
    </cfRule>
  </conditionalFormatting>
  <conditionalFormatting sqref="AA55">
    <cfRule type="expression" dxfId="24" priority="24">
      <formula>$X$55&lt;&gt;"CUMPLIMIENTO_TOTAL"</formula>
    </cfRule>
  </conditionalFormatting>
  <conditionalFormatting sqref="AA56">
    <cfRule type="expression" dxfId="23" priority="23">
      <formula>$X$56&lt;&gt;"CUMPLIMIENTO_TOTAL"</formula>
    </cfRule>
  </conditionalFormatting>
  <conditionalFormatting sqref="AA57">
    <cfRule type="expression" dxfId="22" priority="22">
      <formula>$X$57&lt;&gt;"CUMPLIMIENTO_TOTAL"</formula>
    </cfRule>
  </conditionalFormatting>
  <conditionalFormatting sqref="AA58">
    <cfRule type="expression" dxfId="21" priority="21">
      <formula>$X$58&lt;&gt;"CUMPLIMIENTO_TOTAL"</formula>
    </cfRule>
  </conditionalFormatting>
  <conditionalFormatting sqref="AA59">
    <cfRule type="expression" dxfId="20" priority="20">
      <formula>$X$59&lt;&gt;"CUMPLIMIENTO_TOTAL"</formula>
    </cfRule>
  </conditionalFormatting>
  <conditionalFormatting sqref="AA60">
    <cfRule type="expression" dxfId="19" priority="19">
      <formula>$X$60&lt;&gt;"CUMPLIMIENTO_TOTAL"</formula>
    </cfRule>
  </conditionalFormatting>
  <conditionalFormatting sqref="AA61">
    <cfRule type="expression" dxfId="18" priority="18">
      <formula>$X$61&lt;&gt;"CUMPLIMIENTO_TOTAL"</formula>
    </cfRule>
  </conditionalFormatting>
  <conditionalFormatting sqref="AA62">
    <cfRule type="expression" dxfId="17" priority="17">
      <formula>$X$62&lt;&gt;"CUMPLIMIENTO_TOTAL"</formula>
    </cfRule>
  </conditionalFormatting>
  <conditionalFormatting sqref="AA63">
    <cfRule type="expression" dxfId="16" priority="16">
      <formula>$X$63&lt;&gt;"CUMPLIMIENTO_TOTAL"</formula>
    </cfRule>
  </conditionalFormatting>
  <conditionalFormatting sqref="AA64">
    <cfRule type="expression" dxfId="15" priority="15">
      <formula>$X$64&lt;&gt;"CUMPLIMIENTO_TOTAL"</formula>
    </cfRule>
  </conditionalFormatting>
  <conditionalFormatting sqref="AA65">
    <cfRule type="expression" dxfId="14" priority="14">
      <formula>$X$65&lt;&gt;"CUMPLIMIENTO_TOTAL"</formula>
    </cfRule>
  </conditionalFormatting>
  <conditionalFormatting sqref="AA66">
    <cfRule type="expression" dxfId="13" priority="13">
      <formula>$X$66&lt;&gt;"CUMPLIMIENTO_TOTAL"</formula>
    </cfRule>
  </conditionalFormatting>
  <conditionalFormatting sqref="AA67">
    <cfRule type="expression" dxfId="12" priority="12">
      <formula>$X$67&lt;&gt;"CUMPLIMIENTO_TOTAL"</formula>
    </cfRule>
  </conditionalFormatting>
  <conditionalFormatting sqref="AA68">
    <cfRule type="expression" dxfId="11" priority="11">
      <formula>$X$68&lt;&gt;"CUMPLIMIENTO_TOTAL"</formula>
    </cfRule>
  </conditionalFormatting>
  <conditionalFormatting sqref="AA69">
    <cfRule type="expression" dxfId="10" priority="10">
      <formula>$X$69&lt;&gt;"CUMPLIMIENTO_TOTAL"</formula>
    </cfRule>
  </conditionalFormatting>
  <conditionalFormatting sqref="AA70">
    <cfRule type="expression" dxfId="9" priority="9">
      <formula>$X$70&lt;&gt;"CUMPLIMIENTO_TOTAL"</formula>
    </cfRule>
  </conditionalFormatting>
  <conditionalFormatting sqref="AA71">
    <cfRule type="expression" dxfId="8" priority="8">
      <formula>$X$71&lt;&gt;"CUMPLIMIENTO_TOTAL"</formula>
    </cfRule>
  </conditionalFormatting>
  <conditionalFormatting sqref="AA72">
    <cfRule type="expression" dxfId="7" priority="7">
      <formula>$X$72&lt;&gt;"CUMPLIMIENTO_TOTAL"</formula>
    </cfRule>
  </conditionalFormatting>
  <conditionalFormatting sqref="AA73">
    <cfRule type="expression" dxfId="6" priority="6">
      <formula>$X$73&lt;&gt;"CUMPLIMIENTO_TOTAL"</formula>
    </cfRule>
  </conditionalFormatting>
  <conditionalFormatting sqref="R8:R73">
    <cfRule type="cellIs" dxfId="5" priority="1" operator="equal">
      <formula>"INEXISTENTE"</formula>
    </cfRule>
    <cfRule type="cellIs" dxfId="4" priority="2" operator="equal">
      <formula>"ACEPTABLE"</formula>
    </cfRule>
    <cfRule type="cellIs" dxfId="3" priority="3" operator="equal">
      <formula>"FUERTE"</formula>
    </cfRule>
    <cfRule type="cellIs" dxfId="2" priority="4" operator="equal">
      <formula>"DÉBIL"</formula>
    </cfRule>
  </conditionalFormatting>
  <dataValidations xWindow="789" yWindow="679" count="9">
    <dataValidation allowBlank="1" showInputMessage="1" showErrorMessage="1" promptTitle="FACTORES DE RIESGO" prompt="Seleccione el factor de riesgo interno o externo" sqref="D8:D73"/>
    <dataValidation allowBlank="1" showInputMessage="1" showErrorMessage="1" promptTitle="Análisis del indicador" prompt="Describa brevemente el comportamiento del indicador" sqref="L8:L73"/>
    <dataValidation allowBlank="1" showInputMessage="1" showErrorMessage="1" promptTitle="Limitación del control" prompt="Describa brevemente los problemas o limitantes tenidos al momento de aplicar el control establecido._x000a_En caso de &quot;NO EXISTE CONTROL&quot;, deje en blanco la celda" sqref="S8:T73"/>
    <dataValidation allowBlank="1" showInputMessage="1" showErrorMessage="1" promptTitle="Acción" prompt="Describa la forma en la cual se ha cumplido con la acción (oportunidad de mejora) que se implementó para tratar el riesgo" sqref="Y8:Y73"/>
    <dataValidation type="custom" allowBlank="1" showInputMessage="1" showErrorMessage="1" promptTitle="Soporte de cumplimiento" prompt="Registre información que evidencie el cumplimiento de la acción:_x000a_- Documento (físico, digital)._x000a_- Enlace web_x000a_- Fotografia, video_x000a_- Otros que considere pertinente._x000a_En caso de NO CUMPLIDA deje esta casilla en blanco" sqref="AA8:AA73">
      <formula1>X8="CUMPLIMIENTO_TOTAL"</formula1>
    </dataValidation>
    <dataValidation type="list" allowBlank="1" showInputMessage="1" showErrorMessage="1" promptTitle="SITUACION DEL RIESGO" prompt="Evalue luego del seguimiento el riesgo, para ello tenga en cuenta los resultados de:_x000a_- Medición y el análisis del indicador de riesgo_x000a_-Dificultades para la aplicación del control existente_x000a_-El cumplimiento y eficacia de la acción planteada." sqref="AB8:AB73">
      <formula1>"RIESGO CONTROLADO, REQUIERE NUEVA ACCIÓN, CONTINUA LA ACCIÓN ANTERIOR"</formula1>
    </dataValidation>
    <dataValidation type="list" allowBlank="1" showInputMessage="1" showErrorMessage="1" prompt="Determine en que estado esta la acción:_x000a__x000a_-Cumplimiento total (la acción se cumplió de acuerdo a lo planeado)_x000a_-Cumplimiento parcial (la acción aun esta en proceso de implementación)_x000a_- No cumplida (la accion no fue implementada de acuerdo a l planeado)" sqref="X8:X73">
      <formula1>INDIRECT(U8)</formula1>
    </dataValidation>
    <dataValidation type="list" allowBlank="1" showInputMessage="1" showErrorMessage="1" promptTitle="EFICACIA DE LA ACCIÓN" prompt="EFICAZ:  La acción implementada permite prevenir o mitigar el riesgo, _x000a_NO EFICAZ: la acción no previene o mitiga el riesgo._x000a_PENDIENTE EVALUACIÓN: La acción no se ha cumplido y aun esta en los términos._x000a_SIN EVALUACIÓN POR VENCIMIENTO: Acción no cumplida" sqref="Z8:Z73">
      <formula1>INDIRECT(X8)</formula1>
    </dataValidation>
    <dataValidation type="decimal" allowBlank="1" showInputMessage="1" showErrorMessage="1" promptTitle="% De medición del indicador" prompt="Sólo permite números" sqref="K8:K73">
      <formula1>-2E+22</formula1>
      <formula2>2E+21</formula2>
    </dataValidation>
  </dataValidations>
  <pageMargins left="1.3779527559055118" right="0.15748031496062992" top="0.59055118110236227" bottom="0.39370078740157483" header="0" footer="0"/>
  <pageSetup paperSize="125" scale="60" fitToHeight="10" orientation="landscape" horizontalDpi="1200" verticalDpi="1200" r:id="rId1"/>
  <headerFooter alignWithMargins="0"/>
  <drawing r:id="rId2"/>
  <extLst>
    <ext xmlns:x14="http://schemas.microsoft.com/office/spreadsheetml/2009/9/main" uri="{78C0D931-6437-407d-A8EE-F0AAD7539E65}">
      <x14:conditionalFormattings>
        <x14:conditionalFormatting xmlns:xm="http://schemas.microsoft.com/office/excel/2006/main">
          <x14:cfRule type="containsText" priority="126" operator="containsText" id="{5FF8A8BD-18FC-417B-850F-ACA90835F62D}">
            <xm:f>NOT(ISERROR(SEARCH(#REF!,Z8)))</xm:f>
            <xm:f>#REF!</xm:f>
            <x14:dxf>
              <font>
                <color rgb="FF9C0006"/>
              </font>
              <fill>
                <patternFill>
                  <bgColor rgb="FFFFC7CE"/>
                </patternFill>
              </fill>
            </x14:dxf>
          </x14:cfRule>
          <xm:sqref>Z8:Z73</xm:sqref>
        </x14:conditionalFormatting>
        <x14:conditionalFormatting xmlns:xm="http://schemas.microsoft.com/office/excel/2006/main">
          <x14:cfRule type="containsText" priority="128" operator="containsText" id="{13013706-2595-4270-A379-FEE68B7EE3BE}">
            <xm:f>NOT(ISERROR(SEARCH(#REF!,X8)))</xm:f>
            <xm:f>#REF!</xm:f>
            <x14:dxf>
              <font>
                <color rgb="FF9C0006"/>
              </font>
              <fill>
                <patternFill>
                  <bgColor rgb="FFFFC7CE"/>
                </patternFill>
              </fill>
            </x14:dxf>
          </x14:cfRule>
          <xm:sqref>X8:X73</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workbookViewId="0">
      <selection activeCell="B10" sqref="B10"/>
    </sheetView>
  </sheetViews>
  <sheetFormatPr baseColWidth="10" defaultColWidth="11.42578125" defaultRowHeight="12.75" x14ac:dyDescent="0.2"/>
  <cols>
    <col min="1" max="1" width="4.5703125" customWidth="1"/>
    <col min="2" max="2" width="35.7109375" customWidth="1"/>
  </cols>
  <sheetData>
    <row r="1" spans="1:2" x14ac:dyDescent="0.2">
      <c r="A1" t="s">
        <v>9</v>
      </c>
    </row>
    <row r="3" spans="1:2" x14ac:dyDescent="0.2">
      <c r="A3" s="6" t="s">
        <v>10</v>
      </c>
    </row>
    <row r="5" spans="1:2" x14ac:dyDescent="0.2">
      <c r="A5">
        <v>1</v>
      </c>
      <c r="B5" t="s">
        <v>11</v>
      </c>
    </row>
    <row r="6" spans="1:2" x14ac:dyDescent="0.2">
      <c r="A6">
        <v>2</v>
      </c>
      <c r="B6" t="s">
        <v>12</v>
      </c>
    </row>
    <row r="7" spans="1:2" x14ac:dyDescent="0.2">
      <c r="A7">
        <v>3</v>
      </c>
      <c r="B7" t="s">
        <v>13</v>
      </c>
    </row>
    <row r="8" spans="1:2" x14ac:dyDescent="0.2">
      <c r="A8">
        <v>5</v>
      </c>
      <c r="B8" t="s">
        <v>14</v>
      </c>
    </row>
    <row r="9" spans="1:2" x14ac:dyDescent="0.2">
      <c r="A9">
        <v>6</v>
      </c>
      <c r="B9" t="s">
        <v>15</v>
      </c>
    </row>
    <row r="10" spans="1:2" x14ac:dyDescent="0.2">
      <c r="A10">
        <v>7</v>
      </c>
      <c r="B10" t="s">
        <v>16</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H115"/>
  <sheetViews>
    <sheetView zoomScale="90" zoomScaleNormal="90" workbookViewId="0">
      <selection activeCell="D69" sqref="D69:H69"/>
    </sheetView>
  </sheetViews>
  <sheetFormatPr baseColWidth="10" defaultColWidth="11.42578125" defaultRowHeight="12.75" x14ac:dyDescent="0.2"/>
  <cols>
    <col min="1" max="1" width="11.42578125" style="16"/>
    <col min="2" max="2" width="1.5703125" style="16" customWidth="1"/>
    <col min="3" max="8" width="11.7109375" customWidth="1"/>
    <col min="9" max="10" width="1.5703125" customWidth="1"/>
    <col min="11" max="11" width="9.7109375" customWidth="1"/>
    <col min="12" max="12" width="13.28515625" customWidth="1"/>
    <col min="13" max="13" width="13.7109375" customWidth="1"/>
    <col min="14" max="14" width="4.7109375" customWidth="1"/>
    <col min="15" max="19" width="15.7109375" customWidth="1"/>
    <col min="20" max="20" width="7.7109375" customWidth="1"/>
    <col min="241" max="241" width="53.85546875" customWidth="1"/>
    <col min="242" max="242" width="4.140625" customWidth="1"/>
    <col min="243" max="243" width="3.7109375" customWidth="1"/>
    <col min="244" max="245" width="4.7109375" customWidth="1"/>
    <col min="246" max="246" width="8.7109375" customWidth="1"/>
    <col min="247" max="249" width="16.7109375" customWidth="1"/>
    <col min="250" max="250" width="3.7109375" customWidth="1"/>
    <col min="497" max="497" width="53.85546875" customWidth="1"/>
    <col min="498" max="498" width="4.140625" customWidth="1"/>
    <col min="499" max="499" width="3.7109375" customWidth="1"/>
    <col min="500" max="501" width="4.7109375" customWidth="1"/>
    <col min="502" max="502" width="8.7109375" customWidth="1"/>
    <col min="503" max="505" width="16.7109375" customWidth="1"/>
    <col min="506" max="506" width="3.7109375" customWidth="1"/>
    <col min="753" max="753" width="53.85546875" customWidth="1"/>
    <col min="754" max="754" width="4.140625" customWidth="1"/>
    <col min="755" max="755" width="3.7109375" customWidth="1"/>
    <col min="756" max="757" width="4.7109375" customWidth="1"/>
    <col min="758" max="758" width="8.7109375" customWidth="1"/>
    <col min="759" max="761" width="16.7109375" customWidth="1"/>
    <col min="762" max="762" width="3.7109375" customWidth="1"/>
    <col min="1009" max="1009" width="53.85546875" customWidth="1"/>
    <col min="1010" max="1010" width="4.140625" customWidth="1"/>
    <col min="1011" max="1011" width="3.7109375" customWidth="1"/>
    <col min="1012" max="1013" width="4.7109375" customWidth="1"/>
    <col min="1014" max="1014" width="8.7109375" customWidth="1"/>
    <col min="1015" max="1017" width="16.7109375" customWidth="1"/>
    <col min="1018" max="1018" width="3.7109375" customWidth="1"/>
    <col min="1265" max="1265" width="53.85546875" customWidth="1"/>
    <col min="1266" max="1266" width="4.140625" customWidth="1"/>
    <col min="1267" max="1267" width="3.7109375" customWidth="1"/>
    <col min="1268" max="1269" width="4.7109375" customWidth="1"/>
    <col min="1270" max="1270" width="8.7109375" customWidth="1"/>
    <col min="1271" max="1273" width="16.7109375" customWidth="1"/>
    <col min="1274" max="1274" width="3.7109375" customWidth="1"/>
    <col min="1521" max="1521" width="53.85546875" customWidth="1"/>
    <col min="1522" max="1522" width="4.140625" customWidth="1"/>
    <col min="1523" max="1523" width="3.7109375" customWidth="1"/>
    <col min="1524" max="1525" width="4.7109375" customWidth="1"/>
    <col min="1526" max="1526" width="8.7109375" customWidth="1"/>
    <col min="1527" max="1529" width="16.7109375" customWidth="1"/>
    <col min="1530" max="1530" width="3.7109375" customWidth="1"/>
    <col min="1777" max="1777" width="53.85546875" customWidth="1"/>
    <col min="1778" max="1778" width="4.140625" customWidth="1"/>
    <col min="1779" max="1779" width="3.7109375" customWidth="1"/>
    <col min="1780" max="1781" width="4.7109375" customWidth="1"/>
    <col min="1782" max="1782" width="8.7109375" customWidth="1"/>
    <col min="1783" max="1785" width="16.7109375" customWidth="1"/>
    <col min="1786" max="1786" width="3.7109375" customWidth="1"/>
    <col min="2033" max="2033" width="53.85546875" customWidth="1"/>
    <col min="2034" max="2034" width="4.140625" customWidth="1"/>
    <col min="2035" max="2035" width="3.7109375" customWidth="1"/>
    <col min="2036" max="2037" width="4.7109375" customWidth="1"/>
    <col min="2038" max="2038" width="8.7109375" customWidth="1"/>
    <col min="2039" max="2041" width="16.7109375" customWidth="1"/>
    <col min="2042" max="2042" width="3.7109375" customWidth="1"/>
    <col min="2289" max="2289" width="53.85546875" customWidth="1"/>
    <col min="2290" max="2290" width="4.140625" customWidth="1"/>
    <col min="2291" max="2291" width="3.7109375" customWidth="1"/>
    <col min="2292" max="2293" width="4.7109375" customWidth="1"/>
    <col min="2294" max="2294" width="8.7109375" customWidth="1"/>
    <col min="2295" max="2297" width="16.7109375" customWidth="1"/>
    <col min="2298" max="2298" width="3.7109375" customWidth="1"/>
    <col min="2545" max="2545" width="53.85546875" customWidth="1"/>
    <col min="2546" max="2546" width="4.140625" customWidth="1"/>
    <col min="2547" max="2547" width="3.7109375" customWidth="1"/>
    <col min="2548" max="2549" width="4.7109375" customWidth="1"/>
    <col min="2550" max="2550" width="8.7109375" customWidth="1"/>
    <col min="2551" max="2553" width="16.7109375" customWidth="1"/>
    <col min="2554" max="2554" width="3.7109375" customWidth="1"/>
    <col min="2801" max="2801" width="53.85546875" customWidth="1"/>
    <col min="2802" max="2802" width="4.140625" customWidth="1"/>
    <col min="2803" max="2803" width="3.7109375" customWidth="1"/>
    <col min="2804" max="2805" width="4.7109375" customWidth="1"/>
    <col min="2806" max="2806" width="8.7109375" customWidth="1"/>
    <col min="2807" max="2809" width="16.7109375" customWidth="1"/>
    <col min="2810" max="2810" width="3.7109375" customWidth="1"/>
    <col min="3057" max="3057" width="53.85546875" customWidth="1"/>
    <col min="3058" max="3058" width="4.140625" customWidth="1"/>
    <col min="3059" max="3059" width="3.7109375" customWidth="1"/>
    <col min="3060" max="3061" width="4.7109375" customWidth="1"/>
    <col min="3062" max="3062" width="8.7109375" customWidth="1"/>
    <col min="3063" max="3065" width="16.7109375" customWidth="1"/>
    <col min="3066" max="3066" width="3.7109375" customWidth="1"/>
    <col min="3313" max="3313" width="53.85546875" customWidth="1"/>
    <col min="3314" max="3314" width="4.140625" customWidth="1"/>
    <col min="3315" max="3315" width="3.7109375" customWidth="1"/>
    <col min="3316" max="3317" width="4.7109375" customWidth="1"/>
    <col min="3318" max="3318" width="8.7109375" customWidth="1"/>
    <col min="3319" max="3321" width="16.7109375" customWidth="1"/>
    <col min="3322" max="3322" width="3.7109375" customWidth="1"/>
    <col min="3569" max="3569" width="53.85546875" customWidth="1"/>
    <col min="3570" max="3570" width="4.140625" customWidth="1"/>
    <col min="3571" max="3571" width="3.7109375" customWidth="1"/>
    <col min="3572" max="3573" width="4.7109375" customWidth="1"/>
    <col min="3574" max="3574" width="8.7109375" customWidth="1"/>
    <col min="3575" max="3577" width="16.7109375" customWidth="1"/>
    <col min="3578" max="3578" width="3.7109375" customWidth="1"/>
    <col min="3825" max="3825" width="53.85546875" customWidth="1"/>
    <col min="3826" max="3826" width="4.140625" customWidth="1"/>
    <col min="3827" max="3827" width="3.7109375" customWidth="1"/>
    <col min="3828" max="3829" width="4.7109375" customWidth="1"/>
    <col min="3830" max="3830" width="8.7109375" customWidth="1"/>
    <col min="3831" max="3833" width="16.7109375" customWidth="1"/>
    <col min="3834" max="3834" width="3.7109375" customWidth="1"/>
    <col min="4081" max="4081" width="53.85546875" customWidth="1"/>
    <col min="4082" max="4082" width="4.140625" customWidth="1"/>
    <col min="4083" max="4083" width="3.7109375" customWidth="1"/>
    <col min="4084" max="4085" width="4.7109375" customWidth="1"/>
    <col min="4086" max="4086" width="8.7109375" customWidth="1"/>
    <col min="4087" max="4089" width="16.7109375" customWidth="1"/>
    <col min="4090" max="4090" width="3.7109375" customWidth="1"/>
    <col min="4337" max="4337" width="53.85546875" customWidth="1"/>
    <col min="4338" max="4338" width="4.140625" customWidth="1"/>
    <col min="4339" max="4339" width="3.7109375" customWidth="1"/>
    <col min="4340" max="4341" width="4.7109375" customWidth="1"/>
    <col min="4342" max="4342" width="8.7109375" customWidth="1"/>
    <col min="4343" max="4345" width="16.7109375" customWidth="1"/>
    <col min="4346" max="4346" width="3.7109375" customWidth="1"/>
    <col min="4593" max="4593" width="53.85546875" customWidth="1"/>
    <col min="4594" max="4594" width="4.140625" customWidth="1"/>
    <col min="4595" max="4595" width="3.7109375" customWidth="1"/>
    <col min="4596" max="4597" width="4.7109375" customWidth="1"/>
    <col min="4598" max="4598" width="8.7109375" customWidth="1"/>
    <col min="4599" max="4601" width="16.7109375" customWidth="1"/>
    <col min="4602" max="4602" width="3.7109375" customWidth="1"/>
    <col min="4849" max="4849" width="53.85546875" customWidth="1"/>
    <col min="4850" max="4850" width="4.140625" customWidth="1"/>
    <col min="4851" max="4851" width="3.7109375" customWidth="1"/>
    <col min="4852" max="4853" width="4.7109375" customWidth="1"/>
    <col min="4854" max="4854" width="8.7109375" customWidth="1"/>
    <col min="4855" max="4857" width="16.7109375" customWidth="1"/>
    <col min="4858" max="4858" width="3.7109375" customWidth="1"/>
    <col min="5105" max="5105" width="53.85546875" customWidth="1"/>
    <col min="5106" max="5106" width="4.140625" customWidth="1"/>
    <col min="5107" max="5107" width="3.7109375" customWidth="1"/>
    <col min="5108" max="5109" width="4.7109375" customWidth="1"/>
    <col min="5110" max="5110" width="8.7109375" customWidth="1"/>
    <col min="5111" max="5113" width="16.7109375" customWidth="1"/>
    <col min="5114" max="5114" width="3.7109375" customWidth="1"/>
    <col min="5361" max="5361" width="53.85546875" customWidth="1"/>
    <col min="5362" max="5362" width="4.140625" customWidth="1"/>
    <col min="5363" max="5363" width="3.7109375" customWidth="1"/>
    <col min="5364" max="5365" width="4.7109375" customWidth="1"/>
    <col min="5366" max="5366" width="8.7109375" customWidth="1"/>
    <col min="5367" max="5369" width="16.7109375" customWidth="1"/>
    <col min="5370" max="5370" width="3.7109375" customWidth="1"/>
    <col min="5617" max="5617" width="53.85546875" customWidth="1"/>
    <col min="5618" max="5618" width="4.140625" customWidth="1"/>
    <col min="5619" max="5619" width="3.7109375" customWidth="1"/>
    <col min="5620" max="5621" width="4.7109375" customWidth="1"/>
    <col min="5622" max="5622" width="8.7109375" customWidth="1"/>
    <col min="5623" max="5625" width="16.7109375" customWidth="1"/>
    <col min="5626" max="5626" width="3.7109375" customWidth="1"/>
    <col min="5873" max="5873" width="53.85546875" customWidth="1"/>
    <col min="5874" max="5874" width="4.140625" customWidth="1"/>
    <col min="5875" max="5875" width="3.7109375" customWidth="1"/>
    <col min="5876" max="5877" width="4.7109375" customWidth="1"/>
    <col min="5878" max="5878" width="8.7109375" customWidth="1"/>
    <col min="5879" max="5881" width="16.7109375" customWidth="1"/>
    <col min="5882" max="5882" width="3.7109375" customWidth="1"/>
    <col min="6129" max="6129" width="53.85546875" customWidth="1"/>
    <col min="6130" max="6130" width="4.140625" customWidth="1"/>
    <col min="6131" max="6131" width="3.7109375" customWidth="1"/>
    <col min="6132" max="6133" width="4.7109375" customWidth="1"/>
    <col min="6134" max="6134" width="8.7109375" customWidth="1"/>
    <col min="6135" max="6137" width="16.7109375" customWidth="1"/>
    <col min="6138" max="6138" width="3.7109375" customWidth="1"/>
    <col min="6385" max="6385" width="53.85546875" customWidth="1"/>
    <col min="6386" max="6386" width="4.140625" customWidth="1"/>
    <col min="6387" max="6387" width="3.7109375" customWidth="1"/>
    <col min="6388" max="6389" width="4.7109375" customWidth="1"/>
    <col min="6390" max="6390" width="8.7109375" customWidth="1"/>
    <col min="6391" max="6393" width="16.7109375" customWidth="1"/>
    <col min="6394" max="6394" width="3.7109375" customWidth="1"/>
    <col min="6641" max="6641" width="53.85546875" customWidth="1"/>
    <col min="6642" max="6642" width="4.140625" customWidth="1"/>
    <col min="6643" max="6643" width="3.7109375" customWidth="1"/>
    <col min="6644" max="6645" width="4.7109375" customWidth="1"/>
    <col min="6646" max="6646" width="8.7109375" customWidth="1"/>
    <col min="6647" max="6649" width="16.7109375" customWidth="1"/>
    <col min="6650" max="6650" width="3.7109375" customWidth="1"/>
    <col min="6897" max="6897" width="53.85546875" customWidth="1"/>
    <col min="6898" max="6898" width="4.140625" customWidth="1"/>
    <col min="6899" max="6899" width="3.7109375" customWidth="1"/>
    <col min="6900" max="6901" width="4.7109375" customWidth="1"/>
    <col min="6902" max="6902" width="8.7109375" customWidth="1"/>
    <col min="6903" max="6905" width="16.7109375" customWidth="1"/>
    <col min="6906" max="6906" width="3.7109375" customWidth="1"/>
    <col min="7153" max="7153" width="53.85546875" customWidth="1"/>
    <col min="7154" max="7154" width="4.140625" customWidth="1"/>
    <col min="7155" max="7155" width="3.7109375" customWidth="1"/>
    <col min="7156" max="7157" width="4.7109375" customWidth="1"/>
    <col min="7158" max="7158" width="8.7109375" customWidth="1"/>
    <col min="7159" max="7161" width="16.7109375" customWidth="1"/>
    <col min="7162" max="7162" width="3.7109375" customWidth="1"/>
    <col min="7409" max="7409" width="53.85546875" customWidth="1"/>
    <col min="7410" max="7410" width="4.140625" customWidth="1"/>
    <col min="7411" max="7411" width="3.7109375" customWidth="1"/>
    <col min="7412" max="7413" width="4.7109375" customWidth="1"/>
    <col min="7414" max="7414" width="8.7109375" customWidth="1"/>
    <col min="7415" max="7417" width="16.7109375" customWidth="1"/>
    <col min="7418" max="7418" width="3.7109375" customWidth="1"/>
    <col min="7665" max="7665" width="53.85546875" customWidth="1"/>
    <col min="7666" max="7666" width="4.140625" customWidth="1"/>
    <col min="7667" max="7667" width="3.7109375" customWidth="1"/>
    <col min="7668" max="7669" width="4.7109375" customWidth="1"/>
    <col min="7670" max="7670" width="8.7109375" customWidth="1"/>
    <col min="7671" max="7673" width="16.7109375" customWidth="1"/>
    <col min="7674" max="7674" width="3.7109375" customWidth="1"/>
    <col min="7921" max="7921" width="53.85546875" customWidth="1"/>
    <col min="7922" max="7922" width="4.140625" customWidth="1"/>
    <col min="7923" max="7923" width="3.7109375" customWidth="1"/>
    <col min="7924" max="7925" width="4.7109375" customWidth="1"/>
    <col min="7926" max="7926" width="8.7109375" customWidth="1"/>
    <col min="7927" max="7929" width="16.7109375" customWidth="1"/>
    <col min="7930" max="7930" width="3.7109375" customWidth="1"/>
    <col min="8177" max="8177" width="53.85546875" customWidth="1"/>
    <col min="8178" max="8178" width="4.140625" customWidth="1"/>
    <col min="8179" max="8179" width="3.7109375" customWidth="1"/>
    <col min="8180" max="8181" width="4.7109375" customWidth="1"/>
    <col min="8182" max="8182" width="8.7109375" customWidth="1"/>
    <col min="8183" max="8185" width="16.7109375" customWidth="1"/>
    <col min="8186" max="8186" width="3.7109375" customWidth="1"/>
    <col min="8433" max="8433" width="53.85546875" customWidth="1"/>
    <col min="8434" max="8434" width="4.140625" customWidth="1"/>
    <col min="8435" max="8435" width="3.7109375" customWidth="1"/>
    <col min="8436" max="8437" width="4.7109375" customWidth="1"/>
    <col min="8438" max="8438" width="8.7109375" customWidth="1"/>
    <col min="8439" max="8441" width="16.7109375" customWidth="1"/>
    <col min="8442" max="8442" width="3.7109375" customWidth="1"/>
    <col min="8689" max="8689" width="53.85546875" customWidth="1"/>
    <col min="8690" max="8690" width="4.140625" customWidth="1"/>
    <col min="8691" max="8691" width="3.7109375" customWidth="1"/>
    <col min="8692" max="8693" width="4.7109375" customWidth="1"/>
    <col min="8694" max="8694" width="8.7109375" customWidth="1"/>
    <col min="8695" max="8697" width="16.7109375" customWidth="1"/>
    <col min="8698" max="8698" width="3.7109375" customWidth="1"/>
    <col min="8945" max="8945" width="53.85546875" customWidth="1"/>
    <col min="8946" max="8946" width="4.140625" customWidth="1"/>
    <col min="8947" max="8947" width="3.7109375" customWidth="1"/>
    <col min="8948" max="8949" width="4.7109375" customWidth="1"/>
    <col min="8950" max="8950" width="8.7109375" customWidth="1"/>
    <col min="8951" max="8953" width="16.7109375" customWidth="1"/>
    <col min="8954" max="8954" width="3.7109375" customWidth="1"/>
    <col min="9201" max="9201" width="53.85546875" customWidth="1"/>
    <col min="9202" max="9202" width="4.140625" customWidth="1"/>
    <col min="9203" max="9203" width="3.7109375" customWidth="1"/>
    <col min="9204" max="9205" width="4.7109375" customWidth="1"/>
    <col min="9206" max="9206" width="8.7109375" customWidth="1"/>
    <col min="9207" max="9209" width="16.7109375" customWidth="1"/>
    <col min="9210" max="9210" width="3.7109375" customWidth="1"/>
    <col min="9457" max="9457" width="53.85546875" customWidth="1"/>
    <col min="9458" max="9458" width="4.140625" customWidth="1"/>
    <col min="9459" max="9459" width="3.7109375" customWidth="1"/>
    <col min="9460" max="9461" width="4.7109375" customWidth="1"/>
    <col min="9462" max="9462" width="8.7109375" customWidth="1"/>
    <col min="9463" max="9465" width="16.7109375" customWidth="1"/>
    <col min="9466" max="9466" width="3.7109375" customWidth="1"/>
    <col min="9713" max="9713" width="53.85546875" customWidth="1"/>
    <col min="9714" max="9714" width="4.140625" customWidth="1"/>
    <col min="9715" max="9715" width="3.7109375" customWidth="1"/>
    <col min="9716" max="9717" width="4.7109375" customWidth="1"/>
    <col min="9718" max="9718" width="8.7109375" customWidth="1"/>
    <col min="9719" max="9721" width="16.7109375" customWidth="1"/>
    <col min="9722" max="9722" width="3.7109375" customWidth="1"/>
    <col min="9969" max="9969" width="53.85546875" customWidth="1"/>
    <col min="9970" max="9970" width="4.140625" customWidth="1"/>
    <col min="9971" max="9971" width="3.7109375" customWidth="1"/>
    <col min="9972" max="9973" width="4.7109375" customWidth="1"/>
    <col min="9974" max="9974" width="8.7109375" customWidth="1"/>
    <col min="9975" max="9977" width="16.7109375" customWidth="1"/>
    <col min="9978" max="9978" width="3.7109375" customWidth="1"/>
    <col min="10225" max="10225" width="53.85546875" customWidth="1"/>
    <col min="10226" max="10226" width="4.140625" customWidth="1"/>
    <col min="10227" max="10227" width="3.7109375" customWidth="1"/>
    <col min="10228" max="10229" width="4.7109375" customWidth="1"/>
    <col min="10230" max="10230" width="8.7109375" customWidth="1"/>
    <col min="10231" max="10233" width="16.7109375" customWidth="1"/>
    <col min="10234" max="10234" width="3.7109375" customWidth="1"/>
    <col min="10481" max="10481" width="53.85546875" customWidth="1"/>
    <col min="10482" max="10482" width="4.140625" customWidth="1"/>
    <col min="10483" max="10483" width="3.7109375" customWidth="1"/>
    <col min="10484" max="10485" width="4.7109375" customWidth="1"/>
    <col min="10486" max="10486" width="8.7109375" customWidth="1"/>
    <col min="10487" max="10489" width="16.7109375" customWidth="1"/>
    <col min="10490" max="10490" width="3.7109375" customWidth="1"/>
    <col min="10737" max="10737" width="53.85546875" customWidth="1"/>
    <col min="10738" max="10738" width="4.140625" customWidth="1"/>
    <col min="10739" max="10739" width="3.7109375" customWidth="1"/>
    <col min="10740" max="10741" width="4.7109375" customWidth="1"/>
    <col min="10742" max="10742" width="8.7109375" customWidth="1"/>
    <col min="10743" max="10745" width="16.7109375" customWidth="1"/>
    <col min="10746" max="10746" width="3.7109375" customWidth="1"/>
    <col min="10993" max="10993" width="53.85546875" customWidth="1"/>
    <col min="10994" max="10994" width="4.140625" customWidth="1"/>
    <col min="10995" max="10995" width="3.7109375" customWidth="1"/>
    <col min="10996" max="10997" width="4.7109375" customWidth="1"/>
    <col min="10998" max="10998" width="8.7109375" customWidth="1"/>
    <col min="10999" max="11001" width="16.7109375" customWidth="1"/>
    <col min="11002" max="11002" width="3.7109375" customWidth="1"/>
    <col min="11249" max="11249" width="53.85546875" customWidth="1"/>
    <col min="11250" max="11250" width="4.140625" customWidth="1"/>
    <col min="11251" max="11251" width="3.7109375" customWidth="1"/>
    <col min="11252" max="11253" width="4.7109375" customWidth="1"/>
    <col min="11254" max="11254" width="8.7109375" customWidth="1"/>
    <col min="11255" max="11257" width="16.7109375" customWidth="1"/>
    <col min="11258" max="11258" width="3.7109375" customWidth="1"/>
    <col min="11505" max="11505" width="53.85546875" customWidth="1"/>
    <col min="11506" max="11506" width="4.140625" customWidth="1"/>
    <col min="11507" max="11507" width="3.7109375" customWidth="1"/>
    <col min="11508" max="11509" width="4.7109375" customWidth="1"/>
    <col min="11510" max="11510" width="8.7109375" customWidth="1"/>
    <col min="11511" max="11513" width="16.7109375" customWidth="1"/>
    <col min="11514" max="11514" width="3.7109375" customWidth="1"/>
    <col min="11761" max="11761" width="53.85546875" customWidth="1"/>
    <col min="11762" max="11762" width="4.140625" customWidth="1"/>
    <col min="11763" max="11763" width="3.7109375" customWidth="1"/>
    <col min="11764" max="11765" width="4.7109375" customWidth="1"/>
    <col min="11766" max="11766" width="8.7109375" customWidth="1"/>
    <col min="11767" max="11769" width="16.7109375" customWidth="1"/>
    <col min="11770" max="11770" width="3.7109375" customWidth="1"/>
    <col min="12017" max="12017" width="53.85546875" customWidth="1"/>
    <col min="12018" max="12018" width="4.140625" customWidth="1"/>
    <col min="12019" max="12019" width="3.7109375" customWidth="1"/>
    <col min="12020" max="12021" width="4.7109375" customWidth="1"/>
    <col min="12022" max="12022" width="8.7109375" customWidth="1"/>
    <col min="12023" max="12025" width="16.7109375" customWidth="1"/>
    <col min="12026" max="12026" width="3.7109375" customWidth="1"/>
    <col min="12273" max="12273" width="53.85546875" customWidth="1"/>
    <col min="12274" max="12274" width="4.140625" customWidth="1"/>
    <col min="12275" max="12275" width="3.7109375" customWidth="1"/>
    <col min="12276" max="12277" width="4.7109375" customWidth="1"/>
    <col min="12278" max="12278" width="8.7109375" customWidth="1"/>
    <col min="12279" max="12281" width="16.7109375" customWidth="1"/>
    <col min="12282" max="12282" width="3.7109375" customWidth="1"/>
    <col min="12529" max="12529" width="53.85546875" customWidth="1"/>
    <col min="12530" max="12530" width="4.140625" customWidth="1"/>
    <col min="12531" max="12531" width="3.7109375" customWidth="1"/>
    <col min="12532" max="12533" width="4.7109375" customWidth="1"/>
    <col min="12534" max="12534" width="8.7109375" customWidth="1"/>
    <col min="12535" max="12537" width="16.7109375" customWidth="1"/>
    <col min="12538" max="12538" width="3.7109375" customWidth="1"/>
    <col min="12785" max="12785" width="53.85546875" customWidth="1"/>
    <col min="12786" max="12786" width="4.140625" customWidth="1"/>
    <col min="12787" max="12787" width="3.7109375" customWidth="1"/>
    <col min="12788" max="12789" width="4.7109375" customWidth="1"/>
    <col min="12790" max="12790" width="8.7109375" customWidth="1"/>
    <col min="12791" max="12793" width="16.7109375" customWidth="1"/>
    <col min="12794" max="12794" width="3.7109375" customWidth="1"/>
    <col min="13041" max="13041" width="53.85546875" customWidth="1"/>
    <col min="13042" max="13042" width="4.140625" customWidth="1"/>
    <col min="13043" max="13043" width="3.7109375" customWidth="1"/>
    <col min="13044" max="13045" width="4.7109375" customWidth="1"/>
    <col min="13046" max="13046" width="8.7109375" customWidth="1"/>
    <col min="13047" max="13049" width="16.7109375" customWidth="1"/>
    <col min="13050" max="13050" width="3.7109375" customWidth="1"/>
    <col min="13297" max="13297" width="53.85546875" customWidth="1"/>
    <col min="13298" max="13298" width="4.140625" customWidth="1"/>
    <col min="13299" max="13299" width="3.7109375" customWidth="1"/>
    <col min="13300" max="13301" width="4.7109375" customWidth="1"/>
    <col min="13302" max="13302" width="8.7109375" customWidth="1"/>
    <col min="13303" max="13305" width="16.7109375" customWidth="1"/>
    <col min="13306" max="13306" width="3.7109375" customWidth="1"/>
    <col min="13553" max="13553" width="53.85546875" customWidth="1"/>
    <col min="13554" max="13554" width="4.140625" customWidth="1"/>
    <col min="13555" max="13555" width="3.7109375" customWidth="1"/>
    <col min="13556" max="13557" width="4.7109375" customWidth="1"/>
    <col min="13558" max="13558" width="8.7109375" customWidth="1"/>
    <col min="13559" max="13561" width="16.7109375" customWidth="1"/>
    <col min="13562" max="13562" width="3.7109375" customWidth="1"/>
    <col min="13809" max="13809" width="53.85546875" customWidth="1"/>
    <col min="13810" max="13810" width="4.140625" customWidth="1"/>
    <col min="13811" max="13811" width="3.7109375" customWidth="1"/>
    <col min="13812" max="13813" width="4.7109375" customWidth="1"/>
    <col min="13814" max="13814" width="8.7109375" customWidth="1"/>
    <col min="13815" max="13817" width="16.7109375" customWidth="1"/>
    <col min="13818" max="13818" width="3.7109375" customWidth="1"/>
    <col min="14065" max="14065" width="53.85546875" customWidth="1"/>
    <col min="14066" max="14066" width="4.140625" customWidth="1"/>
    <col min="14067" max="14067" width="3.7109375" customWidth="1"/>
    <col min="14068" max="14069" width="4.7109375" customWidth="1"/>
    <col min="14070" max="14070" width="8.7109375" customWidth="1"/>
    <col min="14071" max="14073" width="16.7109375" customWidth="1"/>
    <col min="14074" max="14074" width="3.7109375" customWidth="1"/>
    <col min="14321" max="14321" width="53.85546875" customWidth="1"/>
    <col min="14322" max="14322" width="4.140625" customWidth="1"/>
    <col min="14323" max="14323" width="3.7109375" customWidth="1"/>
    <col min="14324" max="14325" width="4.7109375" customWidth="1"/>
    <col min="14326" max="14326" width="8.7109375" customWidth="1"/>
    <col min="14327" max="14329" width="16.7109375" customWidth="1"/>
    <col min="14330" max="14330" width="3.7109375" customWidth="1"/>
    <col min="14577" max="14577" width="53.85546875" customWidth="1"/>
    <col min="14578" max="14578" width="4.140625" customWidth="1"/>
    <col min="14579" max="14579" width="3.7109375" customWidth="1"/>
    <col min="14580" max="14581" width="4.7109375" customWidth="1"/>
    <col min="14582" max="14582" width="8.7109375" customWidth="1"/>
    <col min="14583" max="14585" width="16.7109375" customWidth="1"/>
    <col min="14586" max="14586" width="3.7109375" customWidth="1"/>
    <col min="14833" max="14833" width="53.85546875" customWidth="1"/>
    <col min="14834" max="14834" width="4.140625" customWidth="1"/>
    <col min="14835" max="14835" width="3.7109375" customWidth="1"/>
    <col min="14836" max="14837" width="4.7109375" customWidth="1"/>
    <col min="14838" max="14838" width="8.7109375" customWidth="1"/>
    <col min="14839" max="14841" width="16.7109375" customWidth="1"/>
    <col min="14842" max="14842" width="3.7109375" customWidth="1"/>
    <col min="15089" max="15089" width="53.85546875" customWidth="1"/>
    <col min="15090" max="15090" width="4.140625" customWidth="1"/>
    <col min="15091" max="15091" width="3.7109375" customWidth="1"/>
    <col min="15092" max="15093" width="4.7109375" customWidth="1"/>
    <col min="15094" max="15094" width="8.7109375" customWidth="1"/>
    <col min="15095" max="15097" width="16.7109375" customWidth="1"/>
    <col min="15098" max="15098" width="3.7109375" customWidth="1"/>
    <col min="15345" max="15345" width="53.85546875" customWidth="1"/>
    <col min="15346" max="15346" width="4.140625" customWidth="1"/>
    <col min="15347" max="15347" width="3.7109375" customWidth="1"/>
    <col min="15348" max="15349" width="4.7109375" customWidth="1"/>
    <col min="15350" max="15350" width="8.7109375" customWidth="1"/>
    <col min="15351" max="15353" width="16.7109375" customWidth="1"/>
    <col min="15354" max="15354" width="3.7109375" customWidth="1"/>
    <col min="15601" max="15601" width="53.85546875" customWidth="1"/>
    <col min="15602" max="15602" width="4.140625" customWidth="1"/>
    <col min="15603" max="15603" width="3.7109375" customWidth="1"/>
    <col min="15604" max="15605" width="4.7109375" customWidth="1"/>
    <col min="15606" max="15606" width="8.7109375" customWidth="1"/>
    <col min="15607" max="15609" width="16.7109375" customWidth="1"/>
    <col min="15610" max="15610" width="3.7109375" customWidth="1"/>
    <col min="15857" max="15857" width="53.85546875" customWidth="1"/>
    <col min="15858" max="15858" width="4.140625" customWidth="1"/>
    <col min="15859" max="15859" width="3.7109375" customWidth="1"/>
    <col min="15860" max="15861" width="4.7109375" customWidth="1"/>
    <col min="15862" max="15862" width="8.7109375" customWidth="1"/>
    <col min="15863" max="15865" width="16.7109375" customWidth="1"/>
    <col min="15866" max="15866" width="3.7109375" customWidth="1"/>
    <col min="16113" max="16113" width="53.85546875" customWidth="1"/>
    <col min="16114" max="16114" width="4.140625" customWidth="1"/>
    <col min="16115" max="16115" width="3.7109375" customWidth="1"/>
    <col min="16116" max="16117" width="4.7109375" customWidth="1"/>
    <col min="16118" max="16118" width="8.7109375" customWidth="1"/>
    <col min="16119" max="16121" width="16.7109375" customWidth="1"/>
    <col min="16122" max="16122" width="3.7109375" customWidth="1"/>
  </cols>
  <sheetData>
    <row r="1" spans="1:34" ht="15.75" x14ac:dyDescent="0.25">
      <c r="A1" s="597" t="s">
        <v>62</v>
      </c>
      <c r="B1" s="598"/>
      <c r="C1" s="598"/>
      <c r="D1" s="598"/>
      <c r="E1" s="598"/>
      <c r="F1" s="598"/>
      <c r="G1" s="598"/>
      <c r="H1" s="598"/>
      <c r="I1" s="598"/>
      <c r="J1" s="598"/>
      <c r="K1" s="598"/>
      <c r="L1" s="598"/>
      <c r="M1" s="598"/>
      <c r="N1" s="598"/>
      <c r="O1" s="598"/>
      <c r="P1" s="598"/>
      <c r="Q1" s="598"/>
      <c r="R1" s="598"/>
      <c r="S1" s="598"/>
      <c r="T1" s="599"/>
    </row>
    <row r="2" spans="1:34" ht="15.75" x14ac:dyDescent="0.25">
      <c r="A2" s="29"/>
      <c r="B2" s="30"/>
      <c r="C2" s="30"/>
      <c r="D2" s="30"/>
      <c r="E2" s="30"/>
      <c r="F2" s="30"/>
      <c r="G2" s="30"/>
      <c r="H2" s="30"/>
      <c r="I2" s="30"/>
      <c r="J2" s="30"/>
      <c r="K2" s="30"/>
      <c r="L2" s="30"/>
      <c r="M2" s="30"/>
      <c r="N2" s="30"/>
      <c r="O2" s="30"/>
      <c r="P2" s="30"/>
      <c r="Q2" s="30"/>
      <c r="R2" s="41"/>
      <c r="S2" s="41"/>
      <c r="T2" s="31"/>
    </row>
    <row r="3" spans="1:34" ht="15.75" x14ac:dyDescent="0.25">
      <c r="A3" s="594" t="s">
        <v>61</v>
      </c>
      <c r="B3" s="595"/>
      <c r="C3" s="595"/>
      <c r="D3" s="595"/>
      <c r="E3" s="595"/>
      <c r="F3" s="595"/>
      <c r="G3" s="595"/>
      <c r="H3" s="595"/>
      <c r="I3" s="595"/>
      <c r="J3" s="595"/>
      <c r="K3" s="595"/>
      <c r="L3" s="595"/>
      <c r="M3" s="595"/>
      <c r="N3" s="595"/>
      <c r="O3" s="595"/>
      <c r="P3" s="595"/>
      <c r="Q3" s="595"/>
      <c r="R3" s="595"/>
      <c r="S3" s="595"/>
      <c r="T3" s="596"/>
    </row>
    <row r="4" spans="1:34" x14ac:dyDescent="0.2">
      <c r="A4" s="25"/>
      <c r="B4" s="26"/>
      <c r="C4" s="27"/>
      <c r="D4" s="27"/>
      <c r="E4" s="27"/>
      <c r="F4" s="27"/>
      <c r="G4" s="27"/>
      <c r="H4" s="27"/>
      <c r="I4" s="27"/>
      <c r="J4" s="27"/>
      <c r="K4" s="27"/>
      <c r="L4" s="27"/>
      <c r="M4" s="27"/>
      <c r="N4" s="27"/>
      <c r="O4" s="27"/>
      <c r="P4" s="27"/>
      <c r="Q4" s="27"/>
      <c r="R4" s="27"/>
      <c r="S4" s="27"/>
      <c r="T4" s="28"/>
    </row>
    <row r="5" spans="1:34" ht="13.5" thickBot="1" x14ac:dyDescent="0.25">
      <c r="A5" s="32"/>
      <c r="B5" s="32"/>
      <c r="C5" s="33"/>
      <c r="D5" s="33"/>
      <c r="E5" s="33"/>
      <c r="F5" s="33"/>
      <c r="G5" s="33"/>
      <c r="H5" s="33"/>
      <c r="I5" s="33"/>
      <c r="J5" s="33"/>
      <c r="K5" s="33"/>
      <c r="L5" s="33"/>
      <c r="M5" s="33"/>
      <c r="N5" s="33"/>
      <c r="O5" s="33"/>
      <c r="P5" s="33"/>
      <c r="Q5" s="33"/>
      <c r="R5" s="33"/>
      <c r="S5" s="33"/>
      <c r="T5" s="33"/>
    </row>
    <row r="6" spans="1:34" ht="24" customHeight="1" x14ac:dyDescent="0.2">
      <c r="A6" s="34" t="s">
        <v>18</v>
      </c>
      <c r="B6" s="605"/>
      <c r="C6" s="562" t="s">
        <v>77</v>
      </c>
      <c r="D6" s="562"/>
      <c r="E6" s="562"/>
      <c r="F6" s="562"/>
      <c r="G6" s="562"/>
      <c r="H6" s="562"/>
      <c r="I6" s="609"/>
      <c r="J6" s="588"/>
      <c r="K6" s="608" t="s">
        <v>76</v>
      </c>
      <c r="L6" s="608"/>
      <c r="M6" s="608"/>
      <c r="N6" s="608"/>
      <c r="O6" s="608"/>
      <c r="P6" s="608"/>
      <c r="Q6" s="608"/>
      <c r="R6" s="43"/>
      <c r="S6" s="43"/>
      <c r="T6" s="600"/>
    </row>
    <row r="7" spans="1:34" ht="15" customHeight="1" x14ac:dyDescent="0.2">
      <c r="A7" s="584" t="s">
        <v>20</v>
      </c>
      <c r="B7" s="606"/>
      <c r="C7" s="563"/>
      <c r="D7" s="563"/>
      <c r="E7" s="563"/>
      <c r="F7" s="563"/>
      <c r="G7" s="563"/>
      <c r="H7" s="563"/>
      <c r="I7" s="610"/>
      <c r="J7" s="589"/>
      <c r="K7" s="561" t="s">
        <v>90</v>
      </c>
      <c r="L7" s="561"/>
      <c r="M7" s="561"/>
      <c r="N7" s="561"/>
      <c r="O7" s="561"/>
      <c r="P7" s="561"/>
      <c r="Q7" s="561"/>
      <c r="R7" s="561"/>
      <c r="S7" s="561"/>
      <c r="T7" s="601"/>
    </row>
    <row r="8" spans="1:34" ht="15" customHeight="1" x14ac:dyDescent="0.2">
      <c r="A8" s="584"/>
      <c r="B8" s="606"/>
      <c r="C8" s="576" t="s">
        <v>19</v>
      </c>
      <c r="D8" s="576"/>
      <c r="E8" s="576"/>
      <c r="F8" s="576" t="s">
        <v>224</v>
      </c>
      <c r="G8" s="576"/>
      <c r="H8" s="576"/>
      <c r="I8" s="610"/>
      <c r="J8" s="589"/>
      <c r="K8" s="561"/>
      <c r="L8" s="561"/>
      <c r="M8" s="561"/>
      <c r="N8" s="561"/>
      <c r="O8" s="561"/>
      <c r="P8" s="561"/>
      <c r="Q8" s="561"/>
      <c r="R8" s="561"/>
      <c r="S8" s="561"/>
      <c r="T8" s="601"/>
    </row>
    <row r="9" spans="1:34" ht="15" customHeight="1" x14ac:dyDescent="0.2">
      <c r="A9" s="584"/>
      <c r="B9" s="606"/>
      <c r="C9" s="564" t="s">
        <v>32</v>
      </c>
      <c r="D9" s="564"/>
      <c r="E9" s="564"/>
      <c r="F9" s="564" t="s">
        <v>265</v>
      </c>
      <c r="G9" s="564"/>
      <c r="H9" s="564"/>
      <c r="I9" s="610"/>
      <c r="J9" s="589"/>
      <c r="K9" s="561" t="s">
        <v>427</v>
      </c>
      <c r="L9" s="561"/>
      <c r="M9" s="561"/>
      <c r="N9" s="561"/>
      <c r="O9" s="561"/>
      <c r="P9" s="561"/>
      <c r="Q9" s="561"/>
      <c r="R9" s="561"/>
      <c r="S9" s="561"/>
      <c r="T9" s="601"/>
      <c r="W9" s="7"/>
      <c r="X9" s="7"/>
      <c r="Y9" s="7"/>
      <c r="Z9" s="7"/>
      <c r="AA9" s="7"/>
      <c r="AB9" s="7"/>
      <c r="AC9" s="7"/>
      <c r="AD9" s="7"/>
      <c r="AE9" s="7"/>
      <c r="AF9" s="7"/>
      <c r="AG9" s="7"/>
      <c r="AH9" s="7"/>
    </row>
    <row r="10" spans="1:34" ht="12.75" customHeight="1" x14ac:dyDescent="0.2">
      <c r="A10" s="584"/>
      <c r="B10" s="606"/>
      <c r="C10" s="564" t="s">
        <v>33</v>
      </c>
      <c r="D10" s="564"/>
      <c r="E10" s="564"/>
      <c r="F10" s="564" t="s">
        <v>37</v>
      </c>
      <c r="G10" s="564"/>
      <c r="H10" s="564"/>
      <c r="I10" s="610"/>
      <c r="J10" s="589"/>
      <c r="K10" s="561"/>
      <c r="L10" s="561"/>
      <c r="M10" s="561"/>
      <c r="N10" s="561"/>
      <c r="O10" s="561"/>
      <c r="P10" s="561"/>
      <c r="Q10" s="561"/>
      <c r="R10" s="561"/>
      <c r="S10" s="561"/>
      <c r="T10" s="601"/>
      <c r="W10" s="612"/>
      <c r="X10" s="612"/>
      <c r="Y10" s="612"/>
      <c r="Z10" s="613"/>
      <c r="AA10" s="612"/>
      <c r="AB10" s="612"/>
      <c r="AC10" s="612"/>
      <c r="AD10" s="612"/>
      <c r="AE10" s="612"/>
      <c r="AF10" s="612"/>
      <c r="AG10" s="612"/>
      <c r="AH10" s="612"/>
    </row>
    <row r="11" spans="1:34" ht="15" customHeight="1" x14ac:dyDescent="0.2">
      <c r="A11" s="584"/>
      <c r="B11" s="606"/>
      <c r="C11" s="564" t="s">
        <v>34</v>
      </c>
      <c r="D11" s="564"/>
      <c r="E11" s="564"/>
      <c r="F11" s="564" t="s">
        <v>38</v>
      </c>
      <c r="G11" s="564"/>
      <c r="H11" s="564"/>
      <c r="I11" s="610"/>
      <c r="J11" s="589"/>
      <c r="K11" s="561"/>
      <c r="L11" s="561"/>
      <c r="M11" s="561"/>
      <c r="N11" s="561"/>
      <c r="O11" s="561"/>
      <c r="P11" s="561"/>
      <c r="Q11" s="561"/>
      <c r="R11" s="561"/>
      <c r="S11" s="561"/>
      <c r="T11" s="601"/>
      <c r="W11" s="612"/>
      <c r="X11" s="612"/>
      <c r="Y11" s="612"/>
      <c r="Z11" s="613"/>
      <c r="AA11" s="612"/>
      <c r="AB11" s="612"/>
      <c r="AC11" s="612"/>
      <c r="AD11" s="612"/>
      <c r="AE11" s="612"/>
      <c r="AF11" s="612"/>
      <c r="AG11" s="612"/>
      <c r="AH11" s="612"/>
    </row>
    <row r="12" spans="1:34" ht="12.75" customHeight="1" x14ac:dyDescent="0.2">
      <c r="A12" s="584"/>
      <c r="B12" s="606"/>
      <c r="C12" s="564" t="s">
        <v>35</v>
      </c>
      <c r="D12" s="564"/>
      <c r="E12" s="564"/>
      <c r="F12" s="564" t="s">
        <v>39</v>
      </c>
      <c r="G12" s="564"/>
      <c r="H12" s="564"/>
      <c r="I12" s="610"/>
      <c r="J12" s="589"/>
      <c r="K12" s="561" t="s">
        <v>91</v>
      </c>
      <c r="L12" s="561"/>
      <c r="M12" s="561"/>
      <c r="N12" s="561"/>
      <c r="O12" s="561"/>
      <c r="P12" s="561"/>
      <c r="Q12" s="561"/>
      <c r="R12" s="561"/>
      <c r="S12" s="561"/>
      <c r="T12" s="601"/>
    </row>
    <row r="13" spans="1:34" ht="12.75" customHeight="1" x14ac:dyDescent="0.2">
      <c r="A13" s="584"/>
      <c r="B13" s="606"/>
      <c r="C13" s="564" t="s">
        <v>227</v>
      </c>
      <c r="D13" s="564"/>
      <c r="E13" s="564"/>
      <c r="F13" s="564" t="s">
        <v>225</v>
      </c>
      <c r="G13" s="564"/>
      <c r="H13" s="564"/>
      <c r="I13" s="610"/>
      <c r="J13" s="589"/>
      <c r="K13" s="561"/>
      <c r="L13" s="561"/>
      <c r="M13" s="561"/>
      <c r="N13" s="561"/>
      <c r="O13" s="561"/>
      <c r="P13" s="561"/>
      <c r="Q13" s="561"/>
      <c r="R13" s="561"/>
      <c r="S13" s="561"/>
      <c r="T13" s="601"/>
    </row>
    <row r="14" spans="1:34" ht="19.5" customHeight="1" x14ac:dyDescent="0.2">
      <c r="A14" s="584"/>
      <c r="B14" s="606"/>
      <c r="C14" s="564" t="s">
        <v>36</v>
      </c>
      <c r="D14" s="564"/>
      <c r="E14" s="564"/>
      <c r="F14" s="564" t="s">
        <v>226</v>
      </c>
      <c r="G14" s="564"/>
      <c r="H14" s="564"/>
      <c r="I14" s="610"/>
      <c r="J14" s="589"/>
      <c r="K14" s="561" t="s">
        <v>92</v>
      </c>
      <c r="L14" s="561"/>
      <c r="M14" s="561"/>
      <c r="N14" s="561"/>
      <c r="O14" s="561"/>
      <c r="P14" s="561"/>
      <c r="Q14" s="561"/>
      <c r="R14" s="561"/>
      <c r="S14" s="561"/>
      <c r="T14" s="601"/>
    </row>
    <row r="15" spans="1:34" ht="12.75" customHeight="1" x14ac:dyDescent="0.2">
      <c r="A15" s="584"/>
      <c r="B15" s="606"/>
      <c r="C15" s="564"/>
      <c r="D15" s="564"/>
      <c r="E15" s="564"/>
      <c r="F15" s="637"/>
      <c r="G15" s="637"/>
      <c r="H15" s="637"/>
      <c r="I15" s="610"/>
      <c r="J15" s="589"/>
      <c r="K15" s="561" t="s">
        <v>93</v>
      </c>
      <c r="L15" s="561"/>
      <c r="M15" s="561"/>
      <c r="N15" s="561"/>
      <c r="O15" s="561"/>
      <c r="P15" s="561"/>
      <c r="Q15" s="561"/>
      <c r="R15" s="561"/>
      <c r="S15" s="561"/>
      <c r="T15" s="601"/>
    </row>
    <row r="16" spans="1:34" ht="12.75" customHeight="1" x14ac:dyDescent="0.2">
      <c r="A16" s="584"/>
      <c r="B16" s="606"/>
      <c r="C16" s="564" t="s">
        <v>78</v>
      </c>
      <c r="D16" s="564"/>
      <c r="E16" s="564"/>
      <c r="F16" s="564"/>
      <c r="G16" s="564"/>
      <c r="H16" s="564"/>
      <c r="I16" s="610"/>
      <c r="J16" s="589"/>
      <c r="K16" s="561"/>
      <c r="L16" s="561"/>
      <c r="M16" s="561"/>
      <c r="N16" s="561"/>
      <c r="O16" s="561"/>
      <c r="P16" s="561"/>
      <c r="Q16" s="561"/>
      <c r="R16" s="561"/>
      <c r="S16" s="561"/>
      <c r="T16" s="601"/>
    </row>
    <row r="17" spans="1:21" ht="12.75" customHeight="1" x14ac:dyDescent="0.2">
      <c r="A17" s="584"/>
      <c r="B17" s="606"/>
      <c r="C17" s="564"/>
      <c r="D17" s="564"/>
      <c r="E17" s="564"/>
      <c r="F17" s="564"/>
      <c r="G17" s="564"/>
      <c r="H17" s="564"/>
      <c r="I17" s="610"/>
      <c r="J17" s="589"/>
      <c r="K17" s="561"/>
      <c r="L17" s="561"/>
      <c r="M17" s="561"/>
      <c r="N17" s="561"/>
      <c r="O17" s="561"/>
      <c r="P17" s="561"/>
      <c r="Q17" s="561"/>
      <c r="R17" s="561"/>
      <c r="S17" s="561"/>
      <c r="T17" s="601"/>
    </row>
    <row r="18" spans="1:21" ht="13.5" thickBot="1" x14ac:dyDescent="0.25">
      <c r="A18" s="585"/>
      <c r="B18" s="607"/>
      <c r="C18" s="603"/>
      <c r="D18" s="603"/>
      <c r="E18" s="603"/>
      <c r="F18" s="603"/>
      <c r="G18" s="603"/>
      <c r="H18" s="603"/>
      <c r="I18" s="611"/>
      <c r="J18" s="590"/>
      <c r="K18" s="604"/>
      <c r="L18" s="604"/>
      <c r="M18" s="604"/>
      <c r="N18" s="604"/>
      <c r="O18" s="604"/>
      <c r="P18" s="604"/>
      <c r="Q18" s="604"/>
      <c r="R18" s="42"/>
      <c r="S18" s="42"/>
      <c r="T18" s="602"/>
    </row>
    <row r="19" spans="1:21" ht="24" customHeight="1" x14ac:dyDescent="0.2">
      <c r="A19" s="35" t="s">
        <v>21</v>
      </c>
      <c r="B19" s="569"/>
      <c r="C19" s="562" t="s">
        <v>48</v>
      </c>
      <c r="D19" s="562"/>
      <c r="E19" s="562"/>
      <c r="F19" s="562"/>
      <c r="G19" s="562"/>
      <c r="H19" s="562"/>
      <c r="I19" s="571"/>
      <c r="J19" s="588"/>
      <c r="K19" s="70"/>
      <c r="L19" s="70"/>
      <c r="M19" s="70"/>
      <c r="N19" s="70"/>
      <c r="O19" s="70"/>
      <c r="P19" s="70"/>
      <c r="Q19" s="70"/>
      <c r="R19" s="70"/>
      <c r="S19" s="70"/>
      <c r="T19" s="614"/>
    </row>
    <row r="20" spans="1:21" ht="12.75" customHeight="1" x14ac:dyDescent="0.2">
      <c r="A20" s="584" t="s">
        <v>22</v>
      </c>
      <c r="B20" s="570"/>
      <c r="C20" s="593"/>
      <c r="D20" s="593"/>
      <c r="E20" s="593"/>
      <c r="F20" s="593"/>
      <c r="G20" s="593"/>
      <c r="H20" s="593"/>
      <c r="I20" s="572"/>
      <c r="J20" s="589"/>
      <c r="K20" s="617" t="s">
        <v>200</v>
      </c>
      <c r="L20" s="617"/>
      <c r="M20" s="617"/>
      <c r="N20" s="617"/>
      <c r="O20" s="617"/>
      <c r="P20" s="617"/>
      <c r="Q20" s="617"/>
      <c r="R20" s="617"/>
      <c r="S20" s="617"/>
      <c r="T20" s="615"/>
      <c r="U20" s="8"/>
    </row>
    <row r="21" spans="1:21" ht="12.75" customHeight="1" x14ac:dyDescent="0.2">
      <c r="A21" s="584"/>
      <c r="B21" s="570"/>
      <c r="C21" s="586" t="s">
        <v>94</v>
      </c>
      <c r="D21" s="586"/>
      <c r="E21" s="586"/>
      <c r="F21" s="586"/>
      <c r="G21" s="586"/>
      <c r="H21" s="586"/>
      <c r="I21" s="572"/>
      <c r="J21" s="589"/>
      <c r="K21" s="621" t="s">
        <v>23</v>
      </c>
      <c r="L21" s="52" t="s">
        <v>201</v>
      </c>
      <c r="M21" s="53" t="s">
        <v>142</v>
      </c>
      <c r="N21" s="53">
        <v>5</v>
      </c>
      <c r="O21" s="54">
        <v>5</v>
      </c>
      <c r="P21" s="55">
        <v>10</v>
      </c>
      <c r="Q21" s="55">
        <v>15</v>
      </c>
      <c r="R21" s="55">
        <v>20</v>
      </c>
      <c r="S21" s="55">
        <v>25</v>
      </c>
      <c r="T21" s="615"/>
      <c r="U21" s="7"/>
    </row>
    <row r="22" spans="1:21" x14ac:dyDescent="0.2">
      <c r="A22" s="584"/>
      <c r="B22" s="570"/>
      <c r="C22" s="586" t="s">
        <v>214</v>
      </c>
      <c r="D22" s="586"/>
      <c r="E22" s="586"/>
      <c r="F22" s="586"/>
      <c r="G22" s="586"/>
      <c r="H22" s="586"/>
      <c r="I22" s="572"/>
      <c r="J22" s="589"/>
      <c r="K22" s="622"/>
      <c r="L22" s="56" t="s">
        <v>202</v>
      </c>
      <c r="M22" s="53" t="s">
        <v>203</v>
      </c>
      <c r="N22" s="53">
        <v>4</v>
      </c>
      <c r="O22" s="54">
        <v>4</v>
      </c>
      <c r="P22" s="54">
        <v>8</v>
      </c>
      <c r="Q22" s="55">
        <v>12</v>
      </c>
      <c r="R22" s="55">
        <v>16</v>
      </c>
      <c r="S22" s="55">
        <v>20</v>
      </c>
      <c r="T22" s="615"/>
      <c r="U22" s="7"/>
    </row>
    <row r="23" spans="1:21" x14ac:dyDescent="0.2">
      <c r="A23" s="584"/>
      <c r="B23" s="570"/>
      <c r="C23" s="586" t="s">
        <v>215</v>
      </c>
      <c r="D23" s="586"/>
      <c r="E23" s="586"/>
      <c r="F23" s="586"/>
      <c r="G23" s="586"/>
      <c r="H23" s="586"/>
      <c r="I23" s="572"/>
      <c r="J23" s="589"/>
      <c r="K23" s="622"/>
      <c r="L23" s="56" t="s">
        <v>204</v>
      </c>
      <c r="M23" s="53" t="s">
        <v>99</v>
      </c>
      <c r="N23" s="53">
        <v>3</v>
      </c>
      <c r="O23" s="57">
        <v>3</v>
      </c>
      <c r="P23" s="54">
        <v>6</v>
      </c>
      <c r="Q23" s="54">
        <v>9</v>
      </c>
      <c r="R23" s="55">
        <v>12</v>
      </c>
      <c r="S23" s="55">
        <v>15</v>
      </c>
      <c r="T23" s="615"/>
      <c r="U23" s="7"/>
    </row>
    <row r="24" spans="1:21" x14ac:dyDescent="0.2">
      <c r="A24" s="584"/>
      <c r="B24" s="570"/>
      <c r="C24" s="586" t="s">
        <v>218</v>
      </c>
      <c r="D24" s="586"/>
      <c r="E24" s="586"/>
      <c r="F24" s="586"/>
      <c r="G24" s="586"/>
      <c r="H24" s="586"/>
      <c r="I24" s="572"/>
      <c r="J24" s="589"/>
      <c r="K24" s="622"/>
      <c r="L24" s="56" t="s">
        <v>205</v>
      </c>
      <c r="M24" s="53" t="s">
        <v>206</v>
      </c>
      <c r="N24" s="53">
        <v>2</v>
      </c>
      <c r="O24" s="57">
        <v>2</v>
      </c>
      <c r="P24" s="54">
        <v>4</v>
      </c>
      <c r="Q24" s="54">
        <v>6</v>
      </c>
      <c r="R24" s="54">
        <v>8</v>
      </c>
      <c r="S24" s="55">
        <v>10</v>
      </c>
      <c r="T24" s="615"/>
      <c r="U24" s="7"/>
    </row>
    <row r="25" spans="1:21" x14ac:dyDescent="0.2">
      <c r="A25" s="584"/>
      <c r="B25" s="570"/>
      <c r="C25" s="586" t="s">
        <v>219</v>
      </c>
      <c r="D25" s="586"/>
      <c r="E25" s="586"/>
      <c r="F25" s="586"/>
      <c r="G25" s="586"/>
      <c r="H25" s="586"/>
      <c r="I25" s="572"/>
      <c r="J25" s="589"/>
      <c r="K25" s="623"/>
      <c r="L25" s="56" t="s">
        <v>207</v>
      </c>
      <c r="M25" s="53" t="s">
        <v>121</v>
      </c>
      <c r="N25" s="53">
        <v>1</v>
      </c>
      <c r="O25" s="58">
        <v>1</v>
      </c>
      <c r="P25" s="58">
        <v>2</v>
      </c>
      <c r="Q25" s="58">
        <v>3</v>
      </c>
      <c r="R25" s="59">
        <v>4</v>
      </c>
      <c r="S25" s="54">
        <v>5</v>
      </c>
      <c r="T25" s="615"/>
      <c r="U25" s="7"/>
    </row>
    <row r="26" spans="1:21" ht="12.75" customHeight="1" x14ac:dyDescent="0.2">
      <c r="A26" s="584"/>
      <c r="B26" s="570"/>
      <c r="C26" s="586" t="s">
        <v>216</v>
      </c>
      <c r="D26" s="586"/>
      <c r="E26" s="586"/>
      <c r="F26" s="586"/>
      <c r="G26" s="586"/>
      <c r="H26" s="586"/>
      <c r="I26" s="572"/>
      <c r="J26" s="589"/>
      <c r="K26" s="60"/>
      <c r="L26" s="60"/>
      <c r="M26" s="60"/>
      <c r="N26" s="60"/>
      <c r="O26" s="53">
        <v>1</v>
      </c>
      <c r="P26" s="53">
        <v>2</v>
      </c>
      <c r="Q26" s="53">
        <v>3</v>
      </c>
      <c r="R26" s="61">
        <v>4</v>
      </c>
      <c r="S26" s="53">
        <v>5</v>
      </c>
      <c r="T26" s="615"/>
    </row>
    <row r="27" spans="1:21" ht="12.75" customHeight="1" x14ac:dyDescent="0.2">
      <c r="A27" s="584"/>
      <c r="B27" s="570"/>
      <c r="C27" s="7"/>
      <c r="D27" s="7"/>
      <c r="E27" s="7"/>
      <c r="F27" s="7"/>
      <c r="G27" s="7"/>
      <c r="H27" s="7"/>
      <c r="I27" s="572"/>
      <c r="J27" s="589"/>
      <c r="K27" s="62"/>
      <c r="L27" s="62"/>
      <c r="M27" s="63"/>
      <c r="N27" s="63"/>
      <c r="O27" s="53" t="s">
        <v>135</v>
      </c>
      <c r="P27" s="53" t="s">
        <v>208</v>
      </c>
      <c r="Q27" s="53" t="s">
        <v>134</v>
      </c>
      <c r="R27" s="53" t="s">
        <v>209</v>
      </c>
      <c r="S27" s="53" t="s">
        <v>133</v>
      </c>
      <c r="T27" s="615"/>
    </row>
    <row r="28" spans="1:21" ht="12.75" customHeight="1" x14ac:dyDescent="0.2">
      <c r="A28" s="584"/>
      <c r="B28" s="570"/>
      <c r="C28" s="593" t="s">
        <v>428</v>
      </c>
      <c r="D28" s="593"/>
      <c r="E28" s="593"/>
      <c r="F28" s="593"/>
      <c r="G28" s="593"/>
      <c r="H28" s="593"/>
      <c r="I28" s="572"/>
      <c r="J28" s="589"/>
      <c r="K28" s="62"/>
      <c r="L28" s="62"/>
      <c r="M28" s="63"/>
      <c r="N28" s="63"/>
      <c r="O28" s="64" t="s">
        <v>210</v>
      </c>
      <c r="P28" s="64" t="s">
        <v>211</v>
      </c>
      <c r="Q28" s="64" t="s">
        <v>82</v>
      </c>
      <c r="R28" s="64" t="s">
        <v>212</v>
      </c>
      <c r="S28" s="64" t="s">
        <v>213</v>
      </c>
      <c r="T28" s="615"/>
    </row>
    <row r="29" spans="1:21" ht="25.5" customHeight="1" x14ac:dyDescent="0.2">
      <c r="A29" s="584"/>
      <c r="B29" s="570"/>
      <c r="C29" s="586" t="s">
        <v>217</v>
      </c>
      <c r="D29" s="586"/>
      <c r="E29" s="586"/>
      <c r="F29" s="586"/>
      <c r="G29" s="586"/>
      <c r="H29" s="586"/>
      <c r="I29" s="572"/>
      <c r="J29" s="589"/>
      <c r="K29" s="65"/>
      <c r="L29" s="62"/>
      <c r="M29" s="66"/>
      <c r="N29" s="66"/>
      <c r="O29" s="618" t="s">
        <v>24</v>
      </c>
      <c r="P29" s="619"/>
      <c r="Q29" s="619"/>
      <c r="R29" s="619"/>
      <c r="S29" s="619"/>
      <c r="T29" s="615"/>
    </row>
    <row r="30" spans="1:21" ht="12.75" customHeight="1" x14ac:dyDescent="0.2">
      <c r="A30" s="584"/>
      <c r="B30" s="570"/>
      <c r="C30" s="586" t="s">
        <v>220</v>
      </c>
      <c r="D30" s="586"/>
      <c r="E30" s="586"/>
      <c r="F30" s="586"/>
      <c r="G30" s="586"/>
      <c r="H30" s="586"/>
      <c r="I30" s="572"/>
      <c r="J30" s="589"/>
      <c r="K30" s="71"/>
      <c r="L30" s="71"/>
      <c r="M30" s="71"/>
      <c r="N30" s="71"/>
      <c r="O30" s="71"/>
      <c r="P30" s="71"/>
      <c r="Q30" s="71"/>
      <c r="R30" s="71"/>
      <c r="S30" s="71"/>
      <c r="T30" s="615"/>
    </row>
    <row r="31" spans="1:21" ht="12.75" customHeight="1" x14ac:dyDescent="0.2">
      <c r="A31" s="584"/>
      <c r="B31" s="570"/>
      <c r="C31" s="586" t="s">
        <v>221</v>
      </c>
      <c r="D31" s="586"/>
      <c r="E31" s="586"/>
      <c r="F31" s="586"/>
      <c r="G31" s="586"/>
      <c r="H31" s="586"/>
      <c r="I31" s="572"/>
      <c r="J31" s="589"/>
      <c r="K31" s="620" t="s">
        <v>41</v>
      </c>
      <c r="L31" s="620"/>
      <c r="M31" s="620"/>
      <c r="N31" s="620"/>
      <c r="O31" s="620"/>
      <c r="P31" s="620"/>
      <c r="Q31" s="620"/>
      <c r="R31" s="620"/>
      <c r="S31" s="620"/>
      <c r="T31" s="615"/>
    </row>
    <row r="32" spans="1:21" ht="12.75" customHeight="1" x14ac:dyDescent="0.2">
      <c r="A32" s="584"/>
      <c r="B32" s="570"/>
      <c r="C32" s="586" t="s">
        <v>222</v>
      </c>
      <c r="D32" s="586"/>
      <c r="E32" s="586"/>
      <c r="F32" s="586"/>
      <c r="G32" s="586"/>
      <c r="H32" s="586"/>
      <c r="I32" s="572"/>
      <c r="J32" s="589"/>
      <c r="K32" s="71"/>
      <c r="L32" s="71"/>
      <c r="M32" s="71"/>
      <c r="N32" s="71"/>
      <c r="O32" s="71"/>
      <c r="P32" s="71"/>
      <c r="Q32" s="71"/>
      <c r="R32" s="71"/>
      <c r="S32" s="71"/>
      <c r="T32" s="615"/>
    </row>
    <row r="33" spans="1:20" ht="12.75" customHeight="1" x14ac:dyDescent="0.2">
      <c r="A33" s="584"/>
      <c r="B33" s="570"/>
      <c r="C33" s="586" t="s">
        <v>223</v>
      </c>
      <c r="D33" s="586"/>
      <c r="E33" s="586"/>
      <c r="F33" s="586"/>
      <c r="G33" s="586"/>
      <c r="H33" s="586"/>
      <c r="I33" s="572"/>
      <c r="J33" s="589"/>
      <c r="K33" s="593" t="s">
        <v>430</v>
      </c>
      <c r="L33" s="593"/>
      <c r="M33" s="593"/>
      <c r="N33" s="593"/>
      <c r="O33" s="593"/>
      <c r="P33" s="593"/>
      <c r="Q33" s="593"/>
      <c r="R33" s="593"/>
      <c r="S33" s="593"/>
      <c r="T33" s="615"/>
    </row>
    <row r="34" spans="1:20" ht="12.75" customHeight="1" x14ac:dyDescent="0.2">
      <c r="A34" s="584"/>
      <c r="B34" s="570"/>
      <c r="C34" s="185"/>
      <c r="D34" s="185"/>
      <c r="E34" s="185"/>
      <c r="F34" s="185"/>
      <c r="G34" s="185"/>
      <c r="H34" s="185"/>
      <c r="I34" s="572"/>
      <c r="J34" s="589"/>
      <c r="K34" s="593"/>
      <c r="L34" s="593"/>
      <c r="M34" s="593"/>
      <c r="N34" s="593"/>
      <c r="O34" s="593"/>
      <c r="P34" s="593"/>
      <c r="Q34" s="593"/>
      <c r="R34" s="593"/>
      <c r="S34" s="593"/>
      <c r="T34" s="615"/>
    </row>
    <row r="35" spans="1:20" ht="30" customHeight="1" x14ac:dyDescent="0.2">
      <c r="A35" s="584"/>
      <c r="B35" s="570"/>
      <c r="C35" s="576" t="s">
        <v>429</v>
      </c>
      <c r="D35" s="576"/>
      <c r="E35" s="576"/>
      <c r="F35" s="576"/>
      <c r="G35" s="576"/>
      <c r="H35" s="576"/>
      <c r="I35" s="572"/>
      <c r="J35" s="589"/>
      <c r="K35" s="593"/>
      <c r="L35" s="593"/>
      <c r="M35" s="593"/>
      <c r="N35" s="593"/>
      <c r="O35" s="593"/>
      <c r="P35" s="593"/>
      <c r="Q35" s="593"/>
      <c r="R35" s="593"/>
      <c r="S35" s="593"/>
      <c r="T35" s="615"/>
    </row>
    <row r="36" spans="1:20" ht="13.5" thickBot="1" x14ac:dyDescent="0.25">
      <c r="A36" s="585"/>
      <c r="B36" s="578"/>
      <c r="C36" s="579"/>
      <c r="D36" s="579"/>
      <c r="E36" s="579"/>
      <c r="F36" s="579"/>
      <c r="G36" s="579"/>
      <c r="H36" s="579"/>
      <c r="I36" s="587"/>
      <c r="J36" s="590"/>
      <c r="K36" s="580"/>
      <c r="L36" s="580"/>
      <c r="M36" s="580"/>
      <c r="N36" s="580"/>
      <c r="O36" s="580"/>
      <c r="P36" s="580"/>
      <c r="Q36" s="580"/>
      <c r="R36" s="44"/>
      <c r="S36" s="44"/>
      <c r="T36" s="616"/>
    </row>
    <row r="37" spans="1:20" ht="24" customHeight="1" x14ac:dyDescent="0.2">
      <c r="A37" s="35" t="s">
        <v>25</v>
      </c>
      <c r="B37" s="569"/>
      <c r="I37" s="571"/>
      <c r="J37" s="566"/>
      <c r="K37" s="69"/>
      <c r="L37" s="69"/>
      <c r="M37" s="69"/>
      <c r="N37" s="69"/>
      <c r="O37" s="69"/>
      <c r="P37" s="69"/>
      <c r="Q37" s="69"/>
      <c r="R37" s="67"/>
      <c r="S37" s="67"/>
      <c r="T37" s="575"/>
    </row>
    <row r="38" spans="1:20" ht="21" customHeight="1" x14ac:dyDescent="0.2">
      <c r="A38" s="591" t="s">
        <v>45</v>
      </c>
      <c r="B38" s="570"/>
      <c r="C38" s="563" t="s">
        <v>431</v>
      </c>
      <c r="D38" s="563"/>
      <c r="E38" s="563"/>
      <c r="F38" s="563"/>
      <c r="G38" s="563"/>
      <c r="H38" s="563"/>
      <c r="I38" s="572"/>
      <c r="J38" s="567"/>
      <c r="K38" s="187"/>
      <c r="L38" s="638"/>
      <c r="M38" s="638"/>
      <c r="N38" s="638"/>
      <c r="O38" s="638"/>
      <c r="P38" s="638"/>
      <c r="Q38" s="638"/>
      <c r="R38" s="638"/>
      <c r="S38" s="638"/>
      <c r="T38" s="575"/>
    </row>
    <row r="39" spans="1:20" ht="15.75" customHeight="1" x14ac:dyDescent="0.2">
      <c r="A39" s="591"/>
      <c r="B39" s="570"/>
      <c r="C39" s="563"/>
      <c r="D39" s="563"/>
      <c r="E39" s="563"/>
      <c r="F39" s="563"/>
      <c r="G39" s="563"/>
      <c r="H39" s="563"/>
      <c r="I39" s="572"/>
      <c r="J39" s="567"/>
      <c r="K39" s="188"/>
      <c r="L39" s="639"/>
      <c r="M39" s="189"/>
      <c r="N39" s="190"/>
      <c r="O39" s="191"/>
      <c r="P39" s="191"/>
      <c r="Q39" s="191"/>
      <c r="R39" s="191"/>
      <c r="S39" s="191"/>
      <c r="T39" s="575"/>
    </row>
    <row r="40" spans="1:20" ht="12.75" customHeight="1" x14ac:dyDescent="0.2">
      <c r="A40" s="591"/>
      <c r="B40" s="570"/>
      <c r="I40" s="572"/>
      <c r="J40" s="567"/>
      <c r="K40" s="188"/>
      <c r="L40" s="639"/>
      <c r="M40" s="192"/>
      <c r="N40" s="190"/>
      <c r="O40" s="191"/>
      <c r="P40" s="191"/>
      <c r="Q40" s="191"/>
      <c r="R40" s="191"/>
      <c r="S40" s="191"/>
      <c r="T40" s="575"/>
    </row>
    <row r="41" spans="1:20" x14ac:dyDescent="0.2">
      <c r="A41" s="591"/>
      <c r="B41" s="570"/>
      <c r="C41" s="561" t="s">
        <v>95</v>
      </c>
      <c r="D41" s="561"/>
      <c r="E41" s="561"/>
      <c r="F41" s="561"/>
      <c r="G41" s="561"/>
      <c r="H41" s="561"/>
      <c r="I41" s="572"/>
      <c r="J41" s="567"/>
      <c r="K41" s="188"/>
      <c r="L41" s="639"/>
      <c r="M41" s="192"/>
      <c r="N41" s="190"/>
      <c r="O41" s="191"/>
      <c r="P41" s="191"/>
      <c r="Q41" s="191"/>
      <c r="R41" s="191"/>
      <c r="S41" s="191"/>
      <c r="T41" s="575"/>
    </row>
    <row r="42" spans="1:20" x14ac:dyDescent="0.2">
      <c r="A42" s="591"/>
      <c r="B42" s="570"/>
      <c r="C42" s="561"/>
      <c r="D42" s="561"/>
      <c r="E42" s="561"/>
      <c r="F42" s="561"/>
      <c r="G42" s="561"/>
      <c r="H42" s="561"/>
      <c r="I42" s="572"/>
      <c r="J42" s="567"/>
      <c r="K42" s="188"/>
      <c r="L42" s="639"/>
      <c r="M42" s="192"/>
      <c r="N42" s="190"/>
      <c r="O42" s="191"/>
      <c r="P42" s="191"/>
      <c r="Q42" s="191"/>
      <c r="R42" s="191"/>
      <c r="S42" s="191"/>
      <c r="T42" s="575"/>
    </row>
    <row r="43" spans="1:20" ht="12.75" customHeight="1" x14ac:dyDescent="0.2">
      <c r="A43" s="591"/>
      <c r="B43" s="570"/>
      <c r="C43" s="561"/>
      <c r="D43" s="561"/>
      <c r="E43" s="561"/>
      <c r="F43" s="561"/>
      <c r="G43" s="561"/>
      <c r="H43" s="561"/>
      <c r="I43" s="572"/>
      <c r="J43" s="567"/>
      <c r="K43" s="188"/>
      <c r="L43" s="639"/>
      <c r="M43" s="192"/>
      <c r="N43" s="190"/>
      <c r="O43" s="191"/>
      <c r="P43" s="191"/>
      <c r="Q43" s="191"/>
      <c r="R43" s="191"/>
      <c r="S43" s="191"/>
      <c r="T43" s="575"/>
    </row>
    <row r="44" spans="1:20" ht="12.75" customHeight="1" x14ac:dyDescent="0.2">
      <c r="A44" s="591"/>
      <c r="B44" s="570"/>
      <c r="C44" s="561"/>
      <c r="D44" s="561"/>
      <c r="E44" s="561"/>
      <c r="F44" s="561"/>
      <c r="G44" s="561"/>
      <c r="H44" s="561"/>
      <c r="I44" s="572"/>
      <c r="J44" s="567"/>
      <c r="K44" s="188"/>
      <c r="L44" s="639"/>
      <c r="M44" s="192"/>
      <c r="N44" s="190"/>
      <c r="O44" s="191"/>
      <c r="P44" s="191"/>
      <c r="Q44" s="191"/>
      <c r="R44" s="191"/>
      <c r="S44" s="191"/>
      <c r="T44" s="575"/>
    </row>
    <row r="45" spans="1:20" ht="12.75" customHeight="1" x14ac:dyDescent="0.2">
      <c r="A45" s="591"/>
      <c r="B45" s="570"/>
      <c r="C45" s="33"/>
      <c r="D45" s="37"/>
      <c r="E45" s="37"/>
      <c r="F45" s="37"/>
      <c r="G45" s="37"/>
      <c r="H45" s="37"/>
      <c r="I45" s="572"/>
      <c r="J45" s="567"/>
      <c r="K45" s="188"/>
      <c r="L45" s="639"/>
      <c r="M45" s="192"/>
      <c r="N45" s="190"/>
      <c r="O45" s="191"/>
      <c r="P45" s="191"/>
      <c r="Q45" s="191"/>
      <c r="R45" s="191"/>
      <c r="S45" s="191"/>
      <c r="T45" s="575"/>
    </row>
    <row r="46" spans="1:20" ht="12.75" customHeight="1" x14ac:dyDescent="0.2">
      <c r="A46" s="591"/>
      <c r="B46" s="570"/>
      <c r="C46" s="563" t="s">
        <v>432</v>
      </c>
      <c r="D46" s="563"/>
      <c r="E46" s="563"/>
      <c r="F46" s="563"/>
      <c r="G46" s="563"/>
      <c r="H46" s="563"/>
      <c r="I46" s="572"/>
      <c r="J46" s="567"/>
      <c r="K46" s="188"/>
      <c r="L46" s="639"/>
      <c r="M46" s="192"/>
      <c r="N46" s="190"/>
      <c r="O46" s="191"/>
      <c r="P46" s="191"/>
      <c r="Q46" s="191"/>
      <c r="R46" s="191"/>
      <c r="S46" s="191"/>
      <c r="T46" s="575"/>
    </row>
    <row r="47" spans="1:20" ht="12.75" customHeight="1" x14ac:dyDescent="0.2">
      <c r="A47" s="591"/>
      <c r="B47" s="570"/>
      <c r="C47" s="563"/>
      <c r="D47" s="563"/>
      <c r="E47" s="563"/>
      <c r="F47" s="563"/>
      <c r="G47" s="563"/>
      <c r="H47" s="563"/>
      <c r="I47" s="572"/>
      <c r="J47" s="567"/>
      <c r="K47" s="188"/>
      <c r="L47" s="639"/>
      <c r="M47" s="192"/>
      <c r="N47" s="190"/>
      <c r="O47" s="191"/>
      <c r="P47" s="191"/>
      <c r="Q47" s="191"/>
      <c r="R47" s="191"/>
      <c r="S47" s="191"/>
      <c r="T47" s="575"/>
    </row>
    <row r="48" spans="1:20" ht="12.75" customHeight="1" x14ac:dyDescent="0.2">
      <c r="A48" s="591"/>
      <c r="B48" s="570"/>
      <c r="C48" s="563"/>
      <c r="D48" s="563"/>
      <c r="E48" s="563"/>
      <c r="F48" s="563"/>
      <c r="G48" s="563"/>
      <c r="H48" s="563"/>
      <c r="I48" s="572"/>
      <c r="J48" s="567"/>
      <c r="K48" s="188"/>
      <c r="L48" s="639"/>
      <c r="M48" s="192"/>
      <c r="N48" s="190"/>
      <c r="O48" s="191"/>
      <c r="P48" s="191"/>
      <c r="Q48" s="191"/>
      <c r="R48" s="191"/>
      <c r="S48" s="191"/>
      <c r="T48" s="575"/>
    </row>
    <row r="49" spans="1:20" ht="12.75" customHeight="1" x14ac:dyDescent="0.2">
      <c r="A49" s="591"/>
      <c r="B49" s="570"/>
      <c r="C49" s="563"/>
      <c r="D49" s="563"/>
      <c r="E49" s="563"/>
      <c r="F49" s="563"/>
      <c r="G49" s="563"/>
      <c r="H49" s="563"/>
      <c r="I49" s="572"/>
      <c r="J49" s="567"/>
      <c r="K49" s="188"/>
      <c r="L49" s="639"/>
      <c r="M49" s="192"/>
      <c r="N49" s="190"/>
      <c r="O49" s="191"/>
      <c r="P49" s="191"/>
      <c r="Q49" s="191"/>
      <c r="R49" s="191"/>
      <c r="S49" s="191"/>
      <c r="T49" s="575"/>
    </row>
    <row r="50" spans="1:20" ht="12.75" customHeight="1" x14ac:dyDescent="0.2">
      <c r="A50" s="591"/>
      <c r="B50" s="570"/>
      <c r="C50" s="563"/>
      <c r="D50" s="563"/>
      <c r="E50" s="563"/>
      <c r="F50" s="563"/>
      <c r="G50" s="563"/>
      <c r="H50" s="563"/>
      <c r="I50" s="572"/>
      <c r="J50" s="567"/>
      <c r="K50" s="188"/>
      <c r="L50" s="639"/>
      <c r="M50" s="192"/>
      <c r="N50" s="190"/>
      <c r="O50" s="191"/>
      <c r="P50" s="191"/>
      <c r="Q50" s="191"/>
      <c r="R50" s="191"/>
      <c r="S50" s="191"/>
      <c r="T50" s="575"/>
    </row>
    <row r="51" spans="1:20" ht="12.75" customHeight="1" x14ac:dyDescent="0.2">
      <c r="A51" s="591"/>
      <c r="B51" s="570"/>
      <c r="C51" s="563"/>
      <c r="D51" s="563"/>
      <c r="E51" s="563"/>
      <c r="F51" s="563"/>
      <c r="G51" s="563"/>
      <c r="H51" s="563"/>
      <c r="I51" s="572"/>
      <c r="J51" s="567"/>
      <c r="K51" s="188"/>
      <c r="L51" s="639"/>
      <c r="M51" s="192"/>
      <c r="N51" s="190"/>
      <c r="O51" s="191"/>
      <c r="P51" s="191"/>
      <c r="Q51" s="191"/>
      <c r="R51" s="191"/>
      <c r="S51" s="191"/>
      <c r="T51" s="575"/>
    </row>
    <row r="52" spans="1:20" ht="12.75" customHeight="1" x14ac:dyDescent="0.2">
      <c r="A52" s="591"/>
      <c r="B52" s="570"/>
      <c r="C52" s="563"/>
      <c r="D52" s="563"/>
      <c r="E52" s="563"/>
      <c r="F52" s="563"/>
      <c r="G52" s="563"/>
      <c r="H52" s="563"/>
      <c r="I52" s="572"/>
      <c r="J52" s="567"/>
      <c r="K52" s="188"/>
      <c r="L52" s="639"/>
      <c r="M52" s="192"/>
      <c r="N52" s="190"/>
      <c r="O52" s="191"/>
      <c r="P52" s="191"/>
      <c r="Q52" s="191"/>
      <c r="R52" s="191"/>
      <c r="S52" s="191"/>
      <c r="T52" s="575"/>
    </row>
    <row r="53" spans="1:20" ht="12.75" customHeight="1" x14ac:dyDescent="0.2">
      <c r="A53" s="591"/>
      <c r="B53" s="570"/>
      <c r="C53" s="563"/>
      <c r="D53" s="563"/>
      <c r="E53" s="563"/>
      <c r="F53" s="563"/>
      <c r="G53" s="563"/>
      <c r="H53" s="563"/>
      <c r="I53" s="572"/>
      <c r="J53" s="567"/>
      <c r="K53" s="188"/>
      <c r="L53" s="639"/>
      <c r="M53" s="192"/>
      <c r="N53" s="190"/>
      <c r="O53" s="191"/>
      <c r="P53" s="191"/>
      <c r="Q53" s="191"/>
      <c r="R53" s="191"/>
      <c r="S53" s="191"/>
      <c r="T53" s="575"/>
    </row>
    <row r="54" spans="1:20" ht="12.75" customHeight="1" x14ac:dyDescent="0.2">
      <c r="A54" s="591"/>
      <c r="B54" s="570"/>
      <c r="C54" s="563"/>
      <c r="D54" s="563"/>
      <c r="E54" s="563"/>
      <c r="F54" s="563"/>
      <c r="G54" s="563"/>
      <c r="H54" s="563"/>
      <c r="I54" s="572"/>
      <c r="J54" s="567"/>
      <c r="K54" s="188"/>
      <c r="L54" s="639"/>
      <c r="M54" s="192"/>
      <c r="N54" s="190"/>
      <c r="O54" s="191"/>
      <c r="P54" s="191"/>
      <c r="Q54" s="191"/>
      <c r="R54" s="191"/>
      <c r="S54" s="191"/>
      <c r="T54" s="575"/>
    </row>
    <row r="55" spans="1:20" ht="12.75" customHeight="1" x14ac:dyDescent="0.2">
      <c r="A55" s="591"/>
      <c r="B55" s="570"/>
      <c r="C55" s="563"/>
      <c r="D55" s="563"/>
      <c r="E55" s="563"/>
      <c r="F55" s="563"/>
      <c r="G55" s="563"/>
      <c r="H55" s="563"/>
      <c r="I55" s="572"/>
      <c r="J55" s="567"/>
      <c r="K55" s="188"/>
      <c r="L55" s="639"/>
      <c r="M55" s="192"/>
      <c r="N55" s="190"/>
      <c r="O55" s="191"/>
      <c r="P55" s="191"/>
      <c r="Q55" s="191"/>
      <c r="R55" s="191"/>
      <c r="S55" s="191"/>
      <c r="T55" s="575"/>
    </row>
    <row r="56" spans="1:20" ht="12.75" customHeight="1" x14ac:dyDescent="0.2">
      <c r="A56" s="591"/>
      <c r="B56" s="570"/>
      <c r="C56" s="186"/>
      <c r="D56" s="186"/>
      <c r="E56" s="186"/>
      <c r="F56" s="186"/>
      <c r="G56" s="186"/>
      <c r="H56" s="186"/>
      <c r="I56" s="572"/>
      <c r="J56" s="567"/>
      <c r="K56" s="188"/>
      <c r="L56" s="639"/>
      <c r="M56" s="192"/>
      <c r="N56" s="190"/>
      <c r="O56" s="191"/>
      <c r="P56" s="191"/>
      <c r="Q56" s="191"/>
      <c r="R56" s="191"/>
      <c r="S56" s="191"/>
      <c r="T56" s="575"/>
    </row>
    <row r="57" spans="1:20" ht="12.75" customHeight="1" x14ac:dyDescent="0.2">
      <c r="A57" s="591"/>
      <c r="B57" s="570"/>
      <c r="C57" s="563" t="s">
        <v>433</v>
      </c>
      <c r="D57" s="563"/>
      <c r="E57" s="563"/>
      <c r="F57" s="563"/>
      <c r="G57" s="563"/>
      <c r="H57" s="563"/>
      <c r="I57" s="572"/>
      <c r="J57" s="567"/>
      <c r="K57" s="188"/>
      <c r="L57" s="639"/>
      <c r="M57" s="192"/>
      <c r="N57" s="190"/>
      <c r="O57" s="191"/>
      <c r="P57" s="191"/>
      <c r="Q57" s="191"/>
      <c r="R57" s="191"/>
      <c r="S57" s="191"/>
      <c r="T57" s="575"/>
    </row>
    <row r="58" spans="1:20" ht="12.75" customHeight="1" x14ac:dyDescent="0.2">
      <c r="A58" s="591"/>
      <c r="B58" s="570"/>
      <c r="C58" s="563"/>
      <c r="D58" s="563"/>
      <c r="E58" s="563"/>
      <c r="F58" s="563"/>
      <c r="G58" s="563"/>
      <c r="H58" s="563"/>
      <c r="I58" s="572"/>
      <c r="J58" s="567"/>
      <c r="K58" s="188"/>
      <c r="L58" s="639"/>
      <c r="M58" s="192"/>
      <c r="N58" s="190"/>
      <c r="O58" s="191"/>
      <c r="P58" s="191"/>
      <c r="Q58" s="191"/>
      <c r="R58" s="191"/>
      <c r="S58" s="191"/>
      <c r="T58" s="575"/>
    </row>
    <row r="59" spans="1:20" ht="12.75" customHeight="1" x14ac:dyDescent="0.2">
      <c r="A59" s="591"/>
      <c r="B59" s="570"/>
      <c r="C59" s="563"/>
      <c r="D59" s="563"/>
      <c r="E59" s="563"/>
      <c r="F59" s="563"/>
      <c r="G59" s="563"/>
      <c r="H59" s="563"/>
      <c r="I59" s="572"/>
      <c r="J59" s="567"/>
      <c r="K59" s="188"/>
      <c r="L59" s="639"/>
      <c r="M59" s="192"/>
      <c r="N59" s="190"/>
      <c r="O59" s="191"/>
      <c r="P59" s="191"/>
      <c r="Q59" s="191"/>
      <c r="R59" s="191"/>
      <c r="S59" s="191"/>
      <c r="T59" s="575"/>
    </row>
    <row r="60" spans="1:20" ht="12.75" customHeight="1" x14ac:dyDescent="0.2">
      <c r="A60" s="591"/>
      <c r="B60" s="570"/>
      <c r="C60" s="563"/>
      <c r="D60" s="563"/>
      <c r="E60" s="563"/>
      <c r="F60" s="563"/>
      <c r="G60" s="563"/>
      <c r="H60" s="563"/>
      <c r="I60" s="572"/>
      <c r="J60" s="567"/>
      <c r="K60" s="188"/>
      <c r="L60" s="639"/>
      <c r="M60" s="192"/>
      <c r="N60" s="190"/>
      <c r="O60" s="191"/>
      <c r="P60" s="191"/>
      <c r="Q60" s="191"/>
      <c r="R60" s="191"/>
      <c r="S60" s="191"/>
      <c r="T60" s="575"/>
    </row>
    <row r="61" spans="1:20" ht="12.75" customHeight="1" x14ac:dyDescent="0.2">
      <c r="A61" s="591"/>
      <c r="B61" s="570"/>
      <c r="C61" s="563"/>
      <c r="D61" s="563"/>
      <c r="E61" s="563"/>
      <c r="F61" s="563"/>
      <c r="G61" s="563"/>
      <c r="H61" s="563"/>
      <c r="I61" s="572"/>
      <c r="J61" s="567"/>
      <c r="K61" s="188"/>
      <c r="L61" s="639"/>
      <c r="M61" s="192"/>
      <c r="N61" s="190"/>
      <c r="O61" s="191"/>
      <c r="P61" s="191"/>
      <c r="Q61" s="191"/>
      <c r="R61" s="191"/>
      <c r="S61" s="191"/>
      <c r="T61" s="575"/>
    </row>
    <row r="62" spans="1:20" ht="12.75" customHeight="1" x14ac:dyDescent="0.2">
      <c r="A62" s="591"/>
      <c r="B62" s="570"/>
      <c r="C62" s="563"/>
      <c r="D62" s="563"/>
      <c r="E62" s="563"/>
      <c r="F62" s="563"/>
      <c r="G62" s="563"/>
      <c r="H62" s="563"/>
      <c r="I62" s="572"/>
      <c r="J62" s="567"/>
      <c r="K62" s="188"/>
      <c r="L62" s="639"/>
      <c r="M62" s="192"/>
      <c r="N62" s="190"/>
      <c r="O62" s="191"/>
      <c r="P62" s="191"/>
      <c r="Q62" s="191"/>
      <c r="R62" s="191"/>
      <c r="S62" s="191"/>
      <c r="T62" s="575"/>
    </row>
    <row r="63" spans="1:20" ht="12.75" customHeight="1" x14ac:dyDescent="0.2">
      <c r="A63" s="591"/>
      <c r="B63" s="570"/>
      <c r="C63" s="75"/>
      <c r="D63" s="75"/>
      <c r="E63" s="75"/>
      <c r="F63" s="75"/>
      <c r="G63" s="75"/>
      <c r="H63" s="75"/>
      <c r="I63" s="572"/>
      <c r="J63" s="567"/>
      <c r="K63" s="188"/>
      <c r="L63" s="639"/>
      <c r="M63" s="192"/>
      <c r="N63" s="190"/>
      <c r="O63" s="191"/>
      <c r="P63" s="191"/>
      <c r="Q63" s="191"/>
      <c r="R63" s="191"/>
      <c r="S63" s="191"/>
      <c r="T63" s="575"/>
    </row>
    <row r="64" spans="1:20" ht="12.75" customHeight="1" x14ac:dyDescent="0.2">
      <c r="A64" s="591"/>
      <c r="B64" s="570"/>
      <c r="C64" s="576" t="s">
        <v>75</v>
      </c>
      <c r="D64" s="564"/>
      <c r="E64" s="564"/>
      <c r="F64" s="564"/>
      <c r="G64" s="564"/>
      <c r="H64" s="564"/>
      <c r="I64" s="572"/>
      <c r="J64" s="567"/>
      <c r="K64" s="188"/>
      <c r="L64" s="639"/>
      <c r="M64" s="192"/>
      <c r="N64" s="190"/>
      <c r="O64" s="191"/>
      <c r="P64" s="191"/>
      <c r="Q64" s="191"/>
      <c r="R64" s="191"/>
      <c r="S64" s="191"/>
      <c r="T64" s="575"/>
    </row>
    <row r="65" spans="1:20" ht="12.75" customHeight="1" x14ac:dyDescent="0.2">
      <c r="A65" s="591"/>
      <c r="B65" s="570"/>
      <c r="C65" s="160" t="s">
        <v>380</v>
      </c>
      <c r="D65" s="561" t="s">
        <v>435</v>
      </c>
      <c r="E65" s="561"/>
      <c r="F65" s="561"/>
      <c r="G65" s="561"/>
      <c r="H65" s="561"/>
      <c r="I65" s="572"/>
      <c r="J65" s="567"/>
      <c r="K65" s="188"/>
      <c r="L65" s="639"/>
      <c r="M65" s="192"/>
      <c r="N65" s="190"/>
      <c r="O65" s="191"/>
      <c r="P65" s="191"/>
      <c r="Q65" s="191"/>
      <c r="R65" s="191"/>
      <c r="S65" s="191"/>
      <c r="T65" s="575"/>
    </row>
    <row r="66" spans="1:20" ht="31.5" customHeight="1" x14ac:dyDescent="0.2">
      <c r="A66" s="591"/>
      <c r="B66" s="570"/>
      <c r="C66" s="161" t="s">
        <v>319</v>
      </c>
      <c r="D66" s="583" t="s">
        <v>385</v>
      </c>
      <c r="E66" s="583"/>
      <c r="F66" s="583"/>
      <c r="G66" s="583"/>
      <c r="H66" s="583"/>
      <c r="I66" s="572"/>
      <c r="J66" s="567"/>
      <c r="K66" s="188"/>
      <c r="L66" s="189"/>
      <c r="M66" s="189"/>
      <c r="N66" s="193"/>
      <c r="O66" s="194"/>
      <c r="P66" s="194"/>
      <c r="Q66" s="194"/>
      <c r="R66" s="194"/>
      <c r="S66" s="194"/>
      <c r="T66" s="575"/>
    </row>
    <row r="67" spans="1:20" ht="45" customHeight="1" x14ac:dyDescent="0.2">
      <c r="A67" s="591"/>
      <c r="B67" s="570"/>
      <c r="C67" s="162" t="s">
        <v>381</v>
      </c>
      <c r="D67" s="583" t="s">
        <v>390</v>
      </c>
      <c r="E67" s="583"/>
      <c r="F67" s="583"/>
      <c r="G67" s="583"/>
      <c r="H67" s="583"/>
      <c r="I67" s="572"/>
      <c r="J67" s="567"/>
      <c r="K67" s="188"/>
      <c r="L67" s="189"/>
      <c r="N67" s="193"/>
      <c r="O67" s="195"/>
      <c r="P67" s="195"/>
      <c r="Q67" s="640"/>
      <c r="R67" s="640"/>
      <c r="S67" s="195"/>
      <c r="T67" s="575"/>
    </row>
    <row r="68" spans="1:20" ht="36.75" customHeight="1" x14ac:dyDescent="0.2">
      <c r="A68" s="591"/>
      <c r="B68" s="570"/>
      <c r="C68" s="162" t="s">
        <v>382</v>
      </c>
      <c r="D68" s="583" t="s">
        <v>386</v>
      </c>
      <c r="E68" s="583"/>
      <c r="F68" s="583"/>
      <c r="G68" s="583"/>
      <c r="H68" s="583"/>
      <c r="I68" s="572"/>
      <c r="J68" s="567"/>
      <c r="K68" s="188"/>
      <c r="L68" s="576" t="s">
        <v>387</v>
      </c>
      <c r="M68" s="576"/>
      <c r="N68" s="576"/>
      <c r="O68" s="576"/>
      <c r="P68" s="576"/>
      <c r="Q68" s="576"/>
      <c r="R68" s="576"/>
      <c r="S68" s="576"/>
      <c r="T68" s="575"/>
    </row>
    <row r="69" spans="1:20" ht="36" customHeight="1" x14ac:dyDescent="0.2">
      <c r="A69" s="591"/>
      <c r="B69" s="570"/>
      <c r="C69" s="162" t="s">
        <v>383</v>
      </c>
      <c r="D69" s="583" t="s">
        <v>384</v>
      </c>
      <c r="E69" s="583"/>
      <c r="F69" s="583"/>
      <c r="G69" s="583"/>
      <c r="H69" s="583"/>
      <c r="I69" s="572"/>
      <c r="J69" s="567"/>
      <c r="K69" s="188"/>
      <c r="L69" s="576" t="s">
        <v>434</v>
      </c>
      <c r="M69" s="576"/>
      <c r="N69" s="576"/>
      <c r="O69" s="576"/>
      <c r="P69" s="576"/>
      <c r="Q69" s="576"/>
      <c r="R69" s="576"/>
      <c r="S69" s="576"/>
      <c r="T69" s="575"/>
    </row>
    <row r="70" spans="1:20" ht="11.25" customHeight="1" thickBot="1" x14ac:dyDescent="0.25">
      <c r="A70" s="592"/>
      <c r="B70" s="570"/>
      <c r="C70" s="577"/>
      <c r="D70" s="577"/>
      <c r="E70" s="577"/>
      <c r="F70" s="577"/>
      <c r="G70" s="577"/>
      <c r="H70" s="577"/>
      <c r="I70" s="572"/>
      <c r="J70" s="567"/>
      <c r="K70" s="573"/>
      <c r="L70" s="573"/>
      <c r="M70" s="573"/>
      <c r="N70" s="573"/>
      <c r="O70" s="573"/>
      <c r="P70" s="573"/>
      <c r="Q70" s="573"/>
      <c r="R70" s="573"/>
      <c r="S70" s="573"/>
      <c r="T70" s="574"/>
    </row>
    <row r="71" spans="1:20" ht="32.25" customHeight="1" x14ac:dyDescent="0.2">
      <c r="A71" s="36" t="s">
        <v>26</v>
      </c>
      <c r="B71" s="569"/>
      <c r="C71" s="562" t="s">
        <v>436</v>
      </c>
      <c r="D71" s="562"/>
      <c r="E71" s="562"/>
      <c r="F71" s="562"/>
      <c r="G71" s="562"/>
      <c r="H71" s="562"/>
      <c r="I71" s="629"/>
      <c r="J71" s="566"/>
      <c r="K71" s="581"/>
      <c r="L71" s="581"/>
      <c r="M71" s="581"/>
      <c r="N71" s="581"/>
      <c r="O71" s="581"/>
      <c r="P71" s="581"/>
      <c r="Q71" s="581"/>
      <c r="R71" s="68"/>
      <c r="S71" s="68"/>
      <c r="T71" s="627"/>
    </row>
    <row r="72" spans="1:20" ht="25.5" customHeight="1" x14ac:dyDescent="0.2">
      <c r="A72" s="584" t="s">
        <v>28</v>
      </c>
      <c r="B72" s="570"/>
      <c r="C72" s="582" t="s">
        <v>437</v>
      </c>
      <c r="D72" s="563"/>
      <c r="E72" s="563"/>
      <c r="F72" s="563"/>
      <c r="G72" s="563"/>
      <c r="H72" s="563"/>
      <c r="I72" s="630"/>
      <c r="J72" s="567"/>
      <c r="K72" s="624" t="s">
        <v>49</v>
      </c>
      <c r="L72" s="624"/>
      <c r="M72" s="624" t="s">
        <v>46</v>
      </c>
      <c r="N72" s="624"/>
      <c r="O72" s="624"/>
      <c r="P72" s="624" t="s">
        <v>47</v>
      </c>
      <c r="Q72" s="624"/>
      <c r="R72" s="624"/>
      <c r="S72" s="624"/>
      <c r="T72" s="575"/>
    </row>
    <row r="73" spans="1:20" ht="24.95" customHeight="1" x14ac:dyDescent="0.2">
      <c r="A73" s="584"/>
      <c r="B73" s="570"/>
      <c r="C73" s="582" t="s">
        <v>438</v>
      </c>
      <c r="D73" s="563"/>
      <c r="E73" s="563"/>
      <c r="F73" s="563"/>
      <c r="G73" s="563"/>
      <c r="H73" s="563"/>
      <c r="I73" s="630"/>
      <c r="J73" s="567"/>
      <c r="K73" s="624"/>
      <c r="L73" s="624"/>
      <c r="M73" s="624"/>
      <c r="N73" s="624"/>
      <c r="O73" s="624"/>
      <c r="P73" s="624"/>
      <c r="Q73" s="624"/>
      <c r="R73" s="624"/>
      <c r="S73" s="624"/>
      <c r="T73" s="575"/>
    </row>
    <row r="74" spans="1:20" ht="23.25" customHeight="1" x14ac:dyDescent="0.2">
      <c r="A74" s="584"/>
      <c r="B74" s="570"/>
      <c r="C74" s="561" t="s">
        <v>96</v>
      </c>
      <c r="D74" s="561"/>
      <c r="E74" s="561"/>
      <c r="F74" s="561"/>
      <c r="G74" s="561"/>
      <c r="H74" s="561"/>
      <c r="I74" s="630"/>
      <c r="J74" s="567"/>
      <c r="K74" s="632" t="s">
        <v>388</v>
      </c>
      <c r="L74" s="632"/>
      <c r="M74" s="626" t="s">
        <v>42</v>
      </c>
      <c r="N74" s="626"/>
      <c r="O74" s="626"/>
      <c r="P74" s="625" t="s">
        <v>440</v>
      </c>
      <c r="Q74" s="625"/>
      <c r="R74" s="625"/>
      <c r="S74" s="625"/>
      <c r="T74" s="575"/>
    </row>
    <row r="75" spans="1:20" ht="24.95" customHeight="1" x14ac:dyDescent="0.2">
      <c r="A75" s="584"/>
      <c r="B75" s="570"/>
      <c r="C75" s="582" t="s">
        <v>439</v>
      </c>
      <c r="D75" s="563"/>
      <c r="E75" s="563"/>
      <c r="F75" s="563"/>
      <c r="G75" s="563"/>
      <c r="H75" s="563"/>
      <c r="I75" s="630"/>
      <c r="J75" s="567"/>
      <c r="K75" s="632"/>
      <c r="L75" s="632"/>
      <c r="M75" s="626"/>
      <c r="N75" s="626"/>
      <c r="O75" s="626"/>
      <c r="P75" s="625"/>
      <c r="Q75" s="625"/>
      <c r="R75" s="625"/>
      <c r="S75" s="625"/>
      <c r="T75" s="575"/>
    </row>
    <row r="76" spans="1:20" ht="24.95" customHeight="1" x14ac:dyDescent="0.2">
      <c r="A76" s="584"/>
      <c r="B76" s="570"/>
      <c r="C76" s="563"/>
      <c r="D76" s="563"/>
      <c r="E76" s="563"/>
      <c r="F76" s="563"/>
      <c r="G76" s="563"/>
      <c r="H76" s="563"/>
      <c r="I76" s="630"/>
      <c r="J76" s="567"/>
      <c r="K76" s="632"/>
      <c r="L76" s="632"/>
      <c r="M76" s="626"/>
      <c r="N76" s="626"/>
      <c r="O76" s="626"/>
      <c r="P76" s="625"/>
      <c r="Q76" s="625"/>
      <c r="R76" s="625"/>
      <c r="S76" s="625"/>
      <c r="T76" s="575"/>
    </row>
    <row r="77" spans="1:20" ht="24.95" customHeight="1" x14ac:dyDescent="0.2">
      <c r="A77" s="584"/>
      <c r="B77" s="570"/>
      <c r="C77" s="563"/>
      <c r="D77" s="563"/>
      <c r="E77" s="563"/>
      <c r="F77" s="563"/>
      <c r="G77" s="563"/>
      <c r="H77" s="563"/>
      <c r="I77" s="630"/>
      <c r="J77" s="567"/>
      <c r="K77" s="632"/>
      <c r="L77" s="632"/>
      <c r="M77" s="626"/>
      <c r="N77" s="626"/>
      <c r="O77" s="626"/>
      <c r="P77" s="625"/>
      <c r="Q77" s="625"/>
      <c r="R77" s="625"/>
      <c r="S77" s="625"/>
      <c r="T77" s="575"/>
    </row>
    <row r="78" spans="1:20" ht="24.95" customHeight="1" x14ac:dyDescent="0.2">
      <c r="A78" s="584"/>
      <c r="B78" s="570"/>
      <c r="C78" s="576" t="s">
        <v>27</v>
      </c>
      <c r="D78" s="576"/>
      <c r="E78" s="576"/>
      <c r="F78" s="576"/>
      <c r="G78" s="576"/>
      <c r="H78" s="576"/>
      <c r="I78" s="630"/>
      <c r="J78" s="567"/>
      <c r="K78" s="632"/>
      <c r="L78" s="632"/>
      <c r="M78" s="626"/>
      <c r="N78" s="626"/>
      <c r="O78" s="626"/>
      <c r="P78" s="625"/>
      <c r="Q78" s="625"/>
      <c r="R78" s="625"/>
      <c r="S78" s="625"/>
      <c r="T78" s="575"/>
    </row>
    <row r="79" spans="1:20" ht="23.1" customHeight="1" x14ac:dyDescent="0.2">
      <c r="A79" s="584"/>
      <c r="B79" s="570"/>
      <c r="C79" s="563" t="s">
        <v>97</v>
      </c>
      <c r="D79" s="563"/>
      <c r="E79" s="563"/>
      <c r="F79" s="563"/>
      <c r="G79" s="563"/>
      <c r="H79" s="563"/>
      <c r="I79" s="630"/>
      <c r="J79" s="567"/>
      <c r="K79" s="632"/>
      <c r="L79" s="632"/>
      <c r="M79" s="626"/>
      <c r="N79" s="626"/>
      <c r="O79" s="626"/>
      <c r="P79" s="625"/>
      <c r="Q79" s="625"/>
      <c r="R79" s="625"/>
      <c r="S79" s="625"/>
      <c r="T79" s="575"/>
    </row>
    <row r="80" spans="1:20" ht="23.1" customHeight="1" x14ac:dyDescent="0.2">
      <c r="A80" s="584"/>
      <c r="B80" s="570"/>
      <c r="C80" s="563"/>
      <c r="D80" s="563"/>
      <c r="E80" s="563"/>
      <c r="F80" s="563"/>
      <c r="G80" s="563"/>
      <c r="H80" s="563"/>
      <c r="I80" s="630"/>
      <c r="J80" s="567"/>
      <c r="K80" s="634" t="s">
        <v>391</v>
      </c>
      <c r="L80" s="634"/>
      <c r="M80" s="626" t="s">
        <v>43</v>
      </c>
      <c r="N80" s="626"/>
      <c r="O80" s="626"/>
      <c r="P80" s="625" t="s">
        <v>441</v>
      </c>
      <c r="Q80" s="625"/>
      <c r="R80" s="625"/>
      <c r="S80" s="625"/>
      <c r="T80" s="575"/>
    </row>
    <row r="81" spans="1:20" ht="23.1" customHeight="1" x14ac:dyDescent="0.2">
      <c r="A81" s="584"/>
      <c r="B81" s="570"/>
      <c r="C81" s="563"/>
      <c r="D81" s="563"/>
      <c r="E81" s="563"/>
      <c r="F81" s="563"/>
      <c r="G81" s="563"/>
      <c r="H81" s="563"/>
      <c r="I81" s="630"/>
      <c r="J81" s="567"/>
      <c r="K81" s="634"/>
      <c r="L81" s="634"/>
      <c r="M81" s="626"/>
      <c r="N81" s="626"/>
      <c r="O81" s="626"/>
      <c r="P81" s="625"/>
      <c r="Q81" s="625"/>
      <c r="R81" s="625"/>
      <c r="S81" s="625"/>
      <c r="T81" s="575"/>
    </row>
    <row r="82" spans="1:20" ht="23.1" customHeight="1" x14ac:dyDescent="0.2">
      <c r="A82" s="584"/>
      <c r="B82" s="570"/>
      <c r="C82" s="576" t="s">
        <v>98</v>
      </c>
      <c r="D82" s="576"/>
      <c r="E82" s="576"/>
      <c r="F82" s="576"/>
      <c r="G82" s="576"/>
      <c r="H82" s="576"/>
      <c r="I82" s="630"/>
      <c r="J82" s="567"/>
      <c r="K82" s="634"/>
      <c r="L82" s="634"/>
      <c r="M82" s="626"/>
      <c r="N82" s="626"/>
      <c r="O82" s="626"/>
      <c r="P82" s="625"/>
      <c r="Q82" s="625"/>
      <c r="R82" s="625"/>
      <c r="S82" s="625"/>
      <c r="T82" s="575"/>
    </row>
    <row r="83" spans="1:20" ht="23.1" customHeight="1" x14ac:dyDescent="0.2">
      <c r="A83" s="584"/>
      <c r="B83" s="570"/>
      <c r="C83" s="582" t="s">
        <v>80</v>
      </c>
      <c r="D83" s="561"/>
      <c r="E83" s="561"/>
      <c r="F83" s="561"/>
      <c r="G83" s="561"/>
      <c r="H83" s="561"/>
      <c r="I83" s="630"/>
      <c r="J83" s="567"/>
      <c r="K83" s="634"/>
      <c r="L83" s="634"/>
      <c r="M83" s="626"/>
      <c r="N83" s="626"/>
      <c r="O83" s="626"/>
      <c r="P83" s="625"/>
      <c r="Q83" s="625"/>
      <c r="R83" s="625"/>
      <c r="S83" s="625"/>
      <c r="T83" s="575"/>
    </row>
    <row r="84" spans="1:20" ht="23.1" customHeight="1" x14ac:dyDescent="0.2">
      <c r="A84" s="584"/>
      <c r="B84" s="570"/>
      <c r="C84" s="561"/>
      <c r="D84" s="561"/>
      <c r="E84" s="561"/>
      <c r="F84" s="561"/>
      <c r="G84" s="561"/>
      <c r="H84" s="561"/>
      <c r="I84" s="630"/>
      <c r="J84" s="567"/>
      <c r="K84" s="634"/>
      <c r="L84" s="634"/>
      <c r="M84" s="626"/>
      <c r="N84" s="626"/>
      <c r="O84" s="626"/>
      <c r="P84" s="625"/>
      <c r="Q84" s="625"/>
      <c r="R84" s="625"/>
      <c r="S84" s="625"/>
      <c r="T84" s="575"/>
    </row>
    <row r="85" spans="1:20" ht="23.1" customHeight="1" x14ac:dyDescent="0.2">
      <c r="A85" s="584"/>
      <c r="B85" s="570"/>
      <c r="C85" s="576" t="s">
        <v>74</v>
      </c>
      <c r="D85" s="576"/>
      <c r="E85" s="576"/>
      <c r="F85" s="576"/>
      <c r="G85" s="576"/>
      <c r="H85" s="576"/>
      <c r="I85" s="630"/>
      <c r="J85" s="567"/>
      <c r="K85" s="634"/>
      <c r="L85" s="634"/>
      <c r="M85" s="626"/>
      <c r="N85" s="626"/>
      <c r="O85" s="626"/>
      <c r="P85" s="625"/>
      <c r="Q85" s="625"/>
      <c r="R85" s="625"/>
      <c r="S85" s="625"/>
      <c r="T85" s="575"/>
    </row>
    <row r="86" spans="1:20" ht="23.1" customHeight="1" x14ac:dyDescent="0.2">
      <c r="A86" s="584"/>
      <c r="B86" s="570"/>
      <c r="C86" s="564" t="s">
        <v>73</v>
      </c>
      <c r="D86" s="564"/>
      <c r="E86" s="564"/>
      <c r="F86" s="564"/>
      <c r="G86" s="564"/>
      <c r="H86" s="564"/>
      <c r="I86" s="630"/>
      <c r="J86" s="567"/>
      <c r="K86" s="633" t="s">
        <v>389</v>
      </c>
      <c r="L86" s="633"/>
      <c r="M86" s="636" t="s">
        <v>44</v>
      </c>
      <c r="N86" s="636"/>
      <c r="O86" s="636"/>
      <c r="P86" s="635" t="s">
        <v>68</v>
      </c>
      <c r="Q86" s="635"/>
      <c r="R86" s="635"/>
      <c r="S86" s="635"/>
      <c r="T86" s="575"/>
    </row>
    <row r="87" spans="1:20" ht="23.1" customHeight="1" x14ac:dyDescent="0.2">
      <c r="A87" s="584"/>
      <c r="B87" s="570"/>
      <c r="C87" s="564"/>
      <c r="D87" s="564"/>
      <c r="E87" s="564"/>
      <c r="F87" s="564"/>
      <c r="G87" s="564"/>
      <c r="H87" s="564"/>
      <c r="I87" s="630"/>
      <c r="J87" s="567"/>
      <c r="K87" s="633"/>
      <c r="L87" s="633"/>
      <c r="M87" s="636"/>
      <c r="N87" s="636"/>
      <c r="O87" s="636"/>
      <c r="P87" s="635"/>
      <c r="Q87" s="635"/>
      <c r="R87" s="635"/>
      <c r="S87" s="635"/>
      <c r="T87" s="575"/>
    </row>
    <row r="88" spans="1:20" ht="23.1" customHeight="1" x14ac:dyDescent="0.2">
      <c r="A88" s="584"/>
      <c r="B88" s="570"/>
      <c r="C88" s="576" t="s">
        <v>56</v>
      </c>
      <c r="D88" s="576"/>
      <c r="E88" s="576"/>
      <c r="F88" s="576"/>
      <c r="G88" s="576"/>
      <c r="H88" s="576"/>
      <c r="I88" s="630"/>
      <c r="J88" s="567"/>
      <c r="K88" s="633"/>
      <c r="L88" s="633"/>
      <c r="M88" s="636"/>
      <c r="N88" s="636"/>
      <c r="O88" s="636"/>
      <c r="P88" s="635"/>
      <c r="Q88" s="635"/>
      <c r="R88" s="635"/>
      <c r="S88" s="635"/>
      <c r="T88" s="575"/>
    </row>
    <row r="89" spans="1:20" ht="23.1" customHeight="1" x14ac:dyDescent="0.2">
      <c r="A89" s="584"/>
      <c r="B89" s="570"/>
      <c r="C89" s="564" t="s">
        <v>417</v>
      </c>
      <c r="D89" s="564"/>
      <c r="E89" s="564"/>
      <c r="F89" s="564"/>
      <c r="G89" s="564"/>
      <c r="H89" s="564"/>
      <c r="I89" s="630"/>
      <c r="J89" s="567"/>
      <c r="K89" s="633"/>
      <c r="L89" s="633"/>
      <c r="M89" s="636"/>
      <c r="N89" s="636"/>
      <c r="O89" s="636"/>
      <c r="P89" s="635"/>
      <c r="Q89" s="635"/>
      <c r="R89" s="635"/>
      <c r="S89" s="635"/>
      <c r="T89" s="575"/>
    </row>
    <row r="90" spans="1:20" ht="23.1" customHeight="1" x14ac:dyDescent="0.2">
      <c r="A90" s="584"/>
      <c r="B90" s="570"/>
      <c r="C90" s="564"/>
      <c r="D90" s="564"/>
      <c r="E90" s="564"/>
      <c r="F90" s="564"/>
      <c r="G90" s="564"/>
      <c r="H90" s="564"/>
      <c r="I90" s="630"/>
      <c r="J90" s="567"/>
      <c r="K90" s="633"/>
      <c r="L90" s="633"/>
      <c r="M90" s="636"/>
      <c r="N90" s="636"/>
      <c r="O90" s="636"/>
      <c r="P90" s="635"/>
      <c r="Q90" s="635"/>
      <c r="R90" s="635"/>
      <c r="S90" s="635"/>
      <c r="T90" s="575"/>
    </row>
    <row r="91" spans="1:20" ht="22.5" customHeight="1" x14ac:dyDescent="0.2">
      <c r="A91" s="584"/>
      <c r="B91" s="570"/>
      <c r="C91" s="564"/>
      <c r="D91" s="564"/>
      <c r="E91" s="564"/>
      <c r="F91" s="564"/>
      <c r="G91" s="564"/>
      <c r="H91" s="564"/>
      <c r="I91" s="630"/>
      <c r="J91" s="567"/>
      <c r="K91" s="633"/>
      <c r="L91" s="633"/>
      <c r="M91" s="636"/>
      <c r="N91" s="636"/>
      <c r="O91" s="636"/>
      <c r="P91" s="635"/>
      <c r="Q91" s="635"/>
      <c r="R91" s="635"/>
      <c r="S91" s="635"/>
      <c r="T91" s="575"/>
    </row>
    <row r="92" spans="1:20" ht="18" customHeight="1" thickBot="1" x14ac:dyDescent="0.25">
      <c r="A92" s="585"/>
      <c r="B92" s="578"/>
      <c r="C92" s="579"/>
      <c r="D92" s="579"/>
      <c r="E92" s="579"/>
      <c r="F92" s="579"/>
      <c r="G92" s="579"/>
      <c r="H92" s="579"/>
      <c r="I92" s="631"/>
      <c r="J92" s="568"/>
      <c r="K92" s="580"/>
      <c r="L92" s="580"/>
      <c r="M92" s="580"/>
      <c r="N92" s="580"/>
      <c r="O92" s="580"/>
      <c r="P92" s="580"/>
      <c r="Q92" s="580"/>
      <c r="R92" s="44"/>
      <c r="S92" s="44"/>
      <c r="T92" s="628"/>
    </row>
    <row r="96" spans="1:20" ht="12.75" customHeight="1" x14ac:dyDescent="0.2"/>
    <row r="97" spans="1:12" x14ac:dyDescent="0.2">
      <c r="F97" s="10"/>
    </row>
    <row r="98" spans="1:12" x14ac:dyDescent="0.2">
      <c r="F98" s="10"/>
    </row>
    <row r="99" spans="1:12" x14ac:dyDescent="0.2">
      <c r="F99" s="10"/>
    </row>
    <row r="100" spans="1:12" ht="12.75" customHeight="1" x14ac:dyDescent="0.2">
      <c r="F100" s="10"/>
    </row>
    <row r="102" spans="1:12" ht="12.75" customHeight="1" x14ac:dyDescent="0.2">
      <c r="B102" s="9"/>
      <c r="C102" s="9"/>
      <c r="D102" s="9"/>
      <c r="E102" s="9"/>
      <c r="F102" s="9"/>
    </row>
    <row r="103" spans="1:12" x14ac:dyDescent="0.2">
      <c r="A103" s="9"/>
      <c r="B103" s="9"/>
      <c r="C103" s="9"/>
      <c r="D103" s="9"/>
      <c r="E103" s="9"/>
      <c r="F103" s="9"/>
      <c r="I103" s="12"/>
      <c r="J103" s="565"/>
      <c r="K103" s="565"/>
      <c r="L103" s="565"/>
    </row>
    <row r="104" spans="1:12" ht="22.5" customHeight="1" x14ac:dyDescent="0.2">
      <c r="A104" s="9"/>
      <c r="B104" s="9"/>
      <c r="C104" s="9"/>
      <c r="D104" s="9"/>
      <c r="E104" s="9"/>
      <c r="F104" s="9"/>
      <c r="I104" s="13"/>
      <c r="J104" s="565"/>
      <c r="K104" s="565"/>
      <c r="L104" s="565"/>
    </row>
    <row r="105" spans="1:12" x14ac:dyDescent="0.2">
      <c r="A105" s="9"/>
      <c r="B105" s="9"/>
      <c r="C105" s="9"/>
      <c r="D105" s="9"/>
      <c r="E105" s="9"/>
      <c r="F105" s="9"/>
      <c r="I105" s="14"/>
      <c r="J105" s="15"/>
      <c r="K105" s="11"/>
      <c r="L105" s="11"/>
    </row>
    <row r="106" spans="1:12" x14ac:dyDescent="0.2">
      <c r="A106" s="9"/>
      <c r="B106" s="9"/>
      <c r="C106" s="9"/>
      <c r="D106" s="9"/>
      <c r="E106" s="9"/>
      <c r="F106" s="9"/>
    </row>
    <row r="115" spans="5:5" x14ac:dyDescent="0.2">
      <c r="E115" s="19"/>
    </row>
  </sheetData>
  <sheetProtection algorithmName="SHA-512" hashValue="S2avPaEBGtB54AP64/k9aXrO/1pS6zPf6mtkm/pfQ734vvaZhQyngjAqexXbvX/LmJlnrMuW3ylDyDH7JzblSQ==" saltValue="GPC8l/P/e2RD+ypgV0rVHQ==" spinCount="100000" sheet="1" objects="1" scenarios="1"/>
  <mergeCells count="128">
    <mergeCell ref="L69:S69"/>
    <mergeCell ref="L68:S68"/>
    <mergeCell ref="D65:H65"/>
    <mergeCell ref="P72:S73"/>
    <mergeCell ref="P74:S79"/>
    <mergeCell ref="M72:O73"/>
    <mergeCell ref="M74:O79"/>
    <mergeCell ref="AF10:AF11"/>
    <mergeCell ref="T71:T92"/>
    <mergeCell ref="I71:I92"/>
    <mergeCell ref="K72:L73"/>
    <mergeCell ref="K74:L79"/>
    <mergeCell ref="K86:L91"/>
    <mergeCell ref="K80:L85"/>
    <mergeCell ref="P80:S85"/>
    <mergeCell ref="P86:S91"/>
    <mergeCell ref="M80:O85"/>
    <mergeCell ref="M86:O91"/>
    <mergeCell ref="F15:H15"/>
    <mergeCell ref="K36:Q36"/>
    <mergeCell ref="L38:S38"/>
    <mergeCell ref="L39:L65"/>
    <mergeCell ref="Q67:R67"/>
    <mergeCell ref="AG10:AG11"/>
    <mergeCell ref="AH10:AH11"/>
    <mergeCell ref="C29:H29"/>
    <mergeCell ref="C35:H35"/>
    <mergeCell ref="C46:H55"/>
    <mergeCell ref="W10:W11"/>
    <mergeCell ref="X10:X11"/>
    <mergeCell ref="Y10:Y11"/>
    <mergeCell ref="Z10:Z11"/>
    <mergeCell ref="AA10:AA11"/>
    <mergeCell ref="AB10:AB11"/>
    <mergeCell ref="AC10:AC11"/>
    <mergeCell ref="AD10:AD11"/>
    <mergeCell ref="AE10:AE11"/>
    <mergeCell ref="T19:T36"/>
    <mergeCell ref="K20:S20"/>
    <mergeCell ref="O29:S29"/>
    <mergeCell ref="K31:S31"/>
    <mergeCell ref="K33:S35"/>
    <mergeCell ref="C23:H23"/>
    <mergeCell ref="C25:H25"/>
    <mergeCell ref="C31:H31"/>
    <mergeCell ref="C33:H33"/>
    <mergeCell ref="K21:K25"/>
    <mergeCell ref="A3:T3"/>
    <mergeCell ref="A1:T1"/>
    <mergeCell ref="C9:E9"/>
    <mergeCell ref="C10:E10"/>
    <mergeCell ref="T6:T18"/>
    <mergeCell ref="C18:H18"/>
    <mergeCell ref="K18:Q18"/>
    <mergeCell ref="C12:E12"/>
    <mergeCell ref="A7:A18"/>
    <mergeCell ref="B6:B18"/>
    <mergeCell ref="K6:Q6"/>
    <mergeCell ref="F13:H13"/>
    <mergeCell ref="C13:E13"/>
    <mergeCell ref="J6:J18"/>
    <mergeCell ref="I6:I18"/>
    <mergeCell ref="C11:E11"/>
    <mergeCell ref="C14:E14"/>
    <mergeCell ref="F12:H12"/>
    <mergeCell ref="C8:E8"/>
    <mergeCell ref="F8:H8"/>
    <mergeCell ref="F9:H9"/>
    <mergeCell ref="F10:H10"/>
    <mergeCell ref="F11:H11"/>
    <mergeCell ref="C16:H17"/>
    <mergeCell ref="A72:A92"/>
    <mergeCell ref="A20:A36"/>
    <mergeCell ref="C22:H22"/>
    <mergeCell ref="C24:H24"/>
    <mergeCell ref="C26:H26"/>
    <mergeCell ref="B19:B36"/>
    <mergeCell ref="I19:I36"/>
    <mergeCell ref="J19:J36"/>
    <mergeCell ref="A38:A70"/>
    <mergeCell ref="C20:H20"/>
    <mergeCell ref="C28:H28"/>
    <mergeCell ref="C30:H30"/>
    <mergeCell ref="C21:H21"/>
    <mergeCell ref="C86:H87"/>
    <mergeCell ref="C36:H36"/>
    <mergeCell ref="C38:H39"/>
    <mergeCell ref="C41:H44"/>
    <mergeCell ref="C71:H71"/>
    <mergeCell ref="C72:H72"/>
    <mergeCell ref="C73:H73"/>
    <mergeCell ref="C74:H74"/>
    <mergeCell ref="C83:H84"/>
    <mergeCell ref="C32:H32"/>
    <mergeCell ref="C57:H62"/>
    <mergeCell ref="J103:L104"/>
    <mergeCell ref="J71:J92"/>
    <mergeCell ref="B37:B70"/>
    <mergeCell ref="I37:I70"/>
    <mergeCell ref="J37:J70"/>
    <mergeCell ref="K70:T70"/>
    <mergeCell ref="T37:T69"/>
    <mergeCell ref="C64:H64"/>
    <mergeCell ref="C70:H70"/>
    <mergeCell ref="B71:B92"/>
    <mergeCell ref="C82:H82"/>
    <mergeCell ref="C88:H88"/>
    <mergeCell ref="C78:H78"/>
    <mergeCell ref="C89:H91"/>
    <mergeCell ref="C92:H92"/>
    <mergeCell ref="K92:Q92"/>
    <mergeCell ref="K71:Q71"/>
    <mergeCell ref="C85:H85"/>
    <mergeCell ref="C75:H77"/>
    <mergeCell ref="C79:H81"/>
    <mergeCell ref="D69:H69"/>
    <mergeCell ref="D68:H68"/>
    <mergeCell ref="D66:H66"/>
    <mergeCell ref="D67:H67"/>
    <mergeCell ref="K7:S8"/>
    <mergeCell ref="K9:S11"/>
    <mergeCell ref="K12:S13"/>
    <mergeCell ref="K14:S14"/>
    <mergeCell ref="K15:S17"/>
    <mergeCell ref="C6:H7"/>
    <mergeCell ref="C15:E15"/>
    <mergeCell ref="F14:H14"/>
    <mergeCell ref="C19:H19"/>
  </mergeCells>
  <pageMargins left="0.7" right="0.7" top="0.75" bottom="0.75" header="0.3" footer="0.3"/>
  <pageSetup scale="80" orientation="landscape" r:id="rId1"/>
  <rowBreaks count="2" manualBreakCount="2">
    <brk id="36" max="16383" man="1"/>
    <brk id="70"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M22"/>
  <sheetViews>
    <sheetView view="pageBreakPreview" zoomScaleNormal="100" zoomScaleSheetLayoutView="100" workbookViewId="0">
      <selection activeCell="B4" sqref="B4:B5"/>
    </sheetView>
  </sheetViews>
  <sheetFormatPr baseColWidth="10" defaultRowHeight="12.75" x14ac:dyDescent="0.2"/>
  <cols>
    <col min="1" max="1" width="16.140625" customWidth="1"/>
    <col min="2" max="4" width="19.7109375" customWidth="1"/>
    <col min="5" max="5" width="19.7109375" style="183" customWidth="1"/>
    <col min="6" max="6" width="19.7109375" customWidth="1"/>
    <col min="7" max="7" width="34.42578125" customWidth="1"/>
    <col min="8" max="10" width="19.7109375" customWidth="1"/>
    <col min="11" max="11" width="19.7109375" hidden="1" customWidth="1"/>
    <col min="12" max="13" width="19.7109375" customWidth="1"/>
  </cols>
  <sheetData>
    <row r="1" spans="1:13" ht="19.5" thickBot="1" x14ac:dyDescent="0.25">
      <c r="A1" s="647" t="s">
        <v>101</v>
      </c>
      <c r="B1" s="648"/>
      <c r="C1" s="648"/>
      <c r="D1" s="648"/>
      <c r="E1" s="648"/>
      <c r="F1" s="648"/>
      <c r="G1" s="648"/>
      <c r="H1" s="648"/>
      <c r="I1" s="648"/>
      <c r="J1" s="648"/>
      <c r="K1" s="648"/>
      <c r="L1" s="648"/>
      <c r="M1" s="649"/>
    </row>
    <row r="2" spans="1:13" ht="18" customHeight="1" x14ac:dyDescent="0.2">
      <c r="A2" s="650" t="s">
        <v>404</v>
      </c>
      <c r="B2" s="652" t="s">
        <v>102</v>
      </c>
      <c r="C2" s="654" t="s">
        <v>103</v>
      </c>
      <c r="D2" s="654" t="s">
        <v>100</v>
      </c>
      <c r="E2" s="656" t="s">
        <v>104</v>
      </c>
      <c r="F2" s="654" t="s">
        <v>105</v>
      </c>
      <c r="G2" s="654" t="s">
        <v>106</v>
      </c>
      <c r="H2" s="654" t="s">
        <v>107</v>
      </c>
      <c r="I2" s="654" t="s">
        <v>108</v>
      </c>
      <c r="J2" s="654" t="s">
        <v>136</v>
      </c>
      <c r="K2" s="654" t="s">
        <v>228</v>
      </c>
      <c r="L2" s="654" t="s">
        <v>109</v>
      </c>
      <c r="M2" s="654" t="s">
        <v>110</v>
      </c>
    </row>
    <row r="3" spans="1:13" ht="20.25" customHeight="1" thickBot="1" x14ac:dyDescent="0.25">
      <c r="A3" s="651"/>
      <c r="B3" s="653"/>
      <c r="C3" s="655"/>
      <c r="D3" s="655"/>
      <c r="E3" s="657"/>
      <c r="F3" s="655"/>
      <c r="G3" s="655"/>
      <c r="H3" s="655"/>
      <c r="I3" s="655"/>
      <c r="J3" s="655"/>
      <c r="K3" s="655"/>
      <c r="L3" s="655"/>
      <c r="M3" s="655"/>
    </row>
    <row r="4" spans="1:13" ht="57.75" customHeight="1" x14ac:dyDescent="0.2">
      <c r="A4" s="651"/>
      <c r="B4" s="643" t="s">
        <v>473</v>
      </c>
      <c r="C4" s="641" t="s">
        <v>405</v>
      </c>
      <c r="D4" s="641" t="s">
        <v>111</v>
      </c>
      <c r="E4" s="645" t="s">
        <v>229</v>
      </c>
      <c r="F4" s="641" t="s">
        <v>112</v>
      </c>
      <c r="G4" s="641" t="s">
        <v>113</v>
      </c>
      <c r="H4" s="641" t="s">
        <v>114</v>
      </c>
      <c r="I4" s="641" t="s">
        <v>115</v>
      </c>
      <c r="J4" s="641" t="s">
        <v>116</v>
      </c>
      <c r="K4" s="641" t="s">
        <v>329</v>
      </c>
      <c r="L4" s="641" t="s">
        <v>117</v>
      </c>
      <c r="M4" s="641" t="s">
        <v>118</v>
      </c>
    </row>
    <row r="5" spans="1:13" ht="120" customHeight="1" thickBot="1" x14ac:dyDescent="0.25">
      <c r="A5" s="170" t="s">
        <v>132</v>
      </c>
      <c r="B5" s="644"/>
      <c r="C5" s="642"/>
      <c r="D5" s="642"/>
      <c r="E5" s="646"/>
      <c r="F5" s="642"/>
      <c r="G5" s="642"/>
      <c r="H5" s="642"/>
      <c r="I5" s="642"/>
      <c r="J5" s="642"/>
      <c r="K5" s="642"/>
      <c r="L5" s="642"/>
      <c r="M5" s="642"/>
    </row>
    <row r="6" spans="1:13" ht="210" customHeight="1" thickBot="1" x14ac:dyDescent="0.25">
      <c r="A6" s="171" t="s">
        <v>133</v>
      </c>
      <c r="B6" s="169" t="s">
        <v>330</v>
      </c>
      <c r="C6" s="169" t="s">
        <v>120</v>
      </c>
      <c r="D6" s="169" t="s">
        <v>331</v>
      </c>
      <c r="E6" s="179" t="s">
        <v>412</v>
      </c>
      <c r="F6" s="169" t="s">
        <v>332</v>
      </c>
      <c r="G6" s="169" t="s">
        <v>333</v>
      </c>
      <c r="H6" s="169" t="s">
        <v>334</v>
      </c>
      <c r="I6" s="169" t="s">
        <v>335</v>
      </c>
      <c r="J6" s="169" t="s">
        <v>336</v>
      </c>
      <c r="K6" s="73" t="s">
        <v>337</v>
      </c>
      <c r="L6" s="169" t="s">
        <v>338</v>
      </c>
      <c r="M6" s="169" t="s">
        <v>339</v>
      </c>
    </row>
    <row r="7" spans="1:13" ht="189.75" customHeight="1" thickBot="1" x14ac:dyDescent="0.25">
      <c r="A7" s="172" t="s">
        <v>209</v>
      </c>
      <c r="B7" s="73" t="s">
        <v>340</v>
      </c>
      <c r="C7" s="73" t="s">
        <v>230</v>
      </c>
      <c r="D7" s="73" t="s">
        <v>341</v>
      </c>
      <c r="E7" s="179" t="s">
        <v>413</v>
      </c>
      <c r="F7" s="73" t="s">
        <v>342</v>
      </c>
      <c r="G7" s="73" t="s">
        <v>343</v>
      </c>
      <c r="H7" s="169" t="s">
        <v>344</v>
      </c>
      <c r="I7" s="73" t="s">
        <v>345</v>
      </c>
      <c r="J7" s="169" t="s">
        <v>231</v>
      </c>
      <c r="K7" s="173" t="s">
        <v>346</v>
      </c>
      <c r="L7" s="73" t="s">
        <v>347</v>
      </c>
      <c r="M7" s="73" t="s">
        <v>124</v>
      </c>
    </row>
    <row r="8" spans="1:13" ht="144.75" customHeight="1" thickBot="1" x14ac:dyDescent="0.25">
      <c r="A8" s="174" t="s">
        <v>134</v>
      </c>
      <c r="B8" s="73" t="s">
        <v>348</v>
      </c>
      <c r="C8" s="73" t="s">
        <v>232</v>
      </c>
      <c r="D8" s="73" t="s">
        <v>349</v>
      </c>
      <c r="E8" s="180" t="s">
        <v>414</v>
      </c>
      <c r="F8" s="73" t="s">
        <v>350</v>
      </c>
      <c r="G8" s="73" t="s">
        <v>351</v>
      </c>
      <c r="H8" s="169" t="s">
        <v>352</v>
      </c>
      <c r="I8" s="169" t="s">
        <v>353</v>
      </c>
      <c r="J8" s="73" t="s">
        <v>354</v>
      </c>
      <c r="K8" s="73" t="s">
        <v>355</v>
      </c>
      <c r="L8" s="73" t="s">
        <v>233</v>
      </c>
      <c r="M8" s="73" t="s">
        <v>356</v>
      </c>
    </row>
    <row r="9" spans="1:13" ht="108.75" customHeight="1" thickBot="1" x14ac:dyDescent="0.25">
      <c r="A9" s="175" t="s">
        <v>208</v>
      </c>
      <c r="B9" s="38" t="s">
        <v>357</v>
      </c>
      <c r="C9" s="38" t="s">
        <v>122</v>
      </c>
      <c r="D9" s="73" t="s">
        <v>358</v>
      </c>
      <c r="E9" s="181" t="s">
        <v>415</v>
      </c>
      <c r="F9" s="73" t="s">
        <v>359</v>
      </c>
      <c r="G9" s="38" t="s">
        <v>360</v>
      </c>
      <c r="H9" s="169" t="s">
        <v>361</v>
      </c>
      <c r="I9" s="73" t="s">
        <v>345</v>
      </c>
      <c r="J9" s="38" t="s">
        <v>123</v>
      </c>
      <c r="K9" s="173" t="s">
        <v>362</v>
      </c>
      <c r="L9" s="73" t="s">
        <v>234</v>
      </c>
      <c r="M9" s="73" t="s">
        <v>345</v>
      </c>
    </row>
    <row r="10" spans="1:13" ht="100.5" customHeight="1" thickBot="1" x14ac:dyDescent="0.25">
      <c r="A10" s="176" t="s">
        <v>135</v>
      </c>
      <c r="B10" s="38" t="s">
        <v>363</v>
      </c>
      <c r="C10" s="38" t="s">
        <v>235</v>
      </c>
      <c r="D10" s="73" t="s">
        <v>364</v>
      </c>
      <c r="E10" s="181" t="s">
        <v>416</v>
      </c>
      <c r="F10" s="73" t="s">
        <v>365</v>
      </c>
      <c r="G10" s="38" t="s">
        <v>366</v>
      </c>
      <c r="H10" s="73" t="s">
        <v>367</v>
      </c>
      <c r="I10" s="73" t="s">
        <v>368</v>
      </c>
      <c r="J10" s="38" t="s">
        <v>123</v>
      </c>
      <c r="K10" s="73" t="s">
        <v>369</v>
      </c>
      <c r="L10" s="73" t="s">
        <v>298</v>
      </c>
      <c r="M10" s="38" t="s">
        <v>345</v>
      </c>
    </row>
    <row r="11" spans="1:13" x14ac:dyDescent="0.2">
      <c r="A11" s="177"/>
      <c r="B11" s="177"/>
      <c r="C11" s="177"/>
      <c r="D11" s="177"/>
      <c r="E11" s="182"/>
      <c r="F11" s="177"/>
      <c r="G11" s="177"/>
      <c r="H11" s="177"/>
      <c r="I11" s="177"/>
      <c r="J11" s="177"/>
      <c r="K11" s="177"/>
      <c r="L11" s="177"/>
      <c r="M11" s="177"/>
    </row>
    <row r="12" spans="1:13" ht="13.5" thickBot="1" x14ac:dyDescent="0.25">
      <c r="A12" s="177"/>
      <c r="B12" s="177"/>
      <c r="C12" s="177"/>
      <c r="D12" s="177"/>
      <c r="E12" s="182"/>
      <c r="F12" s="177"/>
      <c r="G12" s="177"/>
      <c r="H12" s="177"/>
      <c r="I12" s="177"/>
      <c r="J12" s="177"/>
      <c r="K12" s="177"/>
      <c r="L12" s="177"/>
      <c r="M12" s="177"/>
    </row>
    <row r="13" spans="1:13" ht="19.5" thickBot="1" x14ac:dyDescent="0.25">
      <c r="A13" s="647" t="s">
        <v>125</v>
      </c>
      <c r="B13" s="648"/>
      <c r="C13" s="648"/>
      <c r="D13" s="648"/>
      <c r="E13" s="648"/>
      <c r="F13" s="648"/>
      <c r="G13" s="648"/>
      <c r="H13" s="648"/>
      <c r="I13" s="648"/>
      <c r="J13" s="648"/>
      <c r="K13" s="648"/>
      <c r="L13" s="648"/>
      <c r="M13" s="649"/>
    </row>
    <row r="14" spans="1:13" x14ac:dyDescent="0.2">
      <c r="A14" s="658" t="s">
        <v>126</v>
      </c>
      <c r="B14" s="660" t="s">
        <v>102</v>
      </c>
      <c r="C14" s="660" t="s">
        <v>103</v>
      </c>
      <c r="D14" s="660" t="s">
        <v>100</v>
      </c>
      <c r="E14" s="662" t="s">
        <v>104</v>
      </c>
      <c r="F14" s="660" t="s">
        <v>105</v>
      </c>
      <c r="G14" s="660" t="s">
        <v>106</v>
      </c>
      <c r="H14" s="660" t="s">
        <v>107</v>
      </c>
      <c r="I14" s="660" t="s">
        <v>108</v>
      </c>
      <c r="J14" s="660" t="s">
        <v>136</v>
      </c>
      <c r="K14" s="660" t="s">
        <v>228</v>
      </c>
      <c r="L14" s="660" t="s">
        <v>109</v>
      </c>
      <c r="M14" s="664" t="s">
        <v>110</v>
      </c>
    </row>
    <row r="15" spans="1:13" x14ac:dyDescent="0.2">
      <c r="A15" s="659"/>
      <c r="B15" s="661"/>
      <c r="C15" s="661"/>
      <c r="D15" s="661"/>
      <c r="E15" s="663"/>
      <c r="F15" s="661"/>
      <c r="G15" s="661"/>
      <c r="H15" s="661"/>
      <c r="I15" s="661"/>
      <c r="J15" s="661"/>
      <c r="K15" s="661"/>
      <c r="L15" s="661"/>
      <c r="M15" s="665"/>
    </row>
    <row r="16" spans="1:13" x14ac:dyDescent="0.2">
      <c r="A16" s="666" t="s">
        <v>127</v>
      </c>
      <c r="B16" s="661"/>
      <c r="C16" s="661"/>
      <c r="D16" s="661"/>
      <c r="E16" s="663"/>
      <c r="F16" s="661"/>
      <c r="G16" s="661"/>
      <c r="H16" s="661"/>
      <c r="I16" s="661"/>
      <c r="J16" s="661"/>
      <c r="K16" s="661"/>
      <c r="L16" s="661"/>
      <c r="M16" s="665"/>
    </row>
    <row r="17" spans="1:13" ht="13.5" thickBot="1" x14ac:dyDescent="0.25">
      <c r="A17" s="666" t="s">
        <v>128</v>
      </c>
      <c r="B17" s="661"/>
      <c r="C17" s="661"/>
      <c r="D17" s="661"/>
      <c r="E17" s="663"/>
      <c r="F17" s="661"/>
      <c r="G17" s="661"/>
      <c r="H17" s="661"/>
      <c r="I17" s="661"/>
      <c r="J17" s="661"/>
      <c r="K17" s="661"/>
      <c r="L17" s="661"/>
      <c r="M17" s="665"/>
    </row>
    <row r="18" spans="1:13" ht="63" customHeight="1" thickBot="1" x14ac:dyDescent="0.25">
      <c r="A18" s="171" t="s">
        <v>119</v>
      </c>
      <c r="B18" s="38" t="s">
        <v>370</v>
      </c>
      <c r="C18" s="38" t="s">
        <v>129</v>
      </c>
      <c r="D18" s="197" t="s">
        <v>129</v>
      </c>
      <c r="E18" s="178" t="s">
        <v>371</v>
      </c>
      <c r="F18" s="38" t="s">
        <v>371</v>
      </c>
      <c r="G18" s="38" t="s">
        <v>370</v>
      </c>
      <c r="H18" s="196" t="s">
        <v>129</v>
      </c>
      <c r="I18" s="196" t="s">
        <v>129</v>
      </c>
      <c r="J18" s="38" t="s">
        <v>236</v>
      </c>
      <c r="K18" s="73" t="s">
        <v>129</v>
      </c>
      <c r="L18" s="196" t="s">
        <v>129</v>
      </c>
      <c r="M18" s="38" t="s">
        <v>370</v>
      </c>
    </row>
    <row r="19" spans="1:13" ht="65.25" customHeight="1" thickBot="1" x14ac:dyDescent="0.25">
      <c r="A19" s="172" t="s">
        <v>203</v>
      </c>
      <c r="B19" s="38" t="s">
        <v>372</v>
      </c>
      <c r="C19" s="38" t="s">
        <v>442</v>
      </c>
      <c r="D19" s="197" t="s">
        <v>442</v>
      </c>
      <c r="E19" s="178" t="s">
        <v>373</v>
      </c>
      <c r="F19" s="38" t="s">
        <v>373</v>
      </c>
      <c r="G19" s="38" t="s">
        <v>372</v>
      </c>
      <c r="H19" s="196" t="s">
        <v>442</v>
      </c>
      <c r="I19" s="196" t="s">
        <v>442</v>
      </c>
      <c r="J19" s="38" t="s">
        <v>237</v>
      </c>
      <c r="K19" s="73" t="s">
        <v>130</v>
      </c>
      <c r="L19" s="196" t="s">
        <v>442</v>
      </c>
      <c r="M19" s="38" t="s">
        <v>372</v>
      </c>
    </row>
    <row r="20" spans="1:13" ht="56.25" customHeight="1" thickBot="1" x14ac:dyDescent="0.25">
      <c r="A20" s="174" t="s">
        <v>99</v>
      </c>
      <c r="B20" s="38" t="s">
        <v>374</v>
      </c>
      <c r="C20" s="38" t="s">
        <v>443</v>
      </c>
      <c r="D20" s="197" t="s">
        <v>443</v>
      </c>
      <c r="E20" s="178" t="s">
        <v>374</v>
      </c>
      <c r="F20" s="38" t="s">
        <v>374</v>
      </c>
      <c r="G20" s="38" t="s">
        <v>374</v>
      </c>
      <c r="H20" s="196" t="s">
        <v>443</v>
      </c>
      <c r="I20" s="196" t="s">
        <v>443</v>
      </c>
      <c r="J20" s="38" t="s">
        <v>238</v>
      </c>
      <c r="K20" s="73" t="s">
        <v>131</v>
      </c>
      <c r="L20" s="196" t="s">
        <v>443</v>
      </c>
      <c r="M20" s="38" t="s">
        <v>374</v>
      </c>
    </row>
    <row r="21" spans="1:13" ht="56.25" customHeight="1" thickBot="1" x14ac:dyDescent="0.25">
      <c r="A21" s="175" t="s">
        <v>206</v>
      </c>
      <c r="B21" s="38" t="s">
        <v>375</v>
      </c>
      <c r="C21" s="38" t="s">
        <v>444</v>
      </c>
      <c r="D21" s="197" t="s">
        <v>444</v>
      </c>
      <c r="E21" s="178" t="s">
        <v>376</v>
      </c>
      <c r="F21" s="38" t="s">
        <v>376</v>
      </c>
      <c r="G21" s="38" t="s">
        <v>375</v>
      </c>
      <c r="H21" s="196" t="s">
        <v>444</v>
      </c>
      <c r="I21" s="196" t="s">
        <v>444</v>
      </c>
      <c r="J21" s="38" t="s">
        <v>240</v>
      </c>
      <c r="K21" s="73" t="s">
        <v>239</v>
      </c>
      <c r="L21" s="196" t="s">
        <v>444</v>
      </c>
      <c r="M21" s="38" t="s">
        <v>375</v>
      </c>
    </row>
    <row r="22" spans="1:13" ht="51.75" customHeight="1" thickBot="1" x14ac:dyDescent="0.25">
      <c r="A22" s="176" t="s">
        <v>121</v>
      </c>
      <c r="B22" s="38" t="s">
        <v>242</v>
      </c>
      <c r="C22" s="38" t="s">
        <v>241</v>
      </c>
      <c r="D22" s="197" t="s">
        <v>241</v>
      </c>
      <c r="E22" s="178" t="s">
        <v>241</v>
      </c>
      <c r="F22" s="38" t="s">
        <v>241</v>
      </c>
      <c r="G22" s="38" t="s">
        <v>242</v>
      </c>
      <c r="H22" s="196" t="s">
        <v>241</v>
      </c>
      <c r="I22" s="196" t="s">
        <v>241</v>
      </c>
      <c r="J22" s="38" t="s">
        <v>243</v>
      </c>
      <c r="K22" s="73" t="s">
        <v>241</v>
      </c>
      <c r="L22" s="196" t="s">
        <v>241</v>
      </c>
      <c r="M22" s="38" t="s">
        <v>242</v>
      </c>
    </row>
  </sheetData>
  <sheetProtection algorithmName="SHA-512" hashValue="cQ3cbUzb9IKQs2frUzkOsbq5XYOxvRLLKmrw/zxgJAz3bRtS6D6v2/334Ok16X8ia8nJl+3LSCjt7KVTQm5AZA==" saltValue="qi/xUd3IHYVYBDlmiFYmgg==" spinCount="100000" sheet="1" objects="1" scenarios="1"/>
  <mergeCells count="41">
    <mergeCell ref="A13:M13"/>
    <mergeCell ref="A14:A15"/>
    <mergeCell ref="B14:B17"/>
    <mergeCell ref="C14:C17"/>
    <mergeCell ref="D14:D17"/>
    <mergeCell ref="E14:E17"/>
    <mergeCell ref="F14:F17"/>
    <mergeCell ref="G14:G17"/>
    <mergeCell ref="H14:H17"/>
    <mergeCell ref="I14:I17"/>
    <mergeCell ref="J14:J17"/>
    <mergeCell ref="K14:K17"/>
    <mergeCell ref="L14:L17"/>
    <mergeCell ref="M14:M17"/>
    <mergeCell ref="A16:A17"/>
    <mergeCell ref="A1:M1"/>
    <mergeCell ref="A2:A4"/>
    <mergeCell ref="B2:B3"/>
    <mergeCell ref="C2:C3"/>
    <mergeCell ref="D2:D3"/>
    <mergeCell ref="E2:E3"/>
    <mergeCell ref="F2:F3"/>
    <mergeCell ref="G2:G3"/>
    <mergeCell ref="H2:H3"/>
    <mergeCell ref="I2:I3"/>
    <mergeCell ref="J2:J3"/>
    <mergeCell ref="K2:K3"/>
    <mergeCell ref="L2:L3"/>
    <mergeCell ref="M2:M3"/>
    <mergeCell ref="I4:I5"/>
    <mergeCell ref="J4:J5"/>
    <mergeCell ref="K4:K5"/>
    <mergeCell ref="L4:L5"/>
    <mergeCell ref="M4:M5"/>
    <mergeCell ref="B4:B5"/>
    <mergeCell ref="C4:C5"/>
    <mergeCell ref="D4:D5"/>
    <mergeCell ref="E4:E5"/>
    <mergeCell ref="F4:F5"/>
    <mergeCell ref="G4:G5"/>
    <mergeCell ref="H4:H5"/>
  </mergeCells>
  <pageMargins left="0.7" right="0.7" top="0.75" bottom="0.75" header="0.3" footer="0.3"/>
  <pageSetup scale="46" orientation="landscape" r:id="rId1"/>
  <rowBreaks count="1" manualBreakCount="1">
    <brk id="12" max="16383"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91A8021BC472C43967DEEC579FB5C91" ma:contentTypeVersion="2" ma:contentTypeDescription="Create a new document." ma:contentTypeScope="" ma:versionID="2c181426e7e06799e4fcebff31dd407d">
  <xsd:schema xmlns:xsd="http://www.w3.org/2001/XMLSchema" xmlns:xs="http://www.w3.org/2001/XMLSchema" xmlns:p="http://schemas.microsoft.com/office/2006/metadata/properties" xmlns:ns3="4d93f24c-dd3d-46f7-bb6e-4dc8b845a0a3" targetNamespace="http://schemas.microsoft.com/office/2006/metadata/properties" ma:root="true" ma:fieldsID="dd9dcdb89b7314bdb0f002f65b7355d4" ns3:_="">
    <xsd:import namespace="4d93f24c-dd3d-46f7-bb6e-4dc8b845a0a3"/>
    <xsd:element name="properties">
      <xsd:complexType>
        <xsd:sequence>
          <xsd:element name="documentManagement">
            <xsd:complexType>
              <xsd:all>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d93f24c-dd3d-46f7-bb6e-4dc8b845a0a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0388921-4481-4FEA-8534-EFFD4E5F554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d93f24c-dd3d-46f7-bb6e-4dc8b845a0a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94C82CB-A847-4C8E-898B-8740694E0A68}">
  <ds:schemaRefs>
    <ds:schemaRef ds:uri="http://schemas.microsoft.com/office/2006/metadata/properties"/>
    <ds:schemaRef ds:uri="http://purl.org/dc/terms/"/>
    <ds:schemaRef ds:uri="4d93f24c-dd3d-46f7-bb6e-4dc8b845a0a3"/>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B19C5B5B-6D35-435A-88F5-733B634E342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91</vt:i4>
      </vt:variant>
    </vt:vector>
  </HeadingPairs>
  <TitlesOfParts>
    <vt:vector size="97" baseType="lpstr">
      <vt:lpstr>01-Mapa de riesgo-UO</vt:lpstr>
      <vt:lpstr>02-Plan Mitigación</vt:lpstr>
      <vt:lpstr>03-Seguimiento</vt:lpstr>
      <vt:lpstr>Hoja1</vt:lpstr>
      <vt:lpstr>INSTRUCTIVO</vt:lpstr>
      <vt:lpstr>ESCALA</vt:lpstr>
      <vt:lpstr>'01-Mapa de riesgo-UO'!ADMINISTRACIÓN_INSTITUCIONAL</vt:lpstr>
      <vt:lpstr>'01-Mapa de riesgo-UO'!Ambiental</vt:lpstr>
      <vt:lpstr>'03-Seguimiento'!Área_de_impresión</vt:lpstr>
      <vt:lpstr>'01-Mapa de riesgo-UO'!ASEGURAMIENTO_DE_LA_CALIDAD_INSTITUCIONAL</vt:lpstr>
      <vt:lpstr>ASUMIR</vt:lpstr>
      <vt:lpstr>'01-Mapa de riesgo-UO'!BIBLIOTECA_E_INFORMACIÓN_CIENTIFICA</vt:lpstr>
      <vt:lpstr>'01-Mapa de riesgo-UO'!BIENESTAR_INSTITUCIONAL</vt:lpstr>
      <vt:lpstr>BIENESTAR_INSTITUCIONAL_CALIDAD_DE_VIDA_E_INCLUSIÓN_EN_CONTEXTOS_UNIVERSITARIOS</vt:lpstr>
      <vt:lpstr>CLASE_RIESGO</vt:lpstr>
      <vt:lpstr>COMPARTIR</vt:lpstr>
      <vt:lpstr>'01-Mapa de riesgo-UO'!COMUNICACIONES</vt:lpstr>
      <vt:lpstr>'01-Mapa de riesgo-UO'!Contable</vt:lpstr>
      <vt:lpstr>'01-Mapa de riesgo-UO'!CONTROL_SEGUIMIENTO</vt:lpstr>
      <vt:lpstr>CONTROLES</vt:lpstr>
      <vt:lpstr>'01-Mapa de riesgo-UO'!Corrupción</vt:lpstr>
      <vt:lpstr>CREACIÓN_GESTIÓN_Y_TRANSFERENCIA_DEL_CONOCIMIENTO</vt:lpstr>
      <vt:lpstr>'01-Mapa de riesgo-UO'!Cumplimiento</vt:lpstr>
      <vt:lpstr>CUMPLIMIENTO</vt:lpstr>
      <vt:lpstr>CUMPLIMIENTO_PARCIAL</vt:lpstr>
      <vt:lpstr>CUMPLIMIENTO_TOTAL</vt:lpstr>
      <vt:lpstr>'01-Mapa de riesgo-UO'!Derechos_Humanos</vt:lpstr>
      <vt:lpstr>'01-Mapa de riesgo-UO'!DIRECCIONAMIENTO_INSTITUCIONAL</vt:lpstr>
      <vt:lpstr>'01-Mapa de riesgo-UO'!DOCENCIA</vt:lpstr>
      <vt:lpstr>'01-Mapa de riesgo-UO'!EGRESADOS</vt:lpstr>
      <vt:lpstr>'01-Mapa de riesgo-UO'!Estratégico</vt:lpstr>
      <vt:lpstr>EVAL_PERIODICIDAD</vt:lpstr>
      <vt:lpstr>EVITAR</vt:lpstr>
      <vt:lpstr>EXCELENCIA_ACADÉMICA_PARA_LA_FORMACIÓN_INTEGRAL</vt:lpstr>
      <vt:lpstr>'01-Mapa de riesgo-UO'!EXTENSIÓN_PROYECCIÓN_SOCIAL</vt:lpstr>
      <vt:lpstr>EXTERNO</vt:lpstr>
      <vt:lpstr>FACTOR</vt:lpstr>
      <vt:lpstr>'01-Mapa de riesgo-UO'!FACULTAD_BELLAS_ARTES_HUMANIDADES</vt:lpstr>
      <vt:lpstr>'01-Mapa de riesgo-UO'!FACULTAD_CIENCIAS_AGRARIAS_AGROINDUSTRIA</vt:lpstr>
      <vt:lpstr>'01-Mapa de riesgo-UO'!FACULTAD_CIENCIAS_AMBIENTALES</vt:lpstr>
      <vt:lpstr>'01-Mapa de riesgo-UO'!FACULTAD_CIENCIAS_BÁSICAS</vt:lpstr>
      <vt:lpstr>'01-Mapa de riesgo-UO'!FACULTAD_CIENCIAS_DE_LA_EDUCACIÓN</vt:lpstr>
      <vt:lpstr>'01-Mapa de riesgo-UO'!FACULTAD_CIENCIAS_DE_LA_SALUD</vt:lpstr>
      <vt:lpstr>FACULTAD_DE_CIENCIAS_EMPRESARIALES</vt:lpstr>
      <vt:lpstr>'01-Mapa de riesgo-UO'!FACULTAD_INGENIERÍA_MECÁNICA</vt:lpstr>
      <vt:lpstr>'01-Mapa de riesgo-UO'!FACULTAD_INGENIERÍAS</vt:lpstr>
      <vt:lpstr>FACULTAD_TECNOLOGÍA</vt:lpstr>
      <vt:lpstr>'01-Mapa de riesgo-UO'!Financiero</vt:lpstr>
      <vt:lpstr>'01-Mapa de riesgo-UO'!GESTIÓN_DE_SERVICIOS_INSTITUCIONALES</vt:lpstr>
      <vt:lpstr>'01-Mapa de riesgo-UO'!GESTIÓN_DE_TALENTO_HUMANO</vt:lpstr>
      <vt:lpstr>GESTIÓN_DEL_CONTEXTO_Y_VISIBILIDAD_NACIONAL_E_INTERNACIONAL</vt:lpstr>
      <vt:lpstr>GESTIÓN_Y_SOSTENIBILIDAD_INSTITUCIONAL</vt:lpstr>
      <vt:lpstr>'01-Mapa de riesgo-UO'!GRAVE</vt:lpstr>
      <vt:lpstr>GRAVE</vt:lpstr>
      <vt:lpstr>'01-Mapa de riesgo-UO'!GRUPO_INVESTIGACIÓN_AGUAS_SANEAMIENTO</vt:lpstr>
      <vt:lpstr>'01-Mapa de riesgo-UO'!Imagen</vt:lpstr>
      <vt:lpstr>'01-Mapa de riesgo-UO'!Información</vt:lpstr>
      <vt:lpstr>'01-Mapa de riesgo-UO'!INTERNACIONALIZACIÓN</vt:lpstr>
      <vt:lpstr>INTERNO</vt:lpstr>
      <vt:lpstr>'01-Mapa de riesgo-UO'!JURIDICA</vt:lpstr>
      <vt:lpstr>'01-Mapa de riesgo-UO'!LABORATORIO_AGUAS_ALIMENTOS</vt:lpstr>
      <vt:lpstr>'01-Mapa de riesgo-UO'!LABORATORIO_DE_METROOLOGIA_DE_VARIABLES_ELECTRICAS</vt:lpstr>
      <vt:lpstr>'01-Mapa de riesgo-UO'!LABORATORIO_ENSAYOS_NO_DESTRUCTIVOS_DESTRUCTIVOS</vt:lpstr>
      <vt:lpstr>LABORATORIO_ENSAYOS_PARA_EQUIPOS_ACONDICIONADORES_DE_AIRE</vt:lpstr>
      <vt:lpstr>'01-Mapa de riesgo-UO'!LABORATORIO_GENÉTICA_MÉDICA</vt:lpstr>
      <vt:lpstr>LABORATORIO_METROLOGÍA_DIMENSIONAL</vt:lpstr>
      <vt:lpstr>'01-Mapa de riesgo-UO'!LABORATORIO_QUÍMICA_AMBIENTAL</vt:lpstr>
      <vt:lpstr>'01-Mapa de riesgo-UO'!LEVE</vt:lpstr>
      <vt:lpstr>LEVE</vt:lpstr>
      <vt:lpstr>'01-Mapa de riesgo-UO'!MAPA</vt:lpstr>
      <vt:lpstr>'01-Mapa de riesgo-UO'!MODERADO</vt:lpstr>
      <vt:lpstr>MODERADO</vt:lpstr>
      <vt:lpstr>NIVEL_AUTOMAT</vt:lpstr>
      <vt:lpstr>NIVEL_EXPOSICION</vt:lpstr>
      <vt:lpstr>NO_CUMPLIDA</vt:lpstr>
      <vt:lpstr>NVESTIGACIÓN_E_INNOVACIÓN</vt:lpstr>
      <vt:lpstr>OEC</vt:lpstr>
      <vt:lpstr>'01-Mapa de riesgo-UO'!Operacional</vt:lpstr>
      <vt:lpstr>'01-Mapa de riesgo-UO'!ORGANISMO_CERTIFICADOR_DE_SISTEMAS_DE_GESTIÓN_QLCT</vt:lpstr>
      <vt:lpstr>'01-Mapa de riesgo-UO'!PDI</vt:lpstr>
      <vt:lpstr>PERIODICIDAD</vt:lpstr>
      <vt:lpstr>'01-Mapa de riesgo-UO'!PROBABILIDAD</vt:lpstr>
      <vt:lpstr>'01-Mapa de riesgo-UO'!PROCESOS</vt:lpstr>
      <vt:lpstr>'01-Mapa de riesgo-UO'!RECTORÍA</vt:lpstr>
      <vt:lpstr>RECTORIA_Comunicaciones</vt:lpstr>
      <vt:lpstr>REDUCIR</vt:lpstr>
      <vt:lpstr>RESPONSABILIDAD</vt:lpstr>
      <vt:lpstr>'01-Mapa de riesgo-UO'!Seguridad_y_Salud_en_el_trabajo</vt:lpstr>
      <vt:lpstr>'01-Mapa de riesgo-UO'!Tecnológico</vt:lpstr>
      <vt:lpstr>'01-Mapa de riesgo-UO'!Títulos_a_imprimir</vt:lpstr>
      <vt:lpstr>'02-Plan Mitigación'!Títulos_a_imprimir</vt:lpstr>
      <vt:lpstr>'03-Seguimiento'!Títulos_a_imprimir</vt:lpstr>
      <vt:lpstr>TRANSFERIR</vt:lpstr>
      <vt:lpstr>UNIDAD</vt:lpstr>
      <vt:lpstr>'01-Mapa de riesgo-UO'!UNIVIRTUAL</vt:lpstr>
      <vt:lpstr>VICERRECTORÍA_ACADÉMICA_Univirtual</vt:lpstr>
      <vt:lpstr>'01-Mapa de riesgo-UO'!VICERRECTORIA_ADMINISTRATIVA_FINANCIERA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Adriana Soto</dc:creator>
  <cp:lastModifiedBy>Hewlett-Packard Company</cp:lastModifiedBy>
  <cp:lastPrinted>2019-08-14T19:38:15Z</cp:lastPrinted>
  <dcterms:created xsi:type="dcterms:W3CDTF">2006-09-13T22:30:50Z</dcterms:created>
  <dcterms:modified xsi:type="dcterms:W3CDTF">2020-07-13T14:41:38Z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0x010100691A8021BC472C43967DEEC579FB5C91</vt:lpwstr>
  </property>
</Properties>
</file>