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UTP\MAPA DE RIESGOS INSTITUCIONAL\2019\EQUIPO GESTIÓN RIESGOS\MAPA DE RIESGOS INSTITUCIONAL\"/>
    </mc:Choice>
  </mc:AlternateContent>
  <bookViews>
    <workbookView xWindow="0" yWindow="0" windowWidth="28800" windowHeight="11730"/>
  </bookViews>
  <sheets>
    <sheet name="01-Mapa de riesgo" sheetId="4" r:id="rId1"/>
    <sheet name="02-Plan Contingencia" sheetId="8" state="hidden" r:id="rId2"/>
    <sheet name="03-Seguimiento" sheetId="7" state="hidden" r:id="rId3"/>
    <sheet name="Hoja1" sheetId="9" state="hidden" r:id="rId4"/>
    <sheet name="INSTRUCTIVO" sheetId="10" r:id="rId5"/>
    <sheet name="ESCALA" sheetId="11" r:id="rId6"/>
  </sheets>
  <externalReferences>
    <externalReference r:id="rId7"/>
  </externalReferences>
  <definedNames>
    <definedName name="_xlnm._FilterDatabase" localSheetId="0" hidden="1">'01-Mapa de riesgo'!$A$7:$AQ$95</definedName>
    <definedName name="ACCION">'01-Mapa de riesgo'!$T$1048377:$T$1048379</definedName>
    <definedName name="ADMINISTRACIÓN_INSTITUCIONAL">'01-Mapa de riesgo'!$AF$1048359:$AF$1048380</definedName>
    <definedName name="ADMISIONES_REGISTRO_CONTROL_ACADÉMICO">'01-Mapa de riesgo'!$X$1048369</definedName>
    <definedName name="ALIANZAS_ESTRATÉGICAS">'01-Mapa de riesgo'!$AA$1048353</definedName>
    <definedName name="Ambiental">'01-Mapa de riesgo'!$Q$1048391:$Q$1048395</definedName>
    <definedName name="APROBADO">'01-Mapa de riesgo'!$Y$1048393:$Y$1048394</definedName>
    <definedName name="_xlnm.Print_Area" localSheetId="2">'03-Seguimiento'!$D$1:$AA$10</definedName>
    <definedName name="ASEGURAMIENTO_DE_LA_CALIDAD_INSTITUCIONAL">'01-Mapa de riesgo'!$Z$1048365:$Z$1048367</definedName>
    <definedName name="BIBLIOTECA_E_INFORMACIÓN_CIENTIFICA">'01-Mapa de riesgo'!$X$1048371</definedName>
    <definedName name="BIENESTAR_INSTITUCIONAL">'01-Mapa de riesgo'!$AG$1048359:$AG$1048372</definedName>
    <definedName name="BIENESTAR_INSTITUCIONAL_">'01-Mapa de riesgo'!$Z$1048357</definedName>
    <definedName name="COBERTURA_CON_CALIDAD">'01-Mapa de riesgo'!$Z$1048351</definedName>
    <definedName name="COMUNICACIONES">'01-Mapa de riesgo'!$X$1048354</definedName>
    <definedName name="Contable">'01-Mapa de riesgo'!$V$1048391:$V$1048395</definedName>
    <definedName name="CONTROL_INTERNO">'01-Mapa de riesgo'!$X$1048368</definedName>
    <definedName name="CONTROL_INTERNO_DISCIPLINARIO">'01-Mapa de riesgo'!$X$1048352</definedName>
    <definedName name="CONTROL_SEGUIMIENTO">'01-Mapa de riesgo'!$Z$1048369:$Z$1048375</definedName>
    <definedName name="CONTROLES">'[1]01-Mapa de riesgo-UO'!$T$1048411:$T$1048415</definedName>
    <definedName name="Corrupción">'01-Mapa de riesgo'!$T$1048382:$T$1048384</definedName>
    <definedName name="Cumplimiento">'01-Mapa de riesgo'!$O$1048377:$O$1048381</definedName>
    <definedName name="CUMPLIMIENTO_PARCIAL">'03-Seguimiento'!$Y$1048397</definedName>
    <definedName name="CUMPLIMIENTO_TOTAL">'03-Seguimiento'!$X$1048397:$X$1048398</definedName>
    <definedName name="CUMPLIMIENTOS">'03-Seguimiento'!$W$1048397:$W$1048399</definedName>
    <definedName name="DEMAS">'01-Mapa de riesgo'!#REF!</definedName>
    <definedName name="Derechos_Humanos">'01-Mapa de riesgo'!$R$1048391:$R$1048395</definedName>
    <definedName name="DESARROLLO_INSTITUCIONAL_">'01-Mapa de riesgo'!$Z$1048355</definedName>
    <definedName name="DIRECCIONAMIENTO_INSTITUCIONAL">'01-Mapa de riesgo'!$Z$1048359:$Z$1048363</definedName>
    <definedName name="DOCENCIA">'01-Mapa de riesgo'!$AA$1048359:$AA$1048374</definedName>
    <definedName name="EGRESADOS">'01-Mapa de riesgo'!$AI$1048359:$AI$1048369</definedName>
    <definedName name="Estratégico">'01-Mapa de riesgo'!$T$1048391:$T$1048395</definedName>
    <definedName name="EXTENSIÓN_PROYECCIÓN_SOCIAL">'01-Mapa de riesgo'!$AD$1048359:$AD$1048378</definedName>
    <definedName name="EXTERNO">'01-Mapa de riesgo'!$G$1048375:$G$1048380</definedName>
    <definedName name="FACTOR">'01-Mapa de riesgo'!$E$1048375:$E$1048376</definedName>
    <definedName name="FACULTAD_BELLAS_ARTES_HUMANIDADES">'01-Mapa de riesgo'!$X$1048377</definedName>
    <definedName name="FACULTAD_CIENCIAS_AGRARIAS_AGROINDUSTRIA">'01-Mapa de riesgo'!$X$1048378</definedName>
    <definedName name="FACULTAD_CIENCIAS_AMBIENTALES">'01-Mapa de riesgo'!$X$1048379</definedName>
    <definedName name="FACULTAD_CIENCIAS_BÁSICAS">'01-Mapa de riesgo'!$X$1048380</definedName>
    <definedName name="FACULTAD_CIENCIAS_DE_LA_EDUCACIÓN">'01-Mapa de riesgo'!$X$1048381</definedName>
    <definedName name="FACULTAD_CIENCIAS_DE_LA_SALUD">'01-Mapa de riesgo'!$X$1048372</definedName>
    <definedName name="FACULTAD_INGENIERÍA_INDUSTRIAL">'01-Mapa de riesgo'!$X$1048374</definedName>
    <definedName name="FACULTAD_INGENIERÍA_MECÁNICA">'01-Mapa de riesgo'!$X$1048375</definedName>
    <definedName name="FACULTAD_INGENIERÍAS">'01-Mapa de riesgo'!$X$1048373</definedName>
    <definedName name="FACULTAD_TECNOLOGÍA">#REF!</definedName>
    <definedName name="Financiero">'01-Mapa de riesgo'!$Q$1048377:$Q$1048381</definedName>
    <definedName name="GESTIÓN_DE_DOCUMENTOS">'01-Mapa de riesgo'!$X$1048358</definedName>
    <definedName name="GESTIÓN_DE_SERVICIOS_INSTITUCIONALES">'01-Mapa de riesgo'!$X$1048365</definedName>
    <definedName name="GESTIÓN_DE_TALENTO_HUMANO">'01-Mapa de riesgo'!$X$1048367</definedName>
    <definedName name="GESTIÓN_DE_TECNOLOGÍAS_INFORMÁTICAS_SISTEMAS_DE_INFORMACIÓN">'01-Mapa de riesgo'!$X$1048366</definedName>
    <definedName name="GESTIÓN_FINANCIERA">'01-Mapa de riesgo'!$X$1048364</definedName>
    <definedName name="GRAVE">'01-Mapa de riesgo'!$W$1048377:$W$1048380</definedName>
    <definedName name="GRUPO_INVESTIGACIÓN_AGUAS_SANEAMIENTO">'01-Mapa de riesgo'!$X$1048390</definedName>
    <definedName name="Imagen">'01-Mapa de riesgo'!$U$1048381:$U$1048385</definedName>
    <definedName name="IMPACTO_REGIONAL">'01-Mapa de riesgo'!$Z$1048353</definedName>
    <definedName name="IMPACTO_REGIONAL_">'01-Mapa de riesgo'!$X$1048391</definedName>
    <definedName name="Información">'01-Mapa de riesgo'!$Q$1048384:$Q$1048388</definedName>
    <definedName name="INTERNACIONALIZACIÓN">'01-Mapa de riesgo'!$AE$1048359:$AE$1048369</definedName>
    <definedName name="INTERNACIONALIZACION_">'01-Mapa de riesgo'!#REF!</definedName>
    <definedName name="INTERNACIONALIZACIÓN_">'01-Mapa de riesgo'!$AA$1048355</definedName>
    <definedName name="INTERNO">'01-Mapa de riesgo'!$F$1048375:$F$1048380</definedName>
    <definedName name="INVESTIGACIÓN_E_INNOVACIÓN">'01-Mapa de riesgo'!$AC$1048359:$AC$1048369</definedName>
    <definedName name="INVESTIGACIÓN_INNOVACIÓN_EXTENSIÓN">'01-Mapa de riesgo'!$AA$1048351</definedName>
    <definedName name="JURIDICA">'01-Mapa de riesgo'!$X$1048353</definedName>
    <definedName name="Laborales">'01-Mapa de riesgo'!#REF!</definedName>
    <definedName name="LABORATORIO_AGUAS_ALIMENTOS">'01-Mapa de riesgo'!$X$1048383</definedName>
    <definedName name="LABORATORIO_DE_METROOLOGIA_DE_VARIABLES_ELECTRICAS">'01-Mapa de riesgo'!$X$1048387</definedName>
    <definedName name="LABORATORIO_ENSAYOS_NO_DESTRUCTIVOS_DESTRUCTIVOS">'01-Mapa de riesgo'!$X$1048384</definedName>
    <definedName name="LABORATORIO_ENSAYOS_PARA_EQUIPO_DE_AIRE_ACONDICIONADO">'01-Mapa de riesgo'!$X$1048385</definedName>
    <definedName name="LABORATORIO_GENÉTICA_MÉDICA">'01-Mapa de riesgo'!$X$1048382</definedName>
    <definedName name="LABORATORIO_QUÍMICA_AMBIENTAL">'01-Mapa de riesgo'!$X$1048389</definedName>
    <definedName name="LEVE">'01-Mapa de riesgo'!$U$1048377</definedName>
    <definedName name="MAPA">'01-Mapa de riesgo'!$A$1048375:$A$1048376</definedName>
    <definedName name="MODERADO">'01-Mapa de riesgo'!$V$1048377:$V$1048379</definedName>
    <definedName name="nnnn">'01-Mapa de riesgo'!#REF!</definedName>
    <definedName name="NO_CUMPLIDA">'03-Seguimiento'!$Z$1048397</definedName>
    <definedName name="OBJETIVOS">'01-Mapa de riesgo'!#REF!</definedName>
    <definedName name="Operacional">'01-Mapa de riesgo'!$V$1048381:$V$1048385</definedName>
    <definedName name="ORGANISMO_CERTIFICADOR_DE_SISTEMAS_DE_GESTIÓN_QLCT">'01-Mapa de riesgo'!$X$1048388</definedName>
    <definedName name="PDI">'01-Mapa de riesgo'!$I$1048387:$I$1048393</definedName>
    <definedName name="PLANEACIÓN">'01-Mapa de riesgo'!$X$1048355</definedName>
    <definedName name="PLANEACIÓN_">#REF!</definedName>
    <definedName name="Presupuestal">'01-Mapa de riesgo'!#REF!</definedName>
    <definedName name="PROBABILIDAD">'01-Mapa de riesgo'!$K$1048377:$K$1048381</definedName>
    <definedName name="PROCESOS">'01-Mapa de riesgo'!$I$1048375:$I$1048384</definedName>
    <definedName name="PROCESOSA">#REF!</definedName>
    <definedName name="RECTORÍA">'01-Mapa de riesgo'!$X$1048351</definedName>
    <definedName name="RECURSOS_INFORMÁTICOS_EDUCATIVOS">'01-Mapa de riesgo'!$X$1048370</definedName>
    <definedName name="RELACIONES_INTERNACIONALES">'01-Mapa de riesgo'!$X$1048356</definedName>
    <definedName name="RELACIONES_INTERNACIONALES_">#REF!</definedName>
    <definedName name="RESPONSABLES_PDI">'01-Mapa de riesgo'!$J$1048387:$J$1048393</definedName>
    <definedName name="SECRETARIA_GENERAL">'01-Mapa de riesgo'!$X$1048357</definedName>
    <definedName name="Seguridad_y_Salud_en_el_trabajo">'01-Mapa de riesgo'!$O$1048391:$O$1048395</definedName>
    <definedName name="SISTEMA_INTEGRAL_DE_GESTIÓN">'01-Mapa de riesgo'!$X$1048386</definedName>
    <definedName name="Tecnología">'01-Mapa de riesgo'!#REF!</definedName>
    <definedName name="Tecnológico">'01-Mapa de riesgo'!$O$1048384:$O$1048388</definedName>
    <definedName name="TIPO">'01-Mapa de riesgo'!$L$1048377:$L$1048388</definedName>
    <definedName name="_xlnm.Print_Titles" localSheetId="0">'01-Mapa de riesgo'!$6:$7</definedName>
    <definedName name="_xlnm.Print_Titles" localSheetId="1">'02-Plan Contingencia'!$6:$7</definedName>
    <definedName name="_xlnm.Print_Titles" localSheetId="2">'03-Seguimiento'!$6:$7</definedName>
    <definedName name="Transparencia">'01-Mapa de riesgo'!#REF!</definedName>
    <definedName name="UNIDAD">#REF!</definedName>
    <definedName name="UNIVIRTUAL">'01-Mapa de riesgo'!$X$1048360</definedName>
    <definedName name="VICERRECTORÍA_ACADÉMICA">'01-Mapa de riesgo'!$X$1048359</definedName>
    <definedName name="VICERRECTORÍA_ACADÉMICA_">#REF!</definedName>
    <definedName name="VICERRECTORIA_ADMINISTRATIVA_FINANCIERA">'01-Mapa de riesgo'!$X$1048363</definedName>
    <definedName name="VICERRECTORIA_ADMINISTRATIVA_FINANCIERA_">#REF!</definedName>
    <definedName name="VICERRECTORÍA_DE_RESPONSABILIDAD_SOCIAL_BIENESTAR_UNIVERSITARIO">'01-Mapa de riesgo'!$X$1048362</definedName>
    <definedName name="VICERRECTORÍA_DE_RESPONSABILIDAD_SOCIAL_BIENESTAR_UNIVERSITARIO_">#REF!</definedName>
    <definedName name="VICERRECTORÍA_INVESTIGACIÓN_INNOVACIÓN_EXTENSIÓN">'01-Mapa de riesgo'!$X$1048361</definedName>
    <definedName name="VICERRECTORÍA_INVESTIGACIÓN_INNOVACIÓN_EXTENSIÓN_">#REF!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2" i="7" l="1"/>
  <c r="B11" i="8"/>
  <c r="B14" i="8"/>
  <c r="B17" i="8"/>
  <c r="B20" i="8"/>
  <c r="B23" i="8"/>
  <c r="B26" i="8"/>
  <c r="B29" i="8"/>
  <c r="B32" i="8"/>
  <c r="B35" i="8"/>
  <c r="B38" i="8"/>
  <c r="B41" i="8"/>
  <c r="B44" i="8"/>
  <c r="B47" i="8"/>
  <c r="B50" i="8"/>
  <c r="B53" i="8"/>
  <c r="B56" i="8"/>
  <c r="B59" i="8"/>
  <c r="B62" i="8"/>
  <c r="B65" i="8"/>
  <c r="B68" i="8"/>
  <c r="B71" i="8"/>
  <c r="B74" i="8"/>
  <c r="B77" i="8"/>
  <c r="B80" i="8"/>
  <c r="B83" i="8"/>
  <c r="B86" i="8"/>
  <c r="B89" i="8"/>
  <c r="B92" i="8"/>
  <c r="L68" i="7" l="1"/>
  <c r="M68" i="7"/>
  <c r="M65" i="7" l="1"/>
  <c r="I9" i="8" l="1"/>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G11" i="8"/>
  <c r="G14" i="8"/>
  <c r="G17" i="8"/>
  <c r="G20" i="8"/>
  <c r="G23" i="8"/>
  <c r="G26" i="8"/>
  <c r="G29" i="8"/>
  <c r="G32" i="8"/>
  <c r="G35" i="8"/>
  <c r="G38" i="8"/>
  <c r="G41" i="8"/>
  <c r="G44" i="8"/>
  <c r="G47" i="8"/>
  <c r="G50" i="8"/>
  <c r="G53" i="8"/>
  <c r="G56" i="8"/>
  <c r="G59" i="8"/>
  <c r="G62" i="8"/>
  <c r="G65" i="8"/>
  <c r="G68" i="8"/>
  <c r="G71" i="8"/>
  <c r="G74" i="8"/>
  <c r="G77" i="8"/>
  <c r="G80" i="8"/>
  <c r="G83" i="8"/>
  <c r="G86" i="8"/>
  <c r="G89" i="8"/>
  <c r="G92"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E11" i="8"/>
  <c r="E14" i="8"/>
  <c r="E17" i="8"/>
  <c r="E20" i="8"/>
  <c r="E23" i="8"/>
  <c r="E26" i="8"/>
  <c r="E29" i="8"/>
  <c r="E32" i="8"/>
  <c r="E35" i="8"/>
  <c r="E38" i="8"/>
  <c r="E41" i="8"/>
  <c r="E44" i="8"/>
  <c r="E47" i="8"/>
  <c r="E50" i="8"/>
  <c r="E53" i="8"/>
  <c r="E56" i="8"/>
  <c r="E59" i="8"/>
  <c r="E62" i="8"/>
  <c r="E65" i="8"/>
  <c r="E68" i="8"/>
  <c r="E71" i="8"/>
  <c r="E74" i="8"/>
  <c r="E77" i="8"/>
  <c r="E80" i="8"/>
  <c r="E83" i="8"/>
  <c r="E86" i="8"/>
  <c r="E89" i="8"/>
  <c r="E92" i="8"/>
  <c r="D11" i="8"/>
  <c r="D14" i="8"/>
  <c r="D17" i="8"/>
  <c r="D20" i="8"/>
  <c r="D23" i="8"/>
  <c r="D26" i="8"/>
  <c r="D29" i="8"/>
  <c r="D32" i="8"/>
  <c r="D35" i="8"/>
  <c r="D38" i="8"/>
  <c r="D41" i="8"/>
  <c r="D44" i="8"/>
  <c r="D47" i="8"/>
  <c r="D50" i="8"/>
  <c r="D53" i="8"/>
  <c r="D56" i="8"/>
  <c r="D59" i="8"/>
  <c r="D62" i="8"/>
  <c r="D65" i="8"/>
  <c r="D68" i="8"/>
  <c r="D71" i="8"/>
  <c r="D74" i="8"/>
  <c r="D77" i="8"/>
  <c r="D80" i="8"/>
  <c r="D83" i="8"/>
  <c r="D86" i="8"/>
  <c r="D89" i="8"/>
  <c r="D92" i="8"/>
  <c r="C11" i="8"/>
  <c r="C14" i="8"/>
  <c r="C17" i="8"/>
  <c r="C20" i="8"/>
  <c r="C23" i="8"/>
  <c r="C26" i="8"/>
  <c r="C29" i="8"/>
  <c r="C32" i="8"/>
  <c r="C35" i="8"/>
  <c r="C38" i="8"/>
  <c r="C41" i="8"/>
  <c r="C44" i="8"/>
  <c r="C47" i="8"/>
  <c r="C50" i="8"/>
  <c r="C53" i="8"/>
  <c r="C56" i="8"/>
  <c r="C59" i="8"/>
  <c r="C62" i="8"/>
  <c r="C65" i="8"/>
  <c r="C68" i="8"/>
  <c r="C71" i="8"/>
  <c r="C74" i="8"/>
  <c r="C77" i="8"/>
  <c r="C80" i="8"/>
  <c r="C83" i="8"/>
  <c r="C86" i="8"/>
  <c r="C89" i="8"/>
  <c r="C92" i="8"/>
  <c r="B11" i="7"/>
  <c r="B14" i="7"/>
  <c r="B17" i="7"/>
  <c r="B20" i="7"/>
  <c r="B23" i="7"/>
  <c r="B26" i="7"/>
  <c r="B29" i="7"/>
  <c r="B32" i="7"/>
  <c r="B35" i="7"/>
  <c r="B38" i="7"/>
  <c r="B41" i="7"/>
  <c r="B44" i="7"/>
  <c r="B47" i="7"/>
  <c r="B50" i="7"/>
  <c r="B53" i="7"/>
  <c r="B56" i="7"/>
  <c r="B59" i="7"/>
  <c r="B62" i="7"/>
  <c r="B65" i="7"/>
  <c r="B68" i="7"/>
  <c r="B71" i="7"/>
  <c r="B74" i="7"/>
  <c r="B77" i="7"/>
  <c r="B80" i="7"/>
  <c r="B83" i="7"/>
  <c r="B86" i="7"/>
  <c r="B89" i="7"/>
  <c r="B92" i="7"/>
  <c r="C11" i="7"/>
  <c r="C14" i="7"/>
  <c r="C17" i="7"/>
  <c r="C20" i="7"/>
  <c r="C23" i="7"/>
  <c r="C26" i="7"/>
  <c r="C29" i="7"/>
  <c r="C32" i="7"/>
  <c r="C35" i="7"/>
  <c r="C38" i="7"/>
  <c r="C41" i="7"/>
  <c r="C44" i="7"/>
  <c r="C47" i="7"/>
  <c r="C50" i="7"/>
  <c r="C53" i="7"/>
  <c r="C56" i="7"/>
  <c r="C59" i="7"/>
  <c r="C62" i="7"/>
  <c r="C65" i="7"/>
  <c r="C68" i="7"/>
  <c r="C71" i="7"/>
  <c r="C74" i="7"/>
  <c r="C77" i="7"/>
  <c r="C80" i="7"/>
  <c r="C83" i="7"/>
  <c r="C86" i="7"/>
  <c r="C89" i="7"/>
  <c r="D11" i="7"/>
  <c r="D14" i="7"/>
  <c r="D17" i="7"/>
  <c r="D20" i="7"/>
  <c r="D23" i="7"/>
  <c r="D26" i="7"/>
  <c r="D29" i="7"/>
  <c r="D32" i="7"/>
  <c r="D35" i="7"/>
  <c r="D38" i="7"/>
  <c r="D41" i="7"/>
  <c r="D44" i="7"/>
  <c r="D47" i="7"/>
  <c r="D50" i="7"/>
  <c r="D53" i="7"/>
  <c r="D56" i="7"/>
  <c r="D59" i="7"/>
  <c r="D62" i="7"/>
  <c r="D65" i="7"/>
  <c r="D68" i="7"/>
  <c r="D71" i="7"/>
  <c r="D74" i="7"/>
  <c r="D77" i="7"/>
  <c r="D80" i="7"/>
  <c r="D83" i="7"/>
  <c r="D86" i="7"/>
  <c r="D89" i="7"/>
  <c r="D92" i="7"/>
  <c r="E11" i="7"/>
  <c r="E14" i="7"/>
  <c r="E17" i="7"/>
  <c r="E20" i="7"/>
  <c r="E23" i="7"/>
  <c r="E26" i="7"/>
  <c r="E29" i="7"/>
  <c r="E32" i="7"/>
  <c r="E35" i="7"/>
  <c r="E38" i="7"/>
  <c r="E41" i="7"/>
  <c r="E44" i="7"/>
  <c r="E47" i="7"/>
  <c r="E50" i="7"/>
  <c r="E53" i="7"/>
  <c r="E56" i="7"/>
  <c r="E59" i="7"/>
  <c r="E62" i="7"/>
  <c r="E65" i="7"/>
  <c r="E68" i="7"/>
  <c r="E71" i="7"/>
  <c r="E74" i="7"/>
  <c r="E77" i="7"/>
  <c r="E80" i="7"/>
  <c r="E83" i="7"/>
  <c r="E86" i="7"/>
  <c r="E89" i="7"/>
  <c r="E92" i="7"/>
  <c r="F11" i="7"/>
  <c r="F14" i="7"/>
  <c r="F17" i="7"/>
  <c r="F20" i="7"/>
  <c r="F23" i="7"/>
  <c r="F26" i="7"/>
  <c r="F29" i="7"/>
  <c r="F32" i="7"/>
  <c r="F35" i="7"/>
  <c r="F38" i="7"/>
  <c r="F41" i="7"/>
  <c r="F44" i="7"/>
  <c r="F47" i="7"/>
  <c r="F50" i="7"/>
  <c r="F53" i="7"/>
  <c r="F56" i="7"/>
  <c r="F59" i="7"/>
  <c r="F62" i="7"/>
  <c r="F65" i="7"/>
  <c r="F68" i="7"/>
  <c r="F71" i="7"/>
  <c r="F74" i="7"/>
  <c r="F77" i="7"/>
  <c r="F80" i="7"/>
  <c r="F83" i="7"/>
  <c r="F86" i="7"/>
  <c r="F89" i="7"/>
  <c r="F92"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H11" i="7"/>
  <c r="H14" i="7"/>
  <c r="H17" i="7"/>
  <c r="H20" i="7"/>
  <c r="H23" i="7"/>
  <c r="H26" i="7"/>
  <c r="H29" i="7"/>
  <c r="H32" i="7"/>
  <c r="H35" i="7"/>
  <c r="H38" i="7"/>
  <c r="H41" i="7"/>
  <c r="H44" i="7"/>
  <c r="H47" i="7"/>
  <c r="H50" i="7"/>
  <c r="H53" i="7"/>
  <c r="H56" i="7"/>
  <c r="H59" i="7"/>
  <c r="H62" i="7"/>
  <c r="H65" i="7"/>
  <c r="H68" i="7"/>
  <c r="H71" i="7"/>
  <c r="H74" i="7"/>
  <c r="H77" i="7"/>
  <c r="H80" i="7"/>
  <c r="H83" i="7"/>
  <c r="H86" i="7"/>
  <c r="H89" i="7"/>
  <c r="H92"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L11" i="7"/>
  <c r="L14" i="7"/>
  <c r="L17" i="7"/>
  <c r="L20" i="7"/>
  <c r="L23" i="7"/>
  <c r="L26" i="7"/>
  <c r="L29" i="7"/>
  <c r="L32" i="7"/>
  <c r="L35" i="7"/>
  <c r="L38" i="7"/>
  <c r="L41" i="7"/>
  <c r="L44" i="7"/>
  <c r="L47" i="7"/>
  <c r="L50" i="7"/>
  <c r="L53" i="7"/>
  <c r="L56" i="7"/>
  <c r="L59" i="7"/>
  <c r="L62" i="7"/>
  <c r="L65" i="7"/>
  <c r="L71" i="7"/>
  <c r="L74" i="7"/>
  <c r="L77" i="7"/>
  <c r="L80" i="7"/>
  <c r="L83" i="7"/>
  <c r="L86" i="7"/>
  <c r="L89" i="7"/>
  <c r="L92"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M32" i="7" l="1"/>
  <c r="I89" i="7" l="1"/>
  <c r="I92" i="7"/>
  <c r="I83" i="7"/>
  <c r="I86" i="7"/>
  <c r="I80" i="7"/>
  <c r="I74" i="7"/>
  <c r="I77" i="7"/>
  <c r="I71" i="7"/>
  <c r="I65" i="7"/>
  <c r="I62" i="7"/>
  <c r="I53" i="7"/>
  <c r="I56" i="7"/>
  <c r="I44" i="7"/>
  <c r="I47" i="7"/>
  <c r="I50" i="7"/>
  <c r="H86" i="8"/>
  <c r="H89" i="8"/>
  <c r="H92" i="8"/>
  <c r="H80" i="8"/>
  <c r="H83" i="8"/>
  <c r="H74" i="8"/>
  <c r="H77" i="8"/>
  <c r="H71" i="8"/>
  <c r="H65" i="8"/>
  <c r="H62" i="8"/>
  <c r="H53" i="8"/>
  <c r="H56" i="8"/>
  <c r="H47" i="8"/>
  <c r="H50" i="8"/>
  <c r="H44" i="8"/>
  <c r="S94" i="4" l="1"/>
  <c r="S93" i="4"/>
  <c r="S92" i="4"/>
  <c r="T92" i="4" s="1"/>
  <c r="P92" i="4"/>
  <c r="N92" i="4"/>
  <c r="D92" i="4"/>
  <c r="Q92" i="4" l="1"/>
  <c r="X92" i="4" s="1"/>
  <c r="Y92" i="4" s="1"/>
  <c r="S89" i="4" l="1"/>
  <c r="S90" i="4"/>
  <c r="S91" i="4"/>
  <c r="P89" i="4"/>
  <c r="N89" i="4"/>
  <c r="D89" i="4"/>
  <c r="Q89" i="4" l="1"/>
  <c r="T89" i="4"/>
  <c r="X89" i="4" l="1"/>
  <c r="Y89" i="4" s="1"/>
  <c r="P83" i="4"/>
  <c r="N83" i="4"/>
  <c r="S83" i="4"/>
  <c r="S84" i="4"/>
  <c r="S85" i="4"/>
  <c r="P86" i="4"/>
  <c r="N86" i="4"/>
  <c r="S86" i="4"/>
  <c r="S87" i="4"/>
  <c r="S88" i="4"/>
  <c r="D83" i="4"/>
  <c r="D86" i="4"/>
  <c r="D59" i="4"/>
  <c r="D62" i="4"/>
  <c r="D65" i="4"/>
  <c r="D68" i="4"/>
  <c r="D71" i="4"/>
  <c r="D74" i="4"/>
  <c r="D77" i="4"/>
  <c r="D80" i="4"/>
  <c r="D56" i="4"/>
  <c r="N62" i="4"/>
  <c r="P62" i="4"/>
  <c r="S62" i="4"/>
  <c r="S63" i="4"/>
  <c r="S64" i="4"/>
  <c r="N65" i="4"/>
  <c r="P65" i="4"/>
  <c r="S65" i="4"/>
  <c r="S66" i="4"/>
  <c r="S67" i="4"/>
  <c r="P68" i="4"/>
  <c r="S68" i="4"/>
  <c r="S69" i="4"/>
  <c r="S70" i="4"/>
  <c r="N71" i="4"/>
  <c r="P71" i="4"/>
  <c r="S71" i="4"/>
  <c r="S72" i="4"/>
  <c r="S73" i="4"/>
  <c r="N74" i="4"/>
  <c r="P74" i="4"/>
  <c r="S75" i="4"/>
  <c r="S76" i="4"/>
  <c r="S74" i="4"/>
  <c r="S77" i="4"/>
  <c r="S78" i="4"/>
  <c r="S79" i="4"/>
  <c r="S80" i="4"/>
  <c r="S81" i="4"/>
  <c r="S82" i="4"/>
  <c r="P77" i="4"/>
  <c r="N77" i="4"/>
  <c r="P80" i="4"/>
  <c r="N68" i="4"/>
  <c r="N80" i="4"/>
  <c r="S57" i="4"/>
  <c r="S56" i="4"/>
  <c r="S58" i="4"/>
  <c r="P56" i="4"/>
  <c r="N56" i="4"/>
  <c r="S59" i="4"/>
  <c r="S60" i="4"/>
  <c r="S61" i="4"/>
  <c r="P59" i="4"/>
  <c r="N59" i="4"/>
  <c r="S32" i="4"/>
  <c r="S33" i="4"/>
  <c r="N32" i="4"/>
  <c r="P32" i="4"/>
  <c r="S34" i="4"/>
  <c r="N47" i="4"/>
  <c r="P47" i="4"/>
  <c r="S48" i="4"/>
  <c r="S49" i="4"/>
  <c r="S47" i="4"/>
  <c r="N53" i="4"/>
  <c r="P53" i="4"/>
  <c r="S53" i="4"/>
  <c r="S54" i="4"/>
  <c r="S55" i="4"/>
  <c r="S50" i="4"/>
  <c r="S51" i="4"/>
  <c r="S52" i="4"/>
  <c r="P50" i="4"/>
  <c r="N50" i="4"/>
  <c r="D50" i="4"/>
  <c r="D53" i="4"/>
  <c r="D38" i="4"/>
  <c r="D41" i="4"/>
  <c r="D44" i="4"/>
  <c r="D47" i="4"/>
  <c r="D11" i="4"/>
  <c r="D14" i="4"/>
  <c r="D17" i="4"/>
  <c r="D20" i="4"/>
  <c r="D23" i="4"/>
  <c r="D26" i="4"/>
  <c r="D29" i="4"/>
  <c r="D32" i="4"/>
  <c r="D35" i="4"/>
  <c r="D8" i="4"/>
  <c r="P11" i="4"/>
  <c r="P14" i="4"/>
  <c r="P17" i="4"/>
  <c r="P20" i="4"/>
  <c r="P23" i="4"/>
  <c r="N23" i="4"/>
  <c r="S23" i="4"/>
  <c r="S24" i="4"/>
  <c r="S25" i="4"/>
  <c r="P26" i="4"/>
  <c r="P29" i="4"/>
  <c r="P35" i="4"/>
  <c r="N35" i="4"/>
  <c r="S35" i="4"/>
  <c r="S36" i="4"/>
  <c r="S37" i="4"/>
  <c r="P38" i="4"/>
  <c r="N38" i="4"/>
  <c r="P41" i="4"/>
  <c r="P44" i="4"/>
  <c r="N44" i="4"/>
  <c r="S44" i="4"/>
  <c r="S45" i="4"/>
  <c r="S46" i="4"/>
  <c r="N11" i="4"/>
  <c r="S11" i="4"/>
  <c r="S12" i="4"/>
  <c r="S13" i="4"/>
  <c r="N14" i="4"/>
  <c r="S14" i="4"/>
  <c r="S15" i="4"/>
  <c r="S16" i="4"/>
  <c r="N17" i="4"/>
  <c r="S17" i="4"/>
  <c r="S18" i="4"/>
  <c r="S19" i="4"/>
  <c r="N20" i="4"/>
  <c r="N26" i="4"/>
  <c r="N29" i="4"/>
  <c r="S29" i="4"/>
  <c r="S30" i="4"/>
  <c r="S31" i="4"/>
  <c r="N41" i="4"/>
  <c r="S10" i="4"/>
  <c r="S8" i="4"/>
  <c r="S9" i="4"/>
  <c r="I8" i="8"/>
  <c r="G8" i="8"/>
  <c r="F8" i="8"/>
  <c r="E8" i="8"/>
  <c r="D8" i="8"/>
  <c r="C8" i="8"/>
  <c r="B8" i="8"/>
  <c r="V8" i="7"/>
  <c r="U8" i="7"/>
  <c r="T8" i="7"/>
  <c r="Q8" i="7"/>
  <c r="P8" i="7"/>
  <c r="O8" i="7"/>
  <c r="H8" i="7"/>
  <c r="G8" i="7"/>
  <c r="F8" i="7"/>
  <c r="E8" i="7"/>
  <c r="S38" i="4"/>
  <c r="S39" i="4"/>
  <c r="S40" i="4"/>
  <c r="S41" i="4"/>
  <c r="S42" i="4"/>
  <c r="S43" i="4"/>
  <c r="S20" i="4"/>
  <c r="S21" i="4"/>
  <c r="S22" i="4"/>
  <c r="S26" i="4"/>
  <c r="S27" i="4"/>
  <c r="S28" i="4"/>
  <c r="C8" i="7"/>
  <c r="B8" i="7"/>
  <c r="D8" i="7"/>
  <c r="AD1048378" i="4"/>
  <c r="AD1048377" i="4"/>
  <c r="AD1048376" i="4"/>
  <c r="AD1048375" i="4"/>
  <c r="AD1048374" i="4"/>
  <c r="AD1048373" i="4"/>
  <c r="AD1048372" i="4"/>
  <c r="AD1048371" i="4"/>
  <c r="AI1048369" i="4"/>
  <c r="AI1048368" i="4"/>
  <c r="AI1048367" i="4"/>
  <c r="AI1048366" i="4"/>
  <c r="AI1048365" i="4"/>
  <c r="AI1048364" i="4"/>
  <c r="AI1048363" i="4"/>
  <c r="AI1048362" i="4"/>
  <c r="AI1048361" i="4"/>
  <c r="AI1048360" i="4"/>
  <c r="AG1048372" i="4"/>
  <c r="AG1048371" i="4"/>
  <c r="AG1048370" i="4"/>
  <c r="AG1048369" i="4"/>
  <c r="AG1048368" i="4"/>
  <c r="AG1048367" i="4"/>
  <c r="AG1048366" i="4"/>
  <c r="AG1048365" i="4"/>
  <c r="AG1048364" i="4"/>
  <c r="AG1048363" i="4"/>
  <c r="AF1048380" i="4"/>
  <c r="AF1048379" i="4"/>
  <c r="AF1048378" i="4"/>
  <c r="AF1048377" i="4"/>
  <c r="AF1048376" i="4"/>
  <c r="AF1048375" i="4"/>
  <c r="AF1048374" i="4"/>
  <c r="AF1048373" i="4"/>
  <c r="AF1048372" i="4"/>
  <c r="AF1048371" i="4"/>
  <c r="AE1048369" i="4"/>
  <c r="AE1048368" i="4"/>
  <c r="AE1048367" i="4"/>
  <c r="AE1048366" i="4"/>
  <c r="AE1048365" i="4"/>
  <c r="AE1048364" i="4"/>
  <c r="AE1048363" i="4"/>
  <c r="AE1048362" i="4"/>
  <c r="AE1048361" i="4"/>
  <c r="AE1048360" i="4"/>
  <c r="AD1048370" i="4"/>
  <c r="AD1048369" i="4"/>
  <c r="AD1048368" i="4"/>
  <c r="AD1048367" i="4"/>
  <c r="AD1048366" i="4"/>
  <c r="AD1048365" i="4"/>
  <c r="AD1048364" i="4"/>
  <c r="AD1048363" i="4"/>
  <c r="AD1048362" i="4"/>
  <c r="AD1048361" i="4"/>
  <c r="AC1048369" i="4"/>
  <c r="AC1048368" i="4"/>
  <c r="AC1048367" i="4"/>
  <c r="AC1048366" i="4"/>
  <c r="AC1048365" i="4"/>
  <c r="AC1048364" i="4"/>
  <c r="AC1048363" i="4"/>
  <c r="AC1048362" i="4"/>
  <c r="AC1048361" i="4"/>
  <c r="AC1048360" i="4"/>
  <c r="AA1048368" i="4"/>
  <c r="AA1048373" i="4"/>
  <c r="AA1048367" i="4"/>
  <c r="AA1048374" i="4"/>
  <c r="AA1048365" i="4"/>
  <c r="AA1048369" i="4"/>
  <c r="AA1048371" i="4"/>
  <c r="AA1048370" i="4"/>
  <c r="AA1048372" i="4"/>
  <c r="AA1048366" i="4"/>
  <c r="Z1048367" i="4"/>
  <c r="Z1048366" i="4"/>
  <c r="Z1048365" i="4"/>
  <c r="AA1048364" i="4"/>
  <c r="AF1048370" i="4"/>
  <c r="Z1048375" i="4"/>
  <c r="AA1048363" i="4"/>
  <c r="Z1048374" i="4"/>
  <c r="AF1048369" i="4"/>
  <c r="AA1048362" i="4"/>
  <c r="AF1048368" i="4"/>
  <c r="Z1048373" i="4"/>
  <c r="AF1048367" i="4"/>
  <c r="Z1048372" i="4"/>
  <c r="AF1048366" i="4"/>
  <c r="AG1048362" i="4"/>
  <c r="AF1048365" i="4"/>
  <c r="Z1048371" i="4"/>
  <c r="Z1048370" i="4"/>
  <c r="AE1048359" i="4"/>
  <c r="AF1048364" i="4"/>
  <c r="Z1048363" i="4"/>
  <c r="AF1048363" i="4"/>
  <c r="AG1048361" i="4"/>
  <c r="AA1048361" i="4"/>
  <c r="AC1048359" i="4"/>
  <c r="AD1048360" i="4"/>
  <c r="AA1048360" i="4"/>
  <c r="AI1048359" i="4"/>
  <c r="AG1048360" i="4"/>
  <c r="AA1048359" i="4"/>
  <c r="Z1048362" i="4"/>
  <c r="Z1048369" i="4"/>
  <c r="AG1048359" i="4"/>
  <c r="AF1048362" i="4"/>
  <c r="AD1048359" i="4"/>
  <c r="Z1048361" i="4"/>
  <c r="AF1048361" i="4"/>
  <c r="AF1048360" i="4"/>
  <c r="AF1048359" i="4"/>
  <c r="Z1048360" i="4"/>
  <c r="Z1048359" i="4"/>
  <c r="AA1048351" i="4"/>
  <c r="AA1048353" i="4"/>
  <c r="Z1048351" i="4"/>
  <c r="P8" i="4"/>
  <c r="N8" i="4"/>
  <c r="L8" i="7"/>
  <c r="J8" i="7"/>
  <c r="Q65" i="4" l="1"/>
  <c r="Q17" i="4"/>
  <c r="T20" i="4"/>
  <c r="T17" i="4"/>
  <c r="Q20" i="4"/>
  <c r="Q53" i="4"/>
  <c r="T65" i="4"/>
  <c r="T35" i="4"/>
  <c r="Q14" i="4"/>
  <c r="Q11" i="4"/>
  <c r="T11" i="4"/>
  <c r="Q29" i="4"/>
  <c r="T41" i="4"/>
  <c r="Q50" i="4"/>
  <c r="T32" i="4"/>
  <c r="Q59" i="4"/>
  <c r="Q71" i="4"/>
  <c r="Q62" i="4"/>
  <c r="T14" i="4"/>
  <c r="T44" i="4"/>
  <c r="Q35" i="4"/>
  <c r="Q32" i="4"/>
  <c r="Q68" i="4"/>
  <c r="T71" i="4"/>
  <c r="T38" i="4"/>
  <c r="T29" i="4"/>
  <c r="T53" i="4"/>
  <c r="Q47" i="4"/>
  <c r="Q86" i="4"/>
  <c r="J92" i="8"/>
  <c r="Q8" i="4"/>
  <c r="T8" i="4"/>
  <c r="Q23" i="4"/>
  <c r="T50" i="4"/>
  <c r="Q56" i="4"/>
  <c r="Q80" i="4"/>
  <c r="Q77" i="4"/>
  <c r="T86" i="4"/>
  <c r="T83" i="4"/>
  <c r="T26" i="4"/>
  <c r="Q41" i="4"/>
  <c r="Q44" i="4"/>
  <c r="Q38" i="4"/>
  <c r="T23" i="4"/>
  <c r="T47" i="4"/>
  <c r="T59" i="4"/>
  <c r="T56" i="4"/>
  <c r="T77" i="4"/>
  <c r="Q74" i="4"/>
  <c r="T62" i="4"/>
  <c r="X62" i="4" s="1"/>
  <c r="Y62" i="4" s="1"/>
  <c r="Q83" i="4"/>
  <c r="Q26" i="4"/>
  <c r="T80" i="4"/>
  <c r="T74" i="4"/>
  <c r="T68" i="4"/>
  <c r="X68" i="4" s="1"/>
  <c r="Y68" i="4" s="1"/>
  <c r="I68" i="7" l="1"/>
  <c r="H68" i="8"/>
  <c r="J68" i="8" s="1"/>
  <c r="X65" i="4"/>
  <c r="Y65" i="4" s="1"/>
  <c r="X50" i="4"/>
  <c r="Y50" i="4" s="1"/>
  <c r="X17" i="4"/>
  <c r="Y17" i="4" s="1"/>
  <c r="I17" i="7" s="1"/>
  <c r="X32" i="4"/>
  <c r="Y32" i="4" s="1"/>
  <c r="I32" i="7" s="1"/>
  <c r="X59" i="4"/>
  <c r="Y59" i="4" s="1"/>
  <c r="X44" i="4"/>
  <c r="Y44" i="4" s="1"/>
  <c r="X14" i="4"/>
  <c r="Y14" i="4" s="1"/>
  <c r="H14" i="8" s="1"/>
  <c r="J14" i="8" s="1"/>
  <c r="X20" i="4"/>
  <c r="Y20" i="4" s="1"/>
  <c r="H20" i="8" s="1"/>
  <c r="J20" i="8" s="1"/>
  <c r="X47" i="4"/>
  <c r="Y47" i="4" s="1"/>
  <c r="X11" i="4"/>
  <c r="Y11" i="4" s="1"/>
  <c r="H11" i="8" s="1"/>
  <c r="J11" i="8" s="1"/>
  <c r="X53" i="4"/>
  <c r="Y53" i="4" s="1"/>
  <c r="X29" i="4"/>
  <c r="Y29" i="4" s="1"/>
  <c r="I29" i="7" s="1"/>
  <c r="X35" i="4"/>
  <c r="Y35" i="4" s="1"/>
  <c r="I35" i="7" s="1"/>
  <c r="X77" i="4"/>
  <c r="Y77" i="4" s="1"/>
  <c r="X23" i="4"/>
  <c r="Y23" i="4" s="1"/>
  <c r="I23" i="7" s="1"/>
  <c r="X71" i="4"/>
  <c r="Y71" i="4" s="1"/>
  <c r="X41" i="4"/>
  <c r="Y41" i="4" s="1"/>
  <c r="I41" i="7" s="1"/>
  <c r="X56" i="4"/>
  <c r="Y56" i="4" s="1"/>
  <c r="X26" i="4"/>
  <c r="Y26" i="4" s="1"/>
  <c r="I26" i="7" s="1"/>
  <c r="X38" i="4"/>
  <c r="Y38" i="4" s="1"/>
  <c r="X80" i="4"/>
  <c r="Y80" i="4" s="1"/>
  <c r="X83" i="4"/>
  <c r="Y83" i="4" s="1"/>
  <c r="X86" i="4"/>
  <c r="Y86" i="4" s="1"/>
  <c r="J89" i="8" s="1"/>
  <c r="X8" i="4"/>
  <c r="Y8" i="4" s="1"/>
  <c r="H8" i="8" s="1"/>
  <c r="J8" i="8" s="1"/>
  <c r="J62" i="8"/>
  <c r="J50" i="8"/>
  <c r="J71" i="8"/>
  <c r="X74" i="4"/>
  <c r="Y74" i="4" s="1"/>
  <c r="J53" i="8"/>
  <c r="H29" i="8"/>
  <c r="J29" i="8" s="1"/>
  <c r="J80" i="8"/>
  <c r="J65" i="8"/>
  <c r="J74" i="8"/>
  <c r="J47" i="8"/>
  <c r="I59" i="7" l="1"/>
  <c r="H59" i="8"/>
  <c r="J59" i="8" s="1"/>
  <c r="I14" i="7"/>
  <c r="H17" i="8"/>
  <c r="J17" i="8" s="1"/>
  <c r="H32" i="8"/>
  <c r="J32" i="8" s="1"/>
  <c r="I20" i="7"/>
  <c r="H26" i="8"/>
  <c r="J26" i="8" s="1"/>
  <c r="J44" i="8"/>
  <c r="H35" i="8"/>
  <c r="J35" i="8" s="1"/>
  <c r="H23" i="8"/>
  <c r="J23" i="8" s="1"/>
  <c r="J83" i="8"/>
  <c r="J56" i="8"/>
  <c r="H41" i="8"/>
  <c r="J41" i="8" s="1"/>
  <c r="I11" i="7"/>
  <c r="J86" i="8"/>
  <c r="I38" i="7"/>
  <c r="H38" i="8"/>
  <c r="J38" i="8" s="1"/>
  <c r="I8" i="7"/>
  <c r="J77" i="8"/>
</calcChain>
</file>

<file path=xl/sharedStrings.xml><?xml version="1.0" encoding="utf-8"?>
<sst xmlns="http://schemas.openxmlformats.org/spreadsheetml/2006/main" count="2144" uniqueCount="1013">
  <si>
    <t>DESCRIPCIÓN</t>
  </si>
  <si>
    <t>POSIBLES CONSECUENCIAS</t>
  </si>
  <si>
    <t>TRATAMIENTO</t>
  </si>
  <si>
    <t>RESPONSABLE (S) EN EL PROCESO</t>
  </si>
  <si>
    <t>RIESGO</t>
  </si>
  <si>
    <t xml:space="preserve">PROBABILIDAD </t>
  </si>
  <si>
    <t xml:space="preserve">IMPACTO </t>
  </si>
  <si>
    <t>Estado</t>
  </si>
  <si>
    <t xml:space="preserve">Código </t>
  </si>
  <si>
    <t xml:space="preserve">Versión </t>
  </si>
  <si>
    <t xml:space="preserve">Fecha </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</si>
  <si>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</si>
  <si>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</si>
  <si>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</si>
  <si>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</si>
  <si>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</si>
  <si>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</si>
  <si>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</si>
  <si>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</si>
  <si>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</si>
  <si>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</si>
  <si>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</si>
  <si>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</si>
  <si>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</si>
  <si>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</si>
  <si>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</si>
  <si>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</si>
  <si>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</si>
  <si>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</si>
  <si>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</si>
  <si>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</si>
  <si>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</si>
  <si>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</si>
  <si>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</si>
  <si>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</si>
  <si>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</si>
  <si>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</si>
  <si>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</si>
  <si>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</si>
  <si>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</si>
  <si>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</si>
  <si>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</si>
  <si>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</si>
  <si>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</si>
  <si>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</si>
  <si>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</si>
  <si>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</si>
  <si>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</si>
  <si>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</si>
  <si>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</si>
  <si>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</si>
  <si>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</si>
  <si>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</si>
  <si>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</si>
  <si>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</si>
  <si>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</si>
  <si>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</si>
  <si>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</si>
  <si>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No</t>
  </si>
  <si>
    <t>No.</t>
  </si>
  <si>
    <t>CAUSA</t>
  </si>
  <si>
    <t>CONTROLES</t>
  </si>
  <si>
    <t>INDICADOR DEL RIESGO</t>
  </si>
  <si>
    <t>Periodicidad</t>
  </si>
  <si>
    <t>Seguimiento al Mapa de riesgos</t>
  </si>
  <si>
    <t>Nombre</t>
  </si>
  <si>
    <t>Medición</t>
  </si>
  <si>
    <t>Análisis</t>
  </si>
  <si>
    <t xml:space="preserve">Página </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</si>
  <si>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</si>
  <si>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</si>
  <si>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</si>
  <si>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</si>
  <si>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</si>
  <si>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</si>
  <si>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</si>
  <si>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</si>
  <si>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</si>
  <si>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</si>
  <si>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</si>
  <si>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</si>
  <si>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</si>
  <si>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</si>
  <si>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</si>
  <si>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</si>
  <si>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</si>
  <si>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</si>
  <si>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</si>
  <si>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</si>
  <si>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</si>
  <si>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</si>
  <si>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</si>
  <si>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</si>
  <si>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</si>
  <si>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</si>
  <si>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</si>
  <si>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</si>
  <si>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</si>
  <si>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</si>
  <si>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</si>
  <si>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</si>
  <si>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</si>
  <si>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</si>
  <si>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</si>
  <si>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</si>
  <si>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</si>
  <si>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</si>
  <si>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</si>
  <si>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</si>
  <si>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</si>
  <si>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</si>
  <si>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</si>
  <si>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</si>
  <si>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</si>
  <si>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</si>
  <si>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</si>
  <si>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</si>
  <si>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</si>
  <si>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</si>
  <si>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</si>
  <si>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</si>
  <si>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</si>
  <si>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</si>
  <si>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</si>
  <si>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</si>
  <si>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</si>
  <si>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</si>
  <si>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</si>
  <si>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</si>
  <si>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</si>
  <si>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</si>
  <si>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</si>
  <si>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</si>
  <si>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</si>
  <si>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</si>
  <si>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</si>
  <si>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</si>
  <si>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</si>
  <si>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</si>
  <si>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</si>
  <si>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</si>
  <si>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</si>
  <si>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</si>
  <si>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</si>
  <si>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</si>
  <si>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</si>
  <si>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</si>
  <si>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</si>
  <si>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</si>
  <si>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</si>
  <si>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</si>
  <si>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</si>
  <si>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</si>
  <si>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</si>
  <si>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</si>
  <si>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</si>
  <si>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</si>
  <si>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</si>
  <si>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</si>
  <si>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</si>
  <si>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</si>
  <si>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</si>
  <si>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</si>
  <si>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</si>
  <si>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</si>
  <si>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</si>
  <si>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</si>
  <si>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</si>
  <si>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</si>
  <si>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</si>
  <si>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</si>
  <si>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</si>
  <si>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</si>
  <si>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</si>
  <si>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</si>
  <si>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</si>
  <si>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</si>
  <si>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</si>
  <si>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</si>
  <si>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</si>
  <si>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</si>
  <si>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</si>
  <si>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</si>
  <si>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</si>
  <si>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</si>
  <si>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</si>
  <si>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</si>
  <si>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</si>
  <si>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</si>
  <si>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</si>
  <si>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</si>
  <si>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</si>
  <si>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</si>
  <si>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Aplicados efectivos y No Documentados</t>
  </si>
  <si>
    <t>Documentados Aplicados y Efectivos</t>
  </si>
  <si>
    <t xml:space="preserve">LEVE </t>
  </si>
  <si>
    <t>PROCESOS</t>
  </si>
  <si>
    <t>DOCENCIA</t>
  </si>
  <si>
    <t>INTERNACIONALIZACIÓN</t>
  </si>
  <si>
    <t>EGRESADOS</t>
  </si>
  <si>
    <t>MAPA</t>
  </si>
  <si>
    <t>PDI</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</si>
  <si>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</si>
  <si>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</si>
  <si>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</si>
  <si>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</si>
  <si>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</si>
  <si>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</si>
  <si>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</si>
  <si>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</si>
  <si>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</si>
  <si>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</si>
  <si>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</si>
  <si>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</si>
  <si>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</si>
  <si>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</si>
  <si>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</si>
  <si>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</si>
  <si>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</si>
  <si>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</si>
  <si>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</si>
  <si>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</si>
  <si>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</si>
  <si>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</si>
  <si>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</si>
  <si>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</si>
  <si>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</si>
  <si>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</si>
  <si>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</si>
  <si>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</si>
  <si>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</si>
  <si>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</si>
  <si>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</si>
  <si>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</si>
  <si>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</si>
  <si>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</si>
  <si>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</si>
  <si>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</si>
  <si>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</si>
  <si>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</si>
  <si>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</si>
  <si>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</si>
  <si>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</si>
  <si>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</si>
  <si>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</si>
  <si>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</si>
  <si>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</si>
  <si>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</si>
  <si>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</si>
  <si>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</si>
  <si>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</si>
  <si>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</si>
  <si>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</si>
  <si>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</si>
  <si>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</si>
  <si>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</si>
  <si>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</si>
  <si>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</si>
  <si>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</si>
  <si>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</si>
  <si>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</si>
  <si>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</si>
  <si>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</si>
  <si>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</si>
  <si>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</si>
  <si>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</si>
  <si>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</si>
  <si>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</si>
  <si>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</si>
  <si>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</si>
  <si>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</si>
  <si>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</si>
  <si>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</si>
  <si>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</si>
  <si>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</si>
  <si>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</si>
  <si>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</si>
  <si>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</si>
  <si>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</si>
  <si>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</si>
  <si>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</si>
  <si>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</si>
  <si>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</si>
  <si>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</si>
  <si>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</si>
  <si>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</si>
  <si>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</si>
  <si>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</si>
  <si>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</si>
  <si>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</si>
  <si>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</si>
  <si>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</si>
  <si>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</si>
  <si>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</si>
  <si>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</si>
  <si>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</si>
  <si>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</si>
  <si>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</si>
  <si>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</si>
  <si>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</si>
  <si>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</si>
  <si>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</si>
  <si>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</si>
  <si>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</si>
  <si>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</si>
  <si>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</si>
  <si>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</si>
  <si>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</si>
  <si>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</si>
  <si>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</si>
  <si>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</si>
  <si>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</si>
  <si>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</si>
  <si>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</si>
  <si>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</si>
  <si>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</si>
  <si>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</si>
  <si>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</si>
  <si>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</si>
  <si>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</si>
  <si>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</si>
  <si>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</si>
  <si>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</si>
  <si>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</si>
  <si>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</si>
  <si>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</si>
  <si>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</si>
  <si>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</si>
  <si>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</si>
  <si>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</si>
  <si>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</si>
  <si>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</si>
  <si>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</si>
  <si>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</si>
  <si>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</si>
  <si>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</si>
  <si>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</si>
  <si>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</si>
  <si>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</si>
  <si>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</si>
  <si>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</si>
  <si>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</si>
  <si>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</si>
  <si>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</si>
  <si>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</si>
  <si>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</si>
  <si>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</si>
  <si>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</si>
  <si>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</si>
  <si>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</si>
  <si>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</si>
  <si>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</si>
  <si>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</si>
  <si>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</si>
  <si>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</si>
  <si>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</si>
  <si>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</si>
  <si>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</si>
  <si>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</si>
  <si>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</si>
  <si>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</si>
  <si>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</si>
  <si>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</si>
  <si>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</si>
  <si>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</si>
  <si>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</si>
  <si>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</si>
  <si>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</si>
  <si>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</si>
  <si>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</si>
  <si>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</si>
  <si>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</si>
  <si>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</si>
  <si>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</si>
  <si>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</si>
  <si>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</si>
  <si>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</si>
  <si>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</si>
  <si>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</si>
  <si>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</si>
  <si>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</si>
  <si>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</si>
  <si>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</si>
  <si>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</si>
  <si>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</si>
  <si>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</si>
  <si>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</si>
  <si>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</si>
  <si>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</si>
  <si>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</si>
  <si>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</si>
  <si>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</si>
  <si>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</si>
  <si>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</si>
  <si>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</si>
  <si>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</si>
  <si>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</si>
  <si>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</si>
  <si>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</si>
  <si>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</si>
  <si>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</si>
  <si>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</si>
  <si>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</si>
  <si>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</si>
  <si>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</si>
  <si>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</si>
  <si>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</si>
  <si>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</si>
  <si>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</si>
  <si>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</si>
  <si>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</si>
  <si>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</si>
  <si>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</si>
  <si>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</si>
  <si>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</si>
  <si>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</si>
  <si>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</si>
  <si>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</si>
  <si>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</si>
  <si>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</si>
  <si>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</si>
  <si>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</si>
  <si>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</si>
  <si>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</si>
  <si>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</si>
  <si>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Tipo</t>
  </si>
  <si>
    <t>Acción</t>
  </si>
  <si>
    <t>Áreas involucradas</t>
  </si>
  <si>
    <t>Análisis de cumplimiento</t>
  </si>
  <si>
    <t>Eficacia de la acción</t>
  </si>
  <si>
    <t>Soporte de cumplimiento</t>
  </si>
  <si>
    <t>AREA INVOLUCRADOS EN EL MANEJO</t>
  </si>
  <si>
    <t>CUMPLIMIENTO_TOTAL</t>
  </si>
  <si>
    <t>CUMPLIMIENTO_PARCIAL</t>
  </si>
  <si>
    <t>NO_CUMPLIDA</t>
  </si>
  <si>
    <t>CUMPLIMIENTOS</t>
  </si>
  <si>
    <t>Eficaz</t>
  </si>
  <si>
    <t>No requiere evaluación</t>
  </si>
  <si>
    <t>No eficaz</t>
  </si>
  <si>
    <t>ORIGEN</t>
  </si>
  <si>
    <t>OBJETIVO DEL PROCESO) / ALCANCE OBJETIVO PDI</t>
  </si>
  <si>
    <t>UNIDAD ORGANIZACIONAL/
AREA RESPONSABLE</t>
  </si>
  <si>
    <t>MAPA DE RIESGOS INSTITUCIONAL</t>
  </si>
  <si>
    <t>PLAN DE MITIGACIÓN PARA EL MAPA DE RIESGOS INSTITUCIONAL</t>
  </si>
  <si>
    <t>SEGUIMIENTO AL MAPA DE RIESGOS INSTITUCIONAL</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</si>
  <si>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</si>
  <si>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</si>
  <si>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</si>
  <si>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Perdida de la imagen institucional</t>
  </si>
  <si>
    <t>Activos de información de acuerdo al Sistema de Seguridad de la Información</t>
  </si>
  <si>
    <t>Anual</t>
  </si>
  <si>
    <t>Direccion</t>
  </si>
  <si>
    <t>Personal calificado y que tiene conciencia sobre la importancia de la información</t>
  </si>
  <si>
    <t>Otra</t>
  </si>
  <si>
    <t>Sensibilización sobre el manejo de  la información pública, reservada y clasificada</t>
  </si>
  <si>
    <t>Secretaria General</t>
  </si>
  <si>
    <t>No. De derechos que son  otorgados sin el cumplimiento de requisitos</t>
  </si>
  <si>
    <t>Trimestral</t>
  </si>
  <si>
    <t>Preventivo</t>
  </si>
  <si>
    <t>Aplicados - No efectivos</t>
  </si>
  <si>
    <t>Diaria</t>
  </si>
  <si>
    <t>Mensual</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</si>
  <si>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</si>
  <si>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</si>
  <si>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</si>
  <si>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</si>
  <si>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Recarga de Extintores , Control de temperatura y humedad y Verificacion de sensores de humo</t>
  </si>
  <si>
    <t>Microfilmación y Digitalización</t>
  </si>
  <si>
    <t>Inventario documental</t>
  </si>
  <si>
    <t>Solicitar a mantenimiento la verificación del procedimiento</t>
  </si>
  <si>
    <t>10/30/2017</t>
  </si>
  <si>
    <t>Gestión de Servicios Institucionales</t>
  </si>
  <si>
    <t>Metros lineales de archivos histórico y central conservados únicamente en soporte papel</t>
  </si>
  <si>
    <t>Los procedimientos de microfilmación y digitalización se realizan  cada vigencia  conforme al plan de acción</t>
  </si>
  <si>
    <t>12/15/2017</t>
  </si>
  <si>
    <t>Gestión de Documentos</t>
  </si>
  <si>
    <t xml:space="preserve">Creación de un procedimiento de inventario </t>
  </si>
  <si>
    <t>11/30/2017</t>
  </si>
  <si>
    <t>Sistema Integral de Gestión</t>
  </si>
  <si>
    <t>Semanal</t>
  </si>
  <si>
    <t>Personal no idoneo que no atiende los valores de la institución o del servicio público</t>
  </si>
  <si>
    <t>Presión externa  al personal de control interno para favorecer a terceros</t>
  </si>
  <si>
    <t>Favorecimiento en informes de auditoria o evaluación por intereses personales</t>
  </si>
  <si>
    <t>Manipulación de informes de control interno, a través de la omisión de posibles actos de corrupción o irregularidades administrativas</t>
  </si>
  <si>
    <t>Investigaciones disciplinarias
Afectación del buen nombre y reconocimiento de la Universidad</t>
  </si>
  <si>
    <t>Manual de auditoria que incluye el marco ético para la auditoria interna en la Universidad</t>
  </si>
  <si>
    <t>Procedimientos documentados de auditoria de control interno en el sistema integral de gestión</t>
  </si>
  <si>
    <t>Actualización del manual de auditoria  de Control Interno</t>
  </si>
  <si>
    <t>No aplica</t>
  </si>
  <si>
    <t>No. De  investigaciones al personal de control interno derivadas de hechos de corrupción</t>
  </si>
  <si>
    <t>Medio  Ambientales</t>
  </si>
  <si>
    <t>Correctivo</t>
  </si>
  <si>
    <t>Detectivo</t>
  </si>
  <si>
    <t xml:space="preserve">Disminución presupuesta lpara el financiación de los proyectos de investigación. </t>
  </si>
  <si>
    <t xml:space="preserve">Retención del 20% de los ingresos de los proyectos de investigación financiados por entidades externas en algunos casos. </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</si>
  <si>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</si>
  <si>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</si>
  <si>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</si>
  <si>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Socialización y difusión de las convocatorias externas Colciencias</t>
  </si>
  <si>
    <t>Gestión de nuevos recursos ante la administración central</t>
  </si>
  <si>
    <t>Vicerrectoría Administrativa - Facultades</t>
  </si>
  <si>
    <t>Acompañamiento en la presentación de propuestas ante entidades externas.</t>
  </si>
  <si>
    <t>No de proyectos de investigación aprobados en la vigencia</t>
  </si>
  <si>
    <t>Vicerrectoría de Inverstigaciones, Innovación y Extensión</t>
  </si>
  <si>
    <t>Incremento de obligaciones normativas de carácter ambiental en la UTP</t>
  </si>
  <si>
    <t xml:space="preserve">Impactos ambientales negativos por la actividad económica de la universidad dedicada a la docencia y a la investigación. </t>
  </si>
  <si>
    <t xml:space="preserve">Cambios en la normatividad relacionadas con los temas ambientales. </t>
  </si>
  <si>
    <t>Capacitación permanente a la comunidad universitaria</t>
  </si>
  <si>
    <t>Dotación de infraestructura para el manejo de los aspectos ambientales</t>
  </si>
  <si>
    <t xml:space="preserve">Seguimiento a la recolección de información frente a los aspectos ambientales </t>
  </si>
  <si>
    <t>Capacitación permanente a los actores institucionales que operativizan, gestionan y controlan el tema de gestión ambiental  para mitigar y disminuir los impactos y posibles sanciones por el inclumplimiento de la norma ambiental</t>
  </si>
  <si>
    <t>Semestral</t>
  </si>
  <si>
    <t>No requiere</t>
  </si>
  <si>
    <t>Vulnerabilidades en sistemas operativos y servicios desarrollados por terceros</t>
  </si>
  <si>
    <t>Falta de equipos adecuados para la seguridad en la red</t>
  </si>
  <si>
    <t>Contraseñas y usuarios por defecto, Contraseñas débiles.
Errores en configuraciones.
Uso de protocolos inseguros.</t>
  </si>
  <si>
    <t>Intrusión a equipos y servicios de red</t>
  </si>
  <si>
    <t>Acceso no autorizado a servidores,  servicios y equipos de conectividad bajo la gestión de la Administración de la Red.</t>
  </si>
  <si>
    <t xml:space="preserve">- Cambio de configuraciones que afecten el buen funcionamiento de equipos y servicios.
- Robo, sabotaje  o cambio de información. </t>
  </si>
  <si>
    <t>Actualización de las aplicaciones, servicios y sistemas operativos de los servidores</t>
  </si>
  <si>
    <t>Conexiones seguras para todos los servicios que se accedan a través de la red</t>
  </si>
  <si>
    <t>Equipos de seguridad (Firewall e IPS)</t>
  </si>
  <si>
    <t xml:space="preserve">Adquisición de solución para la  Correlación de los eventos registrados en los archivos de bitacoras de los servidores </t>
  </si>
  <si>
    <t>Vicerrectoria Administrativa y Financiera</t>
  </si>
  <si>
    <t>Total de intrusiones detectadas/Total de intentos de intrusión cada semestre</t>
  </si>
  <si>
    <t>Actualización tecnologica y correcto funcionamiento de los dispositivos de seguridad asegurando las actulizaciones, soportes y garantias durante su funcionamiento</t>
  </si>
  <si>
    <t>Vicerrectoria Administrativa y Financiera y Gestión de Tecnologicas de la Información y Sistemas de Información</t>
  </si>
  <si>
    <t>Interpretación de la norma (ambigüedad).</t>
  </si>
  <si>
    <t>Ascenso de Docentes sin Cumplimiento de Requisitos</t>
  </si>
  <si>
    <t>Docentes con ascenso en el escalafon sin el debido cumplimiento  de los requisitos establecidos en el estatuto docente</t>
  </si>
  <si>
    <t>Incorrecta asignación salarial
Demandas de los docentes
Pérdida de credibilidad en la institución
Hallazgos por parte de la Contraloría General de la República que conducen a sanciones</t>
  </si>
  <si>
    <t>Estudio de hojas de vida para verificar cumplimiento de requisitos</t>
  </si>
  <si>
    <t>Verificación de las evaluaciones externas y del Consejo de Facultad. Verificación de certificación de cursos de pedagogía.</t>
  </si>
  <si>
    <t>Verificación de hoja de vida en el aplicativo de recursos humano y contratación en el reporte del sistema de información de vicerrectoría académica</t>
  </si>
  <si>
    <t># de ascensos en el escalafón docente sin cumplimiento de requisitos / Total Ascensos realizados</t>
  </si>
  <si>
    <t xml:space="preserve">Nuevo sistema de información </t>
  </si>
  <si>
    <t xml:space="preserve">
Interpretación de la normatividad (ambigüedad)</t>
  </si>
  <si>
    <t>Falta de reglamentación interna</t>
  </si>
  <si>
    <t>Asignación de puntos salario y bonificación sin cumplimiento de requisitos</t>
  </si>
  <si>
    <t>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t>
  </si>
  <si>
    <t>Revisión de los Actos Administrativos (Resolución de Rectoría) elaborados, de acuerdo con el estudio preliminar aprobado en Acta del CIARP.</t>
  </si>
  <si>
    <t>Verificación de los Actos Administrativos (Resolución de Rectoría) por parte de la sección de nómina, de acuerdo con el archivo plano entregado por el Comité.</t>
  </si>
  <si>
    <t># de Puntos Asignados incorrectos / Total de Puntos Asignados</t>
  </si>
  <si>
    <t>Los docentes de los programas académicos no entienden como pueden desarrollar en el aula los lineamientos del PEI.</t>
  </si>
  <si>
    <t>Baja formación en los docentes en temas curriculares, en pedagogía y en didáctica</t>
  </si>
  <si>
    <t>Que la Universidad no favorezca los debidos  espacios de capacitación, no disponer de los recursos para su implemetación y que no se promueva a la cultura de la reflexión, participación, lo cual impediría el cumplimiento de los lineamiento .</t>
  </si>
  <si>
    <t>No cumplimiento de los lineamientos del Proyecto Educativo Institucional</t>
  </si>
  <si>
    <t>Que el Proyecto Educativo Institucional- PEI se quede como un documento escrito y no se haga realidad.</t>
  </si>
  <si>
    <t>Currículos desactualizados.
Estudiantes con bajas competencias en pensamiento crítico.
Egresados sin el sello de calidad UTP.</t>
  </si>
  <si>
    <t>Renovación curricular</t>
  </si>
  <si>
    <t>Vicerrectoría Académica
Facultades</t>
  </si>
  <si>
    <t># de programas académicos sin realizar procesos de renovación curricular/programas académicos acompañados</t>
  </si>
  <si>
    <t>Falta de seguimiento a las metas planteadas en el PDI</t>
  </si>
  <si>
    <t>Reporte ausente e  inadecuado por parte de las redes de trabajo del PDI</t>
  </si>
  <si>
    <t xml:space="preserve">
Baja calidad del reporte en los tres niveles de gestión del PDI</t>
  </si>
  <si>
    <t>Incumplimiento de las metas planteados en el PDI</t>
  </si>
  <si>
    <t xml:space="preserve">No se cumplan las metas planteadas en los tres niveles de gestión del Plan de Desarrollo Institcional  </t>
  </si>
  <si>
    <t xml:space="preserve">Hallazgos por parte de los entes de control
Reprocesos en el reporte
Incumplimiento da las metas planteados en el PDI
Ausencia de información para la toma de decisiones
Percepción desfavorable  de la gestión institucional 
</t>
  </si>
  <si>
    <t xml:space="preserve">Sistema de gerencia del Plan de Desarrollo Insitucional </t>
  </si>
  <si>
    <t>Sistema de información para el PDI</t>
  </si>
  <si>
    <t>Comité del Sistema de Gerencia del PDI</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</si>
  <si>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</si>
  <si>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
SUEJE
Planeación
Rectoría
Control Interno</t>
  </si>
  <si>
    <t>Nivel cumplimiento del PDI en sus tres nivel</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</si>
  <si>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</si>
  <si>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</si>
  <si>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</si>
  <si>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</si>
  <si>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El CNA se encuentra saturado por la dinámica que las IES han desarrollado en el Sistema de Aseguramiento de la Calidad, lo que ha generado retrasos en los procesos de acreditación.</t>
  </si>
  <si>
    <t>Incumplimiento del plan de mejoramiento institucional</t>
  </si>
  <si>
    <t>No cumplimiento de los plazos establecidos para la entrega del informe de autoevaluación</t>
  </si>
  <si>
    <t xml:space="preserve">No renovación de la Acreditación Institucional </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</si>
  <si>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</si>
  <si>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Realizar seguimientos periódicos para identificar variables críticas y oportunidades de mejora sin avances significativos.</t>
  </si>
  <si>
    <t>Incremento del presupuesto de ingresos (recursos de la nación) de acuerdo al incremento del IPC, sin tener en cuenta los decretos y leyes que afectan los gastos por encima de este incremento.</t>
  </si>
  <si>
    <t>Directrices administrativas no soportadas en análisis financieros.</t>
  </si>
  <si>
    <t>Desfinanciación del presupuesto de gastos de cada vigencia de la Universidad por su estructura de Financiación Ley 30 y por la expedición de normas de entes internos y externos.</t>
  </si>
  <si>
    <t>El Gobierno, Congreso, Consejos Superior y académico, expiden normas que impactan directamente al presupuesto de gastos de la Universidad</t>
  </si>
  <si>
    <t>Monitoreo al comportamiento de los indicadores del componente de desarrollo financiero.</t>
  </si>
  <si>
    <t>Decisiones sobre la proyección del presupuesto.</t>
  </si>
  <si>
    <t>Consecución de recursos nuevos a través de la Comisión SUE</t>
  </si>
  <si>
    <t>% de cubrimiento del presupuesto con recursos de la nación para gasto de funcionamiento</t>
  </si>
  <si>
    <t>Consecución de recursos nuevos a la base de inversión</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</si>
  <si>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</si>
  <si>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</si>
  <si>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reglamentacón interna. </t>
  </si>
  <si>
    <t>Detrimento patrimonial.
Sanciones disciplinarias, fiscales y/o penales.</t>
  </si>
  <si>
    <t>Actualización de los procedimientos.</t>
  </si>
  <si>
    <t>Fomentar una cultura de ética y el deber ser del servidor público.</t>
  </si>
  <si>
    <t>Institucional
Gestión Financiera</t>
  </si>
  <si>
    <t>Número de hechos sancionados por corrupción.</t>
  </si>
  <si>
    <t>No se recibe información para la afiliación oportunamente. Controles no aplicados</t>
  </si>
  <si>
    <t>Colaboradores sin las afiliaciones al sistema de seguridad social intergral</t>
  </si>
  <si>
    <t>No afiliar oportunamente al personal vinculado por Gestión del Talento Humano</t>
  </si>
  <si>
    <t>Comparar listado de afiliados con personal aprobado por la Vicerrectoría Académica</t>
  </si>
  <si>
    <t>Procedimiento establecido en resolución de procedimiento de nómina</t>
  </si>
  <si>
    <t xml:space="preserve">Fallas en el aplicativo PQRS para dar respuesta al Ciudadano. </t>
  </si>
  <si>
    <t>Cambios en la reglamentación o normativa en el manejo de PQRS.</t>
  </si>
  <si>
    <t>Cambios en los procedimientos no socializados.</t>
  </si>
  <si>
    <t>Demora en la atención de las PQRS interpuestas por los ciudadanos.</t>
  </si>
  <si>
    <t>Incumplimiento de los tiempos establecidos en la Ley para dar respuesta oportuna a las Peticiones, Quejas, Reclamos y Sugerencias, interpuestas por la Ciudadanía a través del sistema PQRS.</t>
  </si>
  <si>
    <t>Falta disciplinaria.
Insatisfacción por parte del   ciudadano
Pérdida de imagen.</t>
  </si>
  <si>
    <t>Auditorías Internas al sistema PQRS.</t>
  </si>
  <si>
    <t xml:space="preserve">Verificación del funcionamiento del aplicativo PQRS.  </t>
  </si>
  <si>
    <t>Capacitación institucional a los responsables del manejo de las PQRS, sobre los tiempos de respuesta al ciudadano y las implicaciones generadas.</t>
  </si>
  <si>
    <t>Vicerrectoría Administrativa y Financiera
Control Interno
Control Interno disciplinario
Recursos Informáticos y Educativos</t>
  </si>
  <si>
    <t xml:space="preserve">No. PQRS no respondidas en los tiempos establecidos / total de PQRS recibidas  </t>
  </si>
  <si>
    <t>No renovación de habilitación del servicio de salud integral de la UTP</t>
  </si>
  <si>
    <t>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t>
  </si>
  <si>
    <t>SGC-FOR-011-07</t>
  </si>
  <si>
    <t>2017-12-15</t>
  </si>
  <si>
    <t>SGC-FOR-011-08</t>
  </si>
  <si>
    <t>SGC-FOR-011-09</t>
  </si>
  <si>
    <t>NUEVO</t>
  </si>
  <si>
    <t>SIN MODIFICACIÓN</t>
  </si>
  <si>
    <t>CONCEPTO MIEMBROS DE GRUPO DE GESTIÓN DE RESGOS SOBRE LA PRIORIZACIÓN DE RIESGOS INSTITUCIONALES</t>
  </si>
  <si>
    <t xml:space="preserve">SISTEMA INTEGRAL DE GESTIÓN </t>
  </si>
  <si>
    <t>VICERRECTORÍA ADMINISTRATIVA Y FINANCIERA</t>
  </si>
  <si>
    <t>VICERRECTORÍA ACADÉMICA</t>
  </si>
  <si>
    <t>DIGITE SUS COMENTARIOS SI LO REQUIERE</t>
  </si>
  <si>
    <t>CONCEPTO
(SI / NO)</t>
  </si>
  <si>
    <t xml:space="preserve">TOTAL VOTOS </t>
  </si>
  <si>
    <t>SI</t>
  </si>
  <si>
    <t>NO</t>
  </si>
  <si>
    <t>CATEGORIA
(C1: SIN MODIFICACIÓN
C2: MODIFICADO
C3: NUEVO)</t>
  </si>
  <si>
    <t>El Software de contratación no se ha implementado</t>
  </si>
  <si>
    <t>Los procedimientos relacionados con la Gestión Contractual se llevan a cabo de forma manual</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</si>
  <si>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</si>
  <si>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</si>
  <si>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 xml:space="preserve">
Vencimiento de terminos legales de la gestión contractual
Incumplimiento de la prestacion de servicios de la Universidad
Demoras en la realización actividades de las dependencias de la Universidad</t>
  </si>
  <si>
    <t>Cuaderno de radicación de documentos Gestión Contractual</t>
  </si>
  <si>
    <t xml:space="preserve">Planilla de salida de los documentos, para cualquier asunto de trámite </t>
  </si>
  <si>
    <t>Documento que expresa los plazos para la gestión de la contratación</t>
  </si>
  <si>
    <t>Número de requerimientos relacionados con contratación presentados extemporaneamente a Gestión de la Contración</t>
  </si>
  <si>
    <t>Implementación del software de contratación</t>
  </si>
  <si>
    <t xml:space="preserve">Sensibilización sobre los plazos establecidos por Gestión de la Contratación </t>
  </si>
  <si>
    <t>Gestión de Tecnologías Informaticas y Sistemas de Información</t>
  </si>
  <si>
    <t>No de sanciones por incumplimiento en normas ambientales</t>
  </si>
  <si>
    <t>Se modificó el nombre del riesgo (Sanciones por )</t>
  </si>
  <si>
    <t>Registro de las sesiones de acompañamiento a los programas académicos.
Informe de acompañamiento a los programas académicos</t>
  </si>
  <si>
    <t>Modificado
(probabilidad, impacto y controles)</t>
  </si>
  <si>
    <t>NA</t>
  </si>
  <si>
    <t>Incumplimiento en los requisitos establecidos por el CNA, para la radicación en el tiempo previsto del Informe de Autoevaluación Institucional.</t>
  </si>
  <si>
    <t>Seguimiento periodico al Plan de Mejoramiento Institucional</t>
  </si>
  <si>
    <t>Analisis de Contexto</t>
  </si>
  <si>
    <t>Revisión y análisis de los elementos normativos para el cumplimiento de los estandares para la Acreditación Institucional.</t>
  </si>
  <si>
    <t>Universidad Tecnológica de Pereira Acreditada Institucionalemente</t>
  </si>
  <si>
    <t>MODIFICADO
(Descripción,controles, acciones e indicador)</t>
  </si>
  <si>
    <t>Enviar memorando recordatorio de lo contenido en la resolución de procedimiento de nómina</t>
  </si>
  <si>
    <t>Cambios en los estándares normativos en cuanto a  la habilitación de los servicios de salud.</t>
  </si>
  <si>
    <t>Desactualización de los procedimientos y normas internas que rige los servicios de salud que ofrece la Universidad</t>
  </si>
  <si>
    <t>Infraestructura no adecuada para la prestación de los servicios de salud</t>
  </si>
  <si>
    <t>Cierre de los servicios de salud en la institución
Sanciones a la Universidad</t>
  </si>
  <si>
    <t>Revisión del cumplimiento de los estándares de habilitación</t>
  </si>
  <si>
    <t>Capacitar al personal involucrado en los servicios de salud  sobre las normas y estandares de habilitación de servicios de salud</t>
  </si>
  <si>
    <t>Realizar procesos de auditoria a los servicios de salud que permitan evaluar el grado de cumplimiento de los estandares para la habilitación del servicio de salud</t>
  </si>
  <si>
    <t>(No. de servicios de salud habilitados / Total de servicios de salud prestados por Vicerrectoria de Responsabilidad Social y Bienestar Universitario) * 100</t>
  </si>
  <si>
    <t>Gestionar la contratación de los servicios de salud prioritarios</t>
  </si>
  <si>
    <t>Vicerrectora de Responsabilidad Social y Bienestar Universitario
Líder de Promoción de la Salud Integral</t>
  </si>
  <si>
    <t>Establecer acciones correctivas de acuerdo a los incumplimientos reportados por el ente de vigilancia y control  de los servicios de salud</t>
  </si>
  <si>
    <t>Líder de Promoción de la Salud Integral</t>
  </si>
  <si>
    <t xml:space="preserve">Normatividad desactualizada o vacios en la misma, que no permiten tener claridad sobre temas de: recursos, alcances, sanciones y controles </t>
  </si>
  <si>
    <t>Falta de articulación entre dependencias para la aplicación de sanciones por mal uso de recursos por parte del beneficiario.</t>
  </si>
  <si>
    <t>Desactualización de los procedimientos</t>
  </si>
  <si>
    <t>Apoyos socioeconómicos sin cumplimiento de requisitos o con información inconsistente</t>
  </si>
  <si>
    <t>Otorgamiento de apoyos socioeconómicos que no cumplen con los crtierios y normas establecidos</t>
  </si>
  <si>
    <t xml:space="preserve">Mal uso de los recursos por parte de los estudiantes beneficiarios
Asignación inadecuada de los recursos orientados a apoyos socioeconómicos
Perdida de imagen institucional
Reprocesos, desgaste por parte del equipo, tardanza en las respuestas. 
</t>
  </si>
  <si>
    <t xml:space="preserve">Aplicación de los formatos  que amparan el  proceso de asignación y control  de apoyos socioeconomicos y procesos relacionados. </t>
  </si>
  <si>
    <t>Procedimiento: 136-AI-10 - Gestión y administración de Apoyos socio-económicos.</t>
  </si>
  <si>
    <t>Aplicación de protocolos frente a incumplimientos en el uso de los apoyos por parte de los estudiantes</t>
  </si>
  <si>
    <t>Presentar propuesta de  actualización de la normatividad asociada a los apoyos socio económicos</t>
  </si>
  <si>
    <t>Campañas de sensibilización sobre el buen uso de los recursos de apoyos socioeconómicos</t>
  </si>
  <si>
    <t>Actualización de procedimientos y protocolos respecto a los apoyos socicioeconómicos</t>
  </si>
  <si>
    <t>No. De apoyos socioeconómicos que no cumplen requisitos / Total de casos posibles identificados que no cumplen requisitos</t>
  </si>
  <si>
    <t>Suspender el apoyo socio económico otorgado</t>
  </si>
  <si>
    <t>Vicerrectora de Responsabilidad Social y Bienestar Universitario</t>
  </si>
  <si>
    <t>Iniciar proceso de verificación sobre las razones del incumplimiento de los requisitos</t>
  </si>
  <si>
    <t>Líder de Gestión Social</t>
  </si>
  <si>
    <t xml:space="preserve">MODIFICADO
(causas,descripción,controles y acciones)
</t>
  </si>
  <si>
    <t>consideramos pertinencia en atención a que corresponda los actos administrativos que se generan desde la Secretaria de la Consejos y revisión por parte de Rector</t>
  </si>
  <si>
    <t>Revisar la clasificaciín del riesgo</t>
  </si>
  <si>
    <t xml:space="preserve">De la dependencia, la institución no tiene servicio de salud </t>
  </si>
  <si>
    <t>Sin comenarios</t>
  </si>
  <si>
    <t>No es claro la medición del indicador</t>
  </si>
  <si>
    <t>La descripción del Riesgo en su redacción no corresponde con el riesgo</t>
  </si>
  <si>
    <t>Este riesgo su clasificación debería ser de corrupción, teniendo en cuenta que se falta a las normas y a la ética</t>
  </si>
  <si>
    <t>Considero que existen más controles por parte de la UTP, por ejemplo la guia de supervisión e interventoria, creo que es una.. El código de ética y buen gobierno.</t>
  </si>
  <si>
    <t>No está complementamente diligenciado</t>
  </si>
  <si>
    <t>Por politica debe de quedar</t>
  </si>
  <si>
    <t>X</t>
  </si>
  <si>
    <t>Concepto del Grupo de Gestión de Riesgos</t>
  </si>
  <si>
    <t>si</t>
  </si>
  <si>
    <t>Dejarlo pero debe de cambiar la redacción, colocar desde incumplimiento asi:
"incumplimiento en las normas ambientales que rigen a la Universidad frente a la gestión de aspectos ambientales"</t>
  </si>
  <si>
    <t>S</t>
  </si>
  <si>
    <t>Desinformación y falta de interes de los usuarios  en los programas y estrategias orientadas al Bienestar Institucional</t>
  </si>
  <si>
    <t>Pérdida de alianzas y convenios orientadas al  Bienestar</t>
  </si>
  <si>
    <t xml:space="preserve">Las estrategias de acompañamiento no dan respuesta a las condiciones en las que llegan los estudiantes a la Universidad </t>
  </si>
  <si>
    <t>Comunidad Universitaria sin cobertura en los programas de  Bienestar Institucional</t>
  </si>
  <si>
    <t>Comunidad Universitaria,  sin participación e inclusión en los programas, estrategias y gestiones internas y externas orientadas al Bienestar Institucional</t>
  </si>
  <si>
    <t xml:space="preserve"> Deserción estudiantil 
Falta de credibilidad en los procesos  de la Vicerrectoría de Responsabilidad Social y Bienestar Universitario
Disminución en el cumplimiento de los indicadores del PDI </t>
  </si>
  <si>
    <t>Indicadores asociados al proceso PDI</t>
  </si>
  <si>
    <t xml:space="preserve">Formalización de alianzas y convenios </t>
  </si>
  <si>
    <t xml:space="preserve">Medición de las líneas del Programa de Acompañamiento Integral - PAI, dirigido a estudiantes </t>
  </si>
  <si>
    <t>Porcentaje de Calidad de Vida en contextos universitarios con Responsabilidad Social</t>
  </si>
  <si>
    <t>Divulgar, promocionar y generar las estratégias comunicativas alrededor de los servicios de la Vicerrectoría de Responsabilidad y Bienestar Universitario, que impacten en la comunidad.</t>
  </si>
  <si>
    <t xml:space="preserve"> No contar con infraestructura adecuada para la demanda estudiantil.</t>
  </si>
  <si>
    <t xml:space="preserve">Los criterios de asignación de cupos para cada programa. </t>
  </si>
  <si>
    <t xml:space="preserve">La disponibilidad de docentes  y la falta de  cualificación de estos. </t>
  </si>
  <si>
    <t xml:space="preserve">Cobertura inadecuada o insuficiente frente a la demanda que tiene la Universidad </t>
  </si>
  <si>
    <t xml:space="preserve">No toda la población estudiantil que demanda el acceso a la Universidad es admitido a los programas académicos de pregrado y posgrado. </t>
  </si>
  <si>
    <t xml:space="preserve">No satisfacer la demanda estudiantil.                           Pérdida  de imagen              Afectación de los indicadores   Disminución de recursos         </t>
  </si>
  <si>
    <t xml:space="preserve">Estudio de capacidad para la oferta académica de nuevos programas.       Se  hace reporte bimestral de la capacidad en infraestructura  con la que cuenta la Universidad </t>
  </si>
  <si>
    <t xml:space="preserve">Se generó Acuerdo del Consejo Superior con el fin de reglamentar el mercadeo de los programas académicos de la UTP.                     Seguimiento con egresados </t>
  </si>
  <si>
    <t>Bimestral</t>
  </si>
  <si>
    <t xml:space="preserve">*  Estudiantes matriculados                              *  Oferta de programas = programas académicos con estudiantes matricualdos / programas académicos con registro calificado                                                                                                                                                                                                   *  Formación permantente= No total de docentes en formación permanente de la UTP / No total de docentes                *  Estudiantes graduados por cohorte.        </t>
  </si>
  <si>
    <t xml:space="preserve">Publicar reporte de la capacidad de infraestructura con la que cuenta la Universidad  en el boletín estadistico  en la página web. </t>
  </si>
  <si>
    <t xml:space="preserve">Se realiza constantemente actualización en la página web de la Universidad  de la oferta de programas académicos; se emite publicidad radial por la emisora de la Universidad </t>
  </si>
  <si>
    <t xml:space="preserve">Planeación
</t>
  </si>
  <si>
    <t>CRIE y Planeación</t>
  </si>
  <si>
    <t>Falta de interés y articulación de los actores con los procesos que desarrolla la universidad</t>
  </si>
  <si>
    <t>Poca articulación entre las alianzas, los objetivos y proyectos institucionales</t>
  </si>
  <si>
    <t>Incumplimiento de los compromisos definidos en las alianzas estratégicas</t>
  </si>
  <si>
    <t>Baja articulación de las alianzas estratégicas al cumplimiento de los fines institucionales</t>
  </si>
  <si>
    <t>Las alianzas estratégicas identificadas en la universidad no aportan al fortalecimiento de la universidad y al cumplimiento de los fines institucionales</t>
  </si>
  <si>
    <t>Incumplimiento de las metas trazadas en las alianzas
Pérdida de credibilidad en el proceso e imagen desfavorable</t>
  </si>
  <si>
    <t>Elaboración (anual) y seguimiento a los Planes operativos de los proyectos de las alianzas estratégicas</t>
  </si>
  <si>
    <t>Comités de sistema de gerencia PDI</t>
  </si>
  <si>
    <t>Porcentaje de alianzas articuladas a través de proyectos específicos o proyectos del PDI= (Número de alianzas articuladas a través de proyectos específicos o proyectos del PDI / Número total de alianzas activas)*100%</t>
  </si>
  <si>
    <t>Definir plan de trabajo de articulación de proyectos especiales y actividades de extensión</t>
  </si>
  <si>
    <t>Cambio de normatividad por parte de Colciencias, relacionada al modelo de medición</t>
  </si>
  <si>
    <t xml:space="preserve">Falta de financiación externa o interna para el fortalecimiento de los Grupos de Investigación. </t>
  </si>
  <si>
    <t xml:space="preserve">Desactualización de procedimientos y reglamentación interna relacionada a los Grupos de Investigación. </t>
  </si>
  <si>
    <t xml:space="preserve">Grupos de Investigación sin reconocimiento por Colciencias. </t>
  </si>
  <si>
    <t>Grupos de Investigación que no cumplen con los estándares mínimos para lograr el reconocimiento de Colciencias o en su defecto disminuyan su categoría.</t>
  </si>
  <si>
    <t xml:space="preserve">Pérdida de Acreditación Institucional y registros calificados. 
Incumplimiento de los indicadores institucionales. 
Disminución en la imagen y reconocimiento como universidad investigativa. 
</t>
  </si>
  <si>
    <t>Convocatorias periódicas para la financiación de proyectos de Grupos de Investigación y productos (Libros, artículos)</t>
  </si>
  <si>
    <t>Programa de Formación para los investigadores (Formulación de Proyectos, Redacción de Artículos, Cvlac, Gruplac)</t>
  </si>
  <si>
    <t xml:space="preserve">Acuerdo de Investigaciones y Resolución Reglamentaria. </t>
  </si>
  <si>
    <t>% de  Grupos No Reconocidos por Colciencias: No de Grupos de Investigación No  Reconocidos Por Colciencias/No Total de Grupos Avalados</t>
  </si>
  <si>
    <t xml:space="preserve">Se diseñaron procedimientos claros para el seguimiento y control a los grupos de investigación, con el fin de  garantizar su reconocimiento y mejorar en las categorías. </t>
  </si>
  <si>
    <t xml:space="preserve">Fortalecer la investigación en la  Universidad Tecnológica de Pereira a través de reglamentación y lineamientos claros, convocatorias, formación, etc </t>
  </si>
  <si>
    <t>Actualización permanente de los lineamientos en lo relacionado a la investigación en la Universidad Tecnológica de Pereira</t>
  </si>
  <si>
    <t>Mala imagen de los servicios ofertados por la institución.</t>
  </si>
  <si>
    <t xml:space="preserve">Falta de reglamentación y lineamientos claros en temas de extensión universitaria. </t>
  </si>
  <si>
    <t xml:space="preserve">Disminución de proyectos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</si>
  <si>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</si>
  <si>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</si>
  <si>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Acuerdo de Extensión y reglamentación</t>
  </si>
  <si>
    <t xml:space="preserve">Seguimiento y control a las actividades de extensión. </t>
  </si>
  <si>
    <t>Índice de variación de actividades de extensión: No de Actividades de Extensión por modalidades año 2019 / No de Actividades de Extensión por modalidades año 2018</t>
  </si>
  <si>
    <t xml:space="preserve">Se encuentra en diseño la actualización de la normatividad de extensión. </t>
  </si>
  <si>
    <t xml:space="preserve">Se encuentra en diseño el nuevo software de extensión. </t>
  </si>
  <si>
    <t>Ausencia de planes de acción explícitos e intencionales para la  internacionalización.</t>
  </si>
  <si>
    <t>Recursos Financieros limitados.</t>
  </si>
  <si>
    <t>Pérdida de posicionamiento de la UTP por no articularse con instituciones / socios académicos / redes internacionales.</t>
  </si>
  <si>
    <t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t>
  </si>
  <si>
    <t xml:space="preserve">• Comunidad Universitaria que no puede acceder a oportunidades académicas y/o de investigación en el exterior. 
• Disminución de posibilidades de acceso a recursos externos.
• Falta de visibilidad internacional
• Dificultad para obtener acreditación Internacional.
</t>
  </si>
  <si>
    <t>Indicadores plan de desarrollo</t>
  </si>
  <si>
    <t>Aplicación de los Acuerdos del Consejo Superior en temas relacionados con Bilingüismo y Movilidad Académica Internacional.</t>
  </si>
  <si>
    <t>Aplicación del Proyecto Educativo Institucional</t>
  </si>
  <si>
    <t xml:space="preserve">% Internacionalización de la UTP (indicador de propósito del  PDI): 
Unidad de medida:  Porcentaje 
Fórmula: (Indicador de Componente Nivel de Internacionalización x 70%)+ (Indicador de Componente de Gestio ́n de Informacio ́n x 30%). 
</t>
  </si>
  <si>
    <t>Formulación de estrategias para el fortalecimiento de las competencias en lengua extranjera para estudiantes, docentes y administrativos.</t>
  </si>
  <si>
    <t>Elaborar planes de acción encaminados a fortalecer procesos de internacionaliozación de los programas.</t>
  </si>
  <si>
    <t>Ausencia de liderazgo y conocimiento frente a la dinámica institucional y regional</t>
  </si>
  <si>
    <t>Baja sinergia entre los actores interinstitucionales que permitan generar una dinámica adecuada para el proceso.</t>
  </si>
  <si>
    <t>Los proyectos existentes no generen transferencia de conocimiento a la región</t>
  </si>
  <si>
    <t>Que los proyectos que conforman el Objetivo de Impacto Regional no generen transferencia de conocimiento a la región</t>
  </si>
  <si>
    <t xml:space="preserve">Pérdida de credibilidad; Disminución de recursos; No cumplimiento de las metas del Objetivo; Disminución en el visibilidad nacional 
No Acreditación Institucional por falta de alineación del contexto </t>
  </si>
  <si>
    <t xml:space="preserve">Proyectos Impacto Regional del PDI  y seguimiento </t>
  </si>
  <si>
    <t>Reporte indicadores estratégicos de impacto regional</t>
  </si>
  <si>
    <t>Convenios o acuerdos firmados para el trabajo interinstitucional en temas asociados a Universidad Empresa Estado</t>
  </si>
  <si>
    <t>Indicador del PDI: Desempeño institucional en alcanzar el Impacto Regional</t>
  </si>
  <si>
    <t>Realización de actividades para transferencia de conocimiento al sector productivo</t>
  </si>
  <si>
    <t>Reuniones periódicas</t>
  </si>
  <si>
    <t>INTERNACIONALIZACIÓN_</t>
  </si>
  <si>
    <t>DESARROLLO_INSTITUCIONAL_</t>
  </si>
  <si>
    <t>BIENESTAR_INSTITUCIONAL_</t>
  </si>
  <si>
    <t>VICERRECTORIA ADMINISTRATIVA Y FINANCIERA</t>
  </si>
  <si>
    <t>RELACIONES INTERNACIONALES</t>
  </si>
  <si>
    <t>VICERRECTORÍA DE RESPONSABILIDAD SOCIAL Y BIENESTAR UNIVERSITARIO</t>
  </si>
  <si>
    <t xml:space="preserve">Reducción del presupuesto de la Universidad 
</t>
  </si>
  <si>
    <t>Demora en la revisión, unificación de criterios, validación y aprobación de las propuestas planteadas para la generación de los Actos Administrativos requeridos.</t>
  </si>
  <si>
    <t>Dilación y cancelación frecuente de los espacios programados para el levantamiento, revisión y análisis de la información requerida en el marco del Proyecto de Modernización Administrativa.</t>
  </si>
  <si>
    <t>Nuevas normas y reglamentaciones nacionales o actualización de las existentes, que estén directamente relacionadas con las fases del proyecto de Modernización Administrativa.</t>
  </si>
  <si>
    <t>Incumplimiento en el alcance de los objetivos propuestos en el marco del proyecto de Modernización Administrativa.</t>
  </si>
  <si>
    <t>No cumplimiento del plan de trabajo propuesto para la vigencia debido a cambios emergentes durante su desarrollo o la no toma o dilación en la toma de decisiones.</t>
  </si>
  <si>
    <t>Deficiencia en los procesos y en la prestación de los servicios.
Falta de claridad en el quehacer y la responsabilidad que tienen las dependencias.
Sanciones administrativas por incumplimiento a la normatividad legal.
Incumplimiento en las metas de Plan de Desarrollo Institucional</t>
  </si>
  <si>
    <t>Seguimiento frecuente a las revisiones y aprobaciones de los Actos Administrativos propuestos.</t>
  </si>
  <si>
    <t>Sensibilización sobre la importancia del proyecto de Modernización Administrativa</t>
  </si>
  <si>
    <t>Cumplimiento al indicador del Plan de Desarrollo Institucional</t>
  </si>
  <si>
    <t>Unificar criterios con la Secretaría General con el propósito de darle agilidad a la revisión y aprobación de los Actos Administrativos.</t>
  </si>
  <si>
    <t>Búsqueda de asesoría externa para facilitar los procesos en la toma de decisiones</t>
  </si>
  <si>
    <t xml:space="preserve">Personal que incumple con el código de ética y buen gobierno definido por la Universidad. </t>
  </si>
  <si>
    <t>Desconocimiento o Incumplimiento de la reglamentación vigente en la cual se determina que los estímulos o bonificaciones se perciben por actividades desarrolladas por fuera del programa rutinario de trabajo o jornada laboral.</t>
  </si>
  <si>
    <t>Desarrollo de actividades de proyectos especiales que generen bonificaciones o estímulos, y que sean realizadas dentro del horario laboral.</t>
  </si>
  <si>
    <t>Percibir recursos adicionales o bonificaciones por el desarrollo de actividades correspondientes a proyectos, que no se realicen en un horario diferente a la jornada laboral.</t>
  </si>
  <si>
    <t xml:space="preserve">Mal uso de los recursos institucionales y de los asignados para la ejecución de los proyectos.
Investigaciones y sanciones a los funcionarios por los diferentes entes de control.
</t>
  </si>
  <si>
    <t>Socialización del Código de ética y buen gobierno.</t>
  </si>
  <si>
    <t>Aplicativo de contratación que restringe la asignación de horas en proyectos especiales según los topes establecidos.</t>
  </si>
  <si>
    <t>N° de casos reportados y/o identificados</t>
  </si>
  <si>
    <t>Generar lineamientos sobre el desarrollo de actividades de proyectos, realizando su debida socialización.</t>
  </si>
  <si>
    <t>Solicitar a Control Interno Auditorías periódicas a la participación de funcionarios en proyectos especiales.</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</si>
  <si>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</si>
  <si>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</si>
  <si>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</si>
  <si>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</si>
  <si>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</si>
  <si>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</si>
  <si>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 xml:space="preserve">Instructivo de interventoría y supervisión institucional y manual de contratación </t>
  </si>
  <si>
    <t>Designación de un profesional de seguimiento y control como apoyo a la interventoría y supervisión de proyectos (verificación de productos)</t>
  </si>
  <si>
    <t>Flujograma de contratación</t>
  </si>
  <si>
    <t>Difusión de tips al interior de la Oficina acerca del tema contractual, de supervisión e interventoría</t>
  </si>
  <si>
    <t>Proyectos ejecutados inadecuadamente /Total proyectos ejecutados</t>
  </si>
  <si>
    <t>PDI
SIN MODIFICACIÓN</t>
  </si>
  <si>
    <t xml:space="preserve">El empleado no recibe los servicios de seguridad social. 
No pago de las incapacidades por parte de las EPS a la Universidad. Incremento de la cartera con 
las diferentes entidades. </t>
  </si>
  <si>
    <t>Número de personas afiliadas/Número de personal vinculado</t>
  </si>
  <si>
    <t>Enviar comunicación a todas las entidades prestadoras de salud solicitando el acompañamiento en el ingreso del personal.</t>
  </si>
  <si>
    <t xml:space="preserve">No requiere </t>
  </si>
  <si>
    <t>Se deja porque es un tema de corrupción y la expsisción que tiene la UTP frente a este tema</t>
  </si>
  <si>
    <t xml:space="preserve">Dado que su consecuencia es detrimento patrimonial  </t>
  </si>
  <si>
    <t>Si</t>
  </si>
  <si>
    <t>Teniendo en cuenta que no es solo gobernabilidad del proceso</t>
  </si>
  <si>
    <t>Dado que el riesgo debe establecer la implementación de proyectos especiales</t>
  </si>
  <si>
    <t>Como no esta contemplado en Juridica debe de tenerse en cuenta en el Mapa de Riesgos Institucional</t>
  </si>
  <si>
    <t>Los controles estan muy dados al proceso, sin embargo desde el mapa de reisgos institucional debe de quedar un reisgo sobre el tema</t>
  </si>
  <si>
    <t>Se une a lo manifestado por OPLA</t>
  </si>
  <si>
    <t>Se considera que este tema debe estar contemplado en le Mapa de Riesgo Institucional</t>
  </si>
  <si>
    <t>MODIFICADO</t>
  </si>
  <si>
    <t>Podría tener la Universidad demandas y tal vez esar abocada a una sanción</t>
  </si>
  <si>
    <t>Es una actividad muy de procedimiento y permanente desde la dependencia encargada</t>
  </si>
  <si>
    <t>Este riesgo ya había sido calificado en la primera reunión (Ver riesgo No. 24) y según concepto del equipo se había considerado que SI, por las implicaciones legales que esto puede tener</t>
  </si>
  <si>
    <t>Si, por las implicaciones legales (mayoria)</t>
  </si>
  <si>
    <t>Sin comentarios</t>
  </si>
  <si>
    <t>Revisar la clasificaciín del riesgo, debería ser de corrupción, teniendo en cuenta que se falta a las normas y a la ética</t>
  </si>
  <si>
    <t xml:space="preserve"> Por politica debe de quedar</t>
  </si>
  <si>
    <t>No requerido</t>
  </si>
  <si>
    <t>Informar sobre la posible anomalía a la Rectoría y a Control Interno Disciplinario</t>
  </si>
  <si>
    <t>Miembro de Control interno que detecte la situación</t>
  </si>
  <si>
    <t>Realizar revisión del informe de auditoria y evaluación para detectar las posibles omisiones respecto a las evidencias encontradas, con el fin de presentar un resultado de auditoria suficiente con base en las pruebas.</t>
  </si>
  <si>
    <t>Jefe de Control Interno o miembro delegado por Control Interno</t>
  </si>
  <si>
    <t>Aumentar el número de proyectos de financiación interna.
Aumentar el número de proyectos de financiación externa internacional
Aumentar el número de proyectos de financiación externa.</t>
  </si>
  <si>
    <t>Vicerrectora de Investigaciones, Innovación y Extensión</t>
  </si>
  <si>
    <t>Gestionar ante la administración central nuevos recursos para financiar las convocatorias internas de los grupos de investigación</t>
  </si>
  <si>
    <t>Vicerrectora de Investigaciones, Innovación y Extensión - Oficina de Relaciones Internacionales</t>
  </si>
  <si>
    <t>En caso de que la UTP sea sancionada por el incumplimiento de la normatividad ambiental vigente relacionada con permisos ambientales para investigación,  la Vicerrectoria de Investigaciones innovación y Extensión, deberá apoyarse en la oficina jurídica  para dar respuesta de acuerdo a la sanción interpuesta, y para ello deberá solicitar toda la información relacionada con el proyecto a los investigadores responsables de el o los proyectos que hayan incumplido con los trámites exigidos.
Así mismo el responsable de los proyecto será el encargado de suministrar toda la información requerida en los formatos que se le soliciten en los tiempos que se le determinen.</t>
  </si>
  <si>
    <t xml:space="preserve">Vicerrectora de Investigaciones Innovación y extensión </t>
  </si>
  <si>
    <t>Posterior a la sanción y dar solución a las sanciones que se presenten, la Vicerrectoria de Investigaciones Innovación y Extensión, determinará las medidas de control a nivel interno con apoyo de la Oficina Jurídica y Control Interno; así mismo deberá documentar toda la experiencia, con el fin de garantizar que la información quede disponible para seguimiento y evitar incurrir en algún momento en una situación similar</t>
  </si>
  <si>
    <t>Vicerrectoria de Investigaciones Innovación y Extensión.</t>
  </si>
  <si>
    <t>No diligenciado</t>
  </si>
  <si>
    <t>Denunciar el acto de corrupción frente a la instancia que corresponda.</t>
  </si>
  <si>
    <t>Cualquier persona que detecte el acto de corrupción</t>
  </si>
  <si>
    <t>Identificar y ajustar las falencias dentro de los controles de los procedimientos asociados.</t>
  </si>
  <si>
    <t>El líder del proceso donde se detecte el hecho de corrupción.</t>
  </si>
  <si>
    <t>Falta de formalzacion de criterios para la publicación institucional</t>
  </si>
  <si>
    <t>Documentados_Aplicados_Efectivos</t>
  </si>
  <si>
    <t>Directrices establecidas por la Dirección de Comunicaciones</t>
  </si>
  <si>
    <t>Formalizar los criterios de publicacion en medios institucionales</t>
  </si>
  <si>
    <t>Comunicaciones
Secretaría General</t>
  </si>
  <si>
    <t>Divulgación de información errada o perjudicial para la institución</t>
  </si>
  <si>
    <t>Publicación y divulgación a través de medios masivos de comunicación de información errada o parcial que pueda perjudicar la imagen que se tiene de la Universidad.</t>
  </si>
  <si>
    <t>Crisis reputacional de la Universdad</t>
  </si>
  <si>
    <t>Aplicados_efectivos_No_Documentados</t>
  </si>
  <si>
    <t>Redacción de criterios de publicación</t>
  </si>
  <si>
    <t># de publicaciones de rectificaciones solicitadas por la Universidad a medios externos
# de rectificaciones que debe asumir la Universidad</t>
  </si>
  <si>
    <t>No establecimiento de voceros oficiales de la institución</t>
  </si>
  <si>
    <t>Definir criterios que permitan establecer los voceros oficiales por la Universidad</t>
  </si>
  <si>
    <t>Comunicaciones
Comité Directivo</t>
  </si>
  <si>
    <t>Malas intenciones de actores externos por motivaciones personales</t>
  </si>
  <si>
    <t>Revisión de publicaciones sobre la Universidad en medios externos</t>
  </si>
  <si>
    <t>Información errada puede generar a nivel de la sociedad graves problemas con consecuencias complejas</t>
  </si>
  <si>
    <t xml:space="preserve">Esto puede afectar la buena imagen de la Universidad y incurrir en procesos legales </t>
  </si>
  <si>
    <t>Incumplimiento en las normas ambientales que rigen a la Universidad frente a la gestión de aspectos ambientales.</t>
  </si>
  <si>
    <t>No cumplir con  las normas ambientales relacionadas a la gestión de aspectos como:Residuos sólidos, aguas residuales, aguas potables, patrimonio arqueológico, protección de la biodiversidad, licencias y permisos ambientales.</t>
  </si>
  <si>
    <t>Afectación a la salud de la comunidad universitaria y del ambiente.
Sanciones por parte de la autoridad ambiental</t>
  </si>
  <si>
    <t xml:space="preserve">Esta medición se ha logrado gracias a la custodia que se tiene en la Secretaría General de la información reservada o clasificada de la misma. </t>
  </si>
  <si>
    <t>Los activos están definidos y se guarda la confidencialidad de acuerdo a la clasificación</t>
  </si>
  <si>
    <t>Los colaboradores de la Secretaría General han recibido capacitación que les permite ser concientes de la seguridad de la información</t>
  </si>
  <si>
    <t>Se llevó a cabo capacitación sobre seguridad de la infromación para todo el personal de la Secretaría General</t>
  </si>
  <si>
    <t>Todos los colaboradores conocen qué información maneja la Secretaría General y la sencibilida de la misma, lo que ha permitido su custodia acorde con la normativa vigente</t>
  </si>
  <si>
    <t>RIESGO CONTROLADO</t>
  </si>
  <si>
    <t>Su crecimiento es exponencial debido a la recepción de transferencias primarias lo cual aumenta la cantidad de información almacenada en los Archivos Central e Histórico</t>
  </si>
  <si>
    <t>No se presenta ninguna dificultad en la aplicación de estos controles.</t>
  </si>
  <si>
    <t>Son tareas que se cumplen diariamente según lo establecido en el Plan de Acción por cada vigencia.</t>
  </si>
  <si>
    <t xml:space="preserve">El inventario es una tarea constante debido a que se reciben transferencias, por lo tanto su actualización es una actividad que termina en el momento en que finalice la recepción de información en los Archivos Central e Histórico. </t>
  </si>
  <si>
    <t>El área de Mantenimiento realiza controles anuales de los extintores y sensores de humo. Con relación a los medidores de temperatura y humedad fueron calibrados el 22 de mayo de 2019.</t>
  </si>
  <si>
    <t>Documento</t>
  </si>
  <si>
    <t>La labor de microfilmación y digitalización se realice según la programación contemplada en el Plan de Acción para la presente vigencia.</t>
  </si>
  <si>
    <t>El inventario se viene actualizando de acuerdo con la recepción de transferencias, de igual forma se espera el envío total por parte de los Archivos de Gestión.</t>
  </si>
  <si>
    <t>No se han presentado casos relacionados con hechos de corrupción asociados al personal adscrito a Control Interno</t>
  </si>
  <si>
    <t>Se encuentra desactualizado.</t>
  </si>
  <si>
    <t>El procedimiento debe ser actualizado una vez se tenga el manual de auditoria aprobado</t>
  </si>
  <si>
    <t xml:space="preserve">Implementar formato compromiso ético del auditor interno  </t>
  </si>
  <si>
    <t>El manual de auditoria fue enviado a los miembros del Comté de Control Interno para su revisión y observaciones, queda pendiente la discusión sobre el mismo que permita su aprobación</t>
  </si>
  <si>
    <t>Se tiene borrado de formato, este se aplicará una vez sea aprobado el manual de auditoria</t>
  </si>
  <si>
    <t>CONTINUA LA ACCIÓN ANTERIOR</t>
  </si>
  <si>
    <t xml:space="preserve">Se han aprobado 21 propuestas teniendo en cuenta el prespuesto aprobado a la Vicerrectoría de Investigaciones, Innovación y Extensión. </t>
  </si>
  <si>
    <t xml:space="preserve">1. Asistencia a los espacios de socialización de las convocatorias. 
2. Socialización y dinamización de la participación de los grupos a convocatorias externas. 
3. Gestión de nuevos recursos para la financiación de nuevos proyectos. </t>
  </si>
  <si>
    <t xml:space="preserve">Se ha realizado la socialización y difusión de las diferentes convocatorias externas </t>
  </si>
  <si>
    <t>Se encuentra en proceso la convocatoria interna año 2018 para la financiación de proyectos de investigación</t>
  </si>
  <si>
    <t>Términos de Referencia de Convocatoria 
Aprobación Consejo Académico 
Página web Vicerrectoría 
Correos Electrónicos</t>
  </si>
  <si>
    <t>No se han presentado sanciones por incumplimientos en las normas ambientales.</t>
  </si>
  <si>
    <t>No aplica.</t>
  </si>
  <si>
    <t>Se han habilitado diferentes espacios  para el manejo de los aspectos ambientales por parte de la dependencia involucrada</t>
  </si>
  <si>
    <t xml:space="preserve">Se ha solicitado la información y se ha obtenido los datos requeridos. </t>
  </si>
  <si>
    <t xml:space="preserve">Se han realizado diferentes capacitaciones en temas ambientales. </t>
  </si>
  <si>
    <t>Registros de asistencia de las capacitaciones.</t>
  </si>
  <si>
    <t>en este período se detectaron 0 intrusones y los intentos de intrusión fueron 30.323.611</t>
  </si>
  <si>
    <t>no hay dificultad</t>
  </si>
  <si>
    <t>Se han teneido problemas con servidores que están fuera del centro de datos y fuera de la administración del la red del CRIE. Se deben generar políticas para que los servidores que no estén en el centro de datos cumplan con las condiciones de seguridad necesarias.</t>
  </si>
  <si>
    <t>Es necesario contar con prespuesto para renovar el firewall e implementar el correlacionador de eventos para detectar exitosamente las intrusiones a los sistemas de información de la UTP</t>
  </si>
  <si>
    <t xml:space="preserve">No se ha tenido PRESUPUESTO para la compra o servicio del correlacionador de eventos </t>
  </si>
  <si>
    <t>Con los servidores que administra el CRIE si se cumple totalmente. Desconocemos los demás servidores</t>
  </si>
  <si>
    <t xml:space="preserve">Se deben tener el 100% de los servidores actualizados </t>
  </si>
  <si>
    <t xml:space="preserve">No se ha tenido PRESUPUESTO para la compra del firewall, se debe reponer cada 4 años y el que se tiene lleva 8 años. El costo es de US$250.000  </t>
  </si>
  <si>
    <t>No se han presentado situaciones
El riesgo se encuentra controlado.</t>
  </si>
  <si>
    <t>Ninguna</t>
  </si>
  <si>
    <t>Se presente dificultad al revisar las Hojas de vida, ya que con la creación de hoja de vida digital,  toma más tiempo la revisión.</t>
  </si>
  <si>
    <t>Porcentaje de avance: 
7 de 16 programas que se tiene como meta para el 2019, han actualizado sus currículos de acuerdo con el PEI y la política académica curricular, lo que representa el 44% de avance. Este proceso se realiza a a partir de los diagnósticos y los planes de renovación curricular que que elaboren los programas y el apoyo que ofrece el equipo de la Vicerrectoría Académica.
Justificación de cambio del nombre del indicador: 
Con el interés de que el riesgo asociado a este indicador no se materialice, se solicita el cambio del nombre del indicador por "# de programas académicos con currículos actualizados/ Meta propuesta de programas académicos con currículos actualizados", el cual esta más alineado con las metas y el trabajo que se viene realizando desde la Vicerrectoría Académica acompañando a los programas académicos, para que estos actualicen sus currículos a la luz del PEI y la política académica curricular.</t>
  </si>
  <si>
    <t>Todos los programas deben actualizar los currículos a las luz del nuevo PEI. Sin embargo, el proceso de actualización de las propuestas curriculares depende de la voluntad del programa, los comités curriculares y, el  acompañamiento que sea requerido por cada uno al equipo de la Vicerrectoría Académica.</t>
  </si>
  <si>
    <t>La Vicerrectoría Académica y su equipo de renovación curricular  trabaja permanentemente acompañando a los programas que lo requieran y, en la construcción de lineamientos  para la comunidad universitaria, que orienten la construcción de propuestas curriculares de acuerdo con el PEI</t>
  </si>
  <si>
    <t>Se realizó al plan de desarrollo Institucional con corte al primer trimestre de la vigencia 2019, contando con un resultado general del 45.92%
Obetivo: 59.26%
Componente: 50.96%
Proyectos: 27.53%
Con corte a la fecha de reporte se cuenta con un avance satisfactorio acorde al parametro de cumplimiento para el periodo del primer trimestre</t>
  </si>
  <si>
    <t>N.a</t>
  </si>
  <si>
    <t>En los Comité de Sistema de Gerencia del PDI, que se realizan de manera trimestral  los indicadores que cuentan con un bajo cumplimiento acorde al periodo de reporte, actualmente se esta consolidado la presentación para el Comité</t>
  </si>
  <si>
    <t>Desde le sistema de información se están generando los reportes automáticos próximas a venserce , lo que permite estar recordando a las redes de trabajo las fecha de reporte</t>
  </si>
  <si>
    <t>Se realiza proceso de calidad de los reportes realizados a nivel de proyeCtos de manera mensual y en los tres niveles de gestión de manera trimestral , a la fecha se han realizado 5 proceso de calidad de información</t>
  </si>
  <si>
    <t xml:space="preserve">Se avanza en el proceso de autoevaluación con fines de Acreditación Institucional, bajo el cronograma y Plan de trabajo ajustado al 2019 y se desarrolla actualmente el proceso de seguimiento al Plan de Mejoramiento Institucional. </t>
  </si>
  <si>
    <t>A la espera de consolidar la información del informe anual para realizar el seguimiento, dadas las condiciones actuales del cierre del calendario académico y de las nuevas reformas para el sistema de seguimiento al Plan de Mejormiento Institucional.</t>
  </si>
  <si>
    <t xml:space="preserve">Han existido dificultades referidas a los cambios normativos en el Sistema de Aseguramiento de la Calidad durante el 2018 y el 2019. </t>
  </si>
  <si>
    <t>Se ajusta el cronograma del proceso de Autoevaluación con fines de Acreditación Institucional, de acuerdo a las nuevas variables que se dan en el contexto nacional frente a los Lineamientos para la acreditación.  Se anexa nuevo cronograma de plan de trabajo de autoevaluación institucional.</t>
  </si>
  <si>
    <t>A la fecha solo se han presentado 83 PQRS de las cuales sólo 1 fue contestado de manera extemporánea.</t>
  </si>
  <si>
    <t>En el transcurso de la vigencia no se han presentado auditorías.</t>
  </si>
  <si>
    <t>No se han presentado dificultades en el manejo del aplicativo</t>
  </si>
  <si>
    <t>Hasta la fecha no se han realizado capacitaciones a los responsables del manejo de las PQRS, en atención a que se están realizando ajustes y cambios al aplicativo.</t>
  </si>
  <si>
    <t>Los servicios que fueron autorizados para seguir funcionando son medicina general, odontología general, psicología, esterilización, antoconcepción hombres y mujers, prevención en salud bucodental, toma de muestras. Los servicios suspendidos fueron toma de citologías, inserción de DIU y se suspendieron dos espacios consultorios.</t>
  </si>
  <si>
    <t xml:space="preserve">Falta de una unidad especializada en aseguramieto de la calidad en salud en la Universidad. 
Para dar cumplimiento a  los estandares de habilitación se han presentado dificultades relacionadas con: demoras administrativas en algunos procesos relacionados con adquisición de equipos, insumos, insfraestructura y entregas relacionadas con la habilitación de los espacios </t>
  </si>
  <si>
    <t xml:space="preserve">Se realizó un plan de capacitación con los respectivos cronogramas </t>
  </si>
  <si>
    <t>Se realizó un simulacro de auditoria  de los servicios identificando cumplimiento de 100% en procesos prioritarios, infraestructura,  talento humano, historias clínicas, respecto a tecnologías se identificaron dificultades con el control de humedad en el cuarto de medicamentos por lo cual se buscó la asesoría de un experto en el tema y se definió la compra de un deshumidificador, la cual está en proceso de compras, también se identificó la necesidad de actualizar certificados de calibración de algunos equipos</t>
  </si>
  <si>
    <t>Plan de capacitacitación
El talento humano se encuentra capacitado para recibir visita de la secretaria de salud y generar un proceso continuo</t>
  </si>
  <si>
    <t xml:space="preserve">Se esta avanzando en el levantamiento de la información, a partir de las diferentes poblaciones identificadas </t>
  </si>
  <si>
    <t xml:space="preserve">Acceso y manejo del sistema de información para la solicitud de apoyos.
Adquisición y/o presentacion de documentacion que respalda o evidencia la solicitud 
</t>
  </si>
  <si>
    <t xml:space="preserve">No se tienen dificultades </t>
  </si>
  <si>
    <t xml:space="preserve">Para evidenciar mayores resultados frente al seguimiento bono de transporte </t>
  </si>
  <si>
    <t>La normatividad se encuentra en proceso de ser modificada a partir de  la implementación y resultados del pilotaje del  nuevo proceso de asignación de apoyos</t>
  </si>
  <si>
    <t>Se continuan las acciones sobre el buen uso del apoyo, tanto en las reuniones iniciales, como en los procesos de acompañamiento y de SSU.</t>
  </si>
  <si>
    <t>Actualmente se esta realizando el pilotaje a la nueva forma de asignar apoyo, el cual permite optimizar el tiempo requerido para el acompañamiento, seguimiento de avance del estudiante y visitas domiciliarias.
Así mismo a partir de la entrega de lo apoyos, aleatoriamente se realizaran segumiento de control al consumo de los apoyos.</t>
  </si>
  <si>
    <t>Dentro de lo planteado y a nivel general se da un desarrollo normal del indicador el cual mide los componentes de formacion para la vida, Gestion social, salud integral , gestion estrategica y PAI los cuales apuntan a la Calidad de Vida y retencion estudiantil</t>
  </si>
  <si>
    <t xml:space="preserve">Anormalidad academica del año 2018 la cual repercutio en el inicio de 2019 y genero que los indicadores en los primeros meses (enero febrero) fuera bajo </t>
  </si>
  <si>
    <t>Dificultades  para la generacion del compromiso contractual  entre la Universidad y las cooperativas para la entrega de recursos de 2018</t>
  </si>
  <si>
    <t xml:space="preserve">No se presentan dificultades </t>
  </si>
  <si>
    <t>Se realiza por los medios institucionales divulgación de las estrategias y programas del Bienestar Institucional  (campus informa- pagina de la Vicerrectoria de Responsabilidad Social y Bienestar Universitario- blog del Observatorio)</t>
  </si>
  <si>
    <t>De las 24 alianzas estratégicas caracterizadas de la universidad,23 están articuladas a través de proyectos específicos o proyectos del PDI</t>
  </si>
  <si>
    <t>N.A</t>
  </si>
  <si>
    <t>Se está haciendo seguimiento y reporte trimestral del indicador</t>
  </si>
  <si>
    <t xml:space="preserve">Actualmente se cuenta con 134 grupos de investigación registrados en la Vicerrectoría de Investigaciones, Innovación y Extensión de los cuales 84 son reconocidos por Colciencias. </t>
  </si>
  <si>
    <t xml:space="preserve">En el primer semestre de 2019 solo se han realizado las convocatorias para la financiación de libros y artículos. Los demás esfuerzos se están focalizando en el acompañamiento a los grupos de investigación para la presentación a la convocatoria 833 de 2018  de Colciencias para la medición y categorización de grupos. </t>
  </si>
  <si>
    <t xml:space="preserve">Los programas de formación se llevarán a cabo en el segundo semestre de 2019. Actualmente se han realizado un acompañamiento personalizado a cada uno de los grupos de investigación para apoyarlos en los temas relacionados al Cvlac y Gruplac. </t>
  </si>
  <si>
    <t xml:space="preserve">Se esta revisando nuevamente la resolución reglamentaria para realizar ajustes al misma según el nuevo contesto. </t>
  </si>
  <si>
    <t xml:space="preserve">En el primer semestre de 2019 se ha implementado la estrategia diseñada para la participación de los grupos de investigación de la Universidad a la convocatoria 833 de Colciencias para la medición y reconocimiento de Grupos. En dicha estrategia se establecieron la siguientes actividades: Revisión de los grupos de investigación, reunión con cada uno de los directores de los grupos de invetigación para la revisión de los resultados de la convoctoria del año 2017, se hizo un plan de trabajo para subsanar los requisitos que no se cumplieron y para el registro de los nuevos productos, se ha dado asesoría constante y se esta revisando nuevamene lo reportado antes de otorgar el aval intitucional. </t>
  </si>
  <si>
    <t xml:space="preserve">Para el segundo semestre del año, se espera dar apertura a las convocatorias para la financiación de proyectos de investigación, realizar programas de formación dirigidos a los investigadores, hacer el evento de apropiación social del conocimiento que permite  aportar productos a los grupos de investigación, entre otras actividades programadas. </t>
  </si>
  <si>
    <t xml:space="preserve">Se esta revisando la resolución reglamentaria para poder hacer los ajustes requeridos según las nuevas dinámicas del contexto. </t>
  </si>
  <si>
    <t xml:space="preserve">Las actividades realizadas alrededor de esta temática disminuyendo claramente el riesgo son: El ILEX continúa con sus actividades y se presenta una cifra de 1,664 estudiantes de una meta de 9.700, que se matricularon en cursos de inglés. Con corte a 31 de marzo de 2019 se cuenta con 1.856 participaciones en pruebas de clasificación en lengua inglesa, que corresponde a la totalidad de nuevos estudiantes que presentaron prueba durante el primer semestre de 2019.
Desde el ILEX se atendieron a 763 personas mediante la oferta de cursos de idiomas, pruebas y otros servicios. 
La estrategia Blended-Learning tiene a la fecha un avance de 30% sobre lo programado para el año. 
En coordinación con la Alianza Francesa de Pereira, se continúan los dos cursos de francés del grupo de becados de pregrado, que viene desde el 2016, con muy buena participación. 
Las Vicerrectorías administrativa y académica están en la planeación e inicio de actividades para el presente año en lo relacionado con el aprendizaje de lengua extranjera y en principio, continúan con sus planes de capacitación en inglés en el Colombo Americano y francés en la Alianza Francesa para los académicos, y en el ILEX para los administrativos. En este momento se encuentran 80m docentes (planta y transitorios) en cursos de idiomas: 69 en inglés, 11 en francés y 5 en alemán.
Adicionalmente, la Oficina de Relaciones Internacionales ya realizó los contactos para iniciar los procesos de participación en los programas de inmersión tanto de administrativos como de docentes. Se espera que en abril se tengan los seleccionados. En cuanto a la Vicerrectoría Académica, la institución destino es nuevamente Purdue University con el valor agregado de una agenda académica. 
</t>
  </si>
  <si>
    <t>En general no ha habido dificultades.</t>
  </si>
  <si>
    <t>Se vienen cumpliendo sin mayor dificultad,</t>
  </si>
  <si>
    <t xml:space="preserve">Está en etapa de planeación e implementación por parte de la Vicerrectoría Académica y Decanaturas. </t>
  </si>
  <si>
    <t xml:space="preserve">La Alta Dirección viene ejectundo sus estrategias a través de las Vicerrectorías Académica y Administartiva y Financiera, ILEX y Oficina de Relaciones Internacionales como se puede validar en el sistema de información del PDI. </t>
  </si>
  <si>
    <t xml:space="preserve">La Oficina de Relaciones Internacionales viene acompañando a decanos y profesores en diferentes planes para la internacionalización como se plasma en el sistema de información del PDI.  </t>
  </si>
  <si>
    <t>Mide el desarrollo de capacidades para la generación de conocimiento en la UTP que impacte positivamente la región. El proceso se desarrolla de acuerdo a lo considerado en las metas propuestas</t>
  </si>
  <si>
    <t>El proceso se registra de forma normal de acuerdo a lo solicitado</t>
  </si>
  <si>
    <t>Actualmente se desarrolla al proceso de acuerdo a lo estipulado</t>
  </si>
  <si>
    <t xml:space="preserve">La universidad a 30 de abril de 2019 presenta compromisos presupuestales de funcionamiento por valor de $88.795 Millones, de los cuales el 56.49% han sido atendidos con recursos de la Nación. </t>
  </si>
  <si>
    <t>Hasta el momento no se han presentado dificultados en el monitoreo que se realiza al componente Desarrollo Financiero.</t>
  </si>
  <si>
    <t>Hasta la fecha, no se han presentado dificultades en las proyecciones de presupuesto que se han realizado para la vigencia.</t>
  </si>
  <si>
    <t>Seguimiento trimestral que se realiza con el indicador del PDI que hace parte del proyecto Gestión Financiera, sobre las diferentes gestiones antes los órganos de gobierno, para la consecución de recursos adicionales para funcionamiento e inversión y sostenibilidad de los recursos existentes.</t>
  </si>
  <si>
    <t xml:space="preserve">A abril 30 de 2019 se tiene este avance en el Plan Operativo establecido para la presente vigencia en el Proyecto de Modernización Administrativa. 
Este resultado se ha obtenido a través de la realización de actividades como:
* Actualización de 145 Manuales de Funciones, que impactan a 323 personas, con los respectivos actos administrativos.
* Desarrollo de la etapa de análisis de empleos en las siguientes dependencias:
 Vicerrectoría Administrativa y Financiera, Biblioteca e Información Científica, Recursos Informáticos y Educativos, Rectoría (Comunicaciones), Vicerrectoría Académica, Relaciones Internacionales y Control Interno.
* Proceso de revisión y ajuste del Proyecto de Acuerdo de Estructura Organizacional. 
* Ajuste y aplicación de la metodología para la definición de la distribución interna de las dependencias
</t>
  </si>
  <si>
    <t>Ante el trámite de los actos administrativos relacionados con la adopción de manuales de funciones, se ha presentado demora en la firma por parte de Secretaría General y Rectoría, debido a la lectura de cada uno de los manuales de funciones, ante lo cual se hace seguimiento constante y aclaraciones a las que haya lugar. 
De igual manera, se realizan permanentemente revisiones al proyecto de Acuerdo de Estructura Organizacional con las instancias correspondientes y se efectúan los ajustes a que haya lugar, antes de ser presentado al Consejo Superior Universitario para su aprobación.</t>
  </si>
  <si>
    <t xml:space="preserve">La realización de la sensibilización sobre el proyecto de Modernización Administrativa a todo el equipo de trabajo de las dependencias que se intervienen, antes de iniciar el proceso de análisis de empleos, ha permitido que las personas conozcan sobre el proyecto y los objetivos del mismo, facilitando su participación. </t>
  </si>
  <si>
    <t xml:space="preserve">Al inicio de la vigencia se realizaron reuniones específicas con la Secretaría General y Jurídica, donde se aclararon y concertaron conceptos relacionados con la Estructura Organizacional y la forma de presentar el Acuerdo. Acciones similares se vienen realizando con el Vicerrector Administrativo para consolidar la propuesta final del Acuerdo. </t>
  </si>
  <si>
    <t xml:space="preserve">Se han revisado opciones de consultoría o asesoría en gestión del cambio, para facilitar los procesos que se generan desde el proyecto y por ende la toma de decisiones. Se solicitarán cotizaciones para ser analizadas con el Vicerrector.
De igual manera, se cuenta con asesoría por parte del DAFP para el análisis de los empleos. </t>
  </si>
  <si>
    <t>Con las alertas que se tienen dentro del sistema de información, se ha concientizado a los funcionarios sobre la realización de estas actividades fuera de su horario laboral.</t>
  </si>
  <si>
    <t>No se han presentado dificultades.</t>
  </si>
  <si>
    <t>No se han presentado dificultades con el aplicativo.</t>
  </si>
  <si>
    <t>Se incluyó dentro del sistema de información .</t>
  </si>
  <si>
    <t xml:space="preserve">Hasta la fecha no se ha requerido realizar la solicitud a control interno. </t>
  </si>
  <si>
    <t>Ya se encuentra en funcionamiento el sistema de información y el mismo no permite que se asignen labores durante el  horario laboral.</t>
  </si>
  <si>
    <t>Los proyectos ejecutados (proyectos especiales, contratos, convenios, ordenes de servicio) fueron ejecutados de una forma adecuada.</t>
  </si>
  <si>
    <t xml:space="preserve">Se han realizado y difuindido al interior de la oficina </t>
  </si>
  <si>
    <t>Para el primer semestre del año 2019 se debían afiliar 727 docentes catedráticos, y se afiliaron oportunamente 640. Según el calendario académico la contratacion de docentes de medicina debía quedar aprobada el 04 de abril de 2019 y se visualizó hasta el lunes 08 de abril, por lo tanto solo hasta este momento se logró inciar con la afiliacion a seguridad social de los 87 docentes restantes.</t>
  </si>
  <si>
    <t>No cumplimiento del calendario académico por parte de la Vicerectoría Académica</t>
  </si>
  <si>
    <t>No cumplimiento del calendario de nómina según la Resolución N° 2319 de Políticas de nomina.</t>
  </si>
  <si>
    <t>Se envió oficio a todas las Entidades Promotoras de Salud el 18 de marzo, se obtuvo acompañamiento y disponibilidad por parte de los asesores.</t>
  </si>
  <si>
    <t>Resolución de políticas de nómina N° 2319 del año 2012, se encuentra pendiente para aprobación nueva resolución de políticas de nomina.</t>
  </si>
  <si>
    <t>Oficios N°01-132-186 al 192</t>
  </si>
  <si>
    <t>Al 30 de abril  no se tienen ninguna sanción realizad a algún funcionario de gestión financiera por temas de corrupción</t>
  </si>
  <si>
    <t xml:space="preserve">Al 30 de abril se han realizado actualizaciones a aglunos procedimientos de Gestión de presupuesto tales como:
134-PRS-03, 134-PRS-04, 134-PRS-05, 134-PRS-10 y 134-PRS-11
</t>
  </si>
  <si>
    <t>Faltan algunos procedimientos por actuaizar e incluir</t>
  </si>
  <si>
    <t xml:space="preserve">El índice de variación es de 2,84, teniendo encuenta que las actividades registradas en el año 2017 fueron 810 y  en el año  2018 fueron 3117.
 Lo anterior, permite concluir que se ha aumentado el registro de todo lo relacionado a extensión en la Universidad Tecnológica de Pereira y que las acciones implementadas (Seguimiento y control) han sido efectivas. </t>
  </si>
  <si>
    <t xml:space="preserve">1.  Desactualización del acuerdo de extensión. 
2.  Proceso de socialización y aprobación de la actualización del acuerdo de extensión. </t>
  </si>
  <si>
    <t xml:space="preserve">1. Generación de cultura de registro por parte de los responsables de las actividades de extensión. </t>
  </si>
  <si>
    <t xml:space="preserve">Se han diseñado procedimientos e instructivos con base en el Acuerdo de  Extensión, los cuales han sido socializados con los decanos y docentes.  Se esta a la espera del nuevo acuerdo firmado por el Consejo Superior, para dar inicio a la etapa de implementación. </t>
  </si>
  <si>
    <t xml:space="preserve">Se esta realizando seguimiento períodico al registro y control de las actividades de extensión. </t>
  </si>
  <si>
    <t>No se ha evidenciado presentaciones extemporaneas en la contratación.</t>
  </si>
  <si>
    <t>Informar a la dependencia solicitante para que subsane los documentos requeridos en la gestión de la contratación</t>
  </si>
  <si>
    <t>Dar trámite a los documentos presentados y que han sido subsanados</t>
  </si>
  <si>
    <t>Abogado encargado del proceso contractual</t>
  </si>
  <si>
    <t>NO EXISTE</t>
  </si>
  <si>
    <t>La Oficina Jurídica está en socialización del nuevo aplicativo de contratación en las dependencias, con el fin de facilitar su implementación.</t>
  </si>
  <si>
    <t>En la medida que muchas dependencias no acogen  la directriz de acoger los plazos establecidos en la Oficina de Gestión de la Contratación.</t>
  </si>
  <si>
    <r>
      <t>Los Riesgos</t>
    </r>
    <r>
      <rPr>
        <b/>
        <sz val="9"/>
        <rFont val="Arial"/>
        <family val="2"/>
      </rPr>
      <t xml:space="preserve"> 4 </t>
    </r>
    <r>
      <rPr>
        <sz val="9"/>
        <rFont val="Arial"/>
        <family val="2"/>
      </rPr>
      <t xml:space="preserve"> y</t>
    </r>
    <r>
      <rPr>
        <b/>
        <sz val="9"/>
        <rFont val="Arial"/>
        <family val="2"/>
      </rPr>
      <t xml:space="preserve"> 21</t>
    </r>
    <r>
      <rPr>
        <sz val="9"/>
        <rFont val="Arial"/>
        <family val="2"/>
      </rPr>
      <t xml:space="preserve"> de la VIIE una vez revisados por los responsables el día (22/05/2019), son incorporados al Mapa de Riesgos Institucional.</t>
    </r>
  </si>
  <si>
    <t>Hasta el momento no se han requerido rectificaciones de la universidad ni de un medio externo, debido a que hemos trabajado por afianzar los lazos con los medios de comunicación y los diferentes grupos de interés.</t>
  </si>
  <si>
    <t>No se ha presentado dificultad.</t>
  </si>
  <si>
    <t>Los criterios ya están redactados y apropiados por el equipo de trabajo, además se ha socializado con los actores que  utilizan los medios institucionales, como oportunidad de mejora están en proceso de revisión por el Sistema Integral de Gestión para institucionalizarlo.</t>
  </si>
  <si>
    <t>Esta es una actividad permanente. El vocero oficial es el señor Rector y él delega a quien corresponda según el tema a tratar  Se sugieren talleres de capacitación en comunicación verbal y no verbal para los voceros oficiales de la institución.</t>
  </si>
  <si>
    <r>
      <rPr>
        <b/>
        <sz val="9"/>
        <rFont val="Arial"/>
        <family val="2"/>
      </rPr>
      <t>Nota:</t>
    </r>
    <r>
      <rPr>
        <sz val="9"/>
        <rFont val="Arial"/>
        <family val="2"/>
      </rPr>
      <t xml:space="preserve"> El riesgo </t>
    </r>
    <r>
      <rPr>
        <b/>
        <sz val="9"/>
        <rFont val="Arial"/>
        <family val="2"/>
      </rPr>
      <t>18</t>
    </r>
    <r>
      <rPr>
        <sz val="9"/>
        <rFont val="Arial"/>
        <family val="2"/>
      </rPr>
      <t xml:space="preserve"> será incorporado una vez se analicen con los responsables de esta Dependencia, de acuerdo a la solicitud del Comité Institucional de Control Interno, en el acta No. 3 del 04/03/2019.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</si>
</sst>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sz val="7"/>
      <name val="Arial"/>
      <family val="2"/>
    </font>
    <font>
      <b/>
      <sz val="7"/>
      <name val="Arial"/>
      <family val="2"/>
    </font>
    <font>
      <b/>
      <sz val="10"/>
      <color theme="1"/>
      <name val="Arial"/>
      <family val="2"/>
    </font>
    <font>
      <sz val="7"/>
      <color theme="1"/>
      <name val="Calibri"/>
      <family val="2"/>
      <scheme val="minor"/>
    </font>
    <font>
      <sz val="8"/>
      <color indexed="8"/>
      <name val="Arial"/>
      <family val="2"/>
    </font>
    <font>
      <b/>
      <sz val="9"/>
      <name val="Arial"/>
      <family val="2"/>
    </font>
    <font>
      <b/>
      <sz val="7"/>
      <color theme="1"/>
      <name val="Calibri"/>
      <family val="2"/>
      <scheme val="minor"/>
    </font>
    <font>
      <sz val="9"/>
      <color theme="1"/>
      <name val="Calibri"/>
      <family val="2"/>
      <scheme val="minor"/>
    </font>
    <font>
      <b/>
      <sz val="7"/>
      <color theme="1"/>
      <name val="Arial"/>
      <family val="2"/>
    </font>
    <font>
      <sz val="7"/>
      <color theme="1"/>
      <name val="Arial"/>
      <family val="2"/>
    </font>
    <font>
      <u/>
      <sz val="10"/>
      <color theme="10"/>
      <name val="Arial"/>
      <family val="2"/>
    </font>
    <font>
      <b/>
      <sz val="9"/>
      <color theme="1"/>
      <name val="Calibri"/>
      <family val="2"/>
      <scheme val="minor"/>
    </font>
    <font>
      <b/>
      <sz val="9"/>
      <name val="Calibri"/>
      <family val="2"/>
    </font>
  </fonts>
  <fills count="1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6" fillId="0" borderId="0" applyFont="0" applyFill="0" applyBorder="0" applyAlignment="0" applyProtection="0"/>
    <xf numFmtId="9" fontId="4" fillId="0" borderId="0" applyFont="0" applyFill="0" applyBorder="0" applyAlignment="0" applyProtection="0"/>
    <xf numFmtId="0" fontId="40" fillId="0" borderId="0" applyNumberFormat="0" applyFill="0" applyBorder="0" applyAlignment="0" applyProtection="0"/>
  </cellStyleXfs>
  <cellXfs count="538">
    <xf numFmtId="0" fontId="0" fillId="0" borderId="0" xfId="0"/>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1" fillId="2" borderId="0" xfId="0" applyFont="1" applyFill="1" applyAlignment="1" applyProtection="1">
      <alignment horizontal="center" vertical="center" wrapText="1"/>
    </xf>
    <xf numFmtId="0" fontId="1" fillId="2" borderId="25" xfId="0" applyFont="1" applyFill="1" applyBorder="1" applyAlignment="1" applyProtection="1">
      <alignment horizontal="center" vertical="center" wrapText="1"/>
    </xf>
    <xf numFmtId="0" fontId="4" fillId="0" borderId="0" xfId="0" applyFont="1"/>
    <xf numFmtId="0" fontId="14" fillId="2" borderId="0"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0" borderId="25"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7" xfId="0" applyFont="1" applyBorder="1"/>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16" fillId="0" borderId="0" xfId="0" applyFont="1" applyAlignment="1">
      <alignment horizontal="center"/>
    </xf>
    <xf numFmtId="0" fontId="16" fillId="0" borderId="0" xfId="0" applyFont="1"/>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8" fillId="0" borderId="0" xfId="0" applyFont="1" applyBorder="1" applyAlignment="1">
      <alignment horizontal="center" vertical="center" wrapText="1"/>
    </xf>
    <xf numFmtId="0" fontId="18" fillId="0" borderId="24" xfId="0" applyFont="1" applyBorder="1" applyAlignment="1">
      <alignment horizontal="center" vertical="top" wrapText="1"/>
    </xf>
    <xf numFmtId="0" fontId="0" fillId="10" borderId="0" xfId="0" applyFill="1" applyAlignment="1">
      <alignment horizontal="center"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8" fillId="0" borderId="0" xfId="0" applyFont="1" applyBorder="1" applyAlignment="1">
      <alignment horizontal="left" vertical="top" wrapText="1"/>
    </xf>
    <xf numFmtId="0" fontId="12" fillId="0" borderId="4" xfId="0" applyFont="1" applyBorder="1" applyAlignment="1">
      <alignment horizontal="center" vertical="top" wrapText="1"/>
    </xf>
    <xf numFmtId="0" fontId="20" fillId="2" borderId="0" xfId="0" applyFont="1" applyFill="1" applyBorder="1" applyAlignment="1" applyProtection="1">
      <alignment horizontal="center" vertical="center" wrapText="1"/>
    </xf>
    <xf numFmtId="0" fontId="12" fillId="0" borderId="0" xfId="0" applyFont="1" applyFill="1" applyBorder="1" applyAlignment="1">
      <alignment vertical="top" wrapText="1"/>
    </xf>
    <xf numFmtId="0" fontId="30" fillId="12"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3" fillId="1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2" fillId="10" borderId="0" xfId="0" applyFont="1" applyFill="1" applyBorder="1" applyAlignment="1">
      <alignment horizontal="center" vertical="center" textRotation="90" wrapText="1"/>
    </xf>
    <xf numFmtId="0" fontId="34"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0" fillId="10" borderId="0" xfId="0" applyFill="1" applyBorder="1"/>
    <xf numFmtId="0" fontId="2"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8" fillId="0" borderId="0" xfId="0" applyFont="1" applyFill="1" applyBorder="1" applyAlignment="1">
      <alignment vertical="center" textRotation="90"/>
    </xf>
    <xf numFmtId="0" fontId="16" fillId="0" borderId="0" xfId="0" applyFont="1" applyFill="1" applyBorder="1" applyAlignment="1">
      <alignment vertical="center"/>
    </xf>
    <xf numFmtId="0" fontId="20" fillId="0" borderId="0" xfId="0" applyFont="1" applyFill="1" applyBorder="1" applyAlignment="1">
      <alignment vertical="center" wrapText="1"/>
    </xf>
    <xf numFmtId="0" fontId="3"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8" fillId="8" borderId="33"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vertical="center" wrapText="1"/>
    </xf>
    <xf numFmtId="0" fontId="28" fillId="4" borderId="43"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28" fillId="6" borderId="43"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19" fillId="0" borderId="0" xfId="0" applyFont="1" applyBorder="1" applyAlignment="1" applyProtection="1">
      <alignment horizontal="right" vertical="top"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3"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20" fillId="2" borderId="4" xfId="0" applyFont="1" applyFill="1" applyBorder="1" applyAlignment="1" applyProtection="1">
      <alignment horizontal="center" vertical="center" wrapText="1"/>
    </xf>
    <xf numFmtId="0" fontId="19" fillId="0" borderId="0" xfId="0" applyFont="1" applyFill="1" applyBorder="1" applyAlignment="1" applyProtection="1">
      <alignment horizontal="right" vertical="top" wrapText="1"/>
    </xf>
    <xf numFmtId="0" fontId="20" fillId="0" borderId="0" xfId="0" applyFont="1" applyFill="1" applyBorder="1" applyAlignment="1" applyProtection="1">
      <alignment horizontal="center" vertical="top" wrapText="1"/>
    </xf>
    <xf numFmtId="0" fontId="19" fillId="0" borderId="27" xfId="0" applyFont="1" applyBorder="1" applyAlignment="1" applyProtection="1">
      <alignment horizontal="right" vertical="center" wrapText="1"/>
    </xf>
    <xf numFmtId="0" fontId="20" fillId="0" borderId="25" xfId="0" applyFont="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2" borderId="3" xfId="0" applyFont="1" applyFill="1" applyBorder="1" applyAlignment="1" applyProtection="1">
      <alignment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3" fillId="2" borderId="4" xfId="0" applyFont="1" applyFill="1" applyBorder="1" applyAlignment="1" applyProtection="1">
      <alignment vertical="center"/>
    </xf>
    <xf numFmtId="0" fontId="19" fillId="0" borderId="27" xfId="0" applyFont="1" applyBorder="1" applyAlignment="1" applyProtection="1">
      <alignment horizontal="right" vertical="top" wrapText="1"/>
    </xf>
    <xf numFmtId="0" fontId="20" fillId="0" borderId="25" xfId="0" applyFont="1" applyBorder="1" applyAlignment="1" applyProtection="1">
      <alignment horizontal="center" vertical="top" wrapText="1"/>
    </xf>
    <xf numFmtId="0" fontId="14" fillId="2" borderId="8" xfId="0" applyFont="1" applyFill="1" applyBorder="1" applyAlignment="1" applyProtection="1">
      <alignment horizontal="center" vertical="center" wrapText="1"/>
    </xf>
    <xf numFmtId="0" fontId="19" fillId="0" borderId="3" xfId="0" applyFont="1" applyBorder="1" applyAlignment="1" applyProtection="1">
      <alignment horizontal="right" vertical="top"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9" fillId="0" borderId="4" xfId="0" applyFont="1" applyBorder="1" applyAlignment="1" applyProtection="1">
      <alignment horizontal="right" vertical="top" wrapText="1"/>
    </xf>
    <xf numFmtId="0" fontId="14" fillId="2" borderId="2"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2" borderId="1" xfId="0" applyFont="1" applyFill="1" applyBorder="1" applyAlignment="1" applyProtection="1">
      <alignment horizontal="center" vertical="top" wrapText="1"/>
    </xf>
    <xf numFmtId="0" fontId="14" fillId="2" borderId="2" xfId="0" applyFont="1" applyFill="1" applyBorder="1" applyAlignment="1" applyProtection="1">
      <alignment vertical="center" wrapText="1"/>
      <protection hidden="1"/>
    </xf>
    <xf numFmtId="0" fontId="21" fillId="2" borderId="3"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1"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protection hidden="1"/>
    </xf>
    <xf numFmtId="0" fontId="19" fillId="9" borderId="14" xfId="0" applyFont="1" applyFill="1" applyBorder="1" applyAlignment="1" applyProtection="1">
      <alignment horizontal="center" vertical="center" wrapText="1"/>
    </xf>
    <xf numFmtId="0" fontId="36" fillId="9" borderId="14" xfId="0" applyFont="1" applyFill="1" applyBorder="1" applyAlignment="1" applyProtection="1">
      <alignment horizontal="center" vertical="center" wrapText="1"/>
    </xf>
    <xf numFmtId="0" fontId="33" fillId="2" borderId="3"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14" fontId="37" fillId="10" borderId="1" xfId="0" applyNumberFormat="1"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14" fontId="37" fillId="2" borderId="2" xfId="0" applyNumberFormat="1" applyFont="1" applyFill="1" applyBorder="1" applyAlignment="1" applyProtection="1">
      <alignment horizontal="center" vertical="center" wrapText="1"/>
    </xf>
    <xf numFmtId="0" fontId="30" fillId="2" borderId="0" xfId="0" applyFont="1" applyFill="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38"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39" fillId="2"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12" fillId="0" borderId="0" xfId="0" applyFont="1" applyBorder="1" applyAlignment="1" applyProtection="1">
      <alignment vertical="center" wrapText="1"/>
    </xf>
    <xf numFmtId="0" fontId="14" fillId="2" borderId="38" xfId="0" applyFont="1" applyFill="1" applyBorder="1" applyAlignment="1" applyProtection="1">
      <alignment horizontal="center" vertical="center" wrapText="1"/>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15" fillId="9" borderId="14"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9" fillId="10" borderId="18" xfId="0" applyFont="1" applyFill="1" applyBorder="1" applyAlignment="1" applyProtection="1">
      <alignment horizontal="right" vertical="top" wrapText="1"/>
    </xf>
    <xf numFmtId="0" fontId="20" fillId="10" borderId="19" xfId="0" applyFont="1" applyFill="1" applyBorder="1" applyAlignment="1" applyProtection="1">
      <alignment horizontal="center" vertical="top" wrapText="1"/>
    </xf>
    <xf numFmtId="0" fontId="19" fillId="10" borderId="2" xfId="0" applyFont="1" applyFill="1" applyBorder="1" applyAlignment="1" applyProtection="1">
      <alignment horizontal="right" vertical="top" wrapText="1"/>
    </xf>
    <xf numFmtId="0" fontId="20" fillId="10" borderId="13" xfId="0" applyFont="1" applyFill="1" applyBorder="1" applyAlignment="1" applyProtection="1">
      <alignment horizontal="center" vertical="top" wrapText="1"/>
    </xf>
    <xf numFmtId="14" fontId="20" fillId="10" borderId="13" xfId="0" quotePrefix="1" applyNumberFormat="1" applyFont="1" applyFill="1" applyBorder="1" applyAlignment="1" applyProtection="1">
      <alignment horizontal="center" vertical="top" wrapText="1"/>
    </xf>
    <xf numFmtId="0" fontId="19" fillId="10" borderId="14" xfId="0" applyFont="1" applyFill="1" applyBorder="1" applyAlignment="1" applyProtection="1">
      <alignment horizontal="right" vertical="top" wrapText="1"/>
    </xf>
    <xf numFmtId="0" fontId="20" fillId="10" borderId="35" xfId="0" applyFont="1" applyFill="1" applyBorder="1" applyAlignment="1" applyProtection="1">
      <alignment horizontal="center" vertical="top" wrapText="1"/>
    </xf>
    <xf numFmtId="0" fontId="14" fillId="2" borderId="1"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1" fillId="9" borderId="14" xfId="0" applyFont="1" applyFill="1" applyBorder="1" applyAlignment="1" applyProtection="1">
      <alignment horizontal="center" vertical="center" wrapText="1"/>
    </xf>
    <xf numFmtId="0" fontId="35" fillId="2" borderId="0" xfId="0" applyFont="1" applyFill="1" applyAlignment="1" applyProtection="1">
      <alignment horizontal="center" vertical="center" wrapText="1"/>
    </xf>
    <xf numFmtId="14" fontId="20" fillId="2" borderId="2" xfId="0" applyNumberFormat="1" applyFont="1" applyFill="1" applyBorder="1" applyAlignment="1" applyProtection="1">
      <alignment horizontal="center" vertical="center" wrapText="1"/>
      <protection locked="0"/>
    </xf>
    <xf numFmtId="0" fontId="20" fillId="9" borderId="35" xfId="0" applyFont="1" applyFill="1" applyBorder="1" applyAlignment="1" applyProtection="1">
      <alignment horizontal="center" vertical="center" wrapText="1"/>
    </xf>
    <xf numFmtId="0" fontId="14" fillId="0" borderId="2" xfId="0" applyFont="1" applyFill="1" applyBorder="1" applyAlignment="1" applyProtection="1">
      <alignment vertical="center" wrapText="1"/>
    </xf>
    <xf numFmtId="0" fontId="14" fillId="0" borderId="2" xfId="0" applyFont="1" applyFill="1" applyBorder="1" applyAlignment="1" applyProtection="1">
      <alignment vertical="center" wrapText="1"/>
      <protection hidden="1"/>
    </xf>
    <xf numFmtId="0" fontId="30"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2" fillId="2" borderId="0" xfId="0" applyFont="1" applyFill="1" applyAlignment="1" applyProtection="1">
      <alignment horizontal="center" vertical="center" wrapText="1"/>
    </xf>
    <xf numFmtId="0" fontId="14" fillId="2" borderId="1"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4" fontId="14" fillId="2" borderId="2"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vertical="center" wrapText="1"/>
      <protection locked="0"/>
    </xf>
    <xf numFmtId="0" fontId="12" fillId="2" borderId="2" xfId="0" applyFont="1" applyFill="1" applyBorder="1" applyAlignment="1" applyProtection="1">
      <alignment horizontal="left" vertical="center" wrapText="1"/>
      <protection locked="0"/>
    </xf>
    <xf numFmtId="0" fontId="35" fillId="2" borderId="0" xfId="0" applyFont="1" applyFill="1" applyAlignment="1" applyProtection="1">
      <alignment horizontal="center" vertical="center"/>
    </xf>
    <xf numFmtId="0" fontId="42" fillId="0" borderId="0" xfId="0" applyFont="1" applyAlignment="1" applyProtection="1">
      <alignment vertical="center"/>
    </xf>
    <xf numFmtId="0" fontId="21"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wrapText="1"/>
    </xf>
    <xf numFmtId="0" fontId="21" fillId="2" borderId="0" xfId="0" applyFont="1" applyFill="1" applyAlignment="1" applyProtection="1">
      <alignment horizontal="center" vertical="center" wrapText="1"/>
    </xf>
    <xf numFmtId="0" fontId="41" fillId="0" borderId="2" xfId="0" applyFont="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wrapText="1"/>
    </xf>
    <xf numFmtId="0" fontId="2" fillId="15" borderId="14" xfId="0" applyFont="1" applyFill="1" applyBorder="1" applyAlignment="1" applyProtection="1">
      <alignment horizontal="center" vertical="center" wrapText="1"/>
    </xf>
    <xf numFmtId="0" fontId="31" fillId="15" borderId="14" xfId="0" applyFont="1" applyFill="1" applyBorder="1" applyAlignment="1" applyProtection="1">
      <alignment horizontal="center" vertical="center" wrapText="1"/>
    </xf>
    <xf numFmtId="0" fontId="31" fillId="15" borderId="45" xfId="0" applyFont="1" applyFill="1" applyBorder="1" applyAlignment="1" applyProtection="1">
      <alignment horizontal="center" vertical="center" wrapText="1"/>
    </xf>
    <xf numFmtId="0" fontId="35" fillId="15" borderId="14" xfId="0" applyFont="1" applyFill="1" applyBorder="1" applyAlignment="1" applyProtection="1">
      <alignment horizontal="center" vertical="center" wrapText="1"/>
    </xf>
    <xf numFmtId="0" fontId="2" fillId="15" borderId="35"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14" fontId="37" fillId="0" borderId="2" xfId="0" applyNumberFormat="1"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14" fillId="4" borderId="0" xfId="0" applyFont="1" applyFill="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0" xfId="0" applyFont="1" applyFill="1" applyAlignment="1" applyProtection="1">
      <alignment horizontal="center" vertical="center" wrapText="1"/>
    </xf>
    <xf numFmtId="0" fontId="18" fillId="2" borderId="0" xfId="0" applyFont="1" applyFill="1" applyAlignment="1" applyProtection="1">
      <alignment horizontal="center" vertical="center" wrapText="1"/>
    </xf>
    <xf numFmtId="0" fontId="20" fillId="0" borderId="13"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41" fillId="0" borderId="46" xfId="0" applyFont="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35" fillId="7"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xf>
    <xf numFmtId="0" fontId="41" fillId="0" borderId="2" xfId="0" applyFont="1" applyFill="1" applyBorder="1" applyAlignment="1" applyProtection="1">
      <alignment horizontal="center"/>
    </xf>
    <xf numFmtId="0" fontId="35" fillId="0" borderId="2" xfId="0" applyFont="1" applyFill="1" applyBorder="1" applyAlignment="1" applyProtection="1">
      <alignment horizontal="center" vertical="center"/>
    </xf>
    <xf numFmtId="0" fontId="31" fillId="2" borderId="2"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25" fillId="2" borderId="0" xfId="0" applyFont="1" applyFill="1" applyAlignment="1" applyProtection="1">
      <alignment horizontal="center" vertical="center" wrapText="1"/>
    </xf>
    <xf numFmtId="0" fontId="26" fillId="2" borderId="0" xfId="0" applyFont="1" applyFill="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21"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1" fillId="10" borderId="0" xfId="0" applyFont="1" applyFill="1" applyBorder="1" applyAlignment="1" applyProtection="1">
      <alignment horizontal="center" vertical="center" wrapText="1"/>
    </xf>
    <xf numFmtId="0" fontId="2" fillId="10" borderId="0" xfId="0" applyFont="1" applyFill="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2" fillId="2" borderId="2"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hidden="1"/>
    </xf>
    <xf numFmtId="0" fontId="20" fillId="0"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xf>
    <xf numFmtId="0" fontId="14" fillId="10" borderId="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xf>
    <xf numFmtId="0" fontId="14" fillId="10" borderId="2" xfId="0" applyFont="1" applyFill="1" applyBorder="1" applyAlignment="1" applyProtection="1">
      <alignment vertical="center" wrapText="1"/>
    </xf>
    <xf numFmtId="0" fontId="14" fillId="10" borderId="2" xfId="0" applyFont="1" applyFill="1" applyBorder="1" applyAlignment="1" applyProtection="1">
      <alignment vertical="center" wrapText="1"/>
      <protection hidden="1"/>
    </xf>
    <xf numFmtId="0" fontId="12" fillId="10" borderId="2" xfId="0" applyFont="1" applyFill="1" applyBorder="1" applyAlignment="1" applyProtection="1">
      <alignment horizontal="center" vertical="center" wrapText="1"/>
    </xf>
    <xf numFmtId="0" fontId="37" fillId="10" borderId="2" xfId="0" applyFont="1" applyFill="1" applyBorder="1" applyAlignment="1" applyProtection="1">
      <alignment horizontal="center" vertical="center" wrapText="1"/>
    </xf>
    <xf numFmtId="0" fontId="30" fillId="10" borderId="0" xfId="0" applyFont="1" applyFill="1" applyAlignment="1" applyProtection="1">
      <alignment horizontal="center" vertical="center" wrapText="1"/>
    </xf>
    <xf numFmtId="0" fontId="1" fillId="10" borderId="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40" fillId="5" borderId="2" xfId="3"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pplyProtection="1">
      <alignment horizontal="center" vertical="center" wrapText="1"/>
    </xf>
    <xf numFmtId="0" fontId="31" fillId="2" borderId="2"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5" fillId="2" borderId="11" xfId="0" applyFont="1" applyFill="1" applyBorder="1" applyAlignment="1" applyProtection="1">
      <alignment horizontal="center" vertical="center" wrapText="1"/>
      <protection locked="0"/>
    </xf>
    <xf numFmtId="49" fontId="14" fillId="2" borderId="2" xfId="0" applyNumberFormat="1"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1" fillId="3" borderId="37"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xf numFmtId="0" fontId="21" fillId="10" borderId="37" xfId="0" applyFont="1" applyFill="1" applyBorder="1" applyAlignment="1" applyProtection="1">
      <alignment horizontal="center" vertical="center" wrapText="1"/>
    </xf>
    <xf numFmtId="0" fontId="21" fillId="10" borderId="15"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31" fillId="15" borderId="47" xfId="0" applyFont="1" applyFill="1" applyBorder="1" applyAlignment="1" applyProtection="1">
      <alignment horizontal="center" vertical="center" wrapText="1"/>
    </xf>
    <xf numFmtId="0" fontId="31" fillId="15" borderId="48" xfId="0" applyFont="1" applyFill="1" applyBorder="1" applyAlignment="1" applyProtection="1">
      <alignment horizontal="center" vertical="center" wrapText="1"/>
    </xf>
    <xf numFmtId="0" fontId="14" fillId="2" borderId="5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14" fillId="2" borderId="50"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31" fillId="15" borderId="18" xfId="0" applyFont="1" applyFill="1" applyBorder="1" applyAlignment="1" applyProtection="1">
      <alignment horizontal="center" vertical="center" wrapText="1"/>
    </xf>
    <xf numFmtId="0" fontId="31" fillId="15" borderId="44" xfId="0" applyFont="1" applyFill="1" applyBorder="1" applyAlignment="1" applyProtection="1">
      <alignment horizontal="center" vertical="center" wrapText="1"/>
    </xf>
    <xf numFmtId="0" fontId="31" fillId="15" borderId="16"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14" fillId="10" borderId="2" xfId="0" applyFont="1" applyFill="1" applyBorder="1" applyAlignment="1" applyProtection="1">
      <alignment horizontal="center" vertical="center" wrapText="1"/>
    </xf>
    <xf numFmtId="0" fontId="14" fillId="10" borderId="51" xfId="0" applyFont="1" applyFill="1" applyBorder="1" applyAlignment="1" applyProtection="1">
      <alignment horizontal="center" vertical="center" wrapText="1"/>
    </xf>
    <xf numFmtId="0" fontId="14" fillId="10" borderId="31" xfId="0" applyFont="1" applyFill="1" applyBorder="1" applyAlignment="1" applyProtection="1">
      <alignment horizontal="center" vertical="center" wrapText="1"/>
    </xf>
    <xf numFmtId="0" fontId="14" fillId="10" borderId="10" xfId="0" applyFont="1" applyFill="1" applyBorder="1" applyAlignment="1" applyProtection="1">
      <alignment horizontal="center" vertical="center" wrapText="1"/>
    </xf>
    <xf numFmtId="0" fontId="14" fillId="10" borderId="2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35" fillId="15" borderId="52" xfId="0" applyFont="1" applyFill="1" applyBorder="1" applyAlignment="1" applyProtection="1">
      <alignment horizontal="center" vertical="center" wrapText="1"/>
    </xf>
    <xf numFmtId="0" fontId="35" fillId="15" borderId="53" xfId="0" applyFont="1" applyFill="1" applyBorder="1" applyAlignment="1" applyProtection="1">
      <alignment horizontal="center" vertical="center" wrapText="1"/>
    </xf>
    <xf numFmtId="0" fontId="31" fillId="15" borderId="8" xfId="0" applyFont="1" applyFill="1" applyBorder="1" applyAlignment="1" applyProtection="1">
      <alignment horizontal="center" vertical="center" wrapText="1"/>
    </xf>
    <xf numFmtId="0" fontId="31" fillId="15" borderId="3" xfId="0" applyFont="1" applyFill="1" applyBorder="1" applyAlignment="1" applyProtection="1">
      <alignment horizontal="center" vertical="center" wrapText="1"/>
    </xf>
    <xf numFmtId="0" fontId="31" fillId="15" borderId="23"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 fillId="10" borderId="11"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14" fillId="10" borderId="2"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5" fillId="9" borderId="18"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xf>
    <xf numFmtId="0" fontId="15" fillId="9" borderId="14" xfId="0" applyFont="1" applyFill="1" applyBorder="1" applyAlignment="1" applyProtection="1">
      <alignment horizontal="center" vertical="center" wrapText="1"/>
    </xf>
    <xf numFmtId="0" fontId="19" fillId="9" borderId="18" xfId="0" applyFont="1" applyFill="1" applyBorder="1" applyAlignment="1" applyProtection="1">
      <alignment horizontal="center" vertical="center" wrapText="1"/>
    </xf>
    <xf numFmtId="0" fontId="19" fillId="9" borderId="19"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14" fillId="10" borderId="38" xfId="0" applyFont="1" applyFill="1" applyBorder="1" applyAlignment="1" applyProtection="1">
      <alignment horizontal="center" vertical="center" wrapText="1"/>
    </xf>
    <xf numFmtId="0" fontId="14" fillId="10" borderId="13"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16"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 fillId="2" borderId="0" xfId="0" applyFont="1" applyFill="1" applyAlignment="1" applyProtection="1">
      <alignment horizontal="left" vertical="center" wrapText="1"/>
    </xf>
    <xf numFmtId="0" fontId="14" fillId="2" borderId="36" xfId="0" applyFont="1" applyFill="1" applyBorder="1" applyAlignment="1" applyProtection="1">
      <alignment horizontal="center" vertical="center" wrapText="1"/>
    </xf>
    <xf numFmtId="0" fontId="14" fillId="2" borderId="46" xfId="0"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54"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1" xfId="2" applyNumberFormat="1" applyFont="1" applyFill="1" applyBorder="1" applyAlignment="1" applyProtection="1">
      <alignment horizontal="center" vertical="center" wrapText="1"/>
    </xf>
    <xf numFmtId="0" fontId="14" fillId="5" borderId="2" xfId="2" applyNumberFormat="1" applyFont="1" applyFill="1" applyBorder="1" applyAlignment="1" applyProtection="1">
      <alignment horizontal="center" vertical="center" wrapText="1"/>
    </xf>
    <xf numFmtId="9" fontId="14" fillId="5" borderId="1" xfId="2" applyNumberFormat="1" applyFont="1" applyFill="1" applyBorder="1" applyAlignment="1" applyProtection="1">
      <alignment horizontal="center" vertical="center" wrapText="1"/>
      <protection locked="0"/>
    </xf>
    <xf numFmtId="0" fontId="14" fillId="5" borderId="2" xfId="2" applyNumberFormat="1" applyFont="1" applyFill="1" applyBorder="1" applyAlignment="1" applyProtection="1">
      <alignment horizontal="center" vertical="center" wrapText="1"/>
      <protection locked="0"/>
    </xf>
    <xf numFmtId="0" fontId="14" fillId="5" borderId="1" xfId="2" applyNumberFormat="1" applyFont="1" applyFill="1" applyBorder="1" applyAlignment="1" applyProtection="1">
      <alignment horizontal="center" vertical="center" wrapText="1"/>
      <protection locked="0"/>
    </xf>
    <xf numFmtId="10" fontId="14" fillId="5" borderId="1" xfId="2" applyNumberFormat="1"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9" fontId="14" fillId="5" borderId="2" xfId="0" applyNumberFormat="1"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xf>
    <xf numFmtId="0" fontId="2" fillId="10" borderId="0" xfId="0" applyFont="1" applyFill="1" applyAlignment="1" applyProtection="1">
      <alignment horizontal="center" vertical="center" wrapText="1"/>
    </xf>
    <xf numFmtId="0" fontId="16" fillId="9" borderId="14" xfId="0" applyFont="1" applyFill="1" applyBorder="1" applyProtection="1"/>
    <xf numFmtId="0" fontId="21" fillId="2" borderId="38" xfId="0" applyFont="1" applyFill="1" applyBorder="1" applyAlignment="1" applyProtection="1">
      <alignment horizontal="center" vertical="center" wrapText="1"/>
      <protection locked="0"/>
    </xf>
    <xf numFmtId="0" fontId="14" fillId="5" borderId="2" xfId="1"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protection locked="0"/>
    </xf>
    <xf numFmtId="0" fontId="12" fillId="5" borderId="46" xfId="0" applyFont="1" applyFill="1" applyBorder="1" applyAlignment="1" applyProtection="1">
      <alignment horizontal="center" vertical="center" wrapText="1"/>
      <protection locked="0"/>
    </xf>
    <xf numFmtId="0" fontId="12" fillId="0" borderId="0" xfId="0" quotePrefix="1" applyFont="1" applyBorder="1" applyAlignment="1">
      <alignment horizontal="left" vertical="center" wrapText="1"/>
    </xf>
    <xf numFmtId="0" fontId="12" fillId="0" borderId="0" xfId="0" applyFont="1" applyBorder="1" applyAlignment="1">
      <alignment horizontal="left" vertical="center" wrapText="1"/>
    </xf>
    <xf numFmtId="0" fontId="18" fillId="0" borderId="0" xfId="0" applyFont="1" applyBorder="1" applyAlignment="1">
      <alignment horizontal="left" vertical="center" wrapText="1"/>
    </xf>
    <xf numFmtId="0" fontId="12" fillId="0" borderId="3" xfId="0" applyFont="1" applyBorder="1" applyAlignment="1">
      <alignment horizontal="left" vertical="center" wrapText="1"/>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0" fontId="18" fillId="0" borderId="5" xfId="0" applyFont="1" applyBorder="1" applyAlignment="1">
      <alignment horizontal="center" vertical="top" wrapText="1"/>
    </xf>
    <xf numFmtId="0" fontId="8" fillId="0" borderId="21"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2" fillId="0" borderId="4" xfId="0" applyFont="1" applyBorder="1" applyAlignment="1">
      <alignment horizontal="center" vertical="top" wrapText="1"/>
    </xf>
    <xf numFmtId="0" fontId="16" fillId="0" borderId="23" xfId="0" applyFont="1" applyFill="1" applyBorder="1" applyAlignment="1">
      <alignment horizontal="center"/>
    </xf>
    <xf numFmtId="0" fontId="16" fillId="0" borderId="24" xfId="0" applyFont="1" applyFill="1" applyBorder="1" applyAlignment="1">
      <alignment horizontal="center"/>
    </xf>
    <xf numFmtId="0" fontId="16" fillId="0" borderId="5" xfId="0" applyFont="1" applyFill="1" applyBorder="1" applyAlignment="1">
      <alignment horizontal="center"/>
    </xf>
    <xf numFmtId="0" fontId="32" fillId="11" borderId="26"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2"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22" fillId="0" borderId="29" xfId="0" applyFont="1" applyBorder="1" applyAlignment="1">
      <alignment horizontal="center"/>
    </xf>
    <xf numFmtId="0" fontId="22" fillId="0" borderId="17" xfId="0" applyFont="1" applyBorder="1" applyAlignment="1">
      <alignment horizontal="center"/>
    </xf>
    <xf numFmtId="0" fontId="22" fillId="0" borderId="30" xfId="0" applyFont="1" applyBorder="1" applyAlignment="1">
      <alignment horizontal="center"/>
    </xf>
    <xf numFmtId="0" fontId="12" fillId="0" borderId="0"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18" fillId="0" borderId="4" xfId="0" applyFont="1" applyBorder="1" applyAlignment="1">
      <alignment horizontal="center" vertical="top" wrapText="1"/>
    </xf>
    <xf numFmtId="0" fontId="16" fillId="0" borderId="4" xfId="0" applyFont="1" applyBorder="1" applyAlignment="1">
      <alignment horizontal="center" vertical="top"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2" fillId="0" borderId="3" xfId="0" applyFont="1" applyBorder="1" applyAlignment="1">
      <alignment horizontal="left" vertical="center"/>
    </xf>
    <xf numFmtId="0" fontId="16" fillId="0" borderId="9" xfId="0" applyFont="1" applyBorder="1" applyAlignment="1">
      <alignment horizontal="center"/>
    </xf>
    <xf numFmtId="0" fontId="16" fillId="0" borderId="25" xfId="0" applyFont="1" applyBorder="1" applyAlignment="1">
      <alignment horizontal="center"/>
    </xf>
    <xf numFmtId="0" fontId="16" fillId="0" borderId="32" xfId="0" applyFont="1" applyBorder="1" applyAlignment="1">
      <alignment horizontal="center"/>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21" xfId="0" applyFont="1" applyBorder="1" applyAlignment="1">
      <alignment horizontal="center" vertical="top" wrapText="1"/>
    </xf>
    <xf numFmtId="0" fontId="18" fillId="0" borderId="27" xfId="0" applyFont="1" applyBorder="1" applyAlignment="1">
      <alignment horizontal="center" vertical="top" wrapText="1"/>
    </xf>
    <xf numFmtId="0" fontId="18" fillId="0" borderId="28" xfId="0" applyFont="1" applyBorder="1" applyAlignment="1">
      <alignment horizontal="center" vertical="top"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6" fillId="0" borderId="4" xfId="0" applyFont="1" applyBorder="1" applyAlignment="1">
      <alignment horizontal="center"/>
    </xf>
    <xf numFmtId="0" fontId="10" fillId="0" borderId="0" xfId="0" applyFont="1" applyFill="1" applyBorder="1" applyAlignment="1">
      <alignment horizontal="center" vertical="center" wrapText="1"/>
    </xf>
    <xf numFmtId="0" fontId="18" fillId="0" borderId="9" xfId="0" applyFont="1" applyBorder="1" applyAlignment="1">
      <alignment horizontal="center" vertical="top" wrapText="1"/>
    </xf>
    <xf numFmtId="0" fontId="18" fillId="0" borderId="25" xfId="0" applyFont="1" applyBorder="1" applyAlignment="1">
      <alignment horizontal="center" vertical="top" wrapText="1"/>
    </xf>
    <xf numFmtId="0" fontId="18" fillId="0" borderId="32" xfId="0" applyFont="1" applyBorder="1" applyAlignment="1">
      <alignment horizontal="center" vertical="top" wrapText="1"/>
    </xf>
    <xf numFmtId="0" fontId="18" fillId="0" borderId="2" xfId="0" applyFont="1" applyBorder="1" applyAlignment="1">
      <alignment horizontal="center" vertical="center" wrapText="1"/>
    </xf>
    <xf numFmtId="0" fontId="16" fillId="0" borderId="0" xfId="0" applyFont="1" applyBorder="1" applyAlignment="1">
      <alignment horizontal="center"/>
    </xf>
    <xf numFmtId="0" fontId="16" fillId="0" borderId="24" xfId="0" applyFont="1" applyBorder="1" applyAlignment="1">
      <alignment horizontal="center"/>
    </xf>
    <xf numFmtId="0" fontId="17" fillId="0" borderId="0" xfId="0" applyFont="1" applyBorder="1" applyAlignment="1">
      <alignment horizontal="justify"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2" fillId="2" borderId="11" xfId="0" applyFont="1" applyFill="1" applyBorder="1" applyAlignment="1">
      <alignment horizontal="center" vertical="center" textRotation="90" wrapText="1"/>
    </xf>
    <xf numFmtId="0" fontId="2" fillId="2" borderId="3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6" fillId="0" borderId="0" xfId="0" applyFont="1" applyAlignment="1">
      <alignment horizontal="center"/>
    </xf>
    <xf numFmtId="0" fontId="24" fillId="10" borderId="39" xfId="0" applyFont="1" applyFill="1" applyBorder="1" applyAlignment="1">
      <alignment horizontal="center" vertical="center" wrapText="1"/>
    </xf>
    <xf numFmtId="0" fontId="24" fillId="10" borderId="40"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9" fillId="10" borderId="8"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25" fillId="10" borderId="18"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9" fillId="10" borderId="6" xfId="0" applyFont="1" applyFill="1" applyBorder="1" applyAlignment="1">
      <alignment horizontal="right" vertical="center" wrapText="1"/>
    </xf>
    <xf numFmtId="0" fontId="25" fillId="10" borderId="42" xfId="0" applyFont="1" applyFill="1" applyBorder="1" applyAlignment="1">
      <alignment horizontal="left" vertical="center" wrapText="1"/>
    </xf>
    <xf numFmtId="0" fontId="25" fillId="10" borderId="33" xfId="0" applyFont="1" applyFill="1" applyBorder="1" applyAlignment="1">
      <alignment horizontal="left" vertical="center" wrapText="1"/>
    </xf>
    <xf numFmtId="0" fontId="25" fillId="10" borderId="2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34" xfId="0" applyFont="1" applyFill="1" applyBorder="1" applyAlignment="1">
      <alignment horizontal="center" vertical="center" wrapText="1"/>
    </xf>
  </cellXfs>
  <cellStyles count="4">
    <cellStyle name="Hipervínculo" xfId="3" builtinId="8"/>
    <cellStyle name="Normal" xfId="0" builtinId="0"/>
    <cellStyle name="Porcentaje" xfId="1" builtinId="5"/>
    <cellStyle name="Porcentaje 2" xfId="2"/>
  </cellStyles>
  <dxfs count="389">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D211"/>
      <color rgb="FFFEE8E8"/>
      <color rgb="FFFF0066"/>
      <color rgb="FFF3FFF4"/>
      <color rgb="FFE8FEE9"/>
      <color rgb="FFFBF3F3"/>
      <color rgb="FFFFFFCC"/>
      <color rgb="FFFF5050"/>
      <color rgb="FFFFD68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1-Mapa de riesg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802236</xdr:colOff>
      <xdr:row>3</xdr:row>
      <xdr:rowOff>226219</xdr:rowOff>
    </xdr:to>
    <xdr:pic>
      <xdr:nvPicPr>
        <xdr:cNvPr id="9" name="8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106590</xdr:colOff>
      <xdr:row>0</xdr:row>
      <xdr:rowOff>0</xdr:rowOff>
    </xdr:from>
    <xdr:to>
      <xdr:col>1</xdr:col>
      <xdr:colOff>605520</xdr:colOff>
      <xdr:row>0</xdr:row>
      <xdr:rowOff>929708</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659378</xdr:colOff>
      <xdr:row>0</xdr:row>
      <xdr:rowOff>940027</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5</xdr:col>
      <xdr:colOff>592273</xdr:colOff>
      <xdr:row>99</xdr:row>
      <xdr:rowOff>348168</xdr:rowOff>
    </xdr:from>
    <xdr:to>
      <xdr:col>5</xdr:col>
      <xdr:colOff>1975935</xdr:colOff>
      <xdr:row>102</xdr:row>
      <xdr:rowOff>257000</xdr:rowOff>
    </xdr:to>
    <xdr:sp macro="" textlink="">
      <xdr:nvSpPr>
        <xdr:cNvPr id="11" name="5 Rectángulo redondeado">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6980993" y="103787345"/>
          <a:ext cx="1383662" cy="27663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6</xdr:col>
      <xdr:colOff>608124</xdr:colOff>
      <xdr:row>99</xdr:row>
      <xdr:rowOff>401356</xdr:rowOff>
    </xdr:from>
    <xdr:to>
      <xdr:col>8</xdr:col>
      <xdr:colOff>957619</xdr:colOff>
      <xdr:row>101</xdr:row>
      <xdr:rowOff>456527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200-00000D000000}"/>
            </a:ext>
          </a:extLst>
        </xdr:cNvPr>
        <xdr:cNvSpPr/>
      </xdr:nvSpPr>
      <xdr:spPr>
        <a:xfrm>
          <a:off x="9157392" y="103840533"/>
          <a:ext cx="4159495" cy="196017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2</xdr:col>
      <xdr:colOff>1649961</xdr:colOff>
      <xdr:row>99</xdr:row>
      <xdr:rowOff>271489</xdr:rowOff>
    </xdr:from>
    <xdr:to>
      <xdr:col>4</xdr:col>
      <xdr:colOff>1315717</xdr:colOff>
      <xdr:row>102</xdr:row>
      <xdr:rowOff>180321</xdr:rowOff>
    </xdr:to>
    <xdr:sp macro="" textlink="">
      <xdr:nvSpPr>
        <xdr:cNvPr id="14" name="8 Rectángulo redondeado">
          <a:hlinkClick xmlns:r="http://schemas.openxmlformats.org/officeDocument/2006/relationships" r:id="rId4"/>
          <a:extLst>
            <a:ext uri="{FF2B5EF4-FFF2-40B4-BE49-F238E27FC236}">
              <a16:creationId xmlns:a16="http://schemas.microsoft.com/office/drawing/2014/main" id="{00000000-0008-0000-0200-00000E000000}"/>
            </a:ext>
          </a:extLst>
        </xdr:cNvPr>
        <xdr:cNvSpPr/>
      </xdr:nvSpPr>
      <xdr:spPr>
        <a:xfrm>
          <a:off x="3694351" y="103710666"/>
          <a:ext cx="2360634" cy="27663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4</xdr:col>
      <xdr:colOff>974130</xdr:colOff>
      <xdr:row>102</xdr:row>
      <xdr:rowOff>413783</xdr:rowOff>
    </xdr:from>
    <xdr:to>
      <xdr:col>6</xdr:col>
      <xdr:colOff>1951407</xdr:colOff>
      <xdr:row>104</xdr:row>
      <xdr:rowOff>392465</xdr:rowOff>
    </xdr:to>
    <xdr:sp macro="" textlink="">
      <xdr:nvSpPr>
        <xdr:cNvPr id="15" name="7 Rectángulo redondeado">
          <a:hlinkClick xmlns:r="http://schemas.openxmlformats.org/officeDocument/2006/relationships" r:id="rId5"/>
          <a:extLst>
            <a:ext uri="{FF2B5EF4-FFF2-40B4-BE49-F238E27FC236}">
              <a16:creationId xmlns:a16="http://schemas.microsoft.com/office/drawing/2014/main" id="{00000000-0008-0000-0200-00000F000000}"/>
            </a:ext>
          </a:extLst>
        </xdr:cNvPr>
        <xdr:cNvSpPr/>
      </xdr:nvSpPr>
      <xdr:spPr>
        <a:xfrm>
          <a:off x="5713398" y="106710460"/>
          <a:ext cx="4787277" cy="188368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xdr:from>
      <xdr:col>9</xdr:col>
      <xdr:colOff>1088753</xdr:colOff>
      <xdr:row>99</xdr:row>
      <xdr:rowOff>453897</xdr:rowOff>
    </xdr:from>
    <xdr:to>
      <xdr:col>23</xdr:col>
      <xdr:colOff>1284000</xdr:colOff>
      <xdr:row>101</xdr:row>
      <xdr:rowOff>524881</xdr:rowOff>
    </xdr:to>
    <xdr:sp macro="" textlink="">
      <xdr:nvSpPr>
        <xdr:cNvPr id="16" name="5 Rectángulo redondeado">
          <a:hlinkClick xmlns:r="http://schemas.openxmlformats.org/officeDocument/2006/relationships" r:id="rId6"/>
          <a:extLst>
            <a:ext uri="{FF2B5EF4-FFF2-40B4-BE49-F238E27FC236}">
              <a16:creationId xmlns:a16="http://schemas.microsoft.com/office/drawing/2014/main" id="{00000000-0008-0000-0200-000010000000}"/>
            </a:ext>
          </a:extLst>
        </xdr:cNvPr>
        <xdr:cNvSpPr/>
      </xdr:nvSpPr>
      <xdr:spPr>
        <a:xfrm>
          <a:off x="14423753" y="103893074"/>
          <a:ext cx="18966467" cy="197598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ORIZACI&#211;N%20RIESGOS%20INSTITUCIONALES/Priorizaci&#243;n%20MR%20Comunicaciones/Consolidado%20Com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UO"/>
      <sheetName val="02-Plan Contingencia"/>
      <sheetName val="03-Seguimiento"/>
      <sheetName val="Hoja1"/>
      <sheetName val="INSTRUCTIVO"/>
      <sheetName val="ESCALA"/>
    </sheetNames>
    <sheetDataSet>
      <sheetData sheetId="0">
        <row r="1048411">
          <cell r="T1048411" t="str">
            <v>No_existen</v>
          </cell>
        </row>
        <row r="1048412">
          <cell r="T1048412" t="str">
            <v>No_aplicados</v>
          </cell>
        </row>
        <row r="1048413">
          <cell r="T1048413" t="str">
            <v>Aplicados_No_efectivos</v>
          </cell>
        </row>
        <row r="1048414">
          <cell r="T1048414" t="str">
            <v>Aplicados_efectivos_No_Documentados</v>
          </cell>
        </row>
        <row r="1048415">
          <cell r="T1048415" t="str">
            <v>Documentados_Aplicados_Efectivos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Q1048395"/>
  <sheetViews>
    <sheetView tabSelected="1" zoomScale="93" zoomScaleNormal="93" zoomScaleSheetLayoutView="130" workbookViewId="0">
      <selection activeCell="C8" sqref="C8:C10"/>
    </sheetView>
  </sheetViews>
  <sheetFormatPr baseColWidth="10" defaultColWidth="11.42578125" defaultRowHeight="12.75" x14ac:dyDescent="0.2"/>
  <cols>
    <col min="1" max="1" width="5.28515625" style="13" customWidth="1"/>
    <col min="2" max="2" width="16.140625" style="13" customWidth="1"/>
    <col min="3" max="3" width="19.5703125" style="13" customWidth="1"/>
    <col min="4" max="4" width="28.85546875" style="13" customWidth="1"/>
    <col min="5" max="5" width="22" style="13" customWidth="1"/>
    <col min="6" max="6" width="16.28515625" style="13" customWidth="1"/>
    <col min="7" max="7" width="15.5703125" style="13" customWidth="1"/>
    <col min="8" max="8" width="28.42578125" style="13" customWidth="1"/>
    <col min="9" max="9" width="14.7109375" style="138" customWidth="1"/>
    <col min="10" max="10" width="29" style="181" customWidth="1"/>
    <col min="11" max="11" width="27.28515625" style="202" customWidth="1"/>
    <col min="12" max="12" width="31.28515625" style="202" customWidth="1"/>
    <col min="13" max="13" width="18.85546875" style="137" customWidth="1"/>
    <col min="14" max="14" width="7" style="137" customWidth="1"/>
    <col min="15" max="15" width="17.42578125" style="137" customWidth="1"/>
    <col min="16" max="16" width="10.5703125" style="137" customWidth="1"/>
    <col min="17" max="17" width="16.5703125" style="137" customWidth="1"/>
    <col min="18" max="18" width="17.7109375" style="137" customWidth="1"/>
    <col min="19" max="19" width="0.5703125" style="137" customWidth="1"/>
    <col min="20" max="20" width="0.42578125" style="137" customWidth="1"/>
    <col min="21" max="21" width="31.85546875" style="140" customWidth="1"/>
    <col min="22" max="22" width="16.5703125" style="137" customWidth="1"/>
    <col min="23" max="23" width="16.28515625" style="137" customWidth="1"/>
    <col min="24" max="24" width="15.7109375" style="137" customWidth="1"/>
    <col min="25" max="25" width="28.42578125" style="137" customWidth="1"/>
    <col min="26" max="26" width="17" style="135" customWidth="1"/>
    <col min="27" max="27" width="23" style="233" customWidth="1"/>
    <col min="28" max="28" width="14.5703125" style="141" customWidth="1"/>
    <col min="29" max="29" width="16.42578125" style="135" customWidth="1"/>
    <col min="30" max="30" width="22.7109375" style="135" customWidth="1"/>
    <col min="31" max="31" width="2.7109375" style="135" customWidth="1"/>
    <col min="32" max="32" width="19" style="135" hidden="1" customWidth="1"/>
    <col min="33" max="33" width="12.140625" style="135" hidden="1" customWidth="1"/>
    <col min="34" max="34" width="15.7109375" style="135" hidden="1" customWidth="1"/>
    <col min="35" max="35" width="0" style="135" hidden="1" customWidth="1"/>
    <col min="36" max="36" width="19.7109375" style="135" hidden="1" customWidth="1"/>
    <col min="37" max="37" width="0" style="13" hidden="1" customWidth="1"/>
    <col min="38" max="38" width="21.42578125" style="13" hidden="1" customWidth="1"/>
    <col min="39" max="39" width="0" style="13" hidden="1" customWidth="1"/>
    <col min="40" max="40" width="21" style="13" hidden="1" customWidth="1"/>
    <col min="41" max="41" width="6.5703125" style="13" hidden="1" customWidth="1"/>
    <col min="42" max="42" width="5.28515625" style="13" hidden="1" customWidth="1"/>
    <col min="43" max="43" width="28.7109375" style="13" hidden="1" customWidth="1"/>
    <col min="44" max="16384" width="11.42578125" style="13"/>
  </cols>
  <sheetData>
    <row r="1" spans="1:43" s="1" customFormat="1" ht="18.75" customHeight="1" x14ac:dyDescent="0.2">
      <c r="A1" s="90"/>
      <c r="B1" s="91"/>
      <c r="C1" s="91"/>
      <c r="D1" s="91"/>
      <c r="E1" s="91"/>
      <c r="F1" s="91"/>
      <c r="G1" s="91"/>
      <c r="H1" s="91"/>
      <c r="I1" s="121"/>
      <c r="J1" s="121"/>
      <c r="K1" s="92"/>
      <c r="L1" s="92"/>
      <c r="M1" s="92"/>
      <c r="N1" s="92"/>
      <c r="O1" s="92"/>
      <c r="P1" s="92"/>
      <c r="Q1" s="92"/>
      <c r="R1" s="92"/>
      <c r="S1" s="92"/>
      <c r="T1" s="92"/>
      <c r="U1" s="190"/>
      <c r="V1" s="92"/>
      <c r="W1" s="92"/>
      <c r="X1" s="92"/>
      <c r="Y1" s="387"/>
      <c r="Z1" s="93"/>
      <c r="AA1" s="190"/>
      <c r="AB1" s="127"/>
      <c r="AC1" s="156" t="s">
        <v>8</v>
      </c>
      <c r="AD1" s="157" t="s">
        <v>609</v>
      </c>
      <c r="AE1" s="128"/>
      <c r="AF1" s="128"/>
      <c r="AG1" s="128"/>
      <c r="AH1" s="128"/>
      <c r="AI1" s="128"/>
      <c r="AJ1" s="128"/>
    </row>
    <row r="2" spans="1:43" s="1" customFormat="1" ht="18.75" customHeight="1" x14ac:dyDescent="0.2">
      <c r="A2" s="94"/>
      <c r="B2" s="18"/>
      <c r="C2" s="18"/>
      <c r="D2" s="18"/>
      <c r="E2" s="18"/>
      <c r="F2" s="18"/>
      <c r="G2" s="18"/>
      <c r="H2" s="18"/>
      <c r="I2" s="122"/>
      <c r="J2" s="122"/>
      <c r="K2" s="390" t="s">
        <v>70</v>
      </c>
      <c r="L2" s="390"/>
      <c r="M2" s="390"/>
      <c r="N2" s="390"/>
      <c r="O2" s="390"/>
      <c r="P2" s="390"/>
      <c r="Q2" s="390"/>
      <c r="R2" s="390"/>
      <c r="S2" s="390"/>
      <c r="T2" s="390"/>
      <c r="U2" s="390"/>
      <c r="V2" s="390"/>
      <c r="W2" s="390"/>
      <c r="X2" s="390"/>
      <c r="Y2" s="388"/>
      <c r="Z2" s="47"/>
      <c r="AA2" s="231"/>
      <c r="AB2" s="129"/>
      <c r="AC2" s="158" t="s">
        <v>9</v>
      </c>
      <c r="AD2" s="159">
        <v>2</v>
      </c>
      <c r="AE2" s="128"/>
      <c r="AF2" s="128"/>
      <c r="AG2" s="128"/>
      <c r="AH2" s="128"/>
      <c r="AI2" s="128"/>
      <c r="AJ2" s="128"/>
    </row>
    <row r="3" spans="1:43" s="1" customFormat="1" ht="18.75" customHeight="1" x14ac:dyDescent="0.2">
      <c r="A3" s="94"/>
      <c r="B3" s="18"/>
      <c r="C3" s="18"/>
      <c r="D3" s="18"/>
      <c r="E3" s="18"/>
      <c r="F3" s="18"/>
      <c r="G3" s="18"/>
      <c r="H3" s="18"/>
      <c r="I3" s="122"/>
      <c r="J3" s="122"/>
      <c r="K3" s="390" t="s">
        <v>442</v>
      </c>
      <c r="L3" s="390"/>
      <c r="M3" s="390"/>
      <c r="N3" s="390"/>
      <c r="O3" s="390"/>
      <c r="P3" s="390"/>
      <c r="Q3" s="390"/>
      <c r="R3" s="390"/>
      <c r="S3" s="390"/>
      <c r="T3" s="390"/>
      <c r="U3" s="390"/>
      <c r="V3" s="390"/>
      <c r="W3" s="390"/>
      <c r="X3" s="390"/>
      <c r="Y3" s="388"/>
      <c r="Z3" s="47"/>
      <c r="AA3" s="231"/>
      <c r="AB3" s="129"/>
      <c r="AC3" s="158" t="s">
        <v>10</v>
      </c>
      <c r="AD3" s="160" t="s">
        <v>610</v>
      </c>
      <c r="AE3" s="128"/>
      <c r="AF3" s="128"/>
      <c r="AG3" s="128"/>
      <c r="AH3" s="128"/>
      <c r="AI3" s="128"/>
      <c r="AJ3" s="128"/>
    </row>
    <row r="4" spans="1:43" s="1" customFormat="1" ht="19.5" customHeight="1" thickBot="1" x14ac:dyDescent="0.25">
      <c r="A4" s="95"/>
      <c r="B4" s="96"/>
      <c r="C4" s="96"/>
      <c r="D4" s="96"/>
      <c r="E4" s="96"/>
      <c r="F4" s="96"/>
      <c r="G4" s="96"/>
      <c r="H4" s="96"/>
      <c r="I4" s="123"/>
      <c r="J4" s="123"/>
      <c r="K4" s="392"/>
      <c r="L4" s="392"/>
      <c r="M4" s="392"/>
      <c r="N4" s="392"/>
      <c r="O4" s="392"/>
      <c r="P4" s="392"/>
      <c r="Q4" s="392"/>
      <c r="R4" s="392"/>
      <c r="S4" s="392"/>
      <c r="T4" s="392"/>
      <c r="U4" s="392"/>
      <c r="V4" s="392"/>
      <c r="W4" s="392"/>
      <c r="X4" s="392"/>
      <c r="Y4" s="389"/>
      <c r="Z4" s="97"/>
      <c r="AA4" s="232"/>
      <c r="AB4" s="130"/>
      <c r="AC4" s="161" t="s">
        <v>68</v>
      </c>
      <c r="AD4" s="162" t="s">
        <v>95</v>
      </c>
      <c r="AE4" s="128"/>
      <c r="AF4" s="128"/>
    </row>
    <row r="5" spans="1:43" s="1" customFormat="1" ht="19.5" customHeight="1" thickBot="1" x14ac:dyDescent="0.25">
      <c r="A5" s="17"/>
      <c r="B5" s="18"/>
      <c r="C5" s="18"/>
      <c r="D5" s="18"/>
      <c r="E5" s="18"/>
      <c r="F5" s="18"/>
      <c r="G5" s="18"/>
      <c r="H5" s="18"/>
      <c r="I5" s="122"/>
      <c r="J5" s="122"/>
      <c r="K5" s="201"/>
      <c r="L5" s="201"/>
      <c r="M5" s="151"/>
      <c r="N5" s="151"/>
      <c r="O5" s="151"/>
      <c r="P5" s="151"/>
      <c r="Q5" s="151">
        <v>2019</v>
      </c>
      <c r="R5" s="151"/>
      <c r="S5" s="151"/>
      <c r="T5" s="151"/>
      <c r="U5" s="191"/>
      <c r="V5" s="151"/>
      <c r="W5" s="151"/>
      <c r="X5" s="151"/>
      <c r="Y5" s="146"/>
      <c r="Z5" s="47"/>
      <c r="AA5" s="231"/>
      <c r="AB5" s="129"/>
      <c r="AC5" s="98"/>
      <c r="AD5" s="99"/>
      <c r="AE5" s="128"/>
      <c r="AF5" s="211"/>
      <c r="AG5" s="371" t="s">
        <v>615</v>
      </c>
      <c r="AH5" s="372"/>
      <c r="AI5" s="372"/>
      <c r="AJ5" s="372"/>
      <c r="AK5" s="372"/>
      <c r="AL5" s="372"/>
      <c r="AM5" s="372"/>
      <c r="AN5" s="372"/>
      <c r="AO5" s="372"/>
      <c r="AP5" s="373"/>
    </row>
    <row r="6" spans="1:43" s="1" customFormat="1" ht="34.5" customHeight="1" x14ac:dyDescent="0.2">
      <c r="A6" s="401" t="s">
        <v>58</v>
      </c>
      <c r="B6" s="391" t="s">
        <v>81</v>
      </c>
      <c r="C6" s="391"/>
      <c r="D6" s="391"/>
      <c r="E6" s="391"/>
      <c r="F6" s="391"/>
      <c r="G6" s="391"/>
      <c r="H6" s="391"/>
      <c r="I6" s="391"/>
      <c r="J6" s="391"/>
      <c r="K6" s="391"/>
      <c r="L6" s="391"/>
      <c r="M6" s="391" t="s">
        <v>82</v>
      </c>
      <c r="N6" s="391"/>
      <c r="O6" s="391"/>
      <c r="P6" s="391"/>
      <c r="Q6" s="391"/>
      <c r="R6" s="391" t="s">
        <v>75</v>
      </c>
      <c r="S6" s="391"/>
      <c r="T6" s="391"/>
      <c r="U6" s="391"/>
      <c r="V6" s="391"/>
      <c r="W6" s="391"/>
      <c r="X6" s="391"/>
      <c r="Y6" s="391" t="s">
        <v>76</v>
      </c>
      <c r="Z6" s="394" t="s">
        <v>83</v>
      </c>
      <c r="AA6" s="394"/>
      <c r="AB6" s="394"/>
      <c r="AC6" s="394"/>
      <c r="AD6" s="395"/>
      <c r="AE6" s="128"/>
      <c r="AF6" s="360" t="s">
        <v>624</v>
      </c>
      <c r="AG6" s="359" t="s">
        <v>616</v>
      </c>
      <c r="AH6" s="359"/>
      <c r="AI6" s="359" t="s">
        <v>207</v>
      </c>
      <c r="AJ6" s="359"/>
      <c r="AK6" s="359" t="s">
        <v>617</v>
      </c>
      <c r="AL6" s="359"/>
      <c r="AM6" s="359" t="s">
        <v>618</v>
      </c>
      <c r="AN6" s="359"/>
      <c r="AO6" s="369" t="s">
        <v>621</v>
      </c>
      <c r="AP6" s="370"/>
      <c r="AQ6" s="348" t="s">
        <v>690</v>
      </c>
    </row>
    <row r="7" spans="1:43" s="155" customFormat="1" ht="77.25" customHeight="1" thickBot="1" x14ac:dyDescent="0.25">
      <c r="A7" s="402"/>
      <c r="B7" s="152" t="s">
        <v>439</v>
      </c>
      <c r="C7" s="152" t="s">
        <v>415</v>
      </c>
      <c r="D7" s="152" t="s">
        <v>440</v>
      </c>
      <c r="E7" s="152" t="s">
        <v>441</v>
      </c>
      <c r="F7" s="152" t="s">
        <v>422</v>
      </c>
      <c r="G7" s="152" t="s">
        <v>419</v>
      </c>
      <c r="H7" s="180" t="s">
        <v>35</v>
      </c>
      <c r="I7" s="207" t="s">
        <v>74</v>
      </c>
      <c r="J7" s="180" t="s">
        <v>4</v>
      </c>
      <c r="K7" s="180" t="s">
        <v>0</v>
      </c>
      <c r="L7" s="180" t="s">
        <v>36</v>
      </c>
      <c r="M7" s="152" t="s">
        <v>5</v>
      </c>
      <c r="N7" s="152"/>
      <c r="O7" s="152" t="s">
        <v>6</v>
      </c>
      <c r="P7" s="152"/>
      <c r="Q7" s="152" t="s">
        <v>57</v>
      </c>
      <c r="R7" s="397" t="s">
        <v>7</v>
      </c>
      <c r="S7" s="397"/>
      <c r="T7" s="397"/>
      <c r="U7" s="237" t="s">
        <v>92</v>
      </c>
      <c r="V7" s="153" t="s">
        <v>13</v>
      </c>
      <c r="W7" s="153" t="s">
        <v>14</v>
      </c>
      <c r="X7" s="125" t="s">
        <v>72</v>
      </c>
      <c r="Y7" s="393"/>
      <c r="Z7" s="125" t="s">
        <v>71</v>
      </c>
      <c r="AA7" s="239" t="s">
        <v>73</v>
      </c>
      <c r="AB7" s="126" t="s">
        <v>424</v>
      </c>
      <c r="AC7" s="125" t="s">
        <v>431</v>
      </c>
      <c r="AD7" s="183" t="s">
        <v>37</v>
      </c>
      <c r="AE7" s="131"/>
      <c r="AF7" s="361"/>
      <c r="AG7" s="212" t="s">
        <v>620</v>
      </c>
      <c r="AH7" s="213" t="s">
        <v>619</v>
      </c>
      <c r="AI7" s="212" t="s">
        <v>620</v>
      </c>
      <c r="AJ7" s="213" t="s">
        <v>619</v>
      </c>
      <c r="AK7" s="212" t="s">
        <v>620</v>
      </c>
      <c r="AL7" s="213" t="s">
        <v>619</v>
      </c>
      <c r="AM7" s="212" t="s">
        <v>620</v>
      </c>
      <c r="AN7" s="214" t="s">
        <v>619</v>
      </c>
      <c r="AO7" s="215" t="s">
        <v>622</v>
      </c>
      <c r="AP7" s="216" t="s">
        <v>623</v>
      </c>
      <c r="AQ7" s="349"/>
    </row>
    <row r="8" spans="1:43" s="155" customFormat="1" ht="75.75" customHeight="1" x14ac:dyDescent="0.2">
      <c r="A8" s="309">
        <v>1</v>
      </c>
      <c r="B8" s="317" t="s">
        <v>196</v>
      </c>
      <c r="C8" s="317" t="s">
        <v>213</v>
      </c>
      <c r="D8" s="320" t="str">
        <f>IF(C8=$I$1048375,$J$1048375,IF(C8=$I$1048376,$J$1048376,IF(C8=$I$1048377,$J$1048377,IF(C8=$I$1048378,$J$1048378,IF(C8=$I$1048379,$J$1048379,IF(C8=$I$1048380,$J$1048380,IF(C8=$I$1048381,$J$1048381,IF(C8=$I$1048382,$J$1048382,IF(C8=$I$1048383,$J$1048383,IF(C8=$I$1048384,$J$1048384,IF(C8=$I$1048387,$J$1048387,IF(C8=$I$1048388,$J$1048388,IF(C8=$I$1048389,J$1048389,IF(C8=$I$1048390,$J$1048390,IF(C8=$I$1048391,$J$1048391,IF(C8=$I$1048392,$J$1048392,IF(C8=$I$1048393,$J$1048393," ")))))))))))))))))</f>
        <v>Administrar y ejecutar los recursos de la institución generando en los procesos mayor eficiencia y eficacia para dar una respuesta oportuna a los servicios demandados en el cumplimiento de las funciones misionales.</v>
      </c>
      <c r="E8" s="317" t="s">
        <v>246</v>
      </c>
      <c r="F8" s="149" t="s">
        <v>420</v>
      </c>
      <c r="G8" s="149" t="s">
        <v>38</v>
      </c>
      <c r="H8" s="118" t="s">
        <v>445</v>
      </c>
      <c r="I8" s="317" t="s">
        <v>184</v>
      </c>
      <c r="J8" s="403" t="s">
        <v>446</v>
      </c>
      <c r="K8" s="320" t="s">
        <v>447</v>
      </c>
      <c r="L8" s="320" t="s">
        <v>448</v>
      </c>
      <c r="M8" s="396" t="s">
        <v>160</v>
      </c>
      <c r="N8" s="396">
        <f>IF(M8="ALTA", 5, IF(M8="MEDIO ALTA", 4, IF(M8="MEDIA", 3, IF(M8="MEDIO BAJA",2,1))))</f>
        <v>1</v>
      </c>
      <c r="O8" s="396" t="s">
        <v>180</v>
      </c>
      <c r="P8" s="396">
        <f>IF(O8="ALTO", 5, IF(O8="MEDIO ALTO", 4, IF(O8="MEDIO", 3, IF(O8="MEDIO BAJO",2,1))))</f>
        <v>5</v>
      </c>
      <c r="Q8" s="396">
        <f>P8*N8</f>
        <v>5</v>
      </c>
      <c r="R8" s="118" t="s">
        <v>193</v>
      </c>
      <c r="S8" s="124">
        <f t="shared" ref="S8:S10" si="0">IF(R8="Documentados Aplicados y Efectivos",1,IF(R8="No existen",5,IF(R8="No aplicados",4,IF(R8="Aplicados - No Efectivos",3,IF(R8="Aplicados efectivos y No Documentados",2,0)))))</f>
        <v>2</v>
      </c>
      <c r="T8" s="398">
        <f t="shared" ref="T8" si="1">ROUND(AVERAGEIF(S8:S10,"&gt;0"),0)</f>
        <v>2</v>
      </c>
      <c r="U8" s="192" t="s">
        <v>449</v>
      </c>
      <c r="V8" s="147" t="s">
        <v>450</v>
      </c>
      <c r="W8" s="147" t="s">
        <v>451</v>
      </c>
      <c r="X8" s="381">
        <f>ROUND((Q8*T8),0)</f>
        <v>10</v>
      </c>
      <c r="Y8" s="377" t="str">
        <f>IF(X8&gt;=19,"GRAVE", IF(X8&lt;=3, "LEVE", "MODERADO"))</f>
        <v>MODERADO</v>
      </c>
      <c r="Z8" s="147" t="s">
        <v>107</v>
      </c>
      <c r="AA8" s="192" t="s">
        <v>454</v>
      </c>
      <c r="AB8" s="132">
        <v>43434</v>
      </c>
      <c r="AC8" s="147" t="s">
        <v>455</v>
      </c>
      <c r="AD8" s="399" t="s">
        <v>456</v>
      </c>
      <c r="AE8" s="131"/>
      <c r="AF8" s="362" t="s">
        <v>614</v>
      </c>
      <c r="AG8" s="362" t="s">
        <v>622</v>
      </c>
      <c r="AH8" s="362"/>
      <c r="AI8" s="362" t="s">
        <v>622</v>
      </c>
      <c r="AJ8" s="362" t="s">
        <v>682</v>
      </c>
      <c r="AK8" s="362" t="s">
        <v>622</v>
      </c>
      <c r="AL8" s="362" t="s">
        <v>679</v>
      </c>
      <c r="AM8" s="362"/>
      <c r="AN8" s="366"/>
      <c r="AO8" s="364" t="s">
        <v>689</v>
      </c>
      <c r="AP8" s="364"/>
      <c r="AQ8" s="350"/>
    </row>
    <row r="9" spans="1:43" s="155" customFormat="1" ht="65.099999999999994" customHeight="1" x14ac:dyDescent="0.2">
      <c r="A9" s="310"/>
      <c r="B9" s="311"/>
      <c r="C9" s="311"/>
      <c r="D9" s="301"/>
      <c r="E9" s="311"/>
      <c r="F9" s="150"/>
      <c r="G9" s="150"/>
      <c r="H9" s="117"/>
      <c r="I9" s="311"/>
      <c r="J9" s="338"/>
      <c r="K9" s="301"/>
      <c r="L9" s="301"/>
      <c r="M9" s="303"/>
      <c r="N9" s="303"/>
      <c r="O9" s="303"/>
      <c r="P9" s="303"/>
      <c r="Q9" s="303"/>
      <c r="R9" s="117" t="s">
        <v>193</v>
      </c>
      <c r="S9" s="120">
        <f t="shared" si="0"/>
        <v>2</v>
      </c>
      <c r="T9" s="329"/>
      <c r="U9" s="193" t="s">
        <v>452</v>
      </c>
      <c r="V9" s="148" t="s">
        <v>453</v>
      </c>
      <c r="W9" s="148" t="s">
        <v>451</v>
      </c>
      <c r="X9" s="307"/>
      <c r="Y9" s="308"/>
      <c r="Z9" s="175"/>
      <c r="AA9" s="193"/>
      <c r="AB9" s="133"/>
      <c r="AC9" s="148"/>
      <c r="AD9" s="400"/>
      <c r="AE9" s="131"/>
      <c r="AF9" s="363"/>
      <c r="AG9" s="363"/>
      <c r="AH9" s="363"/>
      <c r="AI9" s="363"/>
      <c r="AJ9" s="363"/>
      <c r="AK9" s="363"/>
      <c r="AL9" s="363"/>
      <c r="AM9" s="363"/>
      <c r="AN9" s="367"/>
      <c r="AO9" s="365"/>
      <c r="AP9" s="365"/>
      <c r="AQ9" s="319"/>
    </row>
    <row r="10" spans="1:43" s="155" customFormat="1" ht="65.099999999999994" customHeight="1" x14ac:dyDescent="0.2">
      <c r="A10" s="310"/>
      <c r="B10" s="311"/>
      <c r="C10" s="311"/>
      <c r="D10" s="301"/>
      <c r="E10" s="311"/>
      <c r="F10" s="150"/>
      <c r="G10" s="150"/>
      <c r="H10" s="117"/>
      <c r="I10" s="311"/>
      <c r="J10" s="338"/>
      <c r="K10" s="301"/>
      <c r="L10" s="301"/>
      <c r="M10" s="303"/>
      <c r="N10" s="303"/>
      <c r="O10" s="303"/>
      <c r="P10" s="303"/>
      <c r="Q10" s="303"/>
      <c r="R10" s="117"/>
      <c r="S10" s="120">
        <f t="shared" si="0"/>
        <v>0</v>
      </c>
      <c r="T10" s="329"/>
      <c r="U10" s="193"/>
      <c r="V10" s="148"/>
      <c r="W10" s="148"/>
      <c r="X10" s="307"/>
      <c r="Y10" s="308"/>
      <c r="Z10" s="175"/>
      <c r="AA10" s="193"/>
      <c r="AB10" s="133"/>
      <c r="AC10" s="148"/>
      <c r="AD10" s="400"/>
      <c r="AE10" s="131"/>
      <c r="AF10" s="363"/>
      <c r="AG10" s="363"/>
      <c r="AH10" s="363"/>
      <c r="AI10" s="363"/>
      <c r="AJ10" s="363"/>
      <c r="AK10" s="363"/>
      <c r="AL10" s="363"/>
      <c r="AM10" s="363"/>
      <c r="AN10" s="367"/>
      <c r="AO10" s="362"/>
      <c r="AP10" s="362"/>
      <c r="AQ10" s="320"/>
    </row>
    <row r="11" spans="1:43" s="155" customFormat="1" ht="78" customHeight="1" x14ac:dyDescent="0.2">
      <c r="A11" s="309">
        <v>2</v>
      </c>
      <c r="B11" s="311" t="s">
        <v>196</v>
      </c>
      <c r="C11" s="311" t="s">
        <v>213</v>
      </c>
      <c r="D11" s="301" t="str">
        <f>IF(C11=$I$1048375,$J$1048375,IF(C11=$I$1048376,$J$1048376,IF(C11=$I$1048377,$J$1048377,IF(C11=$I$1048378,$J$1048378,IF(C11=$I$1048379,$J$1048379,IF(C11=$I$1048380,$J$1048380,IF(C11=$I$1048381,$J$1048381,IF(C11=$I$1048382,$J$1048382,IF(C11=$I$1048383,$J$1048383,IF(C11=$I$1048384,$J$1048384,IF(C11=$I$1048387,$J$1048387,IF(C11=$I$1048388,$J$1048388,IF(C11=$I$1048389,J$1048389,IF(C11=$I$1048390,$J$1048390,IF(C11=$I$1048391,$J$1048391,IF(C11=$I$1048392,$J$1048392,IF(C11=$I$1048393,$J$1048393," ")))))))))))))))))</f>
        <v>Administrar y ejecutar los recursos de la institución generando en los procesos mayor eficiencia y eficacia para dar una respuesta oportuna a los servicios demandados en el cumplimiento de las funciones misionales.</v>
      </c>
      <c r="E11" s="315" t="s">
        <v>247</v>
      </c>
      <c r="F11" s="150" t="s">
        <v>420</v>
      </c>
      <c r="G11" s="150" t="s">
        <v>42</v>
      </c>
      <c r="H11" s="117" t="s">
        <v>462</v>
      </c>
      <c r="I11" s="311" t="s">
        <v>131</v>
      </c>
      <c r="J11" s="338" t="s">
        <v>463</v>
      </c>
      <c r="K11" s="301" t="s">
        <v>464</v>
      </c>
      <c r="L11" s="301" t="s">
        <v>465</v>
      </c>
      <c r="M11" s="303" t="s">
        <v>160</v>
      </c>
      <c r="N11" s="303">
        <f t="shared" ref="N11" si="2">IF(M11="ALTA", 5, IF(M11="MEDIO ALTA", 4, IF(M11="MEDIA", 3, IF(M11="MEDIO BAJA",2,1))))</f>
        <v>1</v>
      </c>
      <c r="O11" s="303" t="s">
        <v>180</v>
      </c>
      <c r="P11" s="303">
        <f t="shared" ref="P11" si="3">IF(O11="ALTO", 5, IF(O11="MEDIO ALTO", 4, IF(O11="MEDIO", 3, IF(O11="MEDIO BAJO",2,1))))</f>
        <v>5</v>
      </c>
      <c r="Q11" s="303">
        <f t="shared" ref="Q11" si="4">P11*N11</f>
        <v>5</v>
      </c>
      <c r="R11" s="117" t="s">
        <v>194</v>
      </c>
      <c r="S11" s="120">
        <f t="shared" ref="S11:S13" si="5">IF(R11="Documentados Aplicados y Efectivos",1,IF(R11="No existen",5,IF(R11="No aplicados",4,IF(R11="Aplicados - No Efectivos",3,IF(R11="Aplicados efectivos y No Documentados",2,0)))))</f>
        <v>1</v>
      </c>
      <c r="T11" s="329">
        <f t="shared" ref="T11" si="6">ROUND(AVERAGEIF(S11:S13,"&gt;0"),0)</f>
        <v>1</v>
      </c>
      <c r="U11" s="193" t="s">
        <v>466</v>
      </c>
      <c r="V11" s="148" t="s">
        <v>450</v>
      </c>
      <c r="W11" s="148" t="s">
        <v>458</v>
      </c>
      <c r="X11" s="307">
        <f t="shared" ref="X11" si="7">ROUND((Q11*T11),0)</f>
        <v>5</v>
      </c>
      <c r="Y11" s="308" t="str">
        <f t="shared" ref="Y11" si="8">IF(X11&gt;=19,"GRAVE", IF(X11&lt;=3, "LEVE", "MODERADO"))</f>
        <v>MODERADO</v>
      </c>
      <c r="Z11" s="148" t="s">
        <v>109</v>
      </c>
      <c r="AA11" s="193" t="s">
        <v>469</v>
      </c>
      <c r="AB11" s="133" t="s">
        <v>470</v>
      </c>
      <c r="AC11" s="148" t="s">
        <v>471</v>
      </c>
      <c r="AD11" s="358" t="s">
        <v>472</v>
      </c>
      <c r="AE11" s="131"/>
      <c r="AF11" s="301" t="s">
        <v>614</v>
      </c>
      <c r="AG11" s="301" t="s">
        <v>622</v>
      </c>
      <c r="AH11" s="301"/>
      <c r="AI11" s="301" t="s">
        <v>622</v>
      </c>
      <c r="AJ11" s="301" t="s">
        <v>683</v>
      </c>
      <c r="AK11" s="301" t="s">
        <v>622</v>
      </c>
      <c r="AL11" s="301"/>
      <c r="AM11" s="301"/>
      <c r="AN11" s="302"/>
      <c r="AO11" s="318" t="s">
        <v>689</v>
      </c>
      <c r="AP11" s="318"/>
      <c r="AQ11" s="318" t="s">
        <v>832</v>
      </c>
    </row>
    <row r="12" spans="1:43" s="155" customFormat="1" ht="64.5" customHeight="1" x14ac:dyDescent="0.2">
      <c r="A12" s="310"/>
      <c r="B12" s="311"/>
      <c r="C12" s="311"/>
      <c r="D12" s="301"/>
      <c r="E12" s="316"/>
      <c r="F12" s="150"/>
      <c r="G12" s="150"/>
      <c r="H12" s="117"/>
      <c r="I12" s="311"/>
      <c r="J12" s="338"/>
      <c r="K12" s="301"/>
      <c r="L12" s="301"/>
      <c r="M12" s="303"/>
      <c r="N12" s="303"/>
      <c r="O12" s="303"/>
      <c r="P12" s="303"/>
      <c r="Q12" s="303"/>
      <c r="R12" s="117" t="s">
        <v>194</v>
      </c>
      <c r="S12" s="120">
        <f t="shared" si="5"/>
        <v>1</v>
      </c>
      <c r="T12" s="329"/>
      <c r="U12" s="193" t="s">
        <v>467</v>
      </c>
      <c r="V12" s="148" t="s">
        <v>460</v>
      </c>
      <c r="W12" s="148" t="s">
        <v>458</v>
      </c>
      <c r="X12" s="307"/>
      <c r="Y12" s="308"/>
      <c r="Z12" s="172" t="s">
        <v>107</v>
      </c>
      <c r="AA12" s="193" t="s">
        <v>473</v>
      </c>
      <c r="AB12" s="133" t="s">
        <v>474</v>
      </c>
      <c r="AC12" s="148" t="s">
        <v>475</v>
      </c>
      <c r="AD12" s="358"/>
      <c r="AE12" s="131"/>
      <c r="AF12" s="301"/>
      <c r="AG12" s="301"/>
      <c r="AH12" s="301"/>
      <c r="AI12" s="301"/>
      <c r="AJ12" s="301"/>
      <c r="AK12" s="301"/>
      <c r="AL12" s="301"/>
      <c r="AM12" s="301"/>
      <c r="AN12" s="302"/>
      <c r="AO12" s="319"/>
      <c r="AP12" s="319"/>
      <c r="AQ12" s="319"/>
    </row>
    <row r="13" spans="1:43" s="155" customFormat="1" ht="64.5" customHeight="1" x14ac:dyDescent="0.2">
      <c r="A13" s="310"/>
      <c r="B13" s="311"/>
      <c r="C13" s="311"/>
      <c r="D13" s="301"/>
      <c r="E13" s="317"/>
      <c r="F13" s="150"/>
      <c r="G13" s="150"/>
      <c r="H13" s="117"/>
      <c r="I13" s="311"/>
      <c r="J13" s="338"/>
      <c r="K13" s="301"/>
      <c r="L13" s="301"/>
      <c r="M13" s="303"/>
      <c r="N13" s="303"/>
      <c r="O13" s="303"/>
      <c r="P13" s="303"/>
      <c r="Q13" s="303"/>
      <c r="R13" s="117" t="s">
        <v>194</v>
      </c>
      <c r="S13" s="120">
        <f t="shared" si="5"/>
        <v>1</v>
      </c>
      <c r="T13" s="329"/>
      <c r="U13" s="193" t="s">
        <v>468</v>
      </c>
      <c r="V13" s="148" t="s">
        <v>450</v>
      </c>
      <c r="W13" s="148" t="s">
        <v>458</v>
      </c>
      <c r="X13" s="307"/>
      <c r="Y13" s="308"/>
      <c r="Z13" s="172" t="s">
        <v>107</v>
      </c>
      <c r="AA13" s="193" t="s">
        <v>476</v>
      </c>
      <c r="AB13" s="133" t="s">
        <v>477</v>
      </c>
      <c r="AC13" s="148" t="s">
        <v>478</v>
      </c>
      <c r="AD13" s="358"/>
      <c r="AE13" s="131"/>
      <c r="AF13" s="301"/>
      <c r="AG13" s="301"/>
      <c r="AH13" s="301"/>
      <c r="AI13" s="301"/>
      <c r="AJ13" s="301"/>
      <c r="AK13" s="301"/>
      <c r="AL13" s="301"/>
      <c r="AM13" s="301"/>
      <c r="AN13" s="302"/>
      <c r="AO13" s="320"/>
      <c r="AP13" s="320"/>
      <c r="AQ13" s="320"/>
    </row>
    <row r="14" spans="1:43" s="155" customFormat="1" ht="64.5" customHeight="1" x14ac:dyDescent="0.2">
      <c r="A14" s="309">
        <v>3</v>
      </c>
      <c r="B14" s="311" t="s">
        <v>196</v>
      </c>
      <c r="C14" s="311" t="s">
        <v>217</v>
      </c>
      <c r="D14" s="301" t="str">
        <f>IF(C14=$I$1048375,$J$1048375,IF(C14=$I$1048376,$J$1048376,IF(C14=$I$1048377,$J$1048377,IF(C14=$I$1048378,$J$1048378,IF(C14=$I$1048379,$J$1048379,IF(C14=$I$1048380,$J$1048380,IF(C14=$I$1048381,$J$1048381,IF(C14=$I$1048382,$J$1048382,IF(C14=$I$1048383,$J$1048383,IF(C14=$I$1048384,$J$1048384,IF(C14=$I$1048387,$J$1048387,IF(C14=$I$1048388,$J$1048388,IF(C14=$I$1048389,J$1048389,IF(C14=$I$1048390,$J$1048390,IF(C14=$I$1048391,$J$1048391,IF(C14=$I$1048392,$J$1048392,IF(C14=$I$1048393,$J$1048393," ")))))))))))))))))</f>
        <v>Ejercer la evaluación y control sobre el desarrollo del quehacer institucional, de forma preventiva y correctiva, vigilando el cumplimiento de las disposiciones establecidas por la Ley y la Universidad.</v>
      </c>
      <c r="E14" s="315" t="s">
        <v>253</v>
      </c>
      <c r="F14" s="150" t="s">
        <v>420</v>
      </c>
      <c r="G14" s="150" t="s">
        <v>38</v>
      </c>
      <c r="H14" s="117" t="s">
        <v>480</v>
      </c>
      <c r="I14" s="311" t="s">
        <v>184</v>
      </c>
      <c r="J14" s="338" t="s">
        <v>482</v>
      </c>
      <c r="K14" s="301" t="s">
        <v>483</v>
      </c>
      <c r="L14" s="301" t="s">
        <v>484</v>
      </c>
      <c r="M14" s="303" t="s">
        <v>160</v>
      </c>
      <c r="N14" s="303">
        <f t="shared" ref="N14" si="9">IF(M14="ALTA", 5, IF(M14="MEDIO ALTA", 4, IF(M14="MEDIA", 3, IF(M14="MEDIO BAJA",2,1))))</f>
        <v>1</v>
      </c>
      <c r="O14" s="303" t="s">
        <v>180</v>
      </c>
      <c r="P14" s="303">
        <f t="shared" ref="P14" si="10">IF(O14="ALTO", 5, IF(O14="MEDIO ALTO", 4, IF(O14="MEDIO", 3, IF(O14="MEDIO BAJO",2,1))))</f>
        <v>5</v>
      </c>
      <c r="Q14" s="303">
        <f t="shared" ref="Q14" si="11">P14*N14</f>
        <v>5</v>
      </c>
      <c r="R14" s="117" t="s">
        <v>193</v>
      </c>
      <c r="S14" s="120">
        <f t="shared" ref="S14:S16" si="12">IF(R14="Documentados Aplicados y Efectivos",1,IF(R14="No existen",5,IF(R14="No aplicados",4,IF(R14="Aplicados - No Efectivos",3,IF(R14="Aplicados efectivos y No Documentados",2,0)))))</f>
        <v>2</v>
      </c>
      <c r="T14" s="329">
        <f t="shared" ref="T14" si="13">ROUND(AVERAGEIF(S14:S16,"&gt;0"),0)</f>
        <v>2</v>
      </c>
      <c r="U14" s="193" t="s">
        <v>485</v>
      </c>
      <c r="V14" s="148" t="s">
        <v>453</v>
      </c>
      <c r="W14" s="148" t="s">
        <v>451</v>
      </c>
      <c r="X14" s="307">
        <f t="shared" ref="X14" si="14">ROUND((Q14*T14),0)</f>
        <v>10</v>
      </c>
      <c r="Y14" s="308" t="str">
        <f t="shared" ref="Y14" si="15">IF(X14&gt;=19,"GRAVE", IF(X14&lt;=3, "LEVE", "MODERADO"))</f>
        <v>MODERADO</v>
      </c>
      <c r="Z14" s="148" t="s">
        <v>107</v>
      </c>
      <c r="AA14" s="193" t="s">
        <v>487</v>
      </c>
      <c r="AB14" s="134">
        <v>43434</v>
      </c>
      <c r="AC14" s="148" t="s">
        <v>488</v>
      </c>
      <c r="AD14" s="358" t="s">
        <v>489</v>
      </c>
      <c r="AE14" s="131"/>
      <c r="AF14" s="301" t="s">
        <v>614</v>
      </c>
      <c r="AG14" s="301" t="s">
        <v>622</v>
      </c>
      <c r="AH14" s="301"/>
      <c r="AI14" s="301" t="s">
        <v>622</v>
      </c>
      <c r="AJ14" s="301" t="s">
        <v>682</v>
      </c>
      <c r="AK14" s="301" t="s">
        <v>622</v>
      </c>
      <c r="AL14" s="301"/>
      <c r="AM14" s="301"/>
      <c r="AN14" s="302"/>
      <c r="AO14" s="318" t="s">
        <v>689</v>
      </c>
      <c r="AP14" s="318"/>
      <c r="AQ14" s="318" t="s">
        <v>832</v>
      </c>
    </row>
    <row r="15" spans="1:43" s="155" customFormat="1" ht="64.5" customHeight="1" x14ac:dyDescent="0.2">
      <c r="A15" s="310"/>
      <c r="B15" s="311"/>
      <c r="C15" s="311"/>
      <c r="D15" s="301"/>
      <c r="E15" s="316"/>
      <c r="F15" s="150" t="s">
        <v>421</v>
      </c>
      <c r="G15" s="150" t="s">
        <v>44</v>
      </c>
      <c r="H15" s="117" t="s">
        <v>481</v>
      </c>
      <c r="I15" s="311"/>
      <c r="J15" s="338"/>
      <c r="K15" s="301"/>
      <c r="L15" s="301"/>
      <c r="M15" s="303"/>
      <c r="N15" s="303"/>
      <c r="O15" s="303"/>
      <c r="P15" s="303"/>
      <c r="Q15" s="303"/>
      <c r="R15" s="117" t="s">
        <v>194</v>
      </c>
      <c r="S15" s="120">
        <f t="shared" si="12"/>
        <v>1</v>
      </c>
      <c r="T15" s="329"/>
      <c r="U15" s="193" t="s">
        <v>486</v>
      </c>
      <c r="V15" s="148" t="s">
        <v>453</v>
      </c>
      <c r="W15" s="148" t="s">
        <v>451</v>
      </c>
      <c r="X15" s="307"/>
      <c r="Y15" s="308"/>
      <c r="Z15" s="172" t="s">
        <v>107</v>
      </c>
      <c r="AA15" s="179" t="s">
        <v>891</v>
      </c>
      <c r="AB15" s="182">
        <v>43646</v>
      </c>
      <c r="AC15" s="276" t="s">
        <v>488</v>
      </c>
      <c r="AD15" s="358"/>
      <c r="AE15" s="131"/>
      <c r="AF15" s="301"/>
      <c r="AG15" s="301"/>
      <c r="AH15" s="301"/>
      <c r="AI15" s="301"/>
      <c r="AJ15" s="301"/>
      <c r="AK15" s="301"/>
      <c r="AL15" s="301"/>
      <c r="AM15" s="301"/>
      <c r="AN15" s="302"/>
      <c r="AO15" s="319"/>
      <c r="AP15" s="319"/>
      <c r="AQ15" s="319"/>
    </row>
    <row r="16" spans="1:43" s="155" customFormat="1" ht="64.5" customHeight="1" x14ac:dyDescent="0.2">
      <c r="A16" s="310"/>
      <c r="B16" s="311"/>
      <c r="C16" s="311"/>
      <c r="D16" s="301"/>
      <c r="E16" s="317"/>
      <c r="F16" s="150"/>
      <c r="G16" s="150"/>
      <c r="H16" s="117"/>
      <c r="I16" s="311"/>
      <c r="J16" s="338"/>
      <c r="K16" s="301"/>
      <c r="L16" s="301"/>
      <c r="M16" s="303"/>
      <c r="N16" s="303"/>
      <c r="O16" s="303"/>
      <c r="P16" s="303"/>
      <c r="Q16" s="303"/>
      <c r="R16" s="117"/>
      <c r="S16" s="120">
        <f t="shared" si="12"/>
        <v>0</v>
      </c>
      <c r="T16" s="329"/>
      <c r="U16" s="193"/>
      <c r="V16" s="148"/>
      <c r="W16" s="148"/>
      <c r="X16" s="307"/>
      <c r="Y16" s="308"/>
      <c r="Z16" s="172"/>
      <c r="AA16" s="193"/>
      <c r="AB16" s="133"/>
      <c r="AC16" s="148"/>
      <c r="AD16" s="358"/>
      <c r="AE16" s="131"/>
      <c r="AF16" s="301"/>
      <c r="AG16" s="301"/>
      <c r="AH16" s="301"/>
      <c r="AI16" s="301"/>
      <c r="AJ16" s="301"/>
      <c r="AK16" s="301"/>
      <c r="AL16" s="301"/>
      <c r="AM16" s="301"/>
      <c r="AN16" s="302"/>
      <c r="AO16" s="320"/>
      <c r="AP16" s="320"/>
      <c r="AQ16" s="320"/>
    </row>
    <row r="17" spans="1:43" ht="84" customHeight="1" x14ac:dyDescent="0.2">
      <c r="A17" s="343">
        <v>4</v>
      </c>
      <c r="B17" s="311" t="s">
        <v>196</v>
      </c>
      <c r="C17" s="311" t="s">
        <v>216</v>
      </c>
      <c r="D17" s="301" t="str">
        <f>IF(C17=$I$1048375,$J$1048375,IF(C17=$I$1048376,$J$1048376,IF(C17=$I$1048377,$J$1048377,IF(C17=$I$1048378,$J$1048378,IF(C17=$I$1048379,$J$1048379,IF(C17=$I$1048380,$J$1048380,IF(C17=$I$1048381,$J$1048381,IF(C17=$I$1048382,$J$1048382,IF(C17=$I$1048383,$J$1048383,IF(C17=$I$1048384,$J$1048384,IF(C17=$I$1048387,$J$1048387,IF(C17=$I$1048388,$J$1048388,IF(C17=$I$1048389,J$1048389,IF(C17=$I$1048390,$J$1048390,IF(C17=$I$1048391,$J$1048391,IF(C17=$I$1048392,$J$1048392,IF(C17=$I$1048393,$J$1048393,"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7" s="315" t="s">
        <v>271</v>
      </c>
      <c r="F17" s="150" t="s">
        <v>420</v>
      </c>
      <c r="G17" s="150" t="s">
        <v>40</v>
      </c>
      <c r="H17" s="117" t="s">
        <v>493</v>
      </c>
      <c r="I17" s="311" t="s">
        <v>131</v>
      </c>
      <c r="J17" s="338" t="s">
        <v>495</v>
      </c>
      <c r="K17" s="301" t="s">
        <v>496</v>
      </c>
      <c r="L17" s="301" t="s">
        <v>497</v>
      </c>
      <c r="M17" s="303" t="s">
        <v>190</v>
      </c>
      <c r="N17" s="303">
        <f t="shared" ref="N17" si="16">IF(M17="ALTA", 5, IF(M17="MEDIO ALTA", 4, IF(M17="MEDIA", 3, IF(M17="MEDIO BAJA",2,1))))</f>
        <v>5</v>
      </c>
      <c r="O17" s="303" t="s">
        <v>181</v>
      </c>
      <c r="P17" s="303">
        <f t="shared" ref="P17" si="17">IF(O17="ALTO", 5, IF(O17="MEDIO ALTO", 4, IF(O17="MEDIO", 3, IF(O17="MEDIO BAJO",2,1))))</f>
        <v>3</v>
      </c>
      <c r="Q17" s="303">
        <f t="shared" ref="Q17:Q44" si="18">P17*N17</f>
        <v>15</v>
      </c>
      <c r="R17" s="117" t="s">
        <v>193</v>
      </c>
      <c r="S17" s="120">
        <f t="shared" ref="S17:S28" si="19">IF(R17="Documentados Aplicados y Efectivos",1,IF(R17="No existen",5,IF(R17="No aplicados",4,IF(R17="Aplicados - No Efectivos",3,IF(R17="Aplicados efectivos y No Documentados",2,0)))))</f>
        <v>2</v>
      </c>
      <c r="T17" s="329">
        <f t="shared" ref="T17" si="20">ROUND(AVERAGEIF(S17:S19,"&gt;0"),0)</f>
        <v>2</v>
      </c>
      <c r="U17" s="194" t="s">
        <v>498</v>
      </c>
      <c r="V17" s="148" t="s">
        <v>453</v>
      </c>
      <c r="W17" s="148" t="s">
        <v>451</v>
      </c>
      <c r="X17" s="307">
        <f t="shared" ref="X17" si="21">ROUND((Q17*T17),0)</f>
        <v>30</v>
      </c>
      <c r="Y17" s="308" t="str">
        <f t="shared" ref="Y17" si="22">IF(X17&gt;=19,"GRAVE", IF(X17&lt;=3, "LEVE", "MODERADO"))</f>
        <v>GRAVE</v>
      </c>
      <c r="Z17" s="148" t="s">
        <v>107</v>
      </c>
      <c r="AA17" s="193" t="s">
        <v>499</v>
      </c>
      <c r="AB17" s="134">
        <v>43434</v>
      </c>
      <c r="AC17" s="148" t="s">
        <v>500</v>
      </c>
      <c r="AD17" s="358" t="s">
        <v>502</v>
      </c>
      <c r="AF17" s="318" t="s">
        <v>614</v>
      </c>
      <c r="AG17" s="301" t="s">
        <v>622</v>
      </c>
      <c r="AH17" s="301"/>
      <c r="AI17" s="301" t="s">
        <v>622</v>
      </c>
      <c r="AJ17" s="301" t="s">
        <v>682</v>
      </c>
      <c r="AK17" s="301" t="s">
        <v>622</v>
      </c>
      <c r="AL17" s="301"/>
      <c r="AM17" s="301"/>
      <c r="AN17" s="302"/>
      <c r="AO17" s="318" t="s">
        <v>689</v>
      </c>
      <c r="AP17" s="318"/>
      <c r="AQ17" s="318" t="s">
        <v>688</v>
      </c>
    </row>
    <row r="18" spans="1:43" ht="68.25" customHeight="1" x14ac:dyDescent="0.2">
      <c r="A18" s="344"/>
      <c r="B18" s="311"/>
      <c r="C18" s="311"/>
      <c r="D18" s="301"/>
      <c r="E18" s="316"/>
      <c r="F18" s="150" t="s">
        <v>421</v>
      </c>
      <c r="G18" s="150" t="s">
        <v>423</v>
      </c>
      <c r="H18" s="117" t="s">
        <v>494</v>
      </c>
      <c r="I18" s="311"/>
      <c r="J18" s="338"/>
      <c r="K18" s="301"/>
      <c r="L18" s="301"/>
      <c r="M18" s="303"/>
      <c r="N18" s="303"/>
      <c r="O18" s="303"/>
      <c r="P18" s="303"/>
      <c r="Q18" s="303"/>
      <c r="R18" s="117"/>
      <c r="S18" s="120">
        <f t="shared" si="19"/>
        <v>0</v>
      </c>
      <c r="T18" s="329"/>
      <c r="U18" s="193"/>
      <c r="V18" s="148"/>
      <c r="W18" s="148"/>
      <c r="X18" s="307"/>
      <c r="Y18" s="308"/>
      <c r="Z18" s="172" t="s">
        <v>107</v>
      </c>
      <c r="AA18" s="193" t="s">
        <v>501</v>
      </c>
      <c r="AB18" s="134">
        <v>43434</v>
      </c>
      <c r="AC18" s="148" t="s">
        <v>503</v>
      </c>
      <c r="AD18" s="358"/>
      <c r="AF18" s="319"/>
      <c r="AG18" s="301"/>
      <c r="AH18" s="301"/>
      <c r="AI18" s="301"/>
      <c r="AJ18" s="301"/>
      <c r="AK18" s="301"/>
      <c r="AL18" s="301"/>
      <c r="AM18" s="301"/>
      <c r="AN18" s="302"/>
      <c r="AO18" s="319"/>
      <c r="AP18" s="319"/>
      <c r="AQ18" s="319"/>
    </row>
    <row r="19" spans="1:43" ht="83.25" customHeight="1" x14ac:dyDescent="0.2">
      <c r="A19" s="344"/>
      <c r="B19" s="311"/>
      <c r="C19" s="311"/>
      <c r="D19" s="301"/>
      <c r="E19" s="317"/>
      <c r="F19" s="150"/>
      <c r="G19" s="150"/>
      <c r="H19" s="117"/>
      <c r="I19" s="311"/>
      <c r="J19" s="338"/>
      <c r="K19" s="301"/>
      <c r="L19" s="301"/>
      <c r="M19" s="303"/>
      <c r="N19" s="303"/>
      <c r="O19" s="303"/>
      <c r="P19" s="303"/>
      <c r="Q19" s="303"/>
      <c r="R19" s="117"/>
      <c r="S19" s="120">
        <f t="shared" si="19"/>
        <v>0</v>
      </c>
      <c r="T19" s="329"/>
      <c r="U19" s="193"/>
      <c r="V19" s="148"/>
      <c r="W19" s="148"/>
      <c r="X19" s="307"/>
      <c r="Y19" s="308"/>
      <c r="Z19" s="172"/>
      <c r="AA19" s="193"/>
      <c r="AB19" s="133"/>
      <c r="AC19" s="148"/>
      <c r="AD19" s="358"/>
      <c r="AF19" s="320"/>
      <c r="AG19" s="301"/>
      <c r="AH19" s="301"/>
      <c r="AI19" s="301"/>
      <c r="AJ19" s="301"/>
      <c r="AK19" s="301"/>
      <c r="AL19" s="301"/>
      <c r="AM19" s="301"/>
      <c r="AN19" s="302"/>
      <c r="AO19" s="320"/>
      <c r="AP19" s="320"/>
      <c r="AQ19" s="320"/>
    </row>
    <row r="20" spans="1:43" s="187" customFormat="1" ht="120" customHeight="1" x14ac:dyDescent="0.2">
      <c r="A20" s="309">
        <v>5</v>
      </c>
      <c r="B20" s="307" t="s">
        <v>196</v>
      </c>
      <c r="C20" s="307" t="s">
        <v>216</v>
      </c>
      <c r="D20" s="368" t="str">
        <f>IF(C20=$I$1048375,$J$1048375,IF(C20=$I$1048376,$J$1048376,IF(C20=$I$1048377,$J$1048377,IF(C20=$I$1048378,$J$1048378,IF(C20=$I$1048379,$J$1048379,IF(C20=$I$1048380,$J$1048380,IF(C20=$I$1048381,$J$1048381,IF(C20=$I$1048382,$J$1048382,IF(C20=$I$1048383,$J$1048383,IF(C20=$I$1048384,$J$1048384,IF(C20=$I$1048387,$J$1048387,IF(C20=$I$1048388,$J$1048388,IF(C20=$I$1048389,J$1048389,IF(C20=$I$1048390,$J$1048390,IF(C20=$I$1048391,$J$1048391,IF(C20=$I$1048392,$J$1048392,IF(C20=$I$1048393,$J$1048393,"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20" s="379" t="s">
        <v>271</v>
      </c>
      <c r="F20" s="221" t="s">
        <v>420</v>
      </c>
      <c r="G20" s="221" t="s">
        <v>42</v>
      </c>
      <c r="H20" s="184" t="s">
        <v>504</v>
      </c>
      <c r="I20" s="307" t="s">
        <v>139</v>
      </c>
      <c r="J20" s="382" t="s">
        <v>871</v>
      </c>
      <c r="K20" s="385" t="s">
        <v>872</v>
      </c>
      <c r="L20" s="386" t="s">
        <v>873</v>
      </c>
      <c r="M20" s="308" t="s">
        <v>160</v>
      </c>
      <c r="N20" s="308">
        <f t="shared" ref="N20" si="23">IF(M20="ALTA", 5, IF(M20="MEDIO ALTA", 4, IF(M20="MEDIA", 3, IF(M20="MEDIO BAJA",2,1))))</f>
        <v>1</v>
      </c>
      <c r="O20" s="308" t="s">
        <v>180</v>
      </c>
      <c r="P20" s="308">
        <f t="shared" ref="P20" si="24">IF(O20="ALTO", 5, IF(O20="MEDIO ALTO", 4, IF(O20="MEDIO", 3, IF(O20="MEDIO BAJO",2,1))))</f>
        <v>5</v>
      </c>
      <c r="Q20" s="308">
        <f t="shared" si="18"/>
        <v>5</v>
      </c>
      <c r="R20" s="184" t="s">
        <v>194</v>
      </c>
      <c r="S20" s="185">
        <f t="shared" si="19"/>
        <v>1</v>
      </c>
      <c r="T20" s="378">
        <f t="shared" ref="T20" si="25">ROUND(AVERAGEIF(S20:S22,"&gt;0"),0)</f>
        <v>1</v>
      </c>
      <c r="U20" s="227" t="s">
        <v>507</v>
      </c>
      <c r="V20" s="223" t="s">
        <v>461</v>
      </c>
      <c r="W20" s="223" t="s">
        <v>458</v>
      </c>
      <c r="X20" s="307">
        <f t="shared" ref="X20" si="26">ROUND((Q20*T20),0)</f>
        <v>5</v>
      </c>
      <c r="Y20" s="308" t="str">
        <f t="shared" ref="Y20" si="27">IF(X20&gt;=19,"GRAVE", IF(X20&lt;=3, "LEVE", "MODERADO"))</f>
        <v>MODERADO</v>
      </c>
      <c r="Z20" s="223" t="s">
        <v>109</v>
      </c>
      <c r="AA20" s="227" t="s">
        <v>510</v>
      </c>
      <c r="AB20" s="228">
        <v>43434</v>
      </c>
      <c r="AC20" s="223" t="s">
        <v>471</v>
      </c>
      <c r="AD20" s="375" t="s">
        <v>637</v>
      </c>
      <c r="AE20" s="186"/>
      <c r="AF20" s="368" t="s">
        <v>638</v>
      </c>
      <c r="AG20" s="368" t="s">
        <v>691</v>
      </c>
      <c r="AH20" s="368"/>
      <c r="AI20" s="368" t="s">
        <v>622</v>
      </c>
      <c r="AJ20" s="368" t="s">
        <v>684</v>
      </c>
      <c r="AK20" s="368" t="s">
        <v>622</v>
      </c>
      <c r="AL20" s="368"/>
      <c r="AM20" s="368"/>
      <c r="AN20" s="374"/>
      <c r="AO20" s="351" t="s">
        <v>689</v>
      </c>
      <c r="AP20" s="351"/>
      <c r="AQ20" s="351" t="s">
        <v>692</v>
      </c>
    </row>
    <row r="21" spans="1:43" s="187" customFormat="1" ht="57" customHeight="1" x14ac:dyDescent="0.2">
      <c r="A21" s="310"/>
      <c r="B21" s="307"/>
      <c r="C21" s="307"/>
      <c r="D21" s="368"/>
      <c r="E21" s="380"/>
      <c r="F21" s="221" t="s">
        <v>421</v>
      </c>
      <c r="G21" s="221" t="s">
        <v>490</v>
      </c>
      <c r="H21" s="184" t="s">
        <v>505</v>
      </c>
      <c r="I21" s="307"/>
      <c r="J21" s="383"/>
      <c r="K21" s="385"/>
      <c r="L21" s="386"/>
      <c r="M21" s="308"/>
      <c r="N21" s="308"/>
      <c r="O21" s="308"/>
      <c r="P21" s="308"/>
      <c r="Q21" s="308"/>
      <c r="R21" s="184" t="s">
        <v>194</v>
      </c>
      <c r="S21" s="185">
        <f t="shared" si="19"/>
        <v>1</v>
      </c>
      <c r="T21" s="378"/>
      <c r="U21" s="227" t="s">
        <v>508</v>
      </c>
      <c r="V21" s="223" t="s">
        <v>453</v>
      </c>
      <c r="W21" s="223" t="s">
        <v>458</v>
      </c>
      <c r="X21" s="307"/>
      <c r="Y21" s="308"/>
      <c r="Z21" s="223"/>
      <c r="AA21" s="227"/>
      <c r="AB21" s="229"/>
      <c r="AC21" s="223"/>
      <c r="AD21" s="376"/>
      <c r="AE21" s="186"/>
      <c r="AF21" s="368"/>
      <c r="AG21" s="368"/>
      <c r="AH21" s="368"/>
      <c r="AI21" s="368"/>
      <c r="AJ21" s="368"/>
      <c r="AK21" s="368"/>
      <c r="AL21" s="368"/>
      <c r="AM21" s="368"/>
      <c r="AN21" s="374"/>
      <c r="AO21" s="352"/>
      <c r="AP21" s="352"/>
      <c r="AQ21" s="352"/>
    </row>
    <row r="22" spans="1:43" s="187" customFormat="1" ht="44.25" customHeight="1" x14ac:dyDescent="0.2">
      <c r="A22" s="310"/>
      <c r="B22" s="307"/>
      <c r="C22" s="307"/>
      <c r="D22" s="368"/>
      <c r="E22" s="381"/>
      <c r="F22" s="221" t="s">
        <v>421</v>
      </c>
      <c r="G22" s="221" t="s">
        <v>46</v>
      </c>
      <c r="H22" s="184" t="s">
        <v>506</v>
      </c>
      <c r="I22" s="307"/>
      <c r="J22" s="384"/>
      <c r="K22" s="385"/>
      <c r="L22" s="386"/>
      <c r="M22" s="308"/>
      <c r="N22" s="308"/>
      <c r="O22" s="308"/>
      <c r="P22" s="308"/>
      <c r="Q22" s="308"/>
      <c r="R22" s="184" t="s">
        <v>194</v>
      </c>
      <c r="S22" s="185">
        <f t="shared" si="19"/>
        <v>1</v>
      </c>
      <c r="T22" s="378"/>
      <c r="U22" s="227" t="s">
        <v>509</v>
      </c>
      <c r="V22" s="223" t="s">
        <v>461</v>
      </c>
      <c r="W22" s="223" t="s">
        <v>492</v>
      </c>
      <c r="X22" s="307"/>
      <c r="Y22" s="308"/>
      <c r="Z22" s="223"/>
      <c r="AA22" s="227"/>
      <c r="AB22" s="229"/>
      <c r="AC22" s="223"/>
      <c r="AD22" s="377"/>
      <c r="AE22" s="186"/>
      <c r="AF22" s="368"/>
      <c r="AG22" s="368"/>
      <c r="AH22" s="368"/>
      <c r="AI22" s="368"/>
      <c r="AJ22" s="368"/>
      <c r="AK22" s="368"/>
      <c r="AL22" s="368"/>
      <c r="AM22" s="368"/>
      <c r="AN22" s="374"/>
      <c r="AO22" s="353"/>
      <c r="AP22" s="353"/>
      <c r="AQ22" s="353"/>
    </row>
    <row r="23" spans="1:43" ht="62.25" customHeight="1" x14ac:dyDescent="0.2">
      <c r="A23" s="309">
        <v>6</v>
      </c>
      <c r="B23" s="311" t="s">
        <v>196</v>
      </c>
      <c r="C23" s="311" t="s">
        <v>217</v>
      </c>
      <c r="D23" s="301" t="str">
        <f>IF(C23=$I$1048375,$J$1048375,IF(C23=$I$1048376,$J$1048376,IF(C23=$I$1048377,$J$1048377,IF(C23=$I$1048378,$J$1048378,IF(C23=$I$1048379,$J$1048379,IF(C23=$I$1048380,$J$1048380,IF(C23=$I$1048381,$J$1048381,IF(C23=$I$1048382,$J$1048382,IF(C23=$I$1048383,$J$1048383,IF(C23=$I$1048384,$J$1048384,IF(C23=$I$1048387,$J$1048387,IF(C23=$I$1048388,$J$1048388,IF(C23=$I$1048389,J$1048389,IF(C23=$I$1048390,$J$1048390,IF(C23=$I$1048391,$J$1048391,IF(C23=$I$1048392,$J$1048392,IF(C23=$I$1048393,$J$1048393," ")))))))))))))))))</f>
        <v>Ejercer la evaluación y control sobre el desarrollo del quehacer institucional, de forma preventiva y correctiva, vigilando el cumplimiento de las disposiciones establecidas por la Ley y la Universidad.</v>
      </c>
      <c r="E23" s="315" t="s">
        <v>267</v>
      </c>
      <c r="F23" s="150" t="s">
        <v>421</v>
      </c>
      <c r="G23" s="150" t="s">
        <v>316</v>
      </c>
      <c r="H23" s="136" t="s">
        <v>513</v>
      </c>
      <c r="I23" s="311" t="s">
        <v>189</v>
      </c>
      <c r="J23" s="338" t="s">
        <v>516</v>
      </c>
      <c r="K23" s="301" t="s">
        <v>517</v>
      </c>
      <c r="L23" s="337" t="s">
        <v>518</v>
      </c>
      <c r="M23" s="303" t="s">
        <v>160</v>
      </c>
      <c r="N23" s="303">
        <f t="shared" ref="N23" si="28">IF(M23="ALTA", 5, IF(M23="MEDIO ALTA", 4, IF(M23="MEDIA", 3, IF(M23="MEDIO BAJA",2,1))))</f>
        <v>1</v>
      </c>
      <c r="O23" s="303" t="s">
        <v>180</v>
      </c>
      <c r="P23" s="303">
        <f t="shared" ref="P23" si="29">IF(O23="ALTO", 5, IF(O23="MEDIO ALTO", 4, IF(O23="MEDIO", 3, IF(O23="MEDIO BAJO",2,1))))</f>
        <v>5</v>
      </c>
      <c r="Q23" s="303">
        <f t="shared" si="18"/>
        <v>5</v>
      </c>
      <c r="R23" s="117" t="s">
        <v>459</v>
      </c>
      <c r="S23" s="120">
        <f t="shared" si="19"/>
        <v>3</v>
      </c>
      <c r="T23" s="329">
        <f t="shared" ref="T23" si="30">ROUND(AVERAGEIF(S23:S25,"&gt;0"),0)</f>
        <v>2</v>
      </c>
      <c r="U23" s="194" t="s">
        <v>519</v>
      </c>
      <c r="V23" s="148" t="s">
        <v>453</v>
      </c>
      <c r="W23" s="148" t="s">
        <v>458</v>
      </c>
      <c r="X23" s="307">
        <f t="shared" ref="X23" si="31">ROUND((Q23*T23),0)</f>
        <v>10</v>
      </c>
      <c r="Y23" s="308" t="str">
        <f t="shared" ref="Y23" si="32">IF(X23&gt;=19,"GRAVE", IF(X23&lt;=3, "LEVE", "MODERADO"))</f>
        <v>MODERADO</v>
      </c>
      <c r="Z23" s="148" t="s">
        <v>107</v>
      </c>
      <c r="AA23" s="193" t="s">
        <v>522</v>
      </c>
      <c r="AB23" s="134">
        <v>43434</v>
      </c>
      <c r="AC23" s="148" t="s">
        <v>523</v>
      </c>
      <c r="AD23" s="358" t="s">
        <v>524</v>
      </c>
      <c r="AF23" s="301" t="s">
        <v>614</v>
      </c>
      <c r="AG23" s="301" t="s">
        <v>622</v>
      </c>
      <c r="AH23" s="301"/>
      <c r="AI23" s="301" t="s">
        <v>622</v>
      </c>
      <c r="AJ23" s="301" t="s">
        <v>682</v>
      </c>
      <c r="AK23" s="301" t="s">
        <v>622</v>
      </c>
      <c r="AL23" s="301"/>
      <c r="AM23" s="301"/>
      <c r="AN23" s="302"/>
      <c r="AO23" s="318" t="s">
        <v>689</v>
      </c>
      <c r="AP23" s="318"/>
      <c r="AQ23" s="318" t="s">
        <v>832</v>
      </c>
    </row>
    <row r="24" spans="1:43" ht="53.25" customHeight="1" x14ac:dyDescent="0.2">
      <c r="A24" s="310"/>
      <c r="B24" s="311"/>
      <c r="C24" s="311"/>
      <c r="D24" s="301"/>
      <c r="E24" s="316"/>
      <c r="F24" s="150" t="s">
        <v>420</v>
      </c>
      <c r="G24" s="150" t="s">
        <v>42</v>
      </c>
      <c r="H24" s="136" t="s">
        <v>514</v>
      </c>
      <c r="I24" s="311"/>
      <c r="J24" s="338"/>
      <c r="K24" s="301"/>
      <c r="L24" s="337"/>
      <c r="M24" s="303"/>
      <c r="N24" s="303"/>
      <c r="O24" s="303"/>
      <c r="P24" s="303"/>
      <c r="Q24" s="303"/>
      <c r="R24" s="117" t="s">
        <v>194</v>
      </c>
      <c r="S24" s="120">
        <f t="shared" si="19"/>
        <v>1</v>
      </c>
      <c r="T24" s="329"/>
      <c r="U24" s="194" t="s">
        <v>520</v>
      </c>
      <c r="V24" s="148" t="s">
        <v>453</v>
      </c>
      <c r="W24" s="148" t="s">
        <v>458</v>
      </c>
      <c r="X24" s="307"/>
      <c r="Y24" s="308"/>
      <c r="Z24" s="172" t="s">
        <v>107</v>
      </c>
      <c r="AA24" s="193" t="s">
        <v>519</v>
      </c>
      <c r="AB24" s="134">
        <v>43434</v>
      </c>
      <c r="AC24" s="148" t="s">
        <v>512</v>
      </c>
      <c r="AD24" s="358"/>
      <c r="AF24" s="301"/>
      <c r="AG24" s="301"/>
      <c r="AH24" s="301"/>
      <c r="AI24" s="301"/>
      <c r="AJ24" s="301"/>
      <c r="AK24" s="301"/>
      <c r="AL24" s="301"/>
      <c r="AM24" s="301"/>
      <c r="AN24" s="302"/>
      <c r="AO24" s="319"/>
      <c r="AP24" s="319"/>
      <c r="AQ24" s="319"/>
    </row>
    <row r="25" spans="1:43" ht="90.75" customHeight="1" x14ac:dyDescent="0.2">
      <c r="A25" s="310"/>
      <c r="B25" s="311"/>
      <c r="C25" s="311"/>
      <c r="D25" s="301"/>
      <c r="E25" s="317"/>
      <c r="F25" s="150" t="s">
        <v>420</v>
      </c>
      <c r="G25" s="150" t="s">
        <v>41</v>
      </c>
      <c r="H25" s="136" t="s">
        <v>515</v>
      </c>
      <c r="I25" s="311"/>
      <c r="J25" s="338"/>
      <c r="K25" s="301"/>
      <c r="L25" s="337"/>
      <c r="M25" s="303"/>
      <c r="N25" s="303"/>
      <c r="O25" s="303"/>
      <c r="P25" s="303"/>
      <c r="Q25" s="303"/>
      <c r="R25" s="117" t="s">
        <v>194</v>
      </c>
      <c r="S25" s="120">
        <f t="shared" si="19"/>
        <v>1</v>
      </c>
      <c r="T25" s="329"/>
      <c r="U25" s="194" t="s">
        <v>521</v>
      </c>
      <c r="V25" s="148" t="s">
        <v>453</v>
      </c>
      <c r="W25" s="148" t="s">
        <v>458</v>
      </c>
      <c r="X25" s="307"/>
      <c r="Y25" s="308"/>
      <c r="Z25" s="172" t="s">
        <v>107</v>
      </c>
      <c r="AA25" s="193" t="s">
        <v>525</v>
      </c>
      <c r="AB25" s="134">
        <v>43434</v>
      </c>
      <c r="AC25" s="148" t="s">
        <v>526</v>
      </c>
      <c r="AD25" s="358"/>
      <c r="AF25" s="301"/>
      <c r="AG25" s="301"/>
      <c r="AH25" s="301"/>
      <c r="AI25" s="301"/>
      <c r="AJ25" s="301"/>
      <c r="AK25" s="301"/>
      <c r="AL25" s="301"/>
      <c r="AM25" s="301"/>
      <c r="AN25" s="302"/>
      <c r="AO25" s="320"/>
      <c r="AP25" s="320"/>
      <c r="AQ25" s="320"/>
    </row>
    <row r="26" spans="1:43" ht="45.75" customHeight="1" x14ac:dyDescent="0.2">
      <c r="A26" s="309">
        <v>7</v>
      </c>
      <c r="B26" s="311" t="s">
        <v>196</v>
      </c>
      <c r="C26" s="311" t="s">
        <v>197</v>
      </c>
      <c r="D26" s="301" t="str">
        <f>IF(C26=$I$1048375,$J$1048375,IF(C26=$I$1048376,$J$1048376,IF(C26=$I$1048377,$J$1048377,IF(C26=$I$1048378,$J$1048378,IF(C26=$I$1048379,$J$1048379,IF(C26=$I$1048380,$J$1048380,IF(C26=$I$1048381,$J$1048381,IF(C26=$I$1048382,$J$1048382,IF(C26=$I$1048383,$J$1048383,IF(C26=$I$1048384,$J$1048384,IF(C26=$I$1048387,$J$1048387,IF(C26=$I$1048388,$J$1048388,IF(C26=$I$1048389,J$1048389,IF(C26=$I$1048390,$J$1048390,IF(C26=$I$1048391,$J$1048391,IF(C26=$I$1048392,$J$1048392,IF(C26=$I$1048393,$J$1048393," ")))))))))))))))))</f>
        <v>Promover la calidad educativa de la Institución, mediante la administración de los programas de formación que ofrece la universidad en sus diferentes niveles, con el fin de permitir al egresado desempeñarse con idoneidad, ética y compromiso social.</v>
      </c>
      <c r="E26" s="315" t="s">
        <v>248</v>
      </c>
      <c r="F26" s="150" t="s">
        <v>420</v>
      </c>
      <c r="G26" s="150" t="s">
        <v>38</v>
      </c>
      <c r="H26" s="117" t="s">
        <v>527</v>
      </c>
      <c r="I26" s="311" t="s">
        <v>135</v>
      </c>
      <c r="J26" s="338" t="s">
        <v>528</v>
      </c>
      <c r="K26" s="301" t="s">
        <v>529</v>
      </c>
      <c r="L26" s="301" t="s">
        <v>530</v>
      </c>
      <c r="M26" s="303" t="s">
        <v>160</v>
      </c>
      <c r="N26" s="303">
        <f t="shared" ref="N26" si="33">IF(M26="ALTA", 5, IF(M26="MEDIO ALTA", 4, IF(M26="MEDIA", 3, IF(M26="MEDIO BAJA",2,1))))</f>
        <v>1</v>
      </c>
      <c r="O26" s="303" t="s">
        <v>181</v>
      </c>
      <c r="P26" s="303">
        <f t="shared" ref="P26" si="34">IF(O26="ALTO", 5, IF(O26="MEDIO ALTO", 4, IF(O26="MEDIO", 3, IF(O26="MEDIO BAJO",2,1))))</f>
        <v>3</v>
      </c>
      <c r="Q26" s="303">
        <f t="shared" si="18"/>
        <v>3</v>
      </c>
      <c r="R26" s="117" t="s">
        <v>194</v>
      </c>
      <c r="S26" s="120">
        <f t="shared" si="19"/>
        <v>1</v>
      </c>
      <c r="T26" s="329">
        <f t="shared" ref="T26" si="35">ROUND(AVERAGEIF(S26:S28,"&gt;0"),0)</f>
        <v>1</v>
      </c>
      <c r="U26" s="193" t="s">
        <v>531</v>
      </c>
      <c r="V26" s="148" t="s">
        <v>479</v>
      </c>
      <c r="W26" s="148" t="s">
        <v>458</v>
      </c>
      <c r="X26" s="307">
        <f t="shared" ref="X26" si="36">ROUND((Q26*T26),0)</f>
        <v>3</v>
      </c>
      <c r="Y26" s="308" t="str">
        <f t="shared" ref="Y26" si="37">IF(X26&gt;=19,"GRAVE", IF(X26&lt;=3, "LEVE", "MODERADO"))</f>
        <v>LEVE</v>
      </c>
      <c r="Z26" s="148" t="s">
        <v>106</v>
      </c>
      <c r="AA26" s="193"/>
      <c r="AB26" s="134"/>
      <c r="AC26" s="148"/>
      <c r="AD26" s="358" t="s">
        <v>534</v>
      </c>
      <c r="AF26" s="301" t="s">
        <v>614</v>
      </c>
      <c r="AG26" s="301" t="s">
        <v>622</v>
      </c>
      <c r="AH26" s="301"/>
      <c r="AI26" s="301" t="s">
        <v>622</v>
      </c>
      <c r="AJ26" s="301" t="s">
        <v>685</v>
      </c>
      <c r="AK26" s="301" t="s">
        <v>622</v>
      </c>
      <c r="AL26" s="301" t="s">
        <v>680</v>
      </c>
      <c r="AM26" s="301"/>
      <c r="AN26" s="302"/>
      <c r="AO26" s="318" t="s">
        <v>689</v>
      </c>
      <c r="AP26" s="318"/>
      <c r="AQ26" s="318" t="s">
        <v>833</v>
      </c>
    </row>
    <row r="27" spans="1:43" ht="60" customHeight="1" x14ac:dyDescent="0.2">
      <c r="A27" s="310"/>
      <c r="B27" s="311"/>
      <c r="C27" s="311"/>
      <c r="D27" s="301"/>
      <c r="E27" s="316"/>
      <c r="F27" s="150"/>
      <c r="G27" s="150"/>
      <c r="H27" s="117"/>
      <c r="I27" s="311"/>
      <c r="J27" s="338"/>
      <c r="K27" s="301"/>
      <c r="L27" s="301"/>
      <c r="M27" s="303"/>
      <c r="N27" s="303"/>
      <c r="O27" s="303"/>
      <c r="P27" s="303"/>
      <c r="Q27" s="303"/>
      <c r="R27" s="117" t="s">
        <v>194</v>
      </c>
      <c r="S27" s="120">
        <f t="shared" si="19"/>
        <v>1</v>
      </c>
      <c r="T27" s="329"/>
      <c r="U27" s="193" t="s">
        <v>532</v>
      </c>
      <c r="V27" s="148" t="s">
        <v>479</v>
      </c>
      <c r="W27" s="148" t="s">
        <v>458</v>
      </c>
      <c r="X27" s="307"/>
      <c r="Y27" s="308"/>
      <c r="Z27" s="172"/>
      <c r="AA27" s="193"/>
      <c r="AB27" s="133"/>
      <c r="AC27" s="148"/>
      <c r="AD27" s="358"/>
      <c r="AF27" s="301"/>
      <c r="AG27" s="301"/>
      <c r="AH27" s="301"/>
      <c r="AI27" s="301"/>
      <c r="AJ27" s="301"/>
      <c r="AK27" s="301"/>
      <c r="AL27" s="301"/>
      <c r="AM27" s="301"/>
      <c r="AN27" s="302"/>
      <c r="AO27" s="319"/>
      <c r="AP27" s="319"/>
      <c r="AQ27" s="319"/>
    </row>
    <row r="28" spans="1:43" ht="60.75" customHeight="1" x14ac:dyDescent="0.2">
      <c r="A28" s="310"/>
      <c r="B28" s="311"/>
      <c r="C28" s="311"/>
      <c r="D28" s="301"/>
      <c r="E28" s="317"/>
      <c r="F28" s="150"/>
      <c r="G28" s="150"/>
      <c r="H28" s="117"/>
      <c r="I28" s="311"/>
      <c r="J28" s="338"/>
      <c r="K28" s="301"/>
      <c r="L28" s="301"/>
      <c r="M28" s="303"/>
      <c r="N28" s="303"/>
      <c r="O28" s="303"/>
      <c r="P28" s="303"/>
      <c r="Q28" s="303"/>
      <c r="R28" s="117" t="s">
        <v>194</v>
      </c>
      <c r="S28" s="120">
        <f t="shared" si="19"/>
        <v>1</v>
      </c>
      <c r="T28" s="329"/>
      <c r="U28" s="193" t="s">
        <v>533</v>
      </c>
      <c r="V28" s="148" t="s">
        <v>479</v>
      </c>
      <c r="W28" s="148" t="s">
        <v>458</v>
      </c>
      <c r="X28" s="307"/>
      <c r="Y28" s="308"/>
      <c r="Z28" s="172"/>
      <c r="AA28" s="193"/>
      <c r="AB28" s="133"/>
      <c r="AC28" s="148"/>
      <c r="AD28" s="358"/>
      <c r="AF28" s="301"/>
      <c r="AG28" s="301"/>
      <c r="AH28" s="301"/>
      <c r="AI28" s="301"/>
      <c r="AJ28" s="301"/>
      <c r="AK28" s="301"/>
      <c r="AL28" s="301"/>
      <c r="AM28" s="301"/>
      <c r="AN28" s="302"/>
      <c r="AO28" s="320"/>
      <c r="AP28" s="320"/>
      <c r="AQ28" s="320"/>
    </row>
    <row r="29" spans="1:43" ht="129.75" customHeight="1" x14ac:dyDescent="0.2">
      <c r="A29" s="309">
        <v>8</v>
      </c>
      <c r="B29" s="311" t="s">
        <v>196</v>
      </c>
      <c r="C29" s="311" t="s">
        <v>197</v>
      </c>
      <c r="D29" s="301" t="str">
        <f>IF(C29=$I$1048375,$J$1048375,IF(C29=$I$1048376,$J$1048376,IF(C29=$I$1048377,$J$1048377,IF(C29=$I$1048378,$J$1048378,IF(C29=$I$1048379,$J$1048379,IF(C29=$I$1048380,$J$1048380,IF(C29=$I$1048381,$J$1048381,IF(C29=$I$1048382,$J$1048382,IF(C29=$I$1048383,$J$1048383,IF(C29=$I$1048384,$J$1048384,IF(C29=$I$1048387,$J$1048387,IF(C29=$I$1048388,$J$1048388,IF(C29=$I$1048389,J$1048389,IF(C29=$I$1048390,$J$1048390,IF(C29=$I$1048391,$J$1048391,IF(C29=$I$1048392,$J$1048392,IF(C29=$I$1048393,$J$1048393," ")))))))))))))))))</f>
        <v>Promover la calidad educativa de la Institución, mediante la administración de los programas de formación que ofrece la universidad en sus diferentes niveles, con el fin de permitir al egresado desempeñarse con idoneidad, ética y compromiso social.</v>
      </c>
      <c r="E29" s="315" t="s">
        <v>248</v>
      </c>
      <c r="F29" s="150" t="s">
        <v>420</v>
      </c>
      <c r="G29" s="150" t="s">
        <v>39</v>
      </c>
      <c r="H29" s="117" t="s">
        <v>535</v>
      </c>
      <c r="I29" s="311" t="s">
        <v>184</v>
      </c>
      <c r="J29" s="338" t="s">
        <v>538</v>
      </c>
      <c r="K29" s="301" t="s">
        <v>529</v>
      </c>
      <c r="L29" s="301" t="s">
        <v>530</v>
      </c>
      <c r="M29" s="303" t="s">
        <v>160</v>
      </c>
      <c r="N29" s="303">
        <f t="shared" ref="N29" si="38">IF(M29="ALTA", 5, IF(M29="MEDIO ALTA", 4, IF(M29="MEDIA", 3, IF(M29="MEDIO BAJA",2,1))))</f>
        <v>1</v>
      </c>
      <c r="O29" s="303" t="s">
        <v>181</v>
      </c>
      <c r="P29" s="303">
        <f t="shared" ref="P29" si="39">IF(O29="ALTO", 5, IF(O29="MEDIO ALTO", 4, IF(O29="MEDIO", 3, IF(O29="MEDIO BAJO",2,1))))</f>
        <v>3</v>
      </c>
      <c r="Q29" s="303">
        <f t="shared" si="18"/>
        <v>3</v>
      </c>
      <c r="R29" s="117" t="s">
        <v>194</v>
      </c>
      <c r="S29" s="120">
        <f>IF(R29="Documentados Aplicados y Efectivos",1,IF(R29="No existen",5,IF(R29="No aplicados",4,IF(R29="Aplicados - No Efectivos",3,IF(R29="Aplicados efectivos y No Documentados",2,0)))))</f>
        <v>1</v>
      </c>
      <c r="T29" s="329">
        <f t="shared" ref="T29" si="40">ROUND(AVERAGEIF(S29:S31,"&gt;0"),0)</f>
        <v>1</v>
      </c>
      <c r="U29" s="193" t="s">
        <v>539</v>
      </c>
      <c r="V29" s="148" t="s">
        <v>461</v>
      </c>
      <c r="W29" s="148" t="s">
        <v>458</v>
      </c>
      <c r="X29" s="307">
        <f t="shared" ref="X29" si="41">ROUND((Q29*T29),0)</f>
        <v>3</v>
      </c>
      <c r="Y29" s="308" t="str">
        <f t="shared" ref="Y29" si="42">IF(X29&gt;=19,"GRAVE", IF(X29&lt;=3, "LEVE", "MODERADO"))</f>
        <v>LEVE</v>
      </c>
      <c r="Z29" s="148" t="s">
        <v>106</v>
      </c>
      <c r="AA29" s="193"/>
      <c r="AB29" s="134"/>
      <c r="AC29" s="148"/>
      <c r="AD29" s="358" t="s">
        <v>542</v>
      </c>
      <c r="AF29" s="301" t="s">
        <v>614</v>
      </c>
      <c r="AG29" s="301" t="s">
        <v>693</v>
      </c>
      <c r="AH29" s="301"/>
      <c r="AI29" s="301" t="s">
        <v>622</v>
      </c>
      <c r="AJ29" s="301" t="s">
        <v>682</v>
      </c>
      <c r="AK29" s="301" t="s">
        <v>622</v>
      </c>
      <c r="AL29" s="301"/>
      <c r="AM29" s="301"/>
      <c r="AN29" s="302"/>
      <c r="AO29" s="318" t="s">
        <v>689</v>
      </c>
      <c r="AP29" s="318"/>
      <c r="AQ29" s="318" t="s">
        <v>832</v>
      </c>
    </row>
    <row r="30" spans="1:43" ht="76.5" customHeight="1" x14ac:dyDescent="0.2">
      <c r="A30" s="310"/>
      <c r="B30" s="311"/>
      <c r="C30" s="311"/>
      <c r="D30" s="301"/>
      <c r="E30" s="316"/>
      <c r="F30" s="150" t="s">
        <v>420</v>
      </c>
      <c r="G30" s="150" t="s">
        <v>38</v>
      </c>
      <c r="H30" s="117" t="s">
        <v>536</v>
      </c>
      <c r="I30" s="311"/>
      <c r="J30" s="338"/>
      <c r="K30" s="301"/>
      <c r="L30" s="301"/>
      <c r="M30" s="303"/>
      <c r="N30" s="303"/>
      <c r="O30" s="303"/>
      <c r="P30" s="303"/>
      <c r="Q30" s="303"/>
      <c r="R30" s="117" t="s">
        <v>194</v>
      </c>
      <c r="S30" s="120">
        <f>IF(R30="Documentados Aplicados y Efectivos",1,IF(R30="No existen",5,IF(R30="No aplicados",4,IF(R30="Aplicados - No Efectivos",3,IF(R30="Aplicados efectivos y No Documentados",2,0)))))</f>
        <v>1</v>
      </c>
      <c r="T30" s="329"/>
      <c r="U30" s="193" t="s">
        <v>540</v>
      </c>
      <c r="V30" s="148" t="s">
        <v>479</v>
      </c>
      <c r="W30" s="148" t="s">
        <v>458</v>
      </c>
      <c r="X30" s="307"/>
      <c r="Y30" s="308"/>
      <c r="Z30" s="172"/>
      <c r="AA30" s="193"/>
      <c r="AB30" s="133"/>
      <c r="AC30" s="148"/>
      <c r="AD30" s="358"/>
      <c r="AF30" s="301"/>
      <c r="AG30" s="301"/>
      <c r="AH30" s="301"/>
      <c r="AI30" s="301"/>
      <c r="AJ30" s="301"/>
      <c r="AK30" s="301"/>
      <c r="AL30" s="301"/>
      <c r="AM30" s="301"/>
      <c r="AN30" s="302"/>
      <c r="AO30" s="319"/>
      <c r="AP30" s="319"/>
      <c r="AQ30" s="319"/>
    </row>
    <row r="31" spans="1:43" ht="76.5" customHeight="1" x14ac:dyDescent="0.2">
      <c r="A31" s="310"/>
      <c r="B31" s="311"/>
      <c r="C31" s="311"/>
      <c r="D31" s="301"/>
      <c r="E31" s="317"/>
      <c r="F31" s="150" t="s">
        <v>420</v>
      </c>
      <c r="G31" s="150" t="s">
        <v>41</v>
      </c>
      <c r="H31" s="117" t="s">
        <v>537</v>
      </c>
      <c r="I31" s="311"/>
      <c r="J31" s="338"/>
      <c r="K31" s="301"/>
      <c r="L31" s="301"/>
      <c r="M31" s="303"/>
      <c r="N31" s="303"/>
      <c r="O31" s="303"/>
      <c r="P31" s="303"/>
      <c r="Q31" s="303"/>
      <c r="R31" s="117" t="s">
        <v>194</v>
      </c>
      <c r="S31" s="120">
        <f>IF(R31="Documentados Aplicados y Efectivos",1,IF(R31="No existen",5,IF(R31="No aplicados",4,IF(R31="Aplicados - No Efectivos",3,IF(R31="Aplicados efectivos y No Documentados",2,0)))))</f>
        <v>1</v>
      </c>
      <c r="T31" s="329"/>
      <c r="U31" s="193" t="s">
        <v>541</v>
      </c>
      <c r="V31" s="148" t="s">
        <v>461</v>
      </c>
      <c r="W31" s="148" t="s">
        <v>458</v>
      </c>
      <c r="X31" s="307"/>
      <c r="Y31" s="308"/>
      <c r="Z31" s="172"/>
      <c r="AA31" s="193"/>
      <c r="AB31" s="133"/>
      <c r="AC31" s="148"/>
      <c r="AD31" s="358"/>
      <c r="AF31" s="301"/>
      <c r="AG31" s="301"/>
      <c r="AH31" s="301"/>
      <c r="AI31" s="301"/>
      <c r="AJ31" s="301"/>
      <c r="AK31" s="301"/>
      <c r="AL31" s="301"/>
      <c r="AM31" s="301"/>
      <c r="AN31" s="302"/>
      <c r="AO31" s="320"/>
      <c r="AP31" s="320"/>
      <c r="AQ31" s="320"/>
    </row>
    <row r="32" spans="1:43" ht="64.5" customHeight="1" x14ac:dyDescent="0.2">
      <c r="A32" s="309">
        <v>9</v>
      </c>
      <c r="B32" s="311" t="s">
        <v>196</v>
      </c>
      <c r="C32" s="311" t="s">
        <v>215</v>
      </c>
      <c r="D32" s="301" t="str">
        <f>IF(C32=$I$1048375,$J$1048375,IF(C32=$I$1048376,$J$1048376,IF(C32=$I$1048377,$J$1048377,IF(C32=$I$1048378,$J$1048378,IF(C32=$I$1048379,$J$1048379,IF(C32=$I$1048380,$J$1048380,IF(C32=$I$1048381,$J$1048381,IF(C32=$I$1048382,$J$1048382,IF(C32=$I$1048383,$J$1048383,IF(C32=$I$1048384,$J$1048384,IF(C32=$I$1048387,$J$1048387,IF(C32=$I$1048388,$J$1048388,IF(C32=$I$1048389,J$1048389,IF(C32=$I$1048390,$J$1048390,IF(C32=$I$1048391,$J$1048391,IF(C32=$I$1048392,$J$1048392,IF(C32=$I$1048393,$J$1048393," ")))))))))))))))))</f>
        <v>Orientar el desarrollo de la Universidad mediante el direccionamiento estratégico y visión compartida de la comunidad universitaria, a fin de lograr los objetivos misionales.</v>
      </c>
      <c r="E32" s="315" t="s">
        <v>248</v>
      </c>
      <c r="F32" s="150" t="s">
        <v>420</v>
      </c>
      <c r="G32" s="150" t="s">
        <v>38</v>
      </c>
      <c r="H32" s="117" t="s">
        <v>543</v>
      </c>
      <c r="I32" s="311" t="s">
        <v>131</v>
      </c>
      <c r="J32" s="338" t="s">
        <v>546</v>
      </c>
      <c r="K32" s="301" t="s">
        <v>547</v>
      </c>
      <c r="L32" s="301" t="s">
        <v>548</v>
      </c>
      <c r="M32" s="303" t="s">
        <v>127</v>
      </c>
      <c r="N32" s="303">
        <f t="shared" ref="N32" si="43">IF(M32="ALTA", 5, IF(M32="MEDIO ALTA", 4, IF(M32="MEDIA", 3, IF(M32="MEDIO BAJA",2,1))))</f>
        <v>3</v>
      </c>
      <c r="O32" s="303" t="s">
        <v>181</v>
      </c>
      <c r="P32" s="303">
        <f t="shared" ref="P32" si="44">IF(O32="ALTO", 5, IF(O32="MEDIO ALTO", 4, IF(O32="MEDIO", 3, IF(O32="MEDIO BAJO",2,1))))</f>
        <v>3</v>
      </c>
      <c r="Q32" s="303">
        <f t="shared" si="18"/>
        <v>9</v>
      </c>
      <c r="R32" s="117" t="s">
        <v>194</v>
      </c>
      <c r="S32" s="120">
        <f t="shared" ref="S32:S43" si="45">IF(R32="Documentados Aplicados y Efectivos",1,IF(R32="No existen",5,IF(R32="No aplicados",4,IF(R32="Aplicados - No Efectivos",3,IF(R32="Aplicados efectivos y No Documentados",2,0)))))</f>
        <v>1</v>
      </c>
      <c r="T32" s="329">
        <f t="shared" ref="T32" si="46">ROUND(AVERAGEIF(S32:S34,"&gt;0"),0)</f>
        <v>1</v>
      </c>
      <c r="U32" s="178" t="s">
        <v>639</v>
      </c>
      <c r="V32" s="148" t="s">
        <v>450</v>
      </c>
      <c r="W32" s="148" t="s">
        <v>451</v>
      </c>
      <c r="X32" s="307">
        <f t="shared" ref="X32" si="47">ROUND((Q32*T32),0)</f>
        <v>9</v>
      </c>
      <c r="Y32" s="308" t="str">
        <f t="shared" ref="Y32" si="48">IF(X32&gt;=19,"GRAVE", IF(X32&lt;=3, "LEVE", "MODERADO"))</f>
        <v>MODERADO</v>
      </c>
      <c r="Z32" s="148" t="s">
        <v>109</v>
      </c>
      <c r="AA32" s="193" t="s">
        <v>549</v>
      </c>
      <c r="AB32" s="134">
        <v>43434</v>
      </c>
      <c r="AC32" s="148" t="s">
        <v>550</v>
      </c>
      <c r="AD32" s="358" t="s">
        <v>551</v>
      </c>
      <c r="AF32" s="301" t="s">
        <v>640</v>
      </c>
      <c r="AG32" s="301" t="s">
        <v>622</v>
      </c>
      <c r="AH32" s="301"/>
      <c r="AI32" s="301" t="s">
        <v>622</v>
      </c>
      <c r="AJ32" s="301" t="s">
        <v>682</v>
      </c>
      <c r="AK32" s="301" t="s">
        <v>622</v>
      </c>
      <c r="AL32" s="301"/>
      <c r="AM32" s="301"/>
      <c r="AN32" s="302"/>
      <c r="AO32" s="318" t="s">
        <v>689</v>
      </c>
      <c r="AP32" s="318"/>
      <c r="AQ32" s="318" t="s">
        <v>832</v>
      </c>
    </row>
    <row r="33" spans="1:43" ht="57" customHeight="1" x14ac:dyDescent="0.2">
      <c r="A33" s="310"/>
      <c r="B33" s="311"/>
      <c r="C33" s="311"/>
      <c r="D33" s="301"/>
      <c r="E33" s="316"/>
      <c r="F33" s="150"/>
      <c r="G33" s="150"/>
      <c r="H33" s="117" t="s">
        <v>544</v>
      </c>
      <c r="I33" s="311"/>
      <c r="J33" s="338"/>
      <c r="K33" s="301"/>
      <c r="L33" s="301"/>
      <c r="M33" s="303"/>
      <c r="N33" s="303"/>
      <c r="O33" s="303"/>
      <c r="P33" s="303"/>
      <c r="Q33" s="303"/>
      <c r="R33" s="117"/>
      <c r="S33" s="120">
        <f t="shared" si="45"/>
        <v>0</v>
      </c>
      <c r="T33" s="329"/>
      <c r="U33" s="193"/>
      <c r="V33" s="148"/>
      <c r="W33" s="148"/>
      <c r="X33" s="307"/>
      <c r="Y33" s="308"/>
      <c r="Z33" s="172"/>
      <c r="AA33" s="193"/>
      <c r="AB33" s="133"/>
      <c r="AC33" s="148"/>
      <c r="AD33" s="358"/>
      <c r="AF33" s="301"/>
      <c r="AG33" s="301"/>
      <c r="AH33" s="301"/>
      <c r="AI33" s="301"/>
      <c r="AJ33" s="301"/>
      <c r="AK33" s="301"/>
      <c r="AL33" s="301"/>
      <c r="AM33" s="301"/>
      <c r="AN33" s="302"/>
      <c r="AO33" s="319"/>
      <c r="AP33" s="319"/>
      <c r="AQ33" s="319"/>
    </row>
    <row r="34" spans="1:43" ht="101.25" customHeight="1" x14ac:dyDescent="0.2">
      <c r="A34" s="310"/>
      <c r="B34" s="311"/>
      <c r="C34" s="311"/>
      <c r="D34" s="301"/>
      <c r="E34" s="317"/>
      <c r="F34" s="150"/>
      <c r="G34" s="150"/>
      <c r="H34" s="117" t="s">
        <v>545</v>
      </c>
      <c r="I34" s="311"/>
      <c r="J34" s="338"/>
      <c r="K34" s="301"/>
      <c r="L34" s="301"/>
      <c r="M34" s="303"/>
      <c r="N34" s="303"/>
      <c r="O34" s="303"/>
      <c r="P34" s="303"/>
      <c r="Q34" s="303"/>
      <c r="R34" s="117"/>
      <c r="S34" s="120">
        <f t="shared" si="45"/>
        <v>0</v>
      </c>
      <c r="T34" s="329"/>
      <c r="U34" s="193"/>
      <c r="V34" s="148"/>
      <c r="W34" s="148"/>
      <c r="X34" s="307"/>
      <c r="Y34" s="308"/>
      <c r="Z34" s="172"/>
      <c r="AA34" s="193"/>
      <c r="AB34" s="133"/>
      <c r="AC34" s="148"/>
      <c r="AD34" s="358"/>
      <c r="AF34" s="301"/>
      <c r="AG34" s="301"/>
      <c r="AH34" s="301"/>
      <c r="AI34" s="301"/>
      <c r="AJ34" s="301"/>
      <c r="AK34" s="301"/>
      <c r="AL34" s="301"/>
      <c r="AM34" s="301"/>
      <c r="AN34" s="302"/>
      <c r="AO34" s="320"/>
      <c r="AP34" s="320"/>
      <c r="AQ34" s="320"/>
    </row>
    <row r="35" spans="1:43" ht="80.25" customHeight="1" x14ac:dyDescent="0.2">
      <c r="A35" s="309">
        <v>10</v>
      </c>
      <c r="B35" s="311" t="s">
        <v>196</v>
      </c>
      <c r="C35" s="311" t="s">
        <v>215</v>
      </c>
      <c r="D35" s="301" t="str">
        <f>IF(C35=$I$1048375,$J$1048375,IF(C35=$I$1048376,$J$1048376,IF(C35=$I$1048377,$J$1048377,IF(C35=$I$1048378,$J$1048378,IF(C35=$I$1048379,$J$1048379,IF(C35=$I$1048380,$J$1048380,IF(C35=$I$1048381,$J$1048381,IF(C35=$I$1048382,$J$1048382,IF(C35=$I$1048383,$J$1048383,IF(C35=$I$1048384,$J$1048384,IF(C35=$I$1048387,$J$1048387,IF(C35=$I$1048388,$J$1048388,IF(C35=$I$1048389,J$1048389,IF(C35=$I$1048390,$J$1048390,IF(C35=$I$1048391,$J$1048391,IF(C35=$I$1048392,$J$1048392,IF(C35=$I$1048393,$J$1048393," ")))))))))))))))))</f>
        <v>Orientar el desarrollo de la Universidad mediante el direccionamiento estratégico y visión compartida de la comunidad universitaria, a fin de lograr los objetivos misionales.</v>
      </c>
      <c r="E35" s="315" t="s">
        <v>207</v>
      </c>
      <c r="F35" s="150" t="s">
        <v>420</v>
      </c>
      <c r="G35" s="150" t="s">
        <v>41</v>
      </c>
      <c r="H35" s="117" t="s">
        <v>552</v>
      </c>
      <c r="I35" s="311" t="s">
        <v>135</v>
      </c>
      <c r="J35" s="338" t="s">
        <v>555</v>
      </c>
      <c r="K35" s="301" t="s">
        <v>556</v>
      </c>
      <c r="L35" s="301" t="s">
        <v>557</v>
      </c>
      <c r="M35" s="303" t="s">
        <v>127</v>
      </c>
      <c r="N35" s="303">
        <f t="shared" ref="N35" si="49">IF(M35="ALTA", 5, IF(M35="MEDIO ALTA", 4, IF(M35="MEDIA", 3, IF(M35="MEDIO BAJA",2,1))))</f>
        <v>3</v>
      </c>
      <c r="O35" s="303" t="s">
        <v>181</v>
      </c>
      <c r="P35" s="303">
        <f t="shared" ref="P35" si="50">IF(O35="ALTO", 5, IF(O35="MEDIO ALTO", 4, IF(O35="MEDIO", 3, IF(O35="MEDIO BAJO",2,1))))</f>
        <v>3</v>
      </c>
      <c r="Q35" s="303">
        <f t="shared" si="18"/>
        <v>9</v>
      </c>
      <c r="R35" s="117" t="s">
        <v>194</v>
      </c>
      <c r="S35" s="120">
        <f t="shared" si="45"/>
        <v>1</v>
      </c>
      <c r="T35" s="329">
        <f t="shared" ref="T35" si="51">ROUND(AVERAGEIF(S35:S37,"&gt;0"),0)</f>
        <v>1</v>
      </c>
      <c r="U35" s="193" t="s">
        <v>558</v>
      </c>
      <c r="V35" s="148" t="s">
        <v>461</v>
      </c>
      <c r="W35" s="148" t="s">
        <v>458</v>
      </c>
      <c r="X35" s="307">
        <f t="shared" ref="X35" si="52">ROUND((Q35*T35),0)</f>
        <v>9</v>
      </c>
      <c r="Y35" s="308" t="str">
        <f t="shared" ref="Y35" si="53">IF(X35&gt;=19,"GRAVE", IF(X35&lt;=3, "LEVE", "MODERADO"))</f>
        <v>MODERADO</v>
      </c>
      <c r="Z35" s="148" t="s">
        <v>109</v>
      </c>
      <c r="AA35" s="193" t="s">
        <v>561</v>
      </c>
      <c r="AB35" s="134">
        <v>43434</v>
      </c>
      <c r="AC35" s="148" t="s">
        <v>562</v>
      </c>
      <c r="AD35" s="358" t="s">
        <v>563</v>
      </c>
      <c r="AF35" s="301" t="s">
        <v>614</v>
      </c>
      <c r="AG35" s="301" t="s">
        <v>622</v>
      </c>
      <c r="AH35" s="301"/>
      <c r="AI35" s="301" t="s">
        <v>622</v>
      </c>
      <c r="AJ35" s="301" t="s">
        <v>682</v>
      </c>
      <c r="AK35" s="301" t="s">
        <v>622</v>
      </c>
      <c r="AL35" s="301"/>
      <c r="AM35" s="301"/>
      <c r="AN35" s="302"/>
      <c r="AO35" s="318" t="s">
        <v>689</v>
      </c>
      <c r="AP35" s="318"/>
      <c r="AQ35" s="318" t="s">
        <v>832</v>
      </c>
    </row>
    <row r="36" spans="1:43" ht="37.5" customHeight="1" x14ac:dyDescent="0.2">
      <c r="A36" s="310"/>
      <c r="B36" s="311"/>
      <c r="C36" s="311"/>
      <c r="D36" s="301"/>
      <c r="E36" s="316"/>
      <c r="F36" s="150" t="s">
        <v>420</v>
      </c>
      <c r="G36" s="150" t="s">
        <v>41</v>
      </c>
      <c r="H36" s="117" t="s">
        <v>553</v>
      </c>
      <c r="I36" s="311"/>
      <c r="J36" s="338"/>
      <c r="K36" s="301"/>
      <c r="L36" s="301"/>
      <c r="M36" s="303"/>
      <c r="N36" s="303"/>
      <c r="O36" s="303"/>
      <c r="P36" s="303"/>
      <c r="Q36" s="303"/>
      <c r="R36" s="117" t="s">
        <v>194</v>
      </c>
      <c r="S36" s="120">
        <f t="shared" si="45"/>
        <v>1</v>
      </c>
      <c r="T36" s="329"/>
      <c r="U36" s="193" t="s">
        <v>559</v>
      </c>
      <c r="V36" s="148" t="s">
        <v>461</v>
      </c>
      <c r="W36" s="148" t="s">
        <v>458</v>
      </c>
      <c r="X36" s="307"/>
      <c r="Y36" s="308"/>
      <c r="Z36" s="172" t="s">
        <v>109</v>
      </c>
      <c r="AA36" s="193" t="s">
        <v>564</v>
      </c>
      <c r="AB36" s="134">
        <v>43434</v>
      </c>
      <c r="AC36" s="148" t="s">
        <v>565</v>
      </c>
      <c r="AD36" s="358"/>
      <c r="AF36" s="301"/>
      <c r="AG36" s="301"/>
      <c r="AH36" s="301"/>
      <c r="AI36" s="301"/>
      <c r="AJ36" s="301"/>
      <c r="AK36" s="301"/>
      <c r="AL36" s="301"/>
      <c r="AM36" s="301"/>
      <c r="AN36" s="302"/>
      <c r="AO36" s="319"/>
      <c r="AP36" s="319"/>
      <c r="AQ36" s="319"/>
    </row>
    <row r="37" spans="1:43" ht="60" customHeight="1" x14ac:dyDescent="0.2">
      <c r="A37" s="310"/>
      <c r="B37" s="311"/>
      <c r="C37" s="311"/>
      <c r="D37" s="301"/>
      <c r="E37" s="317"/>
      <c r="F37" s="150" t="s">
        <v>420</v>
      </c>
      <c r="G37" s="150" t="s">
        <v>41</v>
      </c>
      <c r="H37" s="117" t="s">
        <v>554</v>
      </c>
      <c r="I37" s="311"/>
      <c r="J37" s="338"/>
      <c r="K37" s="301"/>
      <c r="L37" s="301"/>
      <c r="M37" s="303"/>
      <c r="N37" s="303"/>
      <c r="O37" s="303"/>
      <c r="P37" s="303"/>
      <c r="Q37" s="303"/>
      <c r="R37" s="117" t="s">
        <v>194</v>
      </c>
      <c r="S37" s="120">
        <f t="shared" si="45"/>
        <v>1</v>
      </c>
      <c r="T37" s="329"/>
      <c r="U37" s="193" t="s">
        <v>560</v>
      </c>
      <c r="V37" s="148" t="s">
        <v>457</v>
      </c>
      <c r="W37" s="148" t="s">
        <v>458</v>
      </c>
      <c r="X37" s="307"/>
      <c r="Y37" s="308"/>
      <c r="Z37" s="172" t="s">
        <v>109</v>
      </c>
      <c r="AA37" s="193" t="s">
        <v>566</v>
      </c>
      <c r="AB37" s="134">
        <v>43434</v>
      </c>
      <c r="AC37" s="148" t="s">
        <v>567</v>
      </c>
      <c r="AD37" s="358"/>
      <c r="AF37" s="301"/>
      <c r="AG37" s="301"/>
      <c r="AH37" s="301"/>
      <c r="AI37" s="301"/>
      <c r="AJ37" s="301"/>
      <c r="AK37" s="301"/>
      <c r="AL37" s="301"/>
      <c r="AM37" s="301"/>
      <c r="AN37" s="302"/>
      <c r="AO37" s="320"/>
      <c r="AP37" s="320"/>
      <c r="AQ37" s="320"/>
    </row>
    <row r="38" spans="1:43" ht="79.5" customHeight="1" x14ac:dyDescent="0.2">
      <c r="A38" s="309">
        <v>11</v>
      </c>
      <c r="B38" s="311" t="s">
        <v>196</v>
      </c>
      <c r="C38" s="311" t="s">
        <v>218</v>
      </c>
      <c r="D38" s="301" t="str">
        <f>IF(C38=$I$1048375,$J$1048375,IF(C38=$I$1048376,$J$1048376,IF(C38=$I$1048377,$J$1048377,IF(C38=$I$1048378,$J$1048378,IF(C38=$I$1048379,$J$1048379,IF(C38=$I$1048380,$J$1048380,IF(C38=$I$1048381,$J$1048381,IF(C38=$I$1048382,$J$1048382,IF(C38=$I$1048383,$J$1048383,IF(C38=$I$1048384,$J$1048384,IF(C38=$I$1048387,$J$1048387,IF(C38=$I$1048388,$J$1048388,IF(C38=$I$1048389,J$1048389,IF(C38=$I$1048390,$J$1048390,IF(C38=$I$1048391,$J$1048391,IF(C38=$I$1048392,$J$1048392,IF(C38=$I$1048393,$J$1048393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38" s="315" t="s">
        <v>207</v>
      </c>
      <c r="F38" s="150" t="s">
        <v>421</v>
      </c>
      <c r="G38" s="150" t="s">
        <v>46</v>
      </c>
      <c r="H38" s="117" t="s">
        <v>568</v>
      </c>
      <c r="I38" s="311" t="s">
        <v>135</v>
      </c>
      <c r="J38" s="338" t="s">
        <v>571</v>
      </c>
      <c r="K38" s="312" t="s">
        <v>642</v>
      </c>
      <c r="L38" s="301" t="s">
        <v>572</v>
      </c>
      <c r="M38" s="303" t="s">
        <v>160</v>
      </c>
      <c r="N38" s="303">
        <f t="shared" ref="N38" si="54">IF(M38="ALTA", 5, IF(M38="MEDIO ALTA", 4, IF(M38="MEDIA", 3, IF(M38="MEDIO BAJA",2,1))))</f>
        <v>1</v>
      </c>
      <c r="O38" s="303" t="s">
        <v>180</v>
      </c>
      <c r="P38" s="303">
        <f t="shared" ref="P38" si="55">IF(O38="ALTO", 5, IF(O38="MEDIO ALTO", 4, IF(O38="MEDIO", 3, IF(O38="MEDIO BAJO",2,1))))</f>
        <v>5</v>
      </c>
      <c r="Q38" s="303">
        <f t="shared" si="18"/>
        <v>5</v>
      </c>
      <c r="R38" s="117" t="s">
        <v>194</v>
      </c>
      <c r="S38" s="120">
        <f t="shared" si="45"/>
        <v>1</v>
      </c>
      <c r="T38" s="329">
        <f t="shared" ref="T38" si="56">ROUND(AVERAGEIF(S38:S40,"&gt;0"),0)</f>
        <v>1</v>
      </c>
      <c r="U38" s="178" t="s">
        <v>643</v>
      </c>
      <c r="V38" s="148" t="s">
        <v>457</v>
      </c>
      <c r="W38" s="148" t="s">
        <v>458</v>
      </c>
      <c r="X38" s="307">
        <f t="shared" ref="X38" si="57">ROUND((Q38*T38),0)</f>
        <v>5</v>
      </c>
      <c r="Y38" s="308" t="str">
        <f t="shared" ref="Y38" si="58">IF(X38&gt;=19,"GRAVE", IF(X38&lt;=3, "LEVE", "MODERADO"))</f>
        <v>MODERADO</v>
      </c>
      <c r="Z38" s="148" t="s">
        <v>107</v>
      </c>
      <c r="AA38" s="178" t="s">
        <v>573</v>
      </c>
      <c r="AB38" s="182">
        <v>43830</v>
      </c>
      <c r="AC38" s="148"/>
      <c r="AD38" s="345" t="s">
        <v>646</v>
      </c>
      <c r="AF38" s="301" t="s">
        <v>647</v>
      </c>
      <c r="AG38" s="301" t="s">
        <v>622</v>
      </c>
      <c r="AH38" s="301"/>
      <c r="AI38" s="301" t="s">
        <v>622</v>
      </c>
      <c r="AJ38" s="301" t="s">
        <v>682</v>
      </c>
      <c r="AK38" s="301" t="s">
        <v>622</v>
      </c>
      <c r="AL38" s="301"/>
      <c r="AM38" s="301"/>
      <c r="AN38" s="302"/>
      <c r="AO38" s="318" t="s">
        <v>689</v>
      </c>
      <c r="AP38" s="318"/>
      <c r="AQ38" s="318" t="s">
        <v>832</v>
      </c>
    </row>
    <row r="39" spans="1:43" ht="63.75" customHeight="1" x14ac:dyDescent="0.2">
      <c r="A39" s="310"/>
      <c r="B39" s="311"/>
      <c r="C39" s="311"/>
      <c r="D39" s="301"/>
      <c r="E39" s="316"/>
      <c r="F39" s="150" t="s">
        <v>420</v>
      </c>
      <c r="G39" s="150" t="s">
        <v>41</v>
      </c>
      <c r="H39" s="117" t="s">
        <v>569</v>
      </c>
      <c r="I39" s="311"/>
      <c r="J39" s="338"/>
      <c r="K39" s="312"/>
      <c r="L39" s="301"/>
      <c r="M39" s="303"/>
      <c r="N39" s="303"/>
      <c r="O39" s="303"/>
      <c r="P39" s="303"/>
      <c r="Q39" s="303"/>
      <c r="R39" s="117" t="s">
        <v>194</v>
      </c>
      <c r="S39" s="120">
        <f t="shared" si="45"/>
        <v>1</v>
      </c>
      <c r="T39" s="329"/>
      <c r="U39" s="178" t="s">
        <v>644</v>
      </c>
      <c r="V39" s="148" t="s">
        <v>450</v>
      </c>
      <c r="W39" s="148" t="s">
        <v>458</v>
      </c>
      <c r="X39" s="307"/>
      <c r="Y39" s="308"/>
      <c r="Z39" s="172" t="s">
        <v>107</v>
      </c>
      <c r="AA39" s="178" t="s">
        <v>645</v>
      </c>
      <c r="AB39" s="182">
        <v>409072</v>
      </c>
      <c r="AC39" s="148"/>
      <c r="AD39" s="346"/>
      <c r="AF39" s="301"/>
      <c r="AG39" s="301"/>
      <c r="AH39" s="301"/>
      <c r="AI39" s="301"/>
      <c r="AJ39" s="301"/>
      <c r="AK39" s="301"/>
      <c r="AL39" s="301"/>
      <c r="AM39" s="301"/>
      <c r="AN39" s="302"/>
      <c r="AO39" s="319"/>
      <c r="AP39" s="319"/>
      <c r="AQ39" s="319"/>
    </row>
    <row r="40" spans="1:43" ht="81" customHeight="1" x14ac:dyDescent="0.2">
      <c r="A40" s="310"/>
      <c r="B40" s="311"/>
      <c r="C40" s="311"/>
      <c r="D40" s="301"/>
      <c r="E40" s="317"/>
      <c r="F40" s="150" t="s">
        <v>420</v>
      </c>
      <c r="G40" s="150" t="s">
        <v>41</v>
      </c>
      <c r="H40" s="117" t="s">
        <v>570</v>
      </c>
      <c r="I40" s="311"/>
      <c r="J40" s="338"/>
      <c r="K40" s="312"/>
      <c r="L40" s="301"/>
      <c r="M40" s="303"/>
      <c r="N40" s="303"/>
      <c r="O40" s="303"/>
      <c r="P40" s="303"/>
      <c r="Q40" s="303"/>
      <c r="R40" s="117"/>
      <c r="S40" s="120">
        <f t="shared" si="45"/>
        <v>0</v>
      </c>
      <c r="T40" s="329"/>
      <c r="U40" s="193"/>
      <c r="V40" s="148"/>
      <c r="W40" s="148"/>
      <c r="X40" s="307"/>
      <c r="Y40" s="308"/>
      <c r="Z40" s="172"/>
      <c r="AA40" s="193"/>
      <c r="AB40" s="134"/>
      <c r="AC40" s="148"/>
      <c r="AD40" s="347"/>
      <c r="AF40" s="301"/>
      <c r="AG40" s="301"/>
      <c r="AH40" s="301"/>
      <c r="AI40" s="301"/>
      <c r="AJ40" s="301"/>
      <c r="AK40" s="301"/>
      <c r="AL40" s="301"/>
      <c r="AM40" s="301"/>
      <c r="AN40" s="302"/>
      <c r="AO40" s="320"/>
      <c r="AP40" s="320"/>
      <c r="AQ40" s="320"/>
    </row>
    <row r="41" spans="1:43" ht="43.5" customHeight="1" x14ac:dyDescent="0.2">
      <c r="A41" s="309">
        <v>12</v>
      </c>
      <c r="B41" s="311" t="s">
        <v>196</v>
      </c>
      <c r="C41" s="311" t="s">
        <v>213</v>
      </c>
      <c r="D41" s="301" t="str">
        <f>IF(C41=$I$1048375,$J$1048375,IF(C41=$I$1048376,$J$1048376,IF(C41=$I$1048377,$J$1048377,IF(C41=$I$1048378,$J$1048378,IF(C41=$I$1048379,$J$1048379,IF(C41=$I$1048380,$J$1048380,IF(C41=$I$1048381,$J$1048381,IF(C41=$I$1048382,$J$1048382,IF(C41=$I$1048383,$J$1048383,IF(C41=$I$1048384,$J$1048384,IF(C41=$I$1048387,$J$1048387,IF(C41=$I$1048388,$J$1048388,IF(C41=$I$1048389,J$1048389,IF(C41=$I$1048390,$J$1048390,IF(C41=$I$1048391,$J$1048391,IF(C41=$I$1048392,$J$1048392,IF(C41=$I$1048393,$J$1048393," ")))))))))))))))))</f>
        <v>Administrar y ejecutar los recursos de la institución generando en los procesos mayor eficiencia y eficacia para dar una respuesta oportuna a los servicios demandados en el cumplimiento de las funciones misionales.</v>
      </c>
      <c r="E41" s="315" t="s">
        <v>250</v>
      </c>
      <c r="F41" s="150" t="s">
        <v>420</v>
      </c>
      <c r="G41" s="150" t="s">
        <v>38</v>
      </c>
      <c r="H41" s="301" t="s">
        <v>583</v>
      </c>
      <c r="I41" s="311" t="s">
        <v>184</v>
      </c>
      <c r="J41" s="338" t="s">
        <v>584</v>
      </c>
      <c r="K41" s="301" t="s">
        <v>585</v>
      </c>
      <c r="L41" s="301" t="s">
        <v>586</v>
      </c>
      <c r="M41" s="303" t="s">
        <v>160</v>
      </c>
      <c r="N41" s="303">
        <f t="shared" ref="N41" si="59">IF(M41="ALTA", 5, IF(M41="MEDIO ALTA", 4, IF(M41="MEDIA", 3, IF(M41="MEDIO BAJA",2,1))))</f>
        <v>1</v>
      </c>
      <c r="O41" s="303" t="s">
        <v>180</v>
      </c>
      <c r="P41" s="303">
        <f t="shared" ref="P41" si="60">IF(O41="ALTO", 5, IF(O41="MEDIO ALTO", 4, IF(O41="MEDIO", 3, IF(O41="MEDIO BAJO",2,1))))</f>
        <v>5</v>
      </c>
      <c r="Q41" s="303">
        <f t="shared" si="18"/>
        <v>5</v>
      </c>
      <c r="R41" s="117" t="s">
        <v>194</v>
      </c>
      <c r="S41" s="120">
        <f t="shared" si="45"/>
        <v>1</v>
      </c>
      <c r="T41" s="329">
        <f t="shared" ref="T41" si="61">ROUND(AVERAGEIF(S41:S43,"&gt;0"),0)</f>
        <v>1</v>
      </c>
      <c r="U41" s="193" t="s">
        <v>587</v>
      </c>
      <c r="V41" s="148" t="s">
        <v>450</v>
      </c>
      <c r="W41" s="148" t="s">
        <v>458</v>
      </c>
      <c r="X41" s="307">
        <f t="shared" ref="X41" si="62">ROUND((Q41*T41),0)</f>
        <v>5</v>
      </c>
      <c r="Y41" s="308" t="str">
        <f t="shared" ref="Y41" si="63">IF(X41&gt;=19,"GRAVE", IF(X41&lt;=3, "LEVE", "MODERADO"))</f>
        <v>MODERADO</v>
      </c>
      <c r="Z41" s="148" t="s">
        <v>109</v>
      </c>
      <c r="AA41" s="193" t="s">
        <v>588</v>
      </c>
      <c r="AB41" s="134">
        <v>43434</v>
      </c>
      <c r="AC41" s="148" t="s">
        <v>589</v>
      </c>
      <c r="AD41" s="358" t="s">
        <v>590</v>
      </c>
      <c r="AF41" s="301" t="s">
        <v>614</v>
      </c>
      <c r="AG41" s="301" t="s">
        <v>622</v>
      </c>
      <c r="AH41" s="301"/>
      <c r="AI41" s="301" t="s">
        <v>622</v>
      </c>
      <c r="AJ41" s="301" t="s">
        <v>686</v>
      </c>
      <c r="AK41" s="301" t="s">
        <v>622</v>
      </c>
      <c r="AL41" s="301"/>
      <c r="AM41" s="301"/>
      <c r="AN41" s="302"/>
      <c r="AO41" s="318" t="s">
        <v>689</v>
      </c>
      <c r="AP41" s="318"/>
      <c r="AQ41" s="318" t="s">
        <v>832</v>
      </c>
    </row>
    <row r="42" spans="1:43" ht="53.25" customHeight="1" x14ac:dyDescent="0.2">
      <c r="A42" s="310"/>
      <c r="B42" s="311"/>
      <c r="C42" s="311"/>
      <c r="D42" s="301"/>
      <c r="E42" s="316"/>
      <c r="F42" s="150"/>
      <c r="G42" s="150"/>
      <c r="H42" s="301"/>
      <c r="I42" s="311"/>
      <c r="J42" s="338"/>
      <c r="K42" s="301"/>
      <c r="L42" s="301"/>
      <c r="M42" s="303"/>
      <c r="N42" s="303"/>
      <c r="O42" s="303"/>
      <c r="P42" s="303"/>
      <c r="Q42" s="303"/>
      <c r="R42" s="117"/>
      <c r="S42" s="120">
        <f t="shared" si="45"/>
        <v>0</v>
      </c>
      <c r="T42" s="329"/>
      <c r="U42" s="193"/>
      <c r="V42" s="148"/>
      <c r="W42" s="148"/>
      <c r="X42" s="307"/>
      <c r="Y42" s="308"/>
      <c r="Z42" s="172"/>
      <c r="AA42" s="193"/>
      <c r="AB42" s="133"/>
      <c r="AC42" s="148"/>
      <c r="AD42" s="358"/>
      <c r="AF42" s="301"/>
      <c r="AG42" s="301"/>
      <c r="AH42" s="301"/>
      <c r="AI42" s="301"/>
      <c r="AJ42" s="301"/>
      <c r="AK42" s="301"/>
      <c r="AL42" s="301"/>
      <c r="AM42" s="301"/>
      <c r="AN42" s="302"/>
      <c r="AO42" s="319"/>
      <c r="AP42" s="319"/>
      <c r="AQ42" s="319"/>
    </row>
    <row r="43" spans="1:43" ht="31.5" customHeight="1" x14ac:dyDescent="0.2">
      <c r="A43" s="310"/>
      <c r="B43" s="311"/>
      <c r="C43" s="311"/>
      <c r="D43" s="301"/>
      <c r="E43" s="317"/>
      <c r="F43" s="150"/>
      <c r="G43" s="150"/>
      <c r="H43" s="301"/>
      <c r="I43" s="311"/>
      <c r="J43" s="338"/>
      <c r="K43" s="301"/>
      <c r="L43" s="301"/>
      <c r="M43" s="303"/>
      <c r="N43" s="303"/>
      <c r="O43" s="303"/>
      <c r="P43" s="303"/>
      <c r="Q43" s="303"/>
      <c r="R43" s="117"/>
      <c r="S43" s="120">
        <f t="shared" si="45"/>
        <v>0</v>
      </c>
      <c r="T43" s="329"/>
      <c r="U43" s="193"/>
      <c r="V43" s="148"/>
      <c r="W43" s="148"/>
      <c r="X43" s="307"/>
      <c r="Y43" s="308"/>
      <c r="Z43" s="172"/>
      <c r="AA43" s="193"/>
      <c r="AB43" s="133"/>
      <c r="AC43" s="148"/>
      <c r="AD43" s="358"/>
      <c r="AF43" s="301"/>
      <c r="AG43" s="301"/>
      <c r="AH43" s="301"/>
      <c r="AI43" s="301"/>
      <c r="AJ43" s="301"/>
      <c r="AK43" s="301"/>
      <c r="AL43" s="301"/>
      <c r="AM43" s="301"/>
      <c r="AN43" s="302"/>
      <c r="AO43" s="320"/>
      <c r="AP43" s="320"/>
      <c r="AQ43" s="320"/>
    </row>
    <row r="44" spans="1:43" ht="72" customHeight="1" x14ac:dyDescent="0.2">
      <c r="A44" s="309">
        <v>13</v>
      </c>
      <c r="B44" s="311" t="s">
        <v>196</v>
      </c>
      <c r="C44" s="311" t="s">
        <v>217</v>
      </c>
      <c r="D44" s="301" t="str">
        <f>IF(C44=$I$1048375,$J$1048375,IF(C44=$I$1048376,$J$1048376,IF(C44=$I$1048377,$J$1048377,IF(C44=$I$1048378,$J$1048378,IF(C44=$I$1048379,$J$1048379,IF(C44=$I$1048380,$J$1048380,IF(C44=$I$1048381,$J$1048381,IF(C44=$I$1048382,$J$1048382,IF(C44=$I$1048383,$J$1048383,IF(C44=$I$1048384,$J$1048384,IF(C44=$I$1048387,$J$1048387,IF(C44=$I$1048388,$J$1048388,IF(C44=$I$1048389,J$1048389,IF(C44=$I$1048390,$J$1048390,IF(C44=$I$1048391,$J$1048391,IF(C44=$I$1048392,$J$1048392,IF(C44=$I$1048393,$J$1048393," ")))))))))))))))))</f>
        <v>Ejercer la evaluación y control sobre el desarrollo del quehacer institucional, de forma preventiva y correctiva, vigilando el cumplimiento de las disposiciones establecidas por la Ley y la Universidad.</v>
      </c>
      <c r="E44" s="315" t="s">
        <v>249</v>
      </c>
      <c r="F44" s="150" t="s">
        <v>420</v>
      </c>
      <c r="G44" s="150" t="s">
        <v>39</v>
      </c>
      <c r="H44" s="117" t="s">
        <v>596</v>
      </c>
      <c r="I44" s="311" t="s">
        <v>135</v>
      </c>
      <c r="J44" s="338" t="s">
        <v>599</v>
      </c>
      <c r="K44" s="301" t="s">
        <v>600</v>
      </c>
      <c r="L44" s="301" t="s">
        <v>601</v>
      </c>
      <c r="M44" s="303" t="s">
        <v>191</v>
      </c>
      <c r="N44" s="303">
        <f t="shared" ref="N44" si="64">IF(M44="ALTA", 5, IF(M44="MEDIO ALTA", 4, IF(M44="MEDIA", 3, IF(M44="MEDIO BAJA",2,1))))</f>
        <v>4</v>
      </c>
      <c r="O44" s="303" t="s">
        <v>186</v>
      </c>
      <c r="P44" s="303">
        <f t="shared" ref="P44" si="65">IF(O44="ALTO", 5, IF(O44="MEDIO ALTO", 4, IF(O44="MEDIO", 3, IF(O44="MEDIO BAJO",2,1))))</f>
        <v>2</v>
      </c>
      <c r="Q44" s="303">
        <f t="shared" si="18"/>
        <v>8</v>
      </c>
      <c r="R44" s="117" t="s">
        <v>194</v>
      </c>
      <c r="S44" s="120">
        <f t="shared" ref="S44:S91" si="66">IF(R44="Documentados Aplicados y Efectivos",1,IF(R44="No existen",5,IF(R44="No aplicados",4,IF(R44="Aplicados - No Efectivos",3,IF(R44="Aplicados efectivos y No Documentados",2,0)))))</f>
        <v>1</v>
      </c>
      <c r="T44" s="329">
        <f t="shared" ref="T44" si="67">ROUND(AVERAGEIF(S44:S46,"&gt;0"),0)</f>
        <v>2</v>
      </c>
      <c r="U44" s="193" t="s">
        <v>602</v>
      </c>
      <c r="V44" s="148" t="s">
        <v>511</v>
      </c>
      <c r="W44" s="148" t="s">
        <v>492</v>
      </c>
      <c r="X44" s="307">
        <f t="shared" ref="X44" si="68">ROUND((Q44*T44),0)</f>
        <v>16</v>
      </c>
      <c r="Y44" s="308" t="str">
        <f t="shared" ref="Y44" si="69">IF(X44&gt;=19,"GRAVE", IF(X44&lt;=3, "LEVE", "MODERADO"))</f>
        <v>MODERADO</v>
      </c>
      <c r="Z44" s="148" t="s">
        <v>109</v>
      </c>
      <c r="AA44" s="193" t="s">
        <v>604</v>
      </c>
      <c r="AB44" s="134">
        <v>43434</v>
      </c>
      <c r="AC44" s="148" t="s">
        <v>605</v>
      </c>
      <c r="AD44" s="358" t="s">
        <v>606</v>
      </c>
      <c r="AF44" s="301" t="s">
        <v>614</v>
      </c>
      <c r="AG44" s="301" t="s">
        <v>622</v>
      </c>
      <c r="AH44" s="301"/>
      <c r="AI44" s="301" t="s">
        <v>622</v>
      </c>
      <c r="AJ44" s="301" t="s">
        <v>682</v>
      </c>
      <c r="AK44" s="301" t="s">
        <v>622</v>
      </c>
      <c r="AL44" s="301"/>
      <c r="AM44" s="301"/>
      <c r="AN44" s="302"/>
      <c r="AO44" s="318" t="s">
        <v>689</v>
      </c>
      <c r="AP44" s="318"/>
      <c r="AQ44" s="318" t="s">
        <v>832</v>
      </c>
    </row>
    <row r="45" spans="1:43" ht="42" customHeight="1" x14ac:dyDescent="0.2">
      <c r="A45" s="310"/>
      <c r="B45" s="311"/>
      <c r="C45" s="311"/>
      <c r="D45" s="301"/>
      <c r="E45" s="316"/>
      <c r="F45" s="150" t="s">
        <v>421</v>
      </c>
      <c r="G45" s="150" t="s">
        <v>46</v>
      </c>
      <c r="H45" s="117" t="s">
        <v>597</v>
      </c>
      <c r="I45" s="311"/>
      <c r="J45" s="338"/>
      <c r="K45" s="301"/>
      <c r="L45" s="301"/>
      <c r="M45" s="303"/>
      <c r="N45" s="303"/>
      <c r="O45" s="303"/>
      <c r="P45" s="303"/>
      <c r="Q45" s="303"/>
      <c r="R45" s="117" t="s">
        <v>193</v>
      </c>
      <c r="S45" s="120">
        <f t="shared" si="66"/>
        <v>2</v>
      </c>
      <c r="T45" s="329"/>
      <c r="U45" s="193" t="s">
        <v>603</v>
      </c>
      <c r="V45" s="148" t="s">
        <v>461</v>
      </c>
      <c r="W45" s="148" t="s">
        <v>492</v>
      </c>
      <c r="X45" s="307"/>
      <c r="Y45" s="308"/>
      <c r="Z45" s="172"/>
      <c r="AA45" s="193"/>
      <c r="AB45" s="133"/>
      <c r="AC45" s="148"/>
      <c r="AD45" s="358"/>
      <c r="AF45" s="301"/>
      <c r="AG45" s="301"/>
      <c r="AH45" s="301"/>
      <c r="AI45" s="301"/>
      <c r="AJ45" s="301"/>
      <c r="AK45" s="301"/>
      <c r="AL45" s="301"/>
      <c r="AM45" s="301"/>
      <c r="AN45" s="302"/>
      <c r="AO45" s="319"/>
      <c r="AP45" s="319"/>
      <c r="AQ45" s="319"/>
    </row>
    <row r="46" spans="1:43" ht="29.25" customHeight="1" thickBot="1" x14ac:dyDescent="0.25">
      <c r="A46" s="310"/>
      <c r="B46" s="311"/>
      <c r="C46" s="311"/>
      <c r="D46" s="301"/>
      <c r="E46" s="317"/>
      <c r="F46" s="150" t="s">
        <v>420</v>
      </c>
      <c r="G46" s="150" t="s">
        <v>41</v>
      </c>
      <c r="H46" s="117" t="s">
        <v>598</v>
      </c>
      <c r="I46" s="311"/>
      <c r="J46" s="338"/>
      <c r="K46" s="301"/>
      <c r="L46" s="301"/>
      <c r="M46" s="303"/>
      <c r="N46" s="303"/>
      <c r="O46" s="303"/>
      <c r="P46" s="303"/>
      <c r="Q46" s="303"/>
      <c r="R46" s="117"/>
      <c r="S46" s="120">
        <f t="shared" si="66"/>
        <v>0</v>
      </c>
      <c r="T46" s="329"/>
      <c r="U46" s="193"/>
      <c r="V46" s="148"/>
      <c r="W46" s="148"/>
      <c r="X46" s="307"/>
      <c r="Y46" s="308"/>
      <c r="Z46" s="172"/>
      <c r="AA46" s="193"/>
      <c r="AB46" s="133"/>
      <c r="AC46" s="148"/>
      <c r="AD46" s="358"/>
      <c r="AF46" s="301"/>
      <c r="AG46" s="301"/>
      <c r="AH46" s="301"/>
      <c r="AI46" s="301"/>
      <c r="AJ46" s="301"/>
      <c r="AK46" s="301"/>
      <c r="AL46" s="301"/>
      <c r="AM46" s="301"/>
      <c r="AN46" s="302"/>
      <c r="AO46" s="320"/>
      <c r="AP46" s="320"/>
      <c r="AQ46" s="320"/>
    </row>
    <row r="47" spans="1:43" s="187" customFormat="1" ht="71.25" customHeight="1" x14ac:dyDescent="0.2">
      <c r="A47" s="309">
        <v>14</v>
      </c>
      <c r="B47" s="311" t="s">
        <v>196</v>
      </c>
      <c r="C47" s="311" t="s">
        <v>210</v>
      </c>
      <c r="D47" s="301" t="str">
        <f>IF(C47=$I$1048375,$J$1048375,IF(C47=$I$1048376,$J$1048376,IF(C47=$I$1048377,$J$1048377,IF(C47=$I$1048378,$J$1048378,IF(C47=$I$1048379,$J$1048379,IF(C47=$I$1048380,$J$1048380,IF(C47=$I$1048381,$J$1048381,IF(C47=$I$1048382,$J$1048382,IF(C47=$I$1048383,$J$1048383,IF(C47=$I$1048384,$J$1048384,IF(C47=$I$1048387,$J$1048387,IF(C47=$I$1048388,$J$1048388,IF(C47=$I$1048389,J$1048389,IF(C47=$I$1048390,$J$1048390,IF(C47=$I$1048391,$J$1048391,IF(C47=$I$1048392,$J$1048392,IF(C47=$I$1048393,$J$1048393," ")))))))))))))))))</f>
        <v>Promover el bienestar de la comunidad universitaria, contribuyendo al desarrollo humano, social e intercultural de sus integrantes, en concordancia con la misión Institucional.</v>
      </c>
      <c r="E47" s="315" t="s">
        <v>270</v>
      </c>
      <c r="F47" s="174" t="s">
        <v>421</v>
      </c>
      <c r="G47" s="174" t="s">
        <v>46</v>
      </c>
      <c r="H47" s="197" t="s">
        <v>649</v>
      </c>
      <c r="I47" s="311" t="s">
        <v>135</v>
      </c>
      <c r="J47" s="338" t="s">
        <v>607</v>
      </c>
      <c r="K47" s="330" t="s">
        <v>608</v>
      </c>
      <c r="L47" s="330" t="s">
        <v>652</v>
      </c>
      <c r="M47" s="303" t="s">
        <v>191</v>
      </c>
      <c r="N47" s="303">
        <f t="shared" ref="N47" si="70">IF(M47="ALTA", 5, IF(M47="MEDIO ALTA", 4, IF(M47="MEDIA", 3, IF(M47="MEDIO BAJA",2,1))))</f>
        <v>4</v>
      </c>
      <c r="O47" s="303" t="s">
        <v>180</v>
      </c>
      <c r="P47" s="303">
        <f t="shared" ref="P47" si="71">IF(O47="ALTO", 5, IF(O47="MEDIO ALTO", 4, IF(O47="MEDIO", 3, IF(O47="MEDIO BAJO",2,1))))</f>
        <v>5</v>
      </c>
      <c r="Q47" s="303">
        <f t="shared" ref="Q47" si="72">P47*N47</f>
        <v>20</v>
      </c>
      <c r="R47" s="184" t="s">
        <v>194</v>
      </c>
      <c r="S47" s="185">
        <f t="shared" si="66"/>
        <v>1</v>
      </c>
      <c r="T47" s="329">
        <f t="shared" ref="T47" si="73">ROUND(AVERAGEIF(S47:S49,"&gt;0"),0)</f>
        <v>1</v>
      </c>
      <c r="U47" s="178" t="s">
        <v>653</v>
      </c>
      <c r="V47" s="176" t="s">
        <v>450</v>
      </c>
      <c r="W47" s="176" t="s">
        <v>492</v>
      </c>
      <c r="X47" s="307">
        <f t="shared" ref="X47" si="74">ROUND((Q47*T47),0)</f>
        <v>20</v>
      </c>
      <c r="Y47" s="308" t="str">
        <f t="shared" ref="Y47" si="75">IF(X47&gt;=19,"GRAVE", IF(X47&lt;=3, "LEVE", "MODERADO"))</f>
        <v>GRAVE</v>
      </c>
      <c r="Z47" s="176" t="s">
        <v>107</v>
      </c>
      <c r="AA47" s="178" t="s">
        <v>654</v>
      </c>
      <c r="AB47" s="182">
        <v>43799</v>
      </c>
      <c r="AC47" s="176"/>
      <c r="AD47" s="345" t="s">
        <v>656</v>
      </c>
      <c r="AE47" s="186"/>
      <c r="AF47" s="301" t="s">
        <v>678</v>
      </c>
      <c r="AG47" s="301" t="s">
        <v>623</v>
      </c>
      <c r="AH47" s="301"/>
      <c r="AI47" s="301" t="s">
        <v>622</v>
      </c>
      <c r="AJ47" s="301" t="s">
        <v>682</v>
      </c>
      <c r="AK47" s="301" t="s">
        <v>623</v>
      </c>
      <c r="AL47" s="301" t="s">
        <v>681</v>
      </c>
      <c r="AM47" s="301"/>
      <c r="AN47" s="302"/>
      <c r="AO47" s="318" t="s">
        <v>689</v>
      </c>
      <c r="AP47" s="318"/>
      <c r="AQ47" s="354" t="s">
        <v>834</v>
      </c>
    </row>
    <row r="48" spans="1:43" ht="76.5" customHeight="1" x14ac:dyDescent="0.2">
      <c r="A48" s="310"/>
      <c r="B48" s="311"/>
      <c r="C48" s="311"/>
      <c r="D48" s="301"/>
      <c r="E48" s="316"/>
      <c r="F48" s="150" t="s">
        <v>420</v>
      </c>
      <c r="G48" s="150" t="s">
        <v>41</v>
      </c>
      <c r="H48" s="197" t="s">
        <v>650</v>
      </c>
      <c r="I48" s="311"/>
      <c r="J48" s="338"/>
      <c r="K48" s="331"/>
      <c r="L48" s="331"/>
      <c r="M48" s="303"/>
      <c r="N48" s="303"/>
      <c r="O48" s="303"/>
      <c r="P48" s="303"/>
      <c r="Q48" s="303"/>
      <c r="R48" s="117"/>
      <c r="S48" s="120">
        <f t="shared" si="66"/>
        <v>0</v>
      </c>
      <c r="T48" s="329"/>
      <c r="U48" s="193"/>
      <c r="V48" s="148"/>
      <c r="W48" s="148"/>
      <c r="X48" s="307"/>
      <c r="Y48" s="308"/>
      <c r="Z48" s="172" t="s">
        <v>107</v>
      </c>
      <c r="AA48" s="178" t="s">
        <v>655</v>
      </c>
      <c r="AB48" s="182">
        <v>43799</v>
      </c>
      <c r="AC48" s="148"/>
      <c r="AD48" s="346"/>
      <c r="AF48" s="301"/>
      <c r="AG48" s="301"/>
      <c r="AH48" s="301"/>
      <c r="AI48" s="301"/>
      <c r="AJ48" s="301"/>
      <c r="AK48" s="301"/>
      <c r="AL48" s="301"/>
      <c r="AM48" s="301"/>
      <c r="AN48" s="302"/>
      <c r="AO48" s="319"/>
      <c r="AP48" s="319"/>
      <c r="AQ48" s="355"/>
    </row>
    <row r="49" spans="1:43" ht="86.25" customHeight="1" x14ac:dyDescent="0.2">
      <c r="A49" s="310"/>
      <c r="B49" s="311"/>
      <c r="C49" s="311"/>
      <c r="D49" s="301"/>
      <c r="E49" s="317"/>
      <c r="F49" s="150" t="s">
        <v>420</v>
      </c>
      <c r="G49" s="150" t="s">
        <v>42</v>
      </c>
      <c r="H49" s="197" t="s">
        <v>651</v>
      </c>
      <c r="I49" s="311"/>
      <c r="J49" s="338"/>
      <c r="K49" s="332"/>
      <c r="L49" s="332"/>
      <c r="M49" s="303"/>
      <c r="N49" s="303"/>
      <c r="O49" s="303"/>
      <c r="P49" s="303"/>
      <c r="Q49" s="303"/>
      <c r="R49" s="117"/>
      <c r="S49" s="120">
        <f t="shared" si="66"/>
        <v>0</v>
      </c>
      <c r="T49" s="329"/>
      <c r="U49" s="193"/>
      <c r="V49" s="148"/>
      <c r="W49" s="148"/>
      <c r="X49" s="307"/>
      <c r="Y49" s="308"/>
      <c r="Z49" s="172"/>
      <c r="AA49" s="193"/>
      <c r="AB49" s="134"/>
      <c r="AC49" s="148"/>
      <c r="AD49" s="347"/>
      <c r="AF49" s="301"/>
      <c r="AG49" s="301"/>
      <c r="AH49" s="301"/>
      <c r="AI49" s="301"/>
      <c r="AJ49" s="301"/>
      <c r="AK49" s="301"/>
      <c r="AL49" s="301"/>
      <c r="AM49" s="301"/>
      <c r="AN49" s="302"/>
      <c r="AO49" s="320"/>
      <c r="AP49" s="320"/>
      <c r="AQ49" s="356"/>
    </row>
    <row r="50" spans="1:43" ht="80.25" customHeight="1" x14ac:dyDescent="0.2">
      <c r="A50" s="309">
        <v>15</v>
      </c>
      <c r="B50" s="311" t="s">
        <v>196</v>
      </c>
      <c r="C50" s="311" t="s">
        <v>213</v>
      </c>
      <c r="D50" s="301" t="str">
        <f>IF(C50=$I$1048375,$J$1048375,IF(C50=$I$1048376,$J$1048376,IF(C50=$I$1048377,$J$1048377,IF(C50=$I$1048378,$J$1048378,IF(C50=$I$1048379,$J$1048379,IF(C50=$I$1048380,$J$1048380,IF(C50=$I$1048381,$J$1048381,IF(C50=$I$1048382,$J$1048382,IF(C50=$I$1048383,$J$1048383,IF(C50=$I$1048384,$J$1048384,IF(C50=$I$1048387,$J$1048387,IF(C50=$I$1048388,$J$1048388,IF(C50=$I$1048389,J$1048389,IF(C50=$I$1048390,$J$1048390,IF(C50=$I$1048391,$J$1048391,IF(C50=$I$1048392,$J$1048392,IF(C50=$I$1048393,$J$1048393," ")))))))))))))))))</f>
        <v>Administrar y ejecutar los recursos de la institución generando en los procesos mayor eficiencia y eficacia para dar una respuesta oportuna a los servicios demandados en el cumplimiento de las funciones misionales.</v>
      </c>
      <c r="E50" s="315" t="s">
        <v>206</v>
      </c>
      <c r="F50" s="210" t="s">
        <v>420</v>
      </c>
      <c r="G50" s="210" t="s">
        <v>39</v>
      </c>
      <c r="H50" s="209" t="s">
        <v>625</v>
      </c>
      <c r="I50" s="311" t="s">
        <v>128</v>
      </c>
      <c r="J50" s="339" t="s">
        <v>627</v>
      </c>
      <c r="K50" s="312" t="s">
        <v>628</v>
      </c>
      <c r="L50" s="312" t="s">
        <v>629</v>
      </c>
      <c r="M50" s="303" t="s">
        <v>190</v>
      </c>
      <c r="N50" s="303">
        <f t="shared" ref="N50:N53" si="76">IF(M50="ALTA", 5, IF(M50="MEDIO ALTA", 4, IF(M50="MEDIA", 3, IF(M50="MEDIO BAJA",2,1))))</f>
        <v>5</v>
      </c>
      <c r="O50" s="303" t="s">
        <v>181</v>
      </c>
      <c r="P50" s="303">
        <f t="shared" ref="P50:P53" si="77">IF(O50="ALTO", 5, IF(O50="MEDIO ALTO", 4, IF(O50="MEDIO", 3, IF(O50="MEDIO BAJO",2,1))))</f>
        <v>3</v>
      </c>
      <c r="Q50" s="303">
        <f t="shared" ref="Q50" si="78">P50*N50</f>
        <v>15</v>
      </c>
      <c r="R50" s="117" t="s">
        <v>194</v>
      </c>
      <c r="S50" s="120">
        <f t="shared" si="66"/>
        <v>1</v>
      </c>
      <c r="T50" s="329">
        <f t="shared" ref="T50:T53" si="79">ROUND(AVERAGEIF(S50:S52,"&gt;0"),0)</f>
        <v>2</v>
      </c>
      <c r="U50" s="178" t="s">
        <v>630</v>
      </c>
      <c r="V50" s="208" t="s">
        <v>453</v>
      </c>
      <c r="W50" s="208" t="s">
        <v>458</v>
      </c>
      <c r="X50" s="307">
        <f t="shared" ref="X50" si="80">ROUND((Q50*T50),0)</f>
        <v>30</v>
      </c>
      <c r="Y50" s="308" t="str">
        <f t="shared" ref="Y50:Y53" si="81">IF(X50&gt;=19,"GRAVE", IF(X50&lt;=3, "LEVE", "MODERADO"))</f>
        <v>GRAVE</v>
      </c>
      <c r="Z50" s="208" t="s">
        <v>109</v>
      </c>
      <c r="AA50" s="178" t="s">
        <v>634</v>
      </c>
      <c r="AB50" s="195">
        <v>43830</v>
      </c>
      <c r="AC50" s="218" t="s">
        <v>636</v>
      </c>
      <c r="AD50" s="357" t="s">
        <v>633</v>
      </c>
      <c r="AF50" s="301" t="s">
        <v>613</v>
      </c>
      <c r="AG50" s="301" t="s">
        <v>622</v>
      </c>
      <c r="AH50" s="301"/>
      <c r="AI50" s="301" t="s">
        <v>622</v>
      </c>
      <c r="AJ50" s="301" t="s">
        <v>682</v>
      </c>
      <c r="AK50" s="301" t="s">
        <v>622</v>
      </c>
      <c r="AL50" s="301"/>
      <c r="AM50" s="301"/>
      <c r="AN50" s="301"/>
      <c r="AO50" s="318" t="s">
        <v>689</v>
      </c>
      <c r="AP50" s="318"/>
      <c r="AQ50" s="318" t="s">
        <v>832</v>
      </c>
    </row>
    <row r="51" spans="1:43" ht="69.75" customHeight="1" x14ac:dyDescent="0.2">
      <c r="A51" s="310"/>
      <c r="B51" s="311"/>
      <c r="C51" s="311"/>
      <c r="D51" s="301"/>
      <c r="E51" s="316"/>
      <c r="F51" s="210" t="s">
        <v>420</v>
      </c>
      <c r="G51" s="210" t="s">
        <v>41</v>
      </c>
      <c r="H51" s="209" t="s">
        <v>626</v>
      </c>
      <c r="I51" s="311"/>
      <c r="J51" s="340"/>
      <c r="K51" s="312"/>
      <c r="L51" s="312"/>
      <c r="M51" s="303"/>
      <c r="N51" s="303"/>
      <c r="O51" s="303"/>
      <c r="P51" s="303"/>
      <c r="Q51" s="303"/>
      <c r="R51" s="117" t="s">
        <v>193</v>
      </c>
      <c r="S51" s="120">
        <f t="shared" si="66"/>
        <v>2</v>
      </c>
      <c r="T51" s="329"/>
      <c r="U51" s="178" t="s">
        <v>631</v>
      </c>
      <c r="V51" s="208" t="s">
        <v>453</v>
      </c>
      <c r="W51" s="208" t="s">
        <v>458</v>
      </c>
      <c r="X51" s="307"/>
      <c r="Y51" s="308"/>
      <c r="Z51" s="208" t="s">
        <v>107</v>
      </c>
      <c r="AA51" s="178" t="s">
        <v>635</v>
      </c>
      <c r="AB51" s="195">
        <v>43830</v>
      </c>
      <c r="AC51" s="208"/>
      <c r="AD51" s="357"/>
      <c r="AF51" s="301"/>
      <c r="AG51" s="301"/>
      <c r="AH51" s="301"/>
      <c r="AI51" s="301"/>
      <c r="AJ51" s="301"/>
      <c r="AK51" s="301"/>
      <c r="AL51" s="301"/>
      <c r="AM51" s="301"/>
      <c r="AN51" s="301"/>
      <c r="AO51" s="319"/>
      <c r="AP51" s="319"/>
      <c r="AQ51" s="319"/>
    </row>
    <row r="52" spans="1:43" ht="70.5" customHeight="1" x14ac:dyDescent="0.2">
      <c r="A52" s="310"/>
      <c r="B52" s="311"/>
      <c r="C52" s="311"/>
      <c r="D52" s="301"/>
      <c r="E52" s="317"/>
      <c r="F52" s="210"/>
      <c r="G52" s="210"/>
      <c r="H52" s="117"/>
      <c r="I52" s="311"/>
      <c r="J52" s="340"/>
      <c r="K52" s="312"/>
      <c r="L52" s="312"/>
      <c r="M52" s="303"/>
      <c r="N52" s="303"/>
      <c r="O52" s="303"/>
      <c r="P52" s="303"/>
      <c r="Q52" s="303"/>
      <c r="R52" s="117" t="s">
        <v>193</v>
      </c>
      <c r="S52" s="120">
        <f t="shared" si="66"/>
        <v>2</v>
      </c>
      <c r="T52" s="329"/>
      <c r="U52" s="178" t="s">
        <v>632</v>
      </c>
      <c r="V52" s="208" t="s">
        <v>453</v>
      </c>
      <c r="W52" s="208" t="s">
        <v>451</v>
      </c>
      <c r="X52" s="307"/>
      <c r="Y52" s="308"/>
      <c r="Z52" s="208"/>
      <c r="AA52" s="193"/>
      <c r="AB52" s="133"/>
      <c r="AC52" s="208"/>
      <c r="AD52" s="357"/>
      <c r="AF52" s="301"/>
      <c r="AG52" s="301"/>
      <c r="AH52" s="301"/>
      <c r="AI52" s="301"/>
      <c r="AJ52" s="301"/>
      <c r="AK52" s="301"/>
      <c r="AL52" s="301"/>
      <c r="AM52" s="301"/>
      <c r="AN52" s="301"/>
      <c r="AO52" s="320"/>
      <c r="AP52" s="320"/>
      <c r="AQ52" s="320"/>
    </row>
    <row r="53" spans="1:43" ht="65.25" customHeight="1" x14ac:dyDescent="0.2">
      <c r="A53" s="309">
        <v>16</v>
      </c>
      <c r="B53" s="311" t="s">
        <v>196</v>
      </c>
      <c r="C53" s="311" t="s">
        <v>210</v>
      </c>
      <c r="D53" s="301" t="str">
        <f>IF(C53=$I$1048375,$J$1048375,IF(C53=$I$1048376,$J$1048376,IF(C53=$I$1048377,$J$1048377,IF(C53=$I$1048378,$J$1048378,IF(C53=$I$1048379,$J$1048379,IF(C53=$I$1048380,$J$1048380,IF(C53=$I$1048381,$J$1048381,IF(C53=$I$1048382,$J$1048382,IF(C53=$I$1048383,$J$1048383,IF(C53=$I$1048384,$J$1048384,IF(C53=$I$1048387,$J$1048387,IF(C53=$I$1048388,$J$1048388,IF(C53=$I$1048389,J$1048389,IF(C53=$I$1048390,$J$1048390,IF(C53=$I$1048391,$J$1048391,IF(C53=$I$1048392,$J$1048392,IF(C53=$I$1048393,$J$1048393," ")))))))))))))))))</f>
        <v>Promover el bienestar de la comunidad universitaria, contribuyendo al desarrollo humano, social e intercultural de sus integrantes, en concordancia con la misión Institucional.</v>
      </c>
      <c r="E53" s="315" t="s">
        <v>270</v>
      </c>
      <c r="F53" s="206" t="s">
        <v>420</v>
      </c>
      <c r="G53" s="206" t="s">
        <v>41</v>
      </c>
      <c r="H53" s="197" t="s">
        <v>661</v>
      </c>
      <c r="I53" s="311" t="s">
        <v>135</v>
      </c>
      <c r="J53" s="339" t="s">
        <v>664</v>
      </c>
      <c r="K53" s="312" t="s">
        <v>665</v>
      </c>
      <c r="L53" s="312" t="s">
        <v>666</v>
      </c>
      <c r="M53" s="303" t="s">
        <v>191</v>
      </c>
      <c r="N53" s="303">
        <f t="shared" si="76"/>
        <v>4</v>
      </c>
      <c r="O53" s="303" t="s">
        <v>185</v>
      </c>
      <c r="P53" s="303">
        <f t="shared" si="77"/>
        <v>4</v>
      </c>
      <c r="Q53" s="303">
        <f t="shared" ref="Q53" si="82">P53*N53</f>
        <v>16</v>
      </c>
      <c r="R53" s="117" t="s">
        <v>459</v>
      </c>
      <c r="S53" s="120">
        <f t="shared" si="66"/>
        <v>3</v>
      </c>
      <c r="T53" s="329">
        <f t="shared" si="79"/>
        <v>2</v>
      </c>
      <c r="U53" s="198" t="s">
        <v>668</v>
      </c>
      <c r="V53" s="205" t="s">
        <v>453</v>
      </c>
      <c r="W53" s="205" t="s">
        <v>451</v>
      </c>
      <c r="X53" s="307">
        <f t="shared" ref="X53" si="83">ROUND((Q53*T53),0)</f>
        <v>32</v>
      </c>
      <c r="Y53" s="308" t="str">
        <f t="shared" si="81"/>
        <v>GRAVE</v>
      </c>
      <c r="Z53" s="205" t="s">
        <v>107</v>
      </c>
      <c r="AA53" s="178" t="s">
        <v>670</v>
      </c>
      <c r="AB53" s="182">
        <v>43799</v>
      </c>
      <c r="AC53" s="205"/>
      <c r="AD53" s="357" t="s">
        <v>673</v>
      </c>
      <c r="AF53" s="301" t="s">
        <v>613</v>
      </c>
      <c r="AG53" s="301" t="s">
        <v>622</v>
      </c>
      <c r="AH53" s="301"/>
      <c r="AI53" s="301" t="s">
        <v>622</v>
      </c>
      <c r="AJ53" s="301" t="s">
        <v>687</v>
      </c>
      <c r="AK53" s="301" t="s">
        <v>622</v>
      </c>
      <c r="AL53" s="301"/>
      <c r="AM53" s="301"/>
      <c r="AN53" s="301"/>
      <c r="AO53" s="318" t="s">
        <v>689</v>
      </c>
      <c r="AP53" s="318"/>
      <c r="AQ53" s="318" t="s">
        <v>832</v>
      </c>
    </row>
    <row r="54" spans="1:43" ht="60.75" customHeight="1" x14ac:dyDescent="0.2">
      <c r="A54" s="310"/>
      <c r="B54" s="311"/>
      <c r="C54" s="311"/>
      <c r="D54" s="301"/>
      <c r="E54" s="316"/>
      <c r="F54" s="206" t="s">
        <v>420</v>
      </c>
      <c r="G54" s="206" t="s">
        <v>318</v>
      </c>
      <c r="H54" s="197" t="s">
        <v>662</v>
      </c>
      <c r="I54" s="311"/>
      <c r="J54" s="339"/>
      <c r="K54" s="312"/>
      <c r="L54" s="312"/>
      <c r="M54" s="303"/>
      <c r="N54" s="303"/>
      <c r="O54" s="303"/>
      <c r="P54" s="303"/>
      <c r="Q54" s="303"/>
      <c r="R54" s="117" t="s">
        <v>194</v>
      </c>
      <c r="S54" s="120">
        <f t="shared" si="66"/>
        <v>1</v>
      </c>
      <c r="T54" s="329"/>
      <c r="U54" s="178" t="s">
        <v>667</v>
      </c>
      <c r="V54" s="205" t="s">
        <v>511</v>
      </c>
      <c r="W54" s="205" t="s">
        <v>458</v>
      </c>
      <c r="X54" s="307"/>
      <c r="Y54" s="308"/>
      <c r="Z54" s="205" t="s">
        <v>107</v>
      </c>
      <c r="AA54" s="178" t="s">
        <v>671</v>
      </c>
      <c r="AB54" s="182">
        <v>43799</v>
      </c>
      <c r="AC54" s="205"/>
      <c r="AD54" s="357"/>
      <c r="AF54" s="301"/>
      <c r="AG54" s="301"/>
      <c r="AH54" s="301"/>
      <c r="AI54" s="301"/>
      <c r="AJ54" s="301"/>
      <c r="AK54" s="301"/>
      <c r="AL54" s="301"/>
      <c r="AM54" s="301"/>
      <c r="AN54" s="301"/>
      <c r="AO54" s="319"/>
      <c r="AP54" s="319"/>
      <c r="AQ54" s="319"/>
    </row>
    <row r="55" spans="1:43" ht="53.25" customHeight="1" x14ac:dyDescent="0.2">
      <c r="A55" s="310"/>
      <c r="B55" s="311"/>
      <c r="C55" s="311"/>
      <c r="D55" s="301"/>
      <c r="E55" s="317"/>
      <c r="F55" s="206" t="s">
        <v>420</v>
      </c>
      <c r="G55" s="206" t="s">
        <v>41</v>
      </c>
      <c r="H55" s="197" t="s">
        <v>663</v>
      </c>
      <c r="I55" s="311"/>
      <c r="J55" s="339"/>
      <c r="K55" s="312"/>
      <c r="L55" s="312"/>
      <c r="M55" s="303"/>
      <c r="N55" s="303"/>
      <c r="O55" s="303"/>
      <c r="P55" s="303"/>
      <c r="Q55" s="303"/>
      <c r="R55" s="117" t="s">
        <v>194</v>
      </c>
      <c r="S55" s="120">
        <f t="shared" si="66"/>
        <v>1</v>
      </c>
      <c r="T55" s="329"/>
      <c r="U55" s="198" t="s">
        <v>669</v>
      </c>
      <c r="V55" s="205" t="s">
        <v>453</v>
      </c>
      <c r="W55" s="205" t="s">
        <v>491</v>
      </c>
      <c r="X55" s="307"/>
      <c r="Y55" s="308"/>
      <c r="Z55" s="205" t="s">
        <v>107</v>
      </c>
      <c r="AA55" s="178" t="s">
        <v>672</v>
      </c>
      <c r="AB55" s="182">
        <v>43799</v>
      </c>
      <c r="AC55" s="205"/>
      <c r="AD55" s="357"/>
      <c r="AF55" s="301"/>
      <c r="AG55" s="301"/>
      <c r="AH55" s="301"/>
      <c r="AI55" s="301"/>
      <c r="AJ55" s="301"/>
      <c r="AK55" s="301"/>
      <c r="AL55" s="301"/>
      <c r="AM55" s="301"/>
      <c r="AN55" s="301"/>
      <c r="AO55" s="320"/>
      <c r="AP55" s="320"/>
      <c r="AQ55" s="320"/>
    </row>
    <row r="56" spans="1:43" ht="96" customHeight="1" x14ac:dyDescent="0.2">
      <c r="A56" s="309">
        <v>17</v>
      </c>
      <c r="B56" s="311" t="s">
        <v>201</v>
      </c>
      <c r="C56" s="311" t="s">
        <v>776</v>
      </c>
      <c r="D56" s="301" t="str">
        <f>IF(C56=$I$1048375,$J$1048375,IF(C56=$I$1048376,$J$1048376,IF(C56=$I$1048377,$J$1048377,IF(C56=$I$1048378,$J$1048378,IF(C56=$I$1048379,$J$1048379,IF(C56=$I$1048380,$J$1048380,IF(C56=$I$1048381,$J$1048381,IF(C56=$I$1048382,$J$1048382,IF(C56=$I$1048383,$J$1048383,IF(C56=$I$1048384,$J$1048384,IF(C56=$I$1048387,$J$1048387,IF(C56=$I$1048388,$J$1048388,IF(C56=$I$1048389,J$1048389,IF(C56=$I$1048390,$J$1048390,IF(C56=$I$1048391,$J$1048391,IF(C56=$I$1048392,$J$1048392,IF(C56=$I$1048393,$J$1048393," ")))))))))))))))))</f>
        <v xml:space="preserve">Bienestar Institucional implementado, facilitando la formación integral, el desarrollo social e intercultural y el acompañamiento institucional. </v>
      </c>
      <c r="E56" s="315" t="s">
        <v>270</v>
      </c>
      <c r="F56" s="217" t="s">
        <v>420</v>
      </c>
      <c r="G56" s="217" t="s">
        <v>318</v>
      </c>
      <c r="H56" s="197" t="s">
        <v>694</v>
      </c>
      <c r="I56" s="311" t="s">
        <v>131</v>
      </c>
      <c r="J56" s="336" t="s">
        <v>697</v>
      </c>
      <c r="K56" s="333" t="s">
        <v>698</v>
      </c>
      <c r="L56" s="330" t="s">
        <v>699</v>
      </c>
      <c r="M56" s="303" t="s">
        <v>160</v>
      </c>
      <c r="N56" s="303">
        <f t="shared" ref="N56:N59" si="84">IF(M56="ALTA", 5, IF(M56="MEDIO ALTA", 4, IF(M56="MEDIA", 3, IF(M56="MEDIO BAJA",2,1))))</f>
        <v>1</v>
      </c>
      <c r="O56" s="303" t="s">
        <v>180</v>
      </c>
      <c r="P56" s="303">
        <f t="shared" ref="P56:P59" si="85">IF(O56="ALTO", 5, IF(O56="MEDIO ALTO", 4, IF(O56="MEDIO", 3, IF(O56="MEDIO BAJO",2,1))))</f>
        <v>5</v>
      </c>
      <c r="Q56" s="303">
        <f t="shared" ref="Q56:Q59" si="86">P56*N56</f>
        <v>5</v>
      </c>
      <c r="R56" s="117" t="s">
        <v>194</v>
      </c>
      <c r="S56" s="120">
        <f t="shared" si="66"/>
        <v>1</v>
      </c>
      <c r="T56" s="329">
        <f t="shared" ref="T56:T59" si="87">ROUND(AVERAGEIF(S56:S58,"&gt;0"),0)</f>
        <v>1</v>
      </c>
      <c r="U56" s="178" t="s">
        <v>700</v>
      </c>
      <c r="V56" s="205" t="s">
        <v>461</v>
      </c>
      <c r="W56" s="205" t="s">
        <v>492</v>
      </c>
      <c r="X56" s="307">
        <f t="shared" ref="X56:X59" si="88">ROUND((Q56*T56),0)</f>
        <v>5</v>
      </c>
      <c r="Y56" s="308" t="str">
        <f t="shared" ref="Y56:Y59" si="89">IF(X56&gt;=19,"GRAVE", IF(X56&lt;=3, "LEVE", "MODERADO"))</f>
        <v>MODERADO</v>
      </c>
      <c r="Z56" s="205" t="s">
        <v>107</v>
      </c>
      <c r="AA56" s="178" t="s">
        <v>704</v>
      </c>
      <c r="AB56" s="182">
        <v>43799</v>
      </c>
      <c r="AC56" s="205"/>
      <c r="AD56" s="345" t="s">
        <v>703</v>
      </c>
      <c r="AF56" s="301" t="s">
        <v>813</v>
      </c>
      <c r="AG56" s="301"/>
      <c r="AH56" s="301"/>
      <c r="AI56" s="301"/>
      <c r="AJ56" s="301"/>
      <c r="AK56" s="301"/>
      <c r="AL56" s="301"/>
      <c r="AM56" s="301"/>
      <c r="AN56" s="301"/>
      <c r="AO56" s="170"/>
      <c r="AP56" s="170"/>
      <c r="AQ56" s="318" t="s">
        <v>832</v>
      </c>
    </row>
    <row r="57" spans="1:43" ht="59.25" customHeight="1" x14ac:dyDescent="0.2">
      <c r="A57" s="310"/>
      <c r="B57" s="311"/>
      <c r="C57" s="311"/>
      <c r="D57" s="301"/>
      <c r="E57" s="316"/>
      <c r="F57" s="217" t="s">
        <v>421</v>
      </c>
      <c r="G57" s="217" t="s">
        <v>423</v>
      </c>
      <c r="H57" s="197" t="s">
        <v>695</v>
      </c>
      <c r="I57" s="311"/>
      <c r="J57" s="334"/>
      <c r="K57" s="334"/>
      <c r="L57" s="331"/>
      <c r="M57" s="303"/>
      <c r="N57" s="303"/>
      <c r="O57" s="303"/>
      <c r="P57" s="303"/>
      <c r="Q57" s="303"/>
      <c r="R57" s="117" t="s">
        <v>194</v>
      </c>
      <c r="S57" s="120">
        <f t="shared" si="66"/>
        <v>1</v>
      </c>
      <c r="T57" s="329"/>
      <c r="U57" s="178" t="s">
        <v>701</v>
      </c>
      <c r="V57" s="205" t="s">
        <v>450</v>
      </c>
      <c r="W57" s="205" t="s">
        <v>451</v>
      </c>
      <c r="X57" s="307"/>
      <c r="Y57" s="308"/>
      <c r="Z57" s="205"/>
      <c r="AA57" s="193"/>
      <c r="AB57" s="133"/>
      <c r="AC57" s="205"/>
      <c r="AD57" s="346"/>
      <c r="AF57" s="301"/>
      <c r="AG57" s="301"/>
      <c r="AH57" s="301"/>
      <c r="AI57" s="301"/>
      <c r="AJ57" s="301"/>
      <c r="AK57" s="301"/>
      <c r="AL57" s="301"/>
      <c r="AM57" s="301"/>
      <c r="AN57" s="301"/>
      <c r="AO57" s="170"/>
      <c r="AP57" s="170"/>
      <c r="AQ57" s="319"/>
    </row>
    <row r="58" spans="1:43" ht="66" customHeight="1" x14ac:dyDescent="0.2">
      <c r="A58" s="310"/>
      <c r="B58" s="311"/>
      <c r="C58" s="311"/>
      <c r="D58" s="301"/>
      <c r="E58" s="317"/>
      <c r="F58" s="217" t="s">
        <v>420</v>
      </c>
      <c r="G58" s="217" t="s">
        <v>41</v>
      </c>
      <c r="H58" s="197" t="s">
        <v>696</v>
      </c>
      <c r="I58" s="311"/>
      <c r="J58" s="335"/>
      <c r="K58" s="335"/>
      <c r="L58" s="332"/>
      <c r="M58" s="303"/>
      <c r="N58" s="303"/>
      <c r="O58" s="303"/>
      <c r="P58" s="303"/>
      <c r="Q58" s="303"/>
      <c r="R58" s="117" t="s">
        <v>194</v>
      </c>
      <c r="S58" s="120">
        <f t="shared" si="66"/>
        <v>1</v>
      </c>
      <c r="T58" s="329"/>
      <c r="U58" s="178" t="s">
        <v>702</v>
      </c>
      <c r="V58" s="205" t="s">
        <v>461</v>
      </c>
      <c r="W58" s="205" t="s">
        <v>451</v>
      </c>
      <c r="X58" s="307"/>
      <c r="Y58" s="308"/>
      <c r="Z58" s="205"/>
      <c r="AA58" s="193"/>
      <c r="AB58" s="133"/>
      <c r="AC58" s="205"/>
      <c r="AD58" s="347"/>
      <c r="AF58" s="301"/>
      <c r="AG58" s="301"/>
      <c r="AH58" s="301"/>
      <c r="AI58" s="301"/>
      <c r="AJ58" s="301"/>
      <c r="AK58" s="301"/>
      <c r="AL58" s="301"/>
      <c r="AM58" s="301"/>
      <c r="AN58" s="301"/>
      <c r="AO58" s="170"/>
      <c r="AP58" s="170"/>
      <c r="AQ58" s="320"/>
    </row>
    <row r="59" spans="1:43" ht="58.5" hidden="1" customHeight="1" x14ac:dyDescent="0.2">
      <c r="A59" s="341">
        <v>18</v>
      </c>
      <c r="B59" s="311" t="s">
        <v>201</v>
      </c>
      <c r="C59" s="311" t="s">
        <v>209</v>
      </c>
      <c r="D59" s="301" t="str">
        <f>IF(C59=$I$1048375,$J$1048375,IF(C59=$I$1048376,$J$1048376,IF(C59=$I$1048377,$J$1048377,IF(C59=$I$1048378,$J$1048378,IF(C59=$I$1048379,$J$1048379,IF(C59=$I$1048380,$J$1048380,IF(C59=$I$1048381,$J$1048381,IF(C59=$I$1048382,$J$1048382,IF(C59=$I$1048383,$J$1048383,IF(C59=$I$1048384,$J$1048384,IF(C59=$I$1048387,$J$1048387,IF(C59=$I$1048388,$J$1048388,IF(C59=$I$1048389,J$1048389,IF(C59=$I$1048390,$J$1048390,IF(C59=$I$1048391,$J$1048391,IF(C59=$I$1048392,$J$1048392,IF(C59=$I$1048393,$J$1048393," ")))))))))))))))))</f>
        <v>Universidad con una cobertura adecuada y reconocida calidad  en el proyecto educativo.</v>
      </c>
      <c r="E59" s="315" t="s">
        <v>248</v>
      </c>
      <c r="F59" s="217" t="s">
        <v>420</v>
      </c>
      <c r="G59" s="217" t="s">
        <v>42</v>
      </c>
      <c r="H59" s="197" t="s">
        <v>705</v>
      </c>
      <c r="I59" s="311" t="s">
        <v>131</v>
      </c>
      <c r="J59" s="336" t="s">
        <v>708</v>
      </c>
      <c r="K59" s="333" t="s">
        <v>709</v>
      </c>
      <c r="L59" s="330" t="s">
        <v>710</v>
      </c>
      <c r="M59" s="303" t="s">
        <v>160</v>
      </c>
      <c r="N59" s="303">
        <f t="shared" si="84"/>
        <v>1</v>
      </c>
      <c r="O59" s="303" t="s">
        <v>185</v>
      </c>
      <c r="P59" s="303">
        <f t="shared" si="85"/>
        <v>4</v>
      </c>
      <c r="Q59" s="303">
        <f t="shared" si="86"/>
        <v>4</v>
      </c>
      <c r="R59" s="117" t="s">
        <v>194</v>
      </c>
      <c r="S59" s="120">
        <f t="shared" si="66"/>
        <v>1</v>
      </c>
      <c r="T59" s="329">
        <f t="shared" si="87"/>
        <v>1</v>
      </c>
      <c r="U59" s="178" t="s">
        <v>711</v>
      </c>
      <c r="V59" s="205" t="s">
        <v>713</v>
      </c>
      <c r="W59" s="205" t="s">
        <v>458</v>
      </c>
      <c r="X59" s="307">
        <f t="shared" si="88"/>
        <v>4</v>
      </c>
      <c r="Y59" s="308" t="str">
        <f t="shared" si="89"/>
        <v>MODERADO</v>
      </c>
      <c r="Z59" s="205" t="s">
        <v>109</v>
      </c>
      <c r="AA59" s="178" t="s">
        <v>715</v>
      </c>
      <c r="AB59" s="182">
        <v>43799</v>
      </c>
      <c r="AC59" s="235" t="s">
        <v>717</v>
      </c>
      <c r="AD59" s="326" t="s">
        <v>714</v>
      </c>
      <c r="AF59" s="301" t="s">
        <v>813</v>
      </c>
      <c r="AG59" s="301"/>
      <c r="AH59" s="301"/>
      <c r="AI59" s="301"/>
      <c r="AJ59" s="301"/>
      <c r="AK59" s="301"/>
      <c r="AL59" s="301"/>
      <c r="AM59" s="301"/>
      <c r="AN59" s="301"/>
      <c r="AO59" s="170"/>
      <c r="AP59" s="170"/>
      <c r="AQ59" s="318" t="s">
        <v>832</v>
      </c>
    </row>
    <row r="60" spans="1:43" ht="82.5" hidden="1" customHeight="1" x14ac:dyDescent="0.2">
      <c r="A60" s="342"/>
      <c r="B60" s="311"/>
      <c r="C60" s="311"/>
      <c r="D60" s="301"/>
      <c r="E60" s="316"/>
      <c r="F60" s="217" t="s">
        <v>421</v>
      </c>
      <c r="G60" s="217" t="s">
        <v>46</v>
      </c>
      <c r="H60" s="197" t="s">
        <v>706</v>
      </c>
      <c r="I60" s="311"/>
      <c r="J60" s="334"/>
      <c r="K60" s="334"/>
      <c r="L60" s="331"/>
      <c r="M60" s="303"/>
      <c r="N60" s="303"/>
      <c r="O60" s="303"/>
      <c r="P60" s="303"/>
      <c r="Q60" s="303"/>
      <c r="R60" s="117" t="s">
        <v>194</v>
      </c>
      <c r="S60" s="120">
        <f t="shared" si="66"/>
        <v>1</v>
      </c>
      <c r="T60" s="329"/>
      <c r="U60" s="178" t="s">
        <v>712</v>
      </c>
      <c r="V60" s="205" t="s">
        <v>511</v>
      </c>
      <c r="W60" s="205" t="s">
        <v>458</v>
      </c>
      <c r="X60" s="307"/>
      <c r="Y60" s="308"/>
      <c r="Z60" s="205" t="s">
        <v>109</v>
      </c>
      <c r="AA60" s="178" t="s">
        <v>716</v>
      </c>
      <c r="AB60" s="182">
        <v>43799</v>
      </c>
      <c r="AC60" s="235" t="s">
        <v>718</v>
      </c>
      <c r="AD60" s="327"/>
      <c r="AF60" s="301"/>
      <c r="AG60" s="301"/>
      <c r="AH60" s="301"/>
      <c r="AI60" s="301"/>
      <c r="AJ60" s="301"/>
      <c r="AK60" s="301"/>
      <c r="AL60" s="301"/>
      <c r="AM60" s="301"/>
      <c r="AN60" s="301"/>
      <c r="AO60" s="170"/>
      <c r="AP60" s="170"/>
      <c r="AQ60" s="319"/>
    </row>
    <row r="61" spans="1:43" ht="45" hidden="1" customHeight="1" x14ac:dyDescent="0.2">
      <c r="A61" s="342"/>
      <c r="B61" s="311"/>
      <c r="C61" s="311"/>
      <c r="D61" s="301"/>
      <c r="E61" s="317"/>
      <c r="F61" s="217" t="s">
        <v>420</v>
      </c>
      <c r="G61" s="217" t="s">
        <v>38</v>
      </c>
      <c r="H61" s="197" t="s">
        <v>707</v>
      </c>
      <c r="I61" s="311"/>
      <c r="J61" s="335"/>
      <c r="K61" s="335"/>
      <c r="L61" s="332"/>
      <c r="M61" s="303"/>
      <c r="N61" s="303"/>
      <c r="O61" s="303"/>
      <c r="P61" s="303"/>
      <c r="Q61" s="303"/>
      <c r="R61" s="117" t="s">
        <v>194</v>
      </c>
      <c r="S61" s="120">
        <f t="shared" si="66"/>
        <v>1</v>
      </c>
      <c r="T61" s="329"/>
      <c r="U61" s="178" t="s">
        <v>712</v>
      </c>
      <c r="V61" s="205" t="s">
        <v>457</v>
      </c>
      <c r="W61" s="205" t="s">
        <v>458</v>
      </c>
      <c r="X61" s="307"/>
      <c r="Y61" s="308"/>
      <c r="Z61" s="205"/>
      <c r="AA61" s="193"/>
      <c r="AB61" s="133"/>
      <c r="AC61" s="205"/>
      <c r="AD61" s="328"/>
      <c r="AF61" s="301"/>
      <c r="AG61" s="301"/>
      <c r="AH61" s="301"/>
      <c r="AI61" s="301"/>
      <c r="AJ61" s="301"/>
      <c r="AK61" s="301"/>
      <c r="AL61" s="301"/>
      <c r="AM61" s="301"/>
      <c r="AN61" s="301"/>
      <c r="AO61" s="170"/>
      <c r="AP61" s="170"/>
      <c r="AQ61" s="320"/>
    </row>
    <row r="62" spans="1:43" ht="75" customHeight="1" x14ac:dyDescent="0.2">
      <c r="A62" s="309">
        <v>19</v>
      </c>
      <c r="B62" s="311" t="s">
        <v>201</v>
      </c>
      <c r="C62" s="311" t="s">
        <v>212</v>
      </c>
      <c r="D62" s="301" t="str">
        <f>IF(C62=$I$1048375,$J$1048375,IF(C62=$I$1048376,$J$1048376,IF(C62=$I$1048377,$J$1048377,IF(C62=$I$1048378,$J$1048378,IF(C62=$I$1048379,$J$1048379,IF(C62=$I$1048380,$J$1048380,IF(C62=$I$1048381,$J$1048381,IF(C62=$I$1048382,$J$1048382,IF(C62=$I$1048383,$J$1048383,IF(C62=$I$1048384,$J$1048384,IF(C62=$I$1048387,$J$1048387,IF(C62=$I$1048388,$J$1048388,IF(C62=$I$1048389,J$1048389,IF(C62=$I$1048390,$J$1048390,IF(C62=$I$1048391,$J$1048391,IF(C62=$I$1048392,$J$1048392,IF(C62=$I$1048393,$J$1048393," ")))))))))))))))))</f>
        <v>Establecer Alianzas Estratégicas entre dos o más actores sociales, diferentes y complementarios del orden Nacional e Internacional generando valor agregado para contribuir sobre los fines institucionales.</v>
      </c>
      <c r="E62" s="315" t="s">
        <v>207</v>
      </c>
      <c r="F62" s="222" t="s">
        <v>421</v>
      </c>
      <c r="G62" s="222" t="s">
        <v>44</v>
      </c>
      <c r="H62" s="197" t="s">
        <v>719</v>
      </c>
      <c r="I62" s="311" t="s">
        <v>131</v>
      </c>
      <c r="J62" s="336" t="s">
        <v>722</v>
      </c>
      <c r="K62" s="333" t="s">
        <v>723</v>
      </c>
      <c r="L62" s="330" t="s">
        <v>724</v>
      </c>
      <c r="M62" s="303" t="s">
        <v>192</v>
      </c>
      <c r="N62" s="303">
        <f t="shared" ref="N62:N80" si="90">IF(M62="ALTA", 5, IF(M62="MEDIO ALTA", 4, IF(M62="MEDIA", 3, IF(M62="MEDIO BAJA",2,1))))</f>
        <v>2</v>
      </c>
      <c r="O62" s="303" t="s">
        <v>185</v>
      </c>
      <c r="P62" s="303">
        <f t="shared" ref="P62:P80" si="91">IF(O62="ALTO", 5, IF(O62="MEDIO ALTO", 4, IF(O62="MEDIO", 3, IF(O62="MEDIO BAJO",2,1))))</f>
        <v>4</v>
      </c>
      <c r="Q62" s="303">
        <f t="shared" ref="Q62:Q80" si="92">P62*N62</f>
        <v>8</v>
      </c>
      <c r="R62" s="117" t="s">
        <v>194</v>
      </c>
      <c r="S62" s="120">
        <f t="shared" si="66"/>
        <v>1</v>
      </c>
      <c r="T62" s="329">
        <f t="shared" ref="T62:T80" si="93">ROUND(AVERAGEIF(S62:S64,"&gt;0"),0)</f>
        <v>1</v>
      </c>
      <c r="U62" s="178" t="s">
        <v>725</v>
      </c>
      <c r="V62" s="219" t="s">
        <v>461</v>
      </c>
      <c r="W62" s="219" t="s">
        <v>458</v>
      </c>
      <c r="X62" s="307">
        <f t="shared" ref="X62:X80" si="94">ROUND((Q62*T62),0)</f>
        <v>8</v>
      </c>
      <c r="Y62" s="308" t="str">
        <f t="shared" ref="Y62:Y80" si="95">IF(X62&gt;=19,"GRAVE", IF(X62&lt;=3, "LEVE", "MODERADO"))</f>
        <v>MODERADO</v>
      </c>
      <c r="Z62" s="219" t="s">
        <v>107</v>
      </c>
      <c r="AA62" s="178" t="s">
        <v>728</v>
      </c>
      <c r="AB62" s="182">
        <v>43799</v>
      </c>
      <c r="AC62" s="219"/>
      <c r="AD62" s="326" t="s">
        <v>727</v>
      </c>
      <c r="AF62" s="301" t="s">
        <v>813</v>
      </c>
      <c r="AG62" s="301"/>
      <c r="AH62" s="301"/>
      <c r="AI62" s="301"/>
      <c r="AJ62" s="301"/>
      <c r="AK62" s="301"/>
      <c r="AL62" s="301"/>
      <c r="AO62" s="170"/>
      <c r="AP62" s="170"/>
      <c r="AQ62" s="318" t="s">
        <v>832</v>
      </c>
    </row>
    <row r="63" spans="1:43" ht="75" customHeight="1" x14ac:dyDescent="0.2">
      <c r="A63" s="310"/>
      <c r="B63" s="311"/>
      <c r="C63" s="311"/>
      <c r="D63" s="301"/>
      <c r="E63" s="316"/>
      <c r="F63" s="222" t="s">
        <v>421</v>
      </c>
      <c r="G63" s="222" t="s">
        <v>44</v>
      </c>
      <c r="H63" s="197" t="s">
        <v>720</v>
      </c>
      <c r="I63" s="311"/>
      <c r="J63" s="334"/>
      <c r="K63" s="334"/>
      <c r="L63" s="331"/>
      <c r="M63" s="303"/>
      <c r="N63" s="303"/>
      <c r="O63" s="303"/>
      <c r="P63" s="303"/>
      <c r="Q63" s="303"/>
      <c r="R63" s="117" t="s">
        <v>194</v>
      </c>
      <c r="S63" s="120">
        <f t="shared" si="66"/>
        <v>1</v>
      </c>
      <c r="T63" s="329"/>
      <c r="U63" s="178" t="s">
        <v>726</v>
      </c>
      <c r="V63" s="219" t="s">
        <v>457</v>
      </c>
      <c r="W63" s="219" t="s">
        <v>458</v>
      </c>
      <c r="X63" s="307"/>
      <c r="Y63" s="308"/>
      <c r="Z63" s="219"/>
      <c r="AA63" s="193"/>
      <c r="AB63" s="133"/>
      <c r="AC63" s="219"/>
      <c r="AD63" s="327"/>
      <c r="AF63" s="301"/>
      <c r="AG63" s="301"/>
      <c r="AH63" s="301"/>
      <c r="AI63" s="301"/>
      <c r="AJ63" s="301"/>
      <c r="AK63" s="301"/>
      <c r="AL63" s="301"/>
      <c r="AO63" s="170"/>
      <c r="AP63" s="170"/>
      <c r="AQ63" s="319"/>
    </row>
    <row r="64" spans="1:43" ht="75" customHeight="1" x14ac:dyDescent="0.2">
      <c r="A64" s="310"/>
      <c r="B64" s="311"/>
      <c r="C64" s="311"/>
      <c r="D64" s="301"/>
      <c r="E64" s="317"/>
      <c r="F64" s="222" t="s">
        <v>421</v>
      </c>
      <c r="G64" s="222" t="s">
        <v>46</v>
      </c>
      <c r="H64" s="197" t="s">
        <v>721</v>
      </c>
      <c r="I64" s="311"/>
      <c r="J64" s="335"/>
      <c r="K64" s="335"/>
      <c r="L64" s="332"/>
      <c r="M64" s="303"/>
      <c r="N64" s="303"/>
      <c r="O64" s="303"/>
      <c r="P64" s="303"/>
      <c r="Q64" s="303"/>
      <c r="R64" s="117"/>
      <c r="S64" s="120">
        <f t="shared" si="66"/>
        <v>0</v>
      </c>
      <c r="T64" s="329"/>
      <c r="U64" s="193"/>
      <c r="V64" s="219"/>
      <c r="W64" s="219"/>
      <c r="X64" s="307"/>
      <c r="Y64" s="308"/>
      <c r="Z64" s="219"/>
      <c r="AA64" s="193"/>
      <c r="AB64" s="133"/>
      <c r="AC64" s="219"/>
      <c r="AD64" s="328"/>
      <c r="AF64" s="301"/>
      <c r="AG64" s="301"/>
      <c r="AH64" s="301"/>
      <c r="AI64" s="301"/>
      <c r="AJ64" s="301"/>
      <c r="AK64" s="301"/>
      <c r="AL64" s="301"/>
      <c r="AO64" s="170"/>
      <c r="AP64" s="170"/>
      <c r="AQ64" s="320"/>
    </row>
    <row r="65" spans="1:43" ht="75" customHeight="1" x14ac:dyDescent="0.2">
      <c r="A65" s="309">
        <v>20</v>
      </c>
      <c r="B65" s="311" t="s">
        <v>201</v>
      </c>
      <c r="C65" s="311" t="s">
        <v>214</v>
      </c>
      <c r="D65" s="301" t="str">
        <f>IF(C65=$I$1048375,$J$1048375,IF(C65=$I$1048376,$J$1048376,IF(C65=$I$1048377,$J$1048377,IF(C65=$I$1048378,$J$1048378,IF(C65=$I$1048379,$J$1048379,IF(C65=$I$1048380,$J$1048380,IF(C65=$I$1048381,$J$1048381,IF(C65=$I$1048382,$J$1048382,IF(C65=$I$1048383,$J$1048383,IF(C65=$I$1048384,$J$1048384,IF(C65=$I$1048387,$J$1048387,IF(C65=$I$1048388,$J$1048388,IF(C65=$I$1048389,J$1048389,IF(C65=$I$1048390,$J$1048390,IF(C65=$I$1048391,$J$1048391,IF(C65=$I$1048392,$J$1048392,IF(C65=$I$1048393,$J$1048393," ")))))))))))))))))</f>
        <v xml:space="preserve">Fortalecer la gestión del conocimiento en lo relacionado con la Investigación, Innovación y Extensión. </v>
      </c>
      <c r="E65" s="315" t="s">
        <v>271</v>
      </c>
      <c r="F65" s="222" t="s">
        <v>421</v>
      </c>
      <c r="G65" s="222" t="s">
        <v>46</v>
      </c>
      <c r="H65" s="197" t="s">
        <v>729</v>
      </c>
      <c r="I65" s="311" t="s">
        <v>131</v>
      </c>
      <c r="J65" s="336" t="s">
        <v>732</v>
      </c>
      <c r="K65" s="333" t="s">
        <v>733</v>
      </c>
      <c r="L65" s="330" t="s">
        <v>734</v>
      </c>
      <c r="M65" s="303" t="s">
        <v>160</v>
      </c>
      <c r="N65" s="303">
        <f t="shared" si="90"/>
        <v>1</v>
      </c>
      <c r="O65" s="303" t="s">
        <v>180</v>
      </c>
      <c r="P65" s="303">
        <f t="shared" si="91"/>
        <v>5</v>
      </c>
      <c r="Q65" s="303">
        <f t="shared" si="92"/>
        <v>5</v>
      </c>
      <c r="R65" s="117" t="s">
        <v>459</v>
      </c>
      <c r="S65" s="120">
        <f t="shared" si="66"/>
        <v>3</v>
      </c>
      <c r="T65" s="329">
        <f t="shared" si="93"/>
        <v>2</v>
      </c>
      <c r="U65" s="178" t="s">
        <v>735</v>
      </c>
      <c r="V65" s="219" t="s">
        <v>450</v>
      </c>
      <c r="W65" s="219" t="s">
        <v>451</v>
      </c>
      <c r="X65" s="307">
        <f t="shared" si="94"/>
        <v>10</v>
      </c>
      <c r="Y65" s="308" t="str">
        <f t="shared" si="95"/>
        <v>MODERADO</v>
      </c>
      <c r="Z65" s="219" t="s">
        <v>107</v>
      </c>
      <c r="AA65" s="178" t="s">
        <v>739</v>
      </c>
      <c r="AB65" s="182">
        <v>43829</v>
      </c>
      <c r="AC65" s="219"/>
      <c r="AD65" s="326" t="s">
        <v>738</v>
      </c>
      <c r="AF65" s="301" t="s">
        <v>813</v>
      </c>
      <c r="AG65" s="301"/>
      <c r="AH65" s="301"/>
      <c r="AI65" s="301"/>
      <c r="AJ65" s="301"/>
      <c r="AK65" s="301"/>
      <c r="AL65" s="301"/>
      <c r="AO65" s="170"/>
      <c r="AP65" s="170"/>
      <c r="AQ65" s="318" t="s">
        <v>832</v>
      </c>
    </row>
    <row r="66" spans="1:43" ht="75" customHeight="1" x14ac:dyDescent="0.2">
      <c r="A66" s="310"/>
      <c r="B66" s="311"/>
      <c r="C66" s="311"/>
      <c r="D66" s="301"/>
      <c r="E66" s="316"/>
      <c r="F66" s="222" t="s">
        <v>421</v>
      </c>
      <c r="G66" s="222" t="s">
        <v>423</v>
      </c>
      <c r="H66" s="197" t="s">
        <v>730</v>
      </c>
      <c r="I66" s="311"/>
      <c r="J66" s="334"/>
      <c r="K66" s="334"/>
      <c r="L66" s="331"/>
      <c r="M66" s="303"/>
      <c r="N66" s="303"/>
      <c r="O66" s="303"/>
      <c r="P66" s="303"/>
      <c r="Q66" s="303"/>
      <c r="R66" s="117" t="s">
        <v>459</v>
      </c>
      <c r="S66" s="120">
        <f t="shared" si="66"/>
        <v>3</v>
      </c>
      <c r="T66" s="329"/>
      <c r="U66" s="178" t="s">
        <v>736</v>
      </c>
      <c r="V66" s="219" t="s">
        <v>461</v>
      </c>
      <c r="W66" s="219" t="s">
        <v>491</v>
      </c>
      <c r="X66" s="307"/>
      <c r="Y66" s="308"/>
      <c r="Z66" s="219" t="s">
        <v>107</v>
      </c>
      <c r="AA66" s="178" t="s">
        <v>740</v>
      </c>
      <c r="AB66" s="182">
        <v>43829</v>
      </c>
      <c r="AC66" s="219"/>
      <c r="AD66" s="327"/>
      <c r="AF66" s="301"/>
      <c r="AG66" s="301"/>
      <c r="AH66" s="301"/>
      <c r="AI66" s="301"/>
      <c r="AJ66" s="301"/>
      <c r="AK66" s="301"/>
      <c r="AL66" s="301"/>
      <c r="AO66" s="170"/>
      <c r="AP66" s="170"/>
      <c r="AQ66" s="319"/>
    </row>
    <row r="67" spans="1:43" ht="56.25" x14ac:dyDescent="0.2">
      <c r="A67" s="310"/>
      <c r="B67" s="311"/>
      <c r="C67" s="311"/>
      <c r="D67" s="301"/>
      <c r="E67" s="317"/>
      <c r="F67" s="222" t="s">
        <v>420</v>
      </c>
      <c r="G67" s="222" t="s">
        <v>41</v>
      </c>
      <c r="H67" s="197" t="s">
        <v>731</v>
      </c>
      <c r="I67" s="311"/>
      <c r="J67" s="335"/>
      <c r="K67" s="335"/>
      <c r="L67" s="332"/>
      <c r="M67" s="303"/>
      <c r="N67" s="303"/>
      <c r="O67" s="303"/>
      <c r="P67" s="303"/>
      <c r="Q67" s="303"/>
      <c r="R67" s="117" t="s">
        <v>194</v>
      </c>
      <c r="S67" s="120">
        <f t="shared" si="66"/>
        <v>1</v>
      </c>
      <c r="T67" s="329"/>
      <c r="U67" s="178" t="s">
        <v>737</v>
      </c>
      <c r="V67" s="219" t="s">
        <v>461</v>
      </c>
      <c r="W67" s="219" t="s">
        <v>491</v>
      </c>
      <c r="X67" s="307"/>
      <c r="Y67" s="308"/>
      <c r="Z67" s="219" t="s">
        <v>107</v>
      </c>
      <c r="AA67" s="178" t="s">
        <v>741</v>
      </c>
      <c r="AB67" s="182">
        <v>43829</v>
      </c>
      <c r="AC67" s="219"/>
      <c r="AD67" s="328"/>
      <c r="AF67" s="301"/>
      <c r="AG67" s="301"/>
      <c r="AH67" s="301"/>
      <c r="AI67" s="301"/>
      <c r="AJ67" s="301"/>
      <c r="AK67" s="301"/>
      <c r="AL67" s="301"/>
      <c r="AO67" s="170"/>
      <c r="AP67" s="170"/>
      <c r="AQ67" s="320"/>
    </row>
    <row r="68" spans="1:43" ht="62.25" customHeight="1" x14ac:dyDescent="0.2">
      <c r="A68" s="343">
        <v>21</v>
      </c>
      <c r="B68" s="311" t="s">
        <v>201</v>
      </c>
      <c r="C68" s="311" t="s">
        <v>214</v>
      </c>
      <c r="D68" s="301" t="str">
        <f>IF(C68=$I$1048375,$J$1048375,IF(C68=$I$1048376,$J$1048376,IF(C68=$I$1048377,$J$1048377,IF(C68=$I$1048378,$J$1048378,IF(C68=$I$1048379,$J$1048379,IF(C68=$I$1048380,$J$1048380,IF(C68=$I$1048381,$J$1048381,IF(C68=$I$1048382,$J$1048382,IF(C68=$I$1048383,$J$1048383,IF(C68=$I$1048384,$J$1048384,IF(C68=$I$1048387,$J$1048387,IF(C68=$I$1048388,$J$1048388,IF(C68=$I$1048389,J$1048389,IF(C68=$I$1048390,$J$1048390,IF(C68=$I$1048391,$J$1048391,IF(C68=$I$1048392,$J$1048392,IF(C68=$I$1048393,$J$1048393," ")))))))))))))))))</f>
        <v xml:space="preserve">Fortalecer la gestión del conocimiento en lo relacionado con la Investigación, Innovación y Extensión. </v>
      </c>
      <c r="E68" s="315" t="s">
        <v>271</v>
      </c>
      <c r="F68" s="222" t="s">
        <v>421</v>
      </c>
      <c r="G68" s="222" t="s">
        <v>44</v>
      </c>
      <c r="H68" s="197" t="s">
        <v>742</v>
      </c>
      <c r="I68" s="311" t="s">
        <v>131</v>
      </c>
      <c r="J68" s="336" t="s">
        <v>744</v>
      </c>
      <c r="K68" s="333" t="s">
        <v>745</v>
      </c>
      <c r="L68" s="330" t="s">
        <v>746</v>
      </c>
      <c r="M68" s="303" t="s">
        <v>160</v>
      </c>
      <c r="N68" s="303">
        <f t="shared" si="90"/>
        <v>1</v>
      </c>
      <c r="O68" s="303" t="s">
        <v>180</v>
      </c>
      <c r="P68" s="303">
        <f t="shared" si="91"/>
        <v>5</v>
      </c>
      <c r="Q68" s="303">
        <f t="shared" si="92"/>
        <v>5</v>
      </c>
      <c r="R68" s="117" t="s">
        <v>459</v>
      </c>
      <c r="S68" s="120">
        <f t="shared" si="66"/>
        <v>3</v>
      </c>
      <c r="T68" s="329">
        <f t="shared" si="93"/>
        <v>3</v>
      </c>
      <c r="U68" s="178" t="s">
        <v>747</v>
      </c>
      <c r="V68" s="219" t="s">
        <v>461</v>
      </c>
      <c r="W68" s="219" t="s">
        <v>491</v>
      </c>
      <c r="X68" s="307">
        <f t="shared" si="94"/>
        <v>15</v>
      </c>
      <c r="Y68" s="308" t="str">
        <f t="shared" si="95"/>
        <v>MODERADO</v>
      </c>
      <c r="Z68" s="219" t="s">
        <v>107</v>
      </c>
      <c r="AA68" s="178" t="s">
        <v>750</v>
      </c>
      <c r="AB68" s="182">
        <v>43829</v>
      </c>
      <c r="AC68" s="219"/>
      <c r="AD68" s="326" t="s">
        <v>749</v>
      </c>
      <c r="AF68" s="301" t="s">
        <v>813</v>
      </c>
      <c r="AG68" s="301"/>
      <c r="AH68" s="301"/>
      <c r="AI68" s="301"/>
      <c r="AJ68" s="301"/>
      <c r="AK68" s="301"/>
      <c r="AL68" s="301"/>
      <c r="AO68" s="170"/>
      <c r="AP68" s="170"/>
      <c r="AQ68" s="318" t="s">
        <v>832</v>
      </c>
    </row>
    <row r="69" spans="1:43" ht="71.25" customHeight="1" x14ac:dyDescent="0.2">
      <c r="A69" s="344"/>
      <c r="B69" s="311"/>
      <c r="C69" s="311"/>
      <c r="D69" s="301"/>
      <c r="E69" s="316"/>
      <c r="F69" s="222" t="s">
        <v>420</v>
      </c>
      <c r="G69" s="222" t="s">
        <v>41</v>
      </c>
      <c r="H69" s="197" t="s">
        <v>743</v>
      </c>
      <c r="I69" s="311"/>
      <c r="J69" s="334"/>
      <c r="K69" s="334"/>
      <c r="L69" s="331"/>
      <c r="M69" s="303"/>
      <c r="N69" s="303"/>
      <c r="O69" s="303"/>
      <c r="P69" s="303"/>
      <c r="Q69" s="303"/>
      <c r="R69" s="117" t="s">
        <v>459</v>
      </c>
      <c r="S69" s="120">
        <f t="shared" si="66"/>
        <v>3</v>
      </c>
      <c r="T69" s="329"/>
      <c r="U69" s="178" t="s">
        <v>748</v>
      </c>
      <c r="V69" s="219" t="s">
        <v>461</v>
      </c>
      <c r="W69" s="219" t="s">
        <v>458</v>
      </c>
      <c r="X69" s="307"/>
      <c r="Y69" s="308"/>
      <c r="Z69" s="219" t="s">
        <v>107</v>
      </c>
      <c r="AA69" s="178" t="s">
        <v>751</v>
      </c>
      <c r="AB69" s="182">
        <v>43829</v>
      </c>
      <c r="AC69" s="219"/>
      <c r="AD69" s="327"/>
      <c r="AF69" s="301"/>
      <c r="AG69" s="301"/>
      <c r="AH69" s="301"/>
      <c r="AI69" s="301"/>
      <c r="AJ69" s="301"/>
      <c r="AK69" s="301"/>
      <c r="AL69" s="301"/>
      <c r="AO69" s="170"/>
      <c r="AP69" s="170"/>
      <c r="AQ69" s="319"/>
    </row>
    <row r="70" spans="1:43" s="279" customFormat="1" ht="126" customHeight="1" x14ac:dyDescent="0.2">
      <c r="A70" s="344"/>
      <c r="B70" s="311"/>
      <c r="C70" s="311"/>
      <c r="D70" s="301"/>
      <c r="E70" s="317"/>
      <c r="F70" s="284"/>
      <c r="G70" s="284"/>
      <c r="H70" s="285"/>
      <c r="I70" s="311"/>
      <c r="J70" s="335"/>
      <c r="K70" s="335"/>
      <c r="L70" s="332"/>
      <c r="M70" s="303"/>
      <c r="N70" s="303"/>
      <c r="O70" s="303"/>
      <c r="P70" s="303"/>
      <c r="Q70" s="303"/>
      <c r="R70" s="285"/>
      <c r="S70" s="286">
        <f t="shared" si="66"/>
        <v>0</v>
      </c>
      <c r="T70" s="329"/>
      <c r="U70" s="287"/>
      <c r="V70" s="277"/>
      <c r="W70" s="277"/>
      <c r="X70" s="307"/>
      <c r="Y70" s="308"/>
      <c r="Z70" s="277"/>
      <c r="AA70" s="287"/>
      <c r="AB70" s="288"/>
      <c r="AC70" s="277"/>
      <c r="AD70" s="328"/>
      <c r="AE70" s="289"/>
      <c r="AF70" s="301"/>
      <c r="AG70" s="301"/>
      <c r="AH70" s="301"/>
      <c r="AI70" s="301"/>
      <c r="AJ70" s="301"/>
      <c r="AK70" s="301"/>
      <c r="AL70" s="301"/>
      <c r="AO70" s="290"/>
      <c r="AP70" s="290"/>
      <c r="AQ70" s="320"/>
    </row>
    <row r="71" spans="1:43" ht="75" customHeight="1" x14ac:dyDescent="0.2">
      <c r="A71" s="309">
        <v>22</v>
      </c>
      <c r="B71" s="311" t="s">
        <v>201</v>
      </c>
      <c r="C71" s="311" t="s">
        <v>198</v>
      </c>
      <c r="D71" s="301" t="str">
        <f>IF(C71=$I$1048375,$J$1048375,IF(C71=$I$1048376,$J$1048376,IF(C71=$I$1048377,$J$1048377,IF(C71=$I$1048378,$J$1048378,IF(C71=$I$1048379,$J$1048379,IF(C71=$I$1048380,$J$1048380,IF(C71=$I$1048381,$J$1048381,IF(C71=$I$1048382,$J$1048382,IF(C71=$I$1048383,$J$1048383,IF(C71=$I$1048384,$J$1048384,IF(C71=$I$1048387,$J$1048387,IF(C71=$I$1048388,$J$1048388,IF(C71=$I$1048389,J$1048389,IF(C71=$I$1048390,$J$1048390,IF(C71=$I$1048391,$J$1048391,IF(C71=$I$1048392,$J$1048392,IF(C71=$I$1048393,$J$1048393," ")))))))))))))))))</f>
        <v>Transformar y fortalecer las funciones de investigación, docencia, extensión y proyección social para su articulación en un ambiente multicultural y globalizado, con excelencia académica.</v>
      </c>
      <c r="E71" s="315" t="s">
        <v>245</v>
      </c>
      <c r="F71" s="222" t="s">
        <v>420</v>
      </c>
      <c r="G71" s="222" t="s">
        <v>41</v>
      </c>
      <c r="H71" s="197" t="s">
        <v>752</v>
      </c>
      <c r="I71" s="311" t="s">
        <v>183</v>
      </c>
      <c r="J71" s="336" t="s">
        <v>754</v>
      </c>
      <c r="K71" s="333" t="s">
        <v>755</v>
      </c>
      <c r="L71" s="330" t="s">
        <v>756</v>
      </c>
      <c r="M71" s="303" t="s">
        <v>127</v>
      </c>
      <c r="N71" s="303">
        <f t="shared" si="90"/>
        <v>3</v>
      </c>
      <c r="O71" s="303" t="s">
        <v>181</v>
      </c>
      <c r="P71" s="303">
        <f t="shared" si="91"/>
        <v>3</v>
      </c>
      <c r="Q71" s="303">
        <f t="shared" si="92"/>
        <v>9</v>
      </c>
      <c r="R71" s="117" t="s">
        <v>194</v>
      </c>
      <c r="S71" s="120">
        <f t="shared" si="66"/>
        <v>1</v>
      </c>
      <c r="T71" s="329">
        <f t="shared" si="93"/>
        <v>1</v>
      </c>
      <c r="U71" s="178" t="s">
        <v>757</v>
      </c>
      <c r="V71" s="219" t="s">
        <v>450</v>
      </c>
      <c r="W71" s="219" t="s">
        <v>492</v>
      </c>
      <c r="X71" s="307">
        <f t="shared" si="94"/>
        <v>9</v>
      </c>
      <c r="Y71" s="308" t="str">
        <f t="shared" si="95"/>
        <v>MODERADO</v>
      </c>
      <c r="Z71" s="219" t="s">
        <v>107</v>
      </c>
      <c r="AA71" s="178" t="s">
        <v>761</v>
      </c>
      <c r="AB71" s="182">
        <v>43799</v>
      </c>
      <c r="AC71" s="219"/>
      <c r="AD71" s="326" t="s">
        <v>760</v>
      </c>
      <c r="AF71" s="301" t="s">
        <v>813</v>
      </c>
      <c r="AG71" s="301"/>
      <c r="AH71" s="301"/>
      <c r="AI71" s="301"/>
      <c r="AJ71" s="301"/>
      <c r="AK71" s="301"/>
      <c r="AL71" s="301"/>
      <c r="AO71" s="170"/>
      <c r="AP71" s="170"/>
      <c r="AQ71" s="318" t="s">
        <v>832</v>
      </c>
    </row>
    <row r="72" spans="1:43" ht="75" customHeight="1" x14ac:dyDescent="0.2">
      <c r="A72" s="310"/>
      <c r="B72" s="311"/>
      <c r="C72" s="311"/>
      <c r="D72" s="301"/>
      <c r="E72" s="316"/>
      <c r="F72" s="222" t="s">
        <v>420</v>
      </c>
      <c r="G72" s="222" t="s">
        <v>40</v>
      </c>
      <c r="H72" s="197" t="s">
        <v>753</v>
      </c>
      <c r="I72" s="311"/>
      <c r="J72" s="334"/>
      <c r="K72" s="334"/>
      <c r="L72" s="331"/>
      <c r="M72" s="303"/>
      <c r="N72" s="303"/>
      <c r="O72" s="303"/>
      <c r="P72" s="303"/>
      <c r="Q72" s="303"/>
      <c r="R72" s="117" t="s">
        <v>194</v>
      </c>
      <c r="S72" s="120">
        <f t="shared" si="66"/>
        <v>1</v>
      </c>
      <c r="T72" s="329"/>
      <c r="U72" s="178" t="s">
        <v>758</v>
      </c>
      <c r="V72" s="219" t="s">
        <v>453</v>
      </c>
      <c r="W72" s="219" t="s">
        <v>451</v>
      </c>
      <c r="X72" s="307"/>
      <c r="Y72" s="308"/>
      <c r="Z72" s="219" t="s">
        <v>107</v>
      </c>
      <c r="AA72" s="178" t="s">
        <v>762</v>
      </c>
      <c r="AB72" s="182">
        <v>43799</v>
      </c>
      <c r="AC72" s="219"/>
      <c r="AD72" s="327"/>
      <c r="AF72" s="301"/>
      <c r="AG72" s="301"/>
      <c r="AH72" s="301"/>
      <c r="AI72" s="301"/>
      <c r="AJ72" s="301"/>
      <c r="AK72" s="301"/>
      <c r="AL72" s="301"/>
      <c r="AO72" s="170"/>
      <c r="AP72" s="170"/>
      <c r="AQ72" s="319"/>
    </row>
    <row r="73" spans="1:43" ht="75" customHeight="1" x14ac:dyDescent="0.2">
      <c r="A73" s="310"/>
      <c r="B73" s="311"/>
      <c r="C73" s="311"/>
      <c r="D73" s="301"/>
      <c r="E73" s="317"/>
      <c r="F73" s="222"/>
      <c r="G73" s="222"/>
      <c r="H73" s="117"/>
      <c r="I73" s="311"/>
      <c r="J73" s="335"/>
      <c r="K73" s="335"/>
      <c r="L73" s="332"/>
      <c r="M73" s="303"/>
      <c r="N73" s="303"/>
      <c r="O73" s="303"/>
      <c r="P73" s="303"/>
      <c r="Q73" s="303"/>
      <c r="R73" s="117" t="s">
        <v>194</v>
      </c>
      <c r="S73" s="120">
        <f t="shared" si="66"/>
        <v>1</v>
      </c>
      <c r="T73" s="329"/>
      <c r="U73" s="178" t="s">
        <v>759</v>
      </c>
      <c r="V73" s="219" t="s">
        <v>450</v>
      </c>
      <c r="W73" s="219" t="s">
        <v>451</v>
      </c>
      <c r="X73" s="307"/>
      <c r="Y73" s="308"/>
      <c r="Z73" s="219"/>
      <c r="AA73" s="193"/>
      <c r="AB73" s="133"/>
      <c r="AC73" s="219"/>
      <c r="AD73" s="328"/>
      <c r="AF73" s="301"/>
      <c r="AG73" s="301"/>
      <c r="AH73" s="301"/>
      <c r="AI73" s="301"/>
      <c r="AJ73" s="301"/>
      <c r="AK73" s="301"/>
      <c r="AL73" s="301"/>
      <c r="AO73" s="170"/>
      <c r="AP73" s="170"/>
      <c r="AQ73" s="320"/>
    </row>
    <row r="74" spans="1:43" ht="75" customHeight="1" x14ac:dyDescent="0.2">
      <c r="A74" s="309">
        <v>23</v>
      </c>
      <c r="B74" s="311" t="s">
        <v>201</v>
      </c>
      <c r="C74" s="311" t="s">
        <v>211</v>
      </c>
      <c r="D74" s="301" t="str">
        <f>IF(C74=$I$1048375,$J$1048375,IF(C74=$I$1048376,$J$1048376,IF(C74=$I$1048377,$J$1048377,IF(C74=$I$1048378,$J$1048378,IF(C74=$I$1048379,$J$1048379,IF(C74=$I$1048380,$J$1048380,IF(C74=$I$1048381,$J$1048381,IF(C74=$I$1048382,$J$1048382,IF(C74=$I$1048383,$J$1048383,IF(C74=$I$1048384,$J$1048384,IF(C74=$I$1048387,$J$1048387,IF(C74=$I$1048388,$J$1048388,IF(C74=$I$1048389,J$1048389,IF(C74=$I$1048390,$J$1048390,IF(C74=$I$1048391,$J$1048391,IF(C74=$I$1048392,$J$1048392,IF(C74=$I$1048393,$J$1048393," ")))))))))))))))))</f>
        <v>Desarrollar capacidades para la gestión y generación de conocimiento en la UTP que pueda impactar positivamente en la región.</v>
      </c>
      <c r="E74" s="315" t="s">
        <v>264</v>
      </c>
      <c r="F74" s="222" t="s">
        <v>420</v>
      </c>
      <c r="G74" s="222" t="s">
        <v>38</v>
      </c>
      <c r="H74" s="197" t="s">
        <v>763</v>
      </c>
      <c r="I74" s="311" t="s">
        <v>137</v>
      </c>
      <c r="J74" s="336" t="s">
        <v>765</v>
      </c>
      <c r="K74" s="333" t="s">
        <v>766</v>
      </c>
      <c r="L74" s="330" t="s">
        <v>767</v>
      </c>
      <c r="M74" s="303" t="s">
        <v>192</v>
      </c>
      <c r="N74" s="303">
        <f t="shared" si="90"/>
        <v>2</v>
      </c>
      <c r="O74" s="303" t="s">
        <v>186</v>
      </c>
      <c r="P74" s="303">
        <f t="shared" si="91"/>
        <v>2</v>
      </c>
      <c r="Q74" s="303">
        <f t="shared" si="92"/>
        <v>4</v>
      </c>
      <c r="R74" s="117" t="s">
        <v>194</v>
      </c>
      <c r="S74" s="120">
        <f t="shared" si="66"/>
        <v>1</v>
      </c>
      <c r="T74" s="329">
        <f t="shared" si="93"/>
        <v>1</v>
      </c>
      <c r="U74" s="178" t="s">
        <v>768</v>
      </c>
      <c r="V74" s="219" t="s">
        <v>461</v>
      </c>
      <c r="W74" s="219" t="s">
        <v>458</v>
      </c>
      <c r="X74" s="307">
        <f t="shared" si="94"/>
        <v>4</v>
      </c>
      <c r="Y74" s="308" t="str">
        <f t="shared" si="95"/>
        <v>MODERADO</v>
      </c>
      <c r="Z74" s="219" t="s">
        <v>107</v>
      </c>
      <c r="AA74" s="178" t="s">
        <v>772</v>
      </c>
      <c r="AB74" s="182">
        <v>43813</v>
      </c>
      <c r="AC74" s="219"/>
      <c r="AD74" s="326" t="s">
        <v>771</v>
      </c>
      <c r="AF74" s="301" t="s">
        <v>813</v>
      </c>
      <c r="AG74" s="301"/>
      <c r="AH74" s="301"/>
      <c r="AI74" s="301"/>
      <c r="AJ74" s="301"/>
      <c r="AK74" s="301"/>
      <c r="AL74" s="301"/>
      <c r="AO74" s="170"/>
      <c r="AP74" s="170"/>
      <c r="AQ74" s="318" t="s">
        <v>832</v>
      </c>
    </row>
    <row r="75" spans="1:43" ht="75" customHeight="1" x14ac:dyDescent="0.2">
      <c r="A75" s="310"/>
      <c r="B75" s="311"/>
      <c r="C75" s="311"/>
      <c r="D75" s="301"/>
      <c r="E75" s="316"/>
      <c r="F75" s="222" t="s">
        <v>421</v>
      </c>
      <c r="G75" s="222" t="s">
        <v>44</v>
      </c>
      <c r="H75" s="197" t="s">
        <v>764</v>
      </c>
      <c r="I75" s="311"/>
      <c r="J75" s="334"/>
      <c r="K75" s="334"/>
      <c r="L75" s="331"/>
      <c r="M75" s="303"/>
      <c r="N75" s="303"/>
      <c r="O75" s="303"/>
      <c r="P75" s="303"/>
      <c r="Q75" s="303"/>
      <c r="R75" s="117" t="s">
        <v>194</v>
      </c>
      <c r="S75" s="120">
        <f t="shared" si="66"/>
        <v>1</v>
      </c>
      <c r="T75" s="329"/>
      <c r="U75" s="178" t="s">
        <v>769</v>
      </c>
      <c r="V75" s="219" t="s">
        <v>457</v>
      </c>
      <c r="W75" s="219" t="s">
        <v>458</v>
      </c>
      <c r="X75" s="307"/>
      <c r="Y75" s="308"/>
      <c r="Z75" s="219" t="s">
        <v>107</v>
      </c>
      <c r="AA75" s="178" t="s">
        <v>773</v>
      </c>
      <c r="AB75" s="182">
        <v>43813</v>
      </c>
      <c r="AC75" s="219"/>
      <c r="AD75" s="327"/>
      <c r="AF75" s="301"/>
      <c r="AG75" s="301"/>
      <c r="AH75" s="301"/>
      <c r="AI75" s="301"/>
      <c r="AJ75" s="301"/>
      <c r="AK75" s="301"/>
      <c r="AL75" s="301"/>
      <c r="AO75" s="170"/>
      <c r="AP75" s="170"/>
      <c r="AQ75" s="319"/>
    </row>
    <row r="76" spans="1:43" ht="75" customHeight="1" x14ac:dyDescent="0.2">
      <c r="A76" s="310"/>
      <c r="B76" s="311"/>
      <c r="C76" s="311"/>
      <c r="D76" s="301"/>
      <c r="E76" s="317"/>
      <c r="F76" s="222"/>
      <c r="G76" s="222"/>
      <c r="H76" s="117"/>
      <c r="I76" s="311"/>
      <c r="J76" s="335"/>
      <c r="K76" s="335"/>
      <c r="L76" s="332"/>
      <c r="M76" s="303"/>
      <c r="N76" s="303"/>
      <c r="O76" s="303"/>
      <c r="P76" s="303"/>
      <c r="Q76" s="303"/>
      <c r="R76" s="117" t="s">
        <v>194</v>
      </c>
      <c r="S76" s="120">
        <f t="shared" si="66"/>
        <v>1</v>
      </c>
      <c r="T76" s="329"/>
      <c r="U76" s="178" t="s">
        <v>770</v>
      </c>
      <c r="V76" s="219" t="s">
        <v>457</v>
      </c>
      <c r="W76" s="219" t="s">
        <v>458</v>
      </c>
      <c r="X76" s="307"/>
      <c r="Y76" s="308"/>
      <c r="Z76" s="219"/>
      <c r="AA76" s="193"/>
      <c r="AB76" s="133"/>
      <c r="AC76" s="219"/>
      <c r="AD76" s="328"/>
      <c r="AF76" s="301"/>
      <c r="AG76" s="301"/>
      <c r="AH76" s="301"/>
      <c r="AI76" s="301"/>
      <c r="AJ76" s="301"/>
      <c r="AK76" s="301"/>
      <c r="AL76" s="301"/>
      <c r="AO76" s="170"/>
      <c r="AP76" s="170"/>
      <c r="AQ76" s="320"/>
    </row>
    <row r="77" spans="1:43" ht="106.5" customHeight="1" x14ac:dyDescent="0.2">
      <c r="A77" s="309">
        <v>24</v>
      </c>
      <c r="B77" s="311" t="s">
        <v>201</v>
      </c>
      <c r="C77" s="311" t="s">
        <v>775</v>
      </c>
      <c r="D77" s="301" t="str">
        <f>IF(C77=$I$1048375,$J$1048375,IF(C77=$I$1048376,$J$1048376,IF(C77=$I$1048377,$J$1048377,IF(C77=$I$1048378,$J$1048378,IF(C77=$I$1048379,$J$1048379,IF(C77=$I$1048380,$J$1048380,IF(C77=$I$1048381,$J$1048381,IF(C77=$I$1048382,$J$1048382,IF(C77=$I$1048383,$J$1048383,IF(C77=$I$1048384,$J$1048384,IF(C77=$I$1048387,$J$1048387,IF(C77=$I$1048388,$J$1048388,IF(C77=$I$1048389,J$1048389,IF(C77=$I$1048390,$J$1048390,IF(C77=$I$1048391,$J$1048391,IF(C77=$I$1048392,$J$1048392,IF(C77=$I$1048393,$J$1048393," ")))))))))))))))))</f>
        <v>Desarrollo Institucional fortalecido en la Gestión Humana,  Financiera, Física, Informática y de servicios.</v>
      </c>
      <c r="E77" s="315" t="s">
        <v>777</v>
      </c>
      <c r="F77" s="222" t="s">
        <v>421</v>
      </c>
      <c r="G77" s="222" t="s">
        <v>46</v>
      </c>
      <c r="H77" s="253" t="s">
        <v>574</v>
      </c>
      <c r="I77" s="311" t="s">
        <v>133</v>
      </c>
      <c r="J77" s="336" t="s">
        <v>576</v>
      </c>
      <c r="K77" s="333" t="s">
        <v>577</v>
      </c>
      <c r="L77" s="330" t="s">
        <v>780</v>
      </c>
      <c r="M77" s="303" t="s">
        <v>160</v>
      </c>
      <c r="N77" s="303">
        <f t="shared" si="90"/>
        <v>1</v>
      </c>
      <c r="O77" s="303" t="s">
        <v>180</v>
      </c>
      <c r="P77" s="303">
        <f t="shared" si="91"/>
        <v>5</v>
      </c>
      <c r="Q77" s="303">
        <f t="shared" si="92"/>
        <v>5</v>
      </c>
      <c r="R77" s="117" t="s">
        <v>194</v>
      </c>
      <c r="S77" s="120">
        <f t="shared" si="66"/>
        <v>1</v>
      </c>
      <c r="T77" s="329">
        <f t="shared" si="93"/>
        <v>1</v>
      </c>
      <c r="U77" s="178" t="s">
        <v>578</v>
      </c>
      <c r="V77" s="219" t="s">
        <v>457</v>
      </c>
      <c r="W77" s="219" t="s">
        <v>458</v>
      </c>
      <c r="X77" s="307">
        <f t="shared" si="94"/>
        <v>5</v>
      </c>
      <c r="Y77" s="308" t="str">
        <f t="shared" si="95"/>
        <v>MODERADO</v>
      </c>
      <c r="Z77" s="219" t="s">
        <v>107</v>
      </c>
      <c r="AA77" s="178" t="s">
        <v>580</v>
      </c>
      <c r="AB77" s="182">
        <v>43799</v>
      </c>
      <c r="AC77" s="219"/>
      <c r="AD77" s="375" t="s">
        <v>581</v>
      </c>
      <c r="AF77" s="301" t="s">
        <v>813</v>
      </c>
      <c r="AG77" s="301"/>
      <c r="AH77" s="301"/>
      <c r="AI77" s="301"/>
      <c r="AJ77" s="301"/>
      <c r="AK77" s="301"/>
      <c r="AL77" s="301"/>
      <c r="AO77" s="170"/>
      <c r="AP77" s="170"/>
      <c r="AQ77" s="318" t="s">
        <v>832</v>
      </c>
    </row>
    <row r="78" spans="1:43" ht="75" customHeight="1" x14ac:dyDescent="0.2">
      <c r="A78" s="310"/>
      <c r="B78" s="311"/>
      <c r="C78" s="311"/>
      <c r="D78" s="301"/>
      <c r="E78" s="316"/>
      <c r="F78" s="222" t="s">
        <v>420</v>
      </c>
      <c r="G78" s="222" t="s">
        <v>40</v>
      </c>
      <c r="H78" s="253" t="s">
        <v>575</v>
      </c>
      <c r="I78" s="311"/>
      <c r="J78" s="334"/>
      <c r="K78" s="334"/>
      <c r="L78" s="331"/>
      <c r="M78" s="303"/>
      <c r="N78" s="303"/>
      <c r="O78" s="303"/>
      <c r="P78" s="303"/>
      <c r="Q78" s="303"/>
      <c r="R78" s="117" t="s">
        <v>194</v>
      </c>
      <c r="S78" s="120">
        <f t="shared" si="66"/>
        <v>1</v>
      </c>
      <c r="T78" s="329"/>
      <c r="U78" s="178" t="s">
        <v>579</v>
      </c>
      <c r="V78" s="219" t="s">
        <v>450</v>
      </c>
      <c r="W78" s="219" t="s">
        <v>491</v>
      </c>
      <c r="X78" s="307"/>
      <c r="Y78" s="308"/>
      <c r="Z78" s="219" t="s">
        <v>107</v>
      </c>
      <c r="AA78" s="178" t="s">
        <v>582</v>
      </c>
      <c r="AB78" s="182">
        <v>43799</v>
      </c>
      <c r="AC78" s="219"/>
      <c r="AD78" s="376"/>
      <c r="AF78" s="301"/>
      <c r="AG78" s="301"/>
      <c r="AH78" s="301"/>
      <c r="AI78" s="301"/>
      <c r="AJ78" s="301"/>
      <c r="AK78" s="301"/>
      <c r="AL78" s="301"/>
      <c r="AO78" s="170"/>
      <c r="AP78" s="170"/>
      <c r="AQ78" s="319"/>
    </row>
    <row r="79" spans="1:43" ht="75" customHeight="1" x14ac:dyDescent="0.2">
      <c r="A79" s="310"/>
      <c r="B79" s="311"/>
      <c r="C79" s="311"/>
      <c r="D79" s="301"/>
      <c r="E79" s="317"/>
      <c r="F79" s="222"/>
      <c r="G79" s="222"/>
      <c r="H79" s="117"/>
      <c r="I79" s="311"/>
      <c r="J79" s="335"/>
      <c r="K79" s="335"/>
      <c r="L79" s="332"/>
      <c r="M79" s="303"/>
      <c r="N79" s="303"/>
      <c r="O79" s="303"/>
      <c r="P79" s="303"/>
      <c r="Q79" s="303"/>
      <c r="R79" s="117"/>
      <c r="S79" s="120">
        <f t="shared" si="66"/>
        <v>0</v>
      </c>
      <c r="T79" s="329"/>
      <c r="U79" s="193"/>
      <c r="V79" s="219"/>
      <c r="W79" s="219"/>
      <c r="X79" s="307"/>
      <c r="Y79" s="308"/>
      <c r="Z79" s="219"/>
      <c r="AA79" s="193"/>
      <c r="AB79" s="133"/>
      <c r="AC79" s="219"/>
      <c r="AD79" s="377"/>
      <c r="AF79" s="301"/>
      <c r="AG79" s="301"/>
      <c r="AH79" s="301"/>
      <c r="AI79" s="301"/>
      <c r="AJ79" s="301"/>
      <c r="AK79" s="301"/>
      <c r="AL79" s="301"/>
      <c r="AO79" s="170"/>
      <c r="AP79" s="170"/>
      <c r="AQ79" s="320"/>
    </row>
    <row r="80" spans="1:43" ht="99.75" customHeight="1" x14ac:dyDescent="0.2">
      <c r="A80" s="309">
        <v>25</v>
      </c>
      <c r="B80" s="311" t="s">
        <v>201</v>
      </c>
      <c r="C80" s="311" t="s">
        <v>775</v>
      </c>
      <c r="D80" s="301" t="str">
        <f>IF(C80=$I$1048375,$J$1048375,IF(C80=$I$1048376,$J$1048376,IF(C80=$I$1048377,$J$1048377,IF(C80=$I$1048378,$J$1048378,IF(C80=$I$1048379,$J$1048379,IF(C80=$I$1048380,$J$1048380,IF(C80=$I$1048381,$J$1048381,IF(C80=$I$1048382,$J$1048382,IF(C80=$I$1048383,$J$1048383,IF(C80=$I$1048384,$J$1048384,IF(C80=$I$1048387,$J$1048387,IF(C80=$I$1048388,$J$1048388,IF(C80=$I$1048389,J$1048389,IF(C80=$I$1048390,$J$1048390,IF(C80=$I$1048391,$J$1048391,IF(C80=$I$1048392,$J$1048392,IF(C80=$I$1048393,$J$1048393," ")))))))))))))))))</f>
        <v>Desarrollo Institucional fortalecido en la Gestión Humana,  Financiera, Física, Informática y de servicios.</v>
      </c>
      <c r="E80" s="315" t="s">
        <v>777</v>
      </c>
      <c r="F80" s="222" t="s">
        <v>421</v>
      </c>
      <c r="G80" s="222" t="s">
        <v>46</v>
      </c>
      <c r="H80" s="253" t="s">
        <v>781</v>
      </c>
      <c r="I80" s="311" t="s">
        <v>128</v>
      </c>
      <c r="J80" s="336" t="s">
        <v>784</v>
      </c>
      <c r="K80" s="312" t="s">
        <v>785</v>
      </c>
      <c r="L80" s="312" t="s">
        <v>786</v>
      </c>
      <c r="M80" s="303" t="s">
        <v>191</v>
      </c>
      <c r="N80" s="303">
        <f t="shared" si="90"/>
        <v>4</v>
      </c>
      <c r="O80" s="303" t="s">
        <v>186</v>
      </c>
      <c r="P80" s="303">
        <f t="shared" si="91"/>
        <v>2</v>
      </c>
      <c r="Q80" s="303">
        <f t="shared" si="92"/>
        <v>8</v>
      </c>
      <c r="R80" s="117" t="s">
        <v>194</v>
      </c>
      <c r="S80" s="120">
        <f t="shared" si="66"/>
        <v>1</v>
      </c>
      <c r="T80" s="329">
        <f t="shared" si="93"/>
        <v>2</v>
      </c>
      <c r="U80" s="178" t="s">
        <v>787</v>
      </c>
      <c r="V80" s="219" t="s">
        <v>511</v>
      </c>
      <c r="W80" s="219" t="s">
        <v>458</v>
      </c>
      <c r="X80" s="307">
        <f t="shared" si="94"/>
        <v>16</v>
      </c>
      <c r="Y80" s="308" t="str">
        <f t="shared" si="95"/>
        <v>MODERADO</v>
      </c>
      <c r="Z80" s="219" t="s">
        <v>107</v>
      </c>
      <c r="AA80" s="179" t="s">
        <v>790</v>
      </c>
      <c r="AB80" s="182">
        <v>43799</v>
      </c>
      <c r="AC80" s="219"/>
      <c r="AD80" s="375" t="s">
        <v>789</v>
      </c>
      <c r="AF80" s="301" t="s">
        <v>813</v>
      </c>
      <c r="AG80" s="301"/>
      <c r="AH80" s="301"/>
      <c r="AI80" s="301"/>
      <c r="AJ80" s="301"/>
      <c r="AK80" s="301"/>
      <c r="AL80" s="301"/>
      <c r="AO80" s="170"/>
      <c r="AP80" s="170"/>
      <c r="AQ80" s="318" t="s">
        <v>832</v>
      </c>
    </row>
    <row r="81" spans="1:43" ht="114.75" customHeight="1" x14ac:dyDescent="0.2">
      <c r="A81" s="310"/>
      <c r="B81" s="311"/>
      <c r="C81" s="311"/>
      <c r="D81" s="301"/>
      <c r="E81" s="316"/>
      <c r="F81" s="222" t="s">
        <v>420</v>
      </c>
      <c r="G81" s="222" t="s">
        <v>41</v>
      </c>
      <c r="H81" s="253" t="s">
        <v>782</v>
      </c>
      <c r="I81" s="311"/>
      <c r="J81" s="334"/>
      <c r="K81" s="312"/>
      <c r="L81" s="312"/>
      <c r="M81" s="303"/>
      <c r="N81" s="303"/>
      <c r="O81" s="303"/>
      <c r="P81" s="303"/>
      <c r="Q81" s="303"/>
      <c r="R81" s="117" t="s">
        <v>459</v>
      </c>
      <c r="S81" s="120">
        <f t="shared" si="66"/>
        <v>3</v>
      </c>
      <c r="T81" s="329"/>
      <c r="U81" s="178" t="s">
        <v>788</v>
      </c>
      <c r="V81" s="219" t="s">
        <v>511</v>
      </c>
      <c r="W81" s="219" t="s">
        <v>458</v>
      </c>
      <c r="X81" s="307"/>
      <c r="Y81" s="308"/>
      <c r="Z81" s="219" t="s">
        <v>107</v>
      </c>
      <c r="AA81" s="179" t="s">
        <v>791</v>
      </c>
      <c r="AB81" s="182">
        <v>43799</v>
      </c>
      <c r="AC81" s="219"/>
      <c r="AD81" s="376"/>
      <c r="AF81" s="301"/>
      <c r="AG81" s="301"/>
      <c r="AH81" s="301"/>
      <c r="AI81" s="301"/>
      <c r="AJ81" s="301"/>
      <c r="AK81" s="301"/>
      <c r="AL81" s="301"/>
      <c r="AO81" s="170"/>
      <c r="AP81" s="170"/>
      <c r="AQ81" s="319"/>
    </row>
    <row r="82" spans="1:43" ht="132.75" customHeight="1" x14ac:dyDescent="0.2">
      <c r="A82" s="310"/>
      <c r="B82" s="311"/>
      <c r="C82" s="311"/>
      <c r="D82" s="301"/>
      <c r="E82" s="317"/>
      <c r="F82" s="222" t="s">
        <v>420</v>
      </c>
      <c r="G82" s="222" t="s">
        <v>38</v>
      </c>
      <c r="H82" s="253" t="s">
        <v>783</v>
      </c>
      <c r="I82" s="311"/>
      <c r="J82" s="335"/>
      <c r="K82" s="312"/>
      <c r="L82" s="312"/>
      <c r="M82" s="303"/>
      <c r="N82" s="303"/>
      <c r="O82" s="303"/>
      <c r="P82" s="303"/>
      <c r="Q82" s="303"/>
      <c r="R82" s="117"/>
      <c r="S82" s="120">
        <f t="shared" si="66"/>
        <v>0</v>
      </c>
      <c r="T82" s="329"/>
      <c r="U82" s="193"/>
      <c r="V82" s="219"/>
      <c r="W82" s="219"/>
      <c r="X82" s="307"/>
      <c r="Y82" s="308"/>
      <c r="Z82" s="219"/>
      <c r="AA82" s="193"/>
      <c r="AB82" s="133"/>
      <c r="AC82" s="219"/>
      <c r="AD82" s="377"/>
      <c r="AF82" s="301"/>
      <c r="AG82" s="301"/>
      <c r="AH82" s="301"/>
      <c r="AI82" s="301"/>
      <c r="AJ82" s="301"/>
      <c r="AK82" s="301"/>
      <c r="AL82" s="301"/>
      <c r="AO82" s="170"/>
      <c r="AP82" s="170"/>
      <c r="AQ82" s="320"/>
    </row>
    <row r="83" spans="1:43" ht="69.95" customHeight="1" x14ac:dyDescent="0.2">
      <c r="A83" s="309">
        <v>26</v>
      </c>
      <c r="B83" s="311" t="s">
        <v>196</v>
      </c>
      <c r="C83" s="311" t="s">
        <v>220</v>
      </c>
      <c r="D83" s="301" t="str">
        <f>IF(C83=$I$1048375,$J$1048375,IF(C83=$I$1048376,$J$1048376,IF(C83=$I$1048377,$J$1048377,IF(C83=$I$1048378,$J$1048378,IF(C83=$I$1048379,$J$1048379,IF(C83=$I$1048380,$J$1048380,IF(C83=$I$1048381,$J$1048381,IF(C83=$I$1048382,$J$1048382,IF(C83=$I$1048383,$J$1048383,IF(C83=$I$1048384,$J$1048384,IF(C83=$I$1048387,$J$1048387,IF(C83=$I$1048388,$J$1048388,IF(C83=$I$1048389,J$1048389,IF(C83=$I$1048390,$J$1048390,IF(C83=$I$1048391,$J$1048391,IF(C83=$I$1048392,$J$1048392,IF(C83=$I$1048393,$J$1048393," ")))))))))))))))))</f>
        <v>Promover y facilitar la interacción con la sociedad contribuyendo a la satisfacción de sus demandas, mediante servicios especializados, programas de educación continuada y de proyección social.</v>
      </c>
      <c r="E83" s="315" t="s">
        <v>249</v>
      </c>
      <c r="F83" s="258" t="s">
        <v>420</v>
      </c>
      <c r="G83" s="258" t="s">
        <v>38</v>
      </c>
      <c r="H83" s="253" t="s">
        <v>792</v>
      </c>
      <c r="I83" s="311" t="s">
        <v>184</v>
      </c>
      <c r="J83" s="336" t="s">
        <v>794</v>
      </c>
      <c r="K83" s="312" t="s">
        <v>795</v>
      </c>
      <c r="L83" s="340" t="s">
        <v>796</v>
      </c>
      <c r="M83" s="303" t="s">
        <v>191</v>
      </c>
      <c r="N83" s="303">
        <f t="shared" ref="N83:N86" si="96">IF(M83="ALTA", 5, IF(M83="MEDIO ALTA", 4, IF(M83="MEDIA", 3, IF(M83="MEDIO BAJA",2,1))))</f>
        <v>4</v>
      </c>
      <c r="O83" s="303" t="s">
        <v>181</v>
      </c>
      <c r="P83" s="303">
        <f t="shared" ref="P83:P86" si="97">IF(O83="ALTO", 5, IF(O83="MEDIO ALTO", 4, IF(O83="MEDIO", 3, IF(O83="MEDIO BAJO",2,1))))</f>
        <v>3</v>
      </c>
      <c r="Q83" s="303">
        <f t="shared" ref="Q83:Q86" si="98">P83*N83</f>
        <v>12</v>
      </c>
      <c r="R83" s="117" t="s">
        <v>194</v>
      </c>
      <c r="S83" s="120">
        <f t="shared" si="66"/>
        <v>1</v>
      </c>
      <c r="T83" s="329">
        <f t="shared" ref="T83:T86" si="99">ROUND(AVERAGEIF(S83:S85,"&gt;0"),0)</f>
        <v>1</v>
      </c>
      <c r="U83" s="178" t="s">
        <v>797</v>
      </c>
      <c r="V83" s="259" t="s">
        <v>450</v>
      </c>
      <c r="W83" s="259" t="s">
        <v>458</v>
      </c>
      <c r="X83" s="307">
        <f t="shared" ref="X83:X86" si="100">ROUND((Q83*T83),0)</f>
        <v>12</v>
      </c>
      <c r="Y83" s="308" t="str">
        <f t="shared" ref="Y83:Y86" si="101">IF(X83&gt;=19,"GRAVE", IF(X83&lt;=3, "LEVE", "MODERADO"))</f>
        <v>MODERADO</v>
      </c>
      <c r="Z83" s="259" t="s">
        <v>107</v>
      </c>
      <c r="AA83" s="179" t="s">
        <v>800</v>
      </c>
      <c r="AB83" s="182">
        <v>43812</v>
      </c>
      <c r="AC83" s="259"/>
      <c r="AD83" s="407" t="s">
        <v>799</v>
      </c>
      <c r="AF83" s="301" t="s">
        <v>614</v>
      </c>
      <c r="AG83" s="321" t="s">
        <v>622</v>
      </c>
      <c r="AH83" s="321" t="s">
        <v>819</v>
      </c>
      <c r="AI83" s="321" t="s">
        <v>820</v>
      </c>
      <c r="AJ83" s="321" t="s">
        <v>821</v>
      </c>
      <c r="AK83" s="321" t="s">
        <v>622</v>
      </c>
      <c r="AL83" s="321" t="s">
        <v>822</v>
      </c>
      <c r="AM83" s="321"/>
      <c r="AN83" s="170"/>
      <c r="AO83" s="321">
        <v>3</v>
      </c>
      <c r="AP83" s="321">
        <v>0</v>
      </c>
      <c r="AQ83" s="321" t="s">
        <v>818</v>
      </c>
    </row>
    <row r="84" spans="1:43" ht="124.5" customHeight="1" x14ac:dyDescent="0.2">
      <c r="A84" s="310"/>
      <c r="B84" s="311"/>
      <c r="C84" s="311"/>
      <c r="D84" s="301"/>
      <c r="E84" s="316"/>
      <c r="F84" s="258" t="s">
        <v>420</v>
      </c>
      <c r="G84" s="258" t="s">
        <v>41</v>
      </c>
      <c r="H84" s="253" t="s">
        <v>793</v>
      </c>
      <c r="I84" s="311"/>
      <c r="J84" s="334"/>
      <c r="K84" s="312"/>
      <c r="L84" s="340"/>
      <c r="M84" s="303"/>
      <c r="N84" s="303"/>
      <c r="O84" s="303"/>
      <c r="P84" s="303"/>
      <c r="Q84" s="303"/>
      <c r="R84" s="117" t="s">
        <v>194</v>
      </c>
      <c r="S84" s="120">
        <f t="shared" si="66"/>
        <v>1</v>
      </c>
      <c r="T84" s="329"/>
      <c r="U84" s="178" t="s">
        <v>798</v>
      </c>
      <c r="V84" s="259" t="s">
        <v>461</v>
      </c>
      <c r="W84" s="259" t="s">
        <v>458</v>
      </c>
      <c r="X84" s="307"/>
      <c r="Y84" s="308"/>
      <c r="Z84" s="259" t="s">
        <v>107</v>
      </c>
      <c r="AA84" s="179" t="s">
        <v>801</v>
      </c>
      <c r="AB84" s="182">
        <v>43812</v>
      </c>
      <c r="AC84" s="259"/>
      <c r="AD84" s="408"/>
      <c r="AF84" s="301"/>
      <c r="AG84" s="322"/>
      <c r="AH84" s="322"/>
      <c r="AI84" s="322"/>
      <c r="AJ84" s="322"/>
      <c r="AK84" s="322"/>
      <c r="AL84" s="322"/>
      <c r="AM84" s="322"/>
      <c r="AN84" s="170"/>
      <c r="AO84" s="322"/>
      <c r="AP84" s="322"/>
      <c r="AQ84" s="322"/>
    </row>
    <row r="85" spans="1:43" ht="69.95" customHeight="1" x14ac:dyDescent="0.2">
      <c r="A85" s="310"/>
      <c r="B85" s="311"/>
      <c r="C85" s="311"/>
      <c r="D85" s="301"/>
      <c r="E85" s="317"/>
      <c r="F85" s="258"/>
      <c r="G85" s="258"/>
      <c r="H85" s="253"/>
      <c r="I85" s="311"/>
      <c r="J85" s="335"/>
      <c r="K85" s="312"/>
      <c r="L85" s="340"/>
      <c r="M85" s="303"/>
      <c r="N85" s="303"/>
      <c r="O85" s="303"/>
      <c r="P85" s="303"/>
      <c r="Q85" s="303"/>
      <c r="R85" s="117"/>
      <c r="S85" s="120">
        <f t="shared" si="66"/>
        <v>0</v>
      </c>
      <c r="T85" s="329"/>
      <c r="U85" s="193"/>
      <c r="V85" s="259"/>
      <c r="W85" s="259"/>
      <c r="X85" s="307"/>
      <c r="Y85" s="308"/>
      <c r="Z85" s="259"/>
      <c r="AA85" s="193"/>
      <c r="AB85" s="133"/>
      <c r="AC85" s="259"/>
      <c r="AD85" s="409"/>
      <c r="AF85" s="301"/>
      <c r="AG85" s="323"/>
      <c r="AH85" s="323"/>
      <c r="AI85" s="323"/>
      <c r="AJ85" s="323"/>
      <c r="AK85" s="323"/>
      <c r="AL85" s="323"/>
      <c r="AM85" s="323"/>
      <c r="AN85" s="170"/>
      <c r="AO85" s="323"/>
      <c r="AP85" s="323"/>
      <c r="AQ85" s="323"/>
    </row>
    <row r="86" spans="1:43" ht="69.95" customHeight="1" x14ac:dyDescent="0.2">
      <c r="A86" s="309">
        <v>27</v>
      </c>
      <c r="B86" s="311" t="s">
        <v>196</v>
      </c>
      <c r="C86" s="311" t="s">
        <v>215</v>
      </c>
      <c r="D86" s="301" t="str">
        <f>IF(C86=$I$1048375,$J$1048375,IF(C86=$I$1048376,$J$1048376,IF(C86=$I$1048377,$J$1048377,IF(C86=$I$1048378,$J$1048378,IF(C86=$I$1048379,$J$1048379,IF(C86=$I$1048380,$J$1048380,IF(C86=$I$1048381,$J$1048381,IF(C86=$I$1048382,$J$1048382,IF(C86=$I$1048383,$J$1048383,IF(C86=$I$1048384,$J$1048384,IF(C86=$I$1048387,$J$1048387,IF(C86=$I$1048388,$J$1048388,IF(C86=$I$1048389,J$1048389,IF(C86=$I$1048390,$J$1048390,IF(C86=$I$1048391,$J$1048391,IF(C86=$I$1048392,$J$1048392,IF(C86=$I$1048393,$J$1048393," ")))))))))))))))))</f>
        <v>Orientar el desarrollo de la Universidad mediante el direccionamiento estratégico y visión compartida de la comunidad universitaria, a fin de lograr los objetivos misionales.</v>
      </c>
      <c r="E86" s="315" t="s">
        <v>207</v>
      </c>
      <c r="F86" s="258" t="s">
        <v>420</v>
      </c>
      <c r="G86" s="258" t="s">
        <v>41</v>
      </c>
      <c r="H86" s="253" t="s">
        <v>802</v>
      </c>
      <c r="I86" s="311" t="s">
        <v>184</v>
      </c>
      <c r="J86" s="336" t="s">
        <v>805</v>
      </c>
      <c r="K86" s="333" t="s">
        <v>806</v>
      </c>
      <c r="L86" s="330" t="s">
        <v>807</v>
      </c>
      <c r="M86" s="303" t="s">
        <v>191</v>
      </c>
      <c r="N86" s="303">
        <f t="shared" si="96"/>
        <v>4</v>
      </c>
      <c r="O86" s="303" t="s">
        <v>185</v>
      </c>
      <c r="P86" s="303">
        <f t="shared" si="97"/>
        <v>4</v>
      </c>
      <c r="Q86" s="303">
        <f t="shared" si="98"/>
        <v>16</v>
      </c>
      <c r="R86" s="117" t="s">
        <v>194</v>
      </c>
      <c r="S86" s="120">
        <f t="shared" si="66"/>
        <v>1</v>
      </c>
      <c r="T86" s="329">
        <f t="shared" si="99"/>
        <v>1</v>
      </c>
      <c r="U86" s="178" t="s">
        <v>808</v>
      </c>
      <c r="V86" s="259" t="s">
        <v>461</v>
      </c>
      <c r="W86" s="259" t="s">
        <v>458</v>
      </c>
      <c r="X86" s="307">
        <f t="shared" si="100"/>
        <v>16</v>
      </c>
      <c r="Y86" s="308" t="str">
        <f t="shared" si="101"/>
        <v>MODERADO</v>
      </c>
      <c r="Z86" s="259" t="s">
        <v>107</v>
      </c>
      <c r="AA86" s="179" t="s">
        <v>811</v>
      </c>
      <c r="AB86" s="182">
        <v>43830</v>
      </c>
      <c r="AC86" s="259"/>
      <c r="AD86" s="407" t="s">
        <v>812</v>
      </c>
      <c r="AF86" s="301" t="s">
        <v>614</v>
      </c>
      <c r="AG86" s="321" t="s">
        <v>622</v>
      </c>
      <c r="AH86" s="321" t="s">
        <v>823</v>
      </c>
      <c r="AI86" s="321" t="s">
        <v>622</v>
      </c>
      <c r="AJ86" s="321" t="s">
        <v>824</v>
      </c>
      <c r="AK86" s="321" t="s">
        <v>622</v>
      </c>
      <c r="AL86" s="321" t="s">
        <v>825</v>
      </c>
      <c r="AM86" s="321"/>
      <c r="AN86" s="170"/>
      <c r="AO86" s="321">
        <v>3</v>
      </c>
      <c r="AP86" s="321"/>
      <c r="AQ86" s="321" t="s">
        <v>826</v>
      </c>
    </row>
    <row r="87" spans="1:43" ht="90.75" customHeight="1" x14ac:dyDescent="0.2">
      <c r="A87" s="310"/>
      <c r="B87" s="311"/>
      <c r="C87" s="311"/>
      <c r="D87" s="301"/>
      <c r="E87" s="316"/>
      <c r="F87" s="258" t="s">
        <v>420</v>
      </c>
      <c r="G87" s="258" t="s">
        <v>41</v>
      </c>
      <c r="H87" s="253" t="s">
        <v>803</v>
      </c>
      <c r="I87" s="311"/>
      <c r="J87" s="334"/>
      <c r="K87" s="334"/>
      <c r="L87" s="331"/>
      <c r="M87" s="303"/>
      <c r="N87" s="303"/>
      <c r="O87" s="303"/>
      <c r="P87" s="303"/>
      <c r="Q87" s="303"/>
      <c r="R87" s="117" t="s">
        <v>194</v>
      </c>
      <c r="S87" s="120">
        <f t="shared" si="66"/>
        <v>1</v>
      </c>
      <c r="T87" s="329"/>
      <c r="U87" s="178" t="s">
        <v>809</v>
      </c>
      <c r="V87" s="259" t="s">
        <v>461</v>
      </c>
      <c r="W87" s="259" t="s">
        <v>458</v>
      </c>
      <c r="X87" s="307"/>
      <c r="Y87" s="308"/>
      <c r="Z87" s="259"/>
      <c r="AA87" s="193"/>
      <c r="AB87" s="133"/>
      <c r="AC87" s="259"/>
      <c r="AD87" s="408"/>
      <c r="AF87" s="301"/>
      <c r="AG87" s="322"/>
      <c r="AH87" s="322"/>
      <c r="AI87" s="322"/>
      <c r="AJ87" s="322"/>
      <c r="AK87" s="322"/>
      <c r="AL87" s="322"/>
      <c r="AM87" s="322"/>
      <c r="AN87" s="170"/>
      <c r="AO87" s="322"/>
      <c r="AP87" s="322"/>
      <c r="AQ87" s="322"/>
    </row>
    <row r="88" spans="1:43" ht="69.95" customHeight="1" x14ac:dyDescent="0.2">
      <c r="A88" s="310"/>
      <c r="B88" s="311"/>
      <c r="C88" s="311"/>
      <c r="D88" s="301"/>
      <c r="E88" s="317"/>
      <c r="F88" s="258" t="s">
        <v>420</v>
      </c>
      <c r="G88" s="258" t="s">
        <v>41</v>
      </c>
      <c r="H88" s="253" t="s">
        <v>804</v>
      </c>
      <c r="I88" s="311"/>
      <c r="J88" s="335"/>
      <c r="K88" s="335"/>
      <c r="L88" s="332"/>
      <c r="M88" s="303"/>
      <c r="N88" s="303"/>
      <c r="O88" s="303"/>
      <c r="P88" s="303"/>
      <c r="Q88" s="303"/>
      <c r="R88" s="117" t="s">
        <v>194</v>
      </c>
      <c r="S88" s="120">
        <f t="shared" si="66"/>
        <v>1</v>
      </c>
      <c r="T88" s="329"/>
      <c r="U88" s="178" t="s">
        <v>810</v>
      </c>
      <c r="V88" s="259" t="s">
        <v>461</v>
      </c>
      <c r="W88" s="259" t="s">
        <v>458</v>
      </c>
      <c r="X88" s="307"/>
      <c r="Y88" s="308"/>
      <c r="Z88" s="259"/>
      <c r="AA88" s="193"/>
      <c r="AB88" s="133"/>
      <c r="AC88" s="259"/>
      <c r="AD88" s="409"/>
      <c r="AF88" s="301"/>
      <c r="AG88" s="323"/>
      <c r="AH88" s="323"/>
      <c r="AI88" s="323"/>
      <c r="AJ88" s="323"/>
      <c r="AK88" s="323"/>
      <c r="AL88" s="323"/>
      <c r="AM88" s="323"/>
      <c r="AN88" s="170"/>
      <c r="AO88" s="323"/>
      <c r="AP88" s="323"/>
      <c r="AQ88" s="323"/>
    </row>
    <row r="89" spans="1:43" ht="75.75" customHeight="1" x14ac:dyDescent="0.2">
      <c r="A89" s="309">
        <v>28</v>
      </c>
      <c r="B89" s="311" t="s">
        <v>196</v>
      </c>
      <c r="C89" s="311" t="s">
        <v>213</v>
      </c>
      <c r="D89" s="301" t="str">
        <f>IF(C89=$I$1048375,$J$1048375,IF(C89=$I$1048376,$J$1048376,IF(C89=$I$1048377,$J$1048377,IF(C89=$I$1048378,$J$1048378,IF(C89=$I$1048379,$J$1048379,IF(C89=$I$1048380,$J$1048380,IF(C89=$I$1048381,$J$1048381,IF(C89=$I$1048382,$J$1048382,IF(C89=$I$1048383,$J$1048383,IF(C89=$I$1048384,$J$1048384,IF(C89=$I$1048387,$J$1048387,IF(C89=$I$1048388,$J$1048388,IF(C89=$I$1048389,J$1048389,IF(C89=$I$1048390,$J$1048390,IF(C89=$I$1048391,$J$1048391,IF(C89=$I$1048392,$J$1048392,IF(C89=$I$1048393,$J$1048393," ")))))))))))))))))</f>
        <v>Administrar y ejecutar los recursos de la institución generando en los procesos mayor eficiencia y eficacia para dar una respuesta oportuna a los servicios demandados en el cumplimiento de las funciones misionales.</v>
      </c>
      <c r="E89" s="315" t="s">
        <v>252</v>
      </c>
      <c r="F89" s="263" t="s">
        <v>420</v>
      </c>
      <c r="G89" s="263" t="s">
        <v>41</v>
      </c>
      <c r="H89" s="253" t="s">
        <v>591</v>
      </c>
      <c r="I89" s="311" t="s">
        <v>135</v>
      </c>
      <c r="J89" s="404" t="s">
        <v>592</v>
      </c>
      <c r="K89" s="312" t="s">
        <v>593</v>
      </c>
      <c r="L89" s="312" t="s">
        <v>814</v>
      </c>
      <c r="M89" s="303" t="s">
        <v>192</v>
      </c>
      <c r="N89" s="303">
        <f t="shared" ref="N89" si="102">IF(M89="ALTA", 5, IF(M89="MEDIO ALTA", 4, IF(M89="MEDIA", 3, IF(M89="MEDIO BAJA",2,1))))</f>
        <v>2</v>
      </c>
      <c r="O89" s="303" t="s">
        <v>181</v>
      </c>
      <c r="P89" s="303">
        <f t="shared" ref="P89" si="103">IF(O89="ALTO", 5, IF(O89="MEDIO ALTO", 4, IF(O89="MEDIO", 3, IF(O89="MEDIO BAJO",2,1))))</f>
        <v>3</v>
      </c>
      <c r="Q89" s="303">
        <f t="shared" ref="Q89" si="104">P89*N89</f>
        <v>6</v>
      </c>
      <c r="R89" s="117" t="s">
        <v>193</v>
      </c>
      <c r="S89" s="120">
        <f t="shared" si="66"/>
        <v>2</v>
      </c>
      <c r="T89" s="329">
        <f t="shared" ref="T89" si="105">ROUND(AVERAGEIF(S89:S91,"&gt;0"),0)</f>
        <v>3</v>
      </c>
      <c r="U89" s="266" t="s">
        <v>594</v>
      </c>
      <c r="V89" s="262" t="s">
        <v>511</v>
      </c>
      <c r="W89" s="262" t="s">
        <v>458</v>
      </c>
      <c r="X89" s="307">
        <f t="shared" ref="X89" si="106">ROUND((Q89*T89),0)</f>
        <v>18</v>
      </c>
      <c r="Y89" s="308" t="str">
        <f t="shared" ref="Y89" si="107">IF(X89&gt;=19,"GRAVE", IF(X89&lt;=3, "LEVE", "MODERADO"))</f>
        <v>MODERADO</v>
      </c>
      <c r="Z89" s="262" t="s">
        <v>107</v>
      </c>
      <c r="AA89" s="266" t="s">
        <v>816</v>
      </c>
      <c r="AB89" s="195">
        <v>43812</v>
      </c>
      <c r="AC89" s="262"/>
      <c r="AD89" s="375" t="s">
        <v>815</v>
      </c>
      <c r="AF89" s="301" t="s">
        <v>827</v>
      </c>
      <c r="AG89" s="301" t="s">
        <v>622</v>
      </c>
      <c r="AH89" s="301" t="s">
        <v>828</v>
      </c>
      <c r="AI89" s="301" t="s">
        <v>623</v>
      </c>
      <c r="AJ89" s="301" t="s">
        <v>829</v>
      </c>
      <c r="AK89" s="301" t="s">
        <v>622</v>
      </c>
      <c r="AL89" s="301" t="s">
        <v>830</v>
      </c>
      <c r="AO89" s="301">
        <v>2</v>
      </c>
      <c r="AP89" s="301">
        <v>1</v>
      </c>
      <c r="AQ89" s="324" t="s">
        <v>831</v>
      </c>
    </row>
    <row r="90" spans="1:43" ht="55.5" customHeight="1" x14ac:dyDescent="0.2">
      <c r="A90" s="310"/>
      <c r="B90" s="311"/>
      <c r="C90" s="311"/>
      <c r="D90" s="301"/>
      <c r="E90" s="316"/>
      <c r="F90" s="263"/>
      <c r="G90" s="263"/>
      <c r="H90" s="253"/>
      <c r="I90" s="311"/>
      <c r="J90" s="405"/>
      <c r="K90" s="312"/>
      <c r="L90" s="312"/>
      <c r="M90" s="303"/>
      <c r="N90" s="303"/>
      <c r="O90" s="303"/>
      <c r="P90" s="303"/>
      <c r="Q90" s="303"/>
      <c r="R90" s="117" t="s">
        <v>459</v>
      </c>
      <c r="S90" s="120">
        <f t="shared" si="66"/>
        <v>3</v>
      </c>
      <c r="T90" s="329"/>
      <c r="U90" s="266" t="s">
        <v>595</v>
      </c>
      <c r="V90" s="262" t="s">
        <v>461</v>
      </c>
      <c r="W90" s="262" t="s">
        <v>458</v>
      </c>
      <c r="X90" s="307"/>
      <c r="Y90" s="308"/>
      <c r="Z90" s="262" t="s">
        <v>107</v>
      </c>
      <c r="AA90" s="266" t="s">
        <v>648</v>
      </c>
      <c r="AB90" s="195">
        <v>43812</v>
      </c>
      <c r="AC90" s="262"/>
      <c r="AD90" s="376"/>
      <c r="AF90" s="301"/>
      <c r="AG90" s="301"/>
      <c r="AH90" s="301"/>
      <c r="AI90" s="301"/>
      <c r="AJ90" s="301"/>
      <c r="AK90" s="301"/>
      <c r="AL90" s="301"/>
      <c r="AO90" s="301"/>
      <c r="AP90" s="301"/>
      <c r="AQ90" s="324"/>
    </row>
    <row r="91" spans="1:43" ht="55.5" customHeight="1" x14ac:dyDescent="0.2">
      <c r="A91" s="310"/>
      <c r="B91" s="311"/>
      <c r="C91" s="311"/>
      <c r="D91" s="301"/>
      <c r="E91" s="317"/>
      <c r="F91" s="263"/>
      <c r="G91" s="263"/>
      <c r="H91" s="253"/>
      <c r="I91" s="311"/>
      <c r="J91" s="406"/>
      <c r="K91" s="312"/>
      <c r="L91" s="312"/>
      <c r="M91" s="303"/>
      <c r="N91" s="303"/>
      <c r="O91" s="303"/>
      <c r="P91" s="303"/>
      <c r="Q91" s="303"/>
      <c r="R91" s="117"/>
      <c r="S91" s="120">
        <f t="shared" si="66"/>
        <v>0</v>
      </c>
      <c r="T91" s="329"/>
      <c r="U91" s="178"/>
      <c r="V91" s="262"/>
      <c r="W91" s="262"/>
      <c r="X91" s="307"/>
      <c r="Y91" s="308"/>
      <c r="Z91" s="262"/>
      <c r="AA91" s="193"/>
      <c r="AB91" s="133"/>
      <c r="AC91" s="262"/>
      <c r="AD91" s="377"/>
      <c r="AF91" s="301"/>
      <c r="AG91" s="301"/>
      <c r="AH91" s="301"/>
      <c r="AI91" s="301"/>
      <c r="AJ91" s="301"/>
      <c r="AK91" s="301"/>
      <c r="AL91" s="301"/>
      <c r="AO91" s="301"/>
      <c r="AP91" s="301"/>
      <c r="AQ91" s="324"/>
    </row>
    <row r="92" spans="1:43" ht="60" customHeight="1" x14ac:dyDescent="0.2">
      <c r="A92" s="309">
        <v>29</v>
      </c>
      <c r="B92" s="311" t="s">
        <v>196</v>
      </c>
      <c r="C92" s="311" t="s">
        <v>213</v>
      </c>
      <c r="D92" s="301" t="str">
        <f>IF(C92=$I$1048375,$J$1048375,IF(C92=$I$1048376,$J$1048376,IF(C92=$I$1048377,$J$1048377,IF(C92=$I$1048378,$J$1048378,IF(C92=$I$1048379,$J$1048379,IF(C92=$I$1048380,$J$1048380,IF(C92=$I$1048381,$J$1048381,IF(C92=$I$1048382,$J$1048382,IF(C92=$I$1048383,$J$1048383,IF(C92=$I$1048384,$J$1048384,IF(C92=$I$1048387,$J$1048387,IF(C92=$I$1048388,$J$1048388,IF(C92=$I$1048389,J$1048389,IF(C92=$I$1048390,$J$1048390,IF(C92=$I$1048391,$J$1048391,IF(C92=$I$1048392,$J$1048392,IF(C92=$I$1048393,$J$1048393," ")))))))))))))))))</f>
        <v>Administrar y ejecutar los recursos de la institución generando en los procesos mayor eficiencia y eficacia para dar una respuesta oportuna a los servicios demandados en el cumplimiento de las funciones misionales.</v>
      </c>
      <c r="E92" s="315" t="s">
        <v>208</v>
      </c>
      <c r="F92" s="275" t="s">
        <v>420</v>
      </c>
      <c r="G92" s="275" t="s">
        <v>41</v>
      </c>
      <c r="H92" s="197" t="s">
        <v>853</v>
      </c>
      <c r="I92" s="312" t="s">
        <v>132</v>
      </c>
      <c r="J92" s="313" t="s">
        <v>858</v>
      </c>
      <c r="K92" s="314" t="s">
        <v>859</v>
      </c>
      <c r="L92" s="312" t="s">
        <v>860</v>
      </c>
      <c r="M92" s="306" t="s">
        <v>127</v>
      </c>
      <c r="N92" s="303">
        <f t="shared" ref="N92" si="108">IF(M92="ALTA",5,IF(M92="MEDIO ALTA",4,IF(M92="MEDIA",3,IF(M92="MEDIO BAJA",2,IF(M92="BAJA",1,0)))))</f>
        <v>3</v>
      </c>
      <c r="O92" s="306" t="s">
        <v>180</v>
      </c>
      <c r="P92" s="303">
        <f t="shared" ref="P92" si="109">IF(O92="ALTO",5,IF(O92="MEDIO ALTO",4,IF(O92="MEDIO",3,IF(O92="MEDIO BAJO",2,IF(O92="BAJO",1,0)))))</f>
        <v>5</v>
      </c>
      <c r="Q92" s="303">
        <f t="shared" ref="Q92" si="110">P92*N92</f>
        <v>15</v>
      </c>
      <c r="R92" s="272" t="s">
        <v>861</v>
      </c>
      <c r="S92" s="273">
        <f t="shared" ref="S92:S94" si="111">IF(R92="Documentados_Aplicados_Efectivos",1,IF(R92="No_existen",5,IF(R92="No_aplicados",4,IF(R92="Aplicados_No_Efectivos",3,IF(R92="Aplicados_efectivos_No_Documentados",2,0)))))</f>
        <v>2</v>
      </c>
      <c r="T92" s="304">
        <f>ROUND(AVERAGEIF(S92:S94,"&gt;0"),0)</f>
        <v>1</v>
      </c>
      <c r="U92" s="178" t="s">
        <v>862</v>
      </c>
      <c r="V92" s="178" t="s">
        <v>450</v>
      </c>
      <c r="W92" s="178" t="s">
        <v>458</v>
      </c>
      <c r="X92" s="307">
        <f t="shared" ref="X92" si="112">IF(Q92=0,0,ROUND((Q92*T92),0))</f>
        <v>15</v>
      </c>
      <c r="Y92" s="308" t="str">
        <f t="shared" ref="Y92" si="113">IF(X92&gt;=19,"GRAVE", IF(X92&lt;=3, "LEVE", "MODERADO"))</f>
        <v>MODERADO</v>
      </c>
      <c r="Z92" s="179" t="s">
        <v>109</v>
      </c>
      <c r="AA92" s="179" t="s">
        <v>856</v>
      </c>
      <c r="AB92" s="182">
        <v>43830</v>
      </c>
      <c r="AC92" s="274" t="s">
        <v>857</v>
      </c>
      <c r="AD92" s="305" t="s">
        <v>863</v>
      </c>
      <c r="AF92" s="301" t="s">
        <v>622</v>
      </c>
      <c r="AG92" s="301" t="s">
        <v>869</v>
      </c>
      <c r="AH92" s="301"/>
      <c r="AI92" s="301"/>
      <c r="AJ92" s="301" t="s">
        <v>622</v>
      </c>
      <c r="AK92" s="301" t="s">
        <v>870</v>
      </c>
      <c r="AL92" s="301"/>
      <c r="AM92" s="302"/>
      <c r="AN92" s="301"/>
      <c r="AO92" s="301"/>
      <c r="AP92" s="301"/>
      <c r="AQ92" s="1"/>
    </row>
    <row r="93" spans="1:43" ht="48.75" customHeight="1" x14ac:dyDescent="0.2">
      <c r="A93" s="310"/>
      <c r="B93" s="311"/>
      <c r="C93" s="311"/>
      <c r="D93" s="301"/>
      <c r="E93" s="316"/>
      <c r="F93" s="275" t="s">
        <v>420</v>
      </c>
      <c r="G93" s="275" t="s">
        <v>318</v>
      </c>
      <c r="H93" s="197" t="s">
        <v>864</v>
      </c>
      <c r="I93" s="312"/>
      <c r="J93" s="314"/>
      <c r="K93" s="314"/>
      <c r="L93" s="312"/>
      <c r="M93" s="306"/>
      <c r="N93" s="303"/>
      <c r="O93" s="306"/>
      <c r="P93" s="303"/>
      <c r="Q93" s="303"/>
      <c r="R93" s="272" t="s">
        <v>854</v>
      </c>
      <c r="S93" s="273">
        <f t="shared" si="111"/>
        <v>1</v>
      </c>
      <c r="T93" s="304"/>
      <c r="U93" s="178" t="s">
        <v>855</v>
      </c>
      <c r="V93" s="178" t="s">
        <v>453</v>
      </c>
      <c r="W93" s="178" t="s">
        <v>451</v>
      </c>
      <c r="X93" s="307"/>
      <c r="Y93" s="308"/>
      <c r="Z93" s="179" t="s">
        <v>109</v>
      </c>
      <c r="AA93" s="179" t="s">
        <v>865</v>
      </c>
      <c r="AB93" s="182">
        <v>43830</v>
      </c>
      <c r="AC93" s="274" t="s">
        <v>866</v>
      </c>
      <c r="AD93" s="305"/>
      <c r="AF93" s="301"/>
      <c r="AG93" s="301"/>
      <c r="AH93" s="301"/>
      <c r="AI93" s="301"/>
      <c r="AJ93" s="301"/>
      <c r="AK93" s="301"/>
      <c r="AL93" s="301"/>
      <c r="AM93" s="302"/>
      <c r="AN93" s="301"/>
      <c r="AO93" s="301"/>
      <c r="AP93" s="301"/>
      <c r="AQ93" s="1"/>
    </row>
    <row r="94" spans="1:43" ht="36" x14ac:dyDescent="0.2">
      <c r="A94" s="310"/>
      <c r="B94" s="311"/>
      <c r="C94" s="311"/>
      <c r="D94" s="301"/>
      <c r="E94" s="317"/>
      <c r="F94" s="275" t="s">
        <v>421</v>
      </c>
      <c r="G94" s="275" t="s">
        <v>44</v>
      </c>
      <c r="H94" s="197" t="s">
        <v>867</v>
      </c>
      <c r="I94" s="312"/>
      <c r="J94" s="314"/>
      <c r="K94" s="314"/>
      <c r="L94" s="312"/>
      <c r="M94" s="306"/>
      <c r="N94" s="303"/>
      <c r="O94" s="306"/>
      <c r="P94" s="303"/>
      <c r="Q94" s="303"/>
      <c r="R94" s="272" t="s">
        <v>854</v>
      </c>
      <c r="S94" s="273">
        <f t="shared" si="111"/>
        <v>1</v>
      </c>
      <c r="T94" s="304"/>
      <c r="U94" s="178" t="s">
        <v>868</v>
      </c>
      <c r="V94" s="178" t="s">
        <v>461</v>
      </c>
      <c r="W94" s="178" t="s">
        <v>491</v>
      </c>
      <c r="X94" s="307"/>
      <c r="Y94" s="308"/>
      <c r="Z94" s="179"/>
      <c r="AA94" s="179"/>
      <c r="AB94" s="182"/>
      <c r="AC94" s="274"/>
      <c r="AD94" s="305"/>
      <c r="AF94" s="301"/>
      <c r="AG94" s="301"/>
      <c r="AH94" s="301"/>
      <c r="AI94" s="301"/>
      <c r="AJ94" s="301"/>
      <c r="AK94" s="301"/>
      <c r="AL94" s="301"/>
      <c r="AM94" s="302"/>
      <c r="AN94" s="301"/>
      <c r="AO94" s="301"/>
      <c r="AP94" s="301"/>
      <c r="AQ94" s="1"/>
    </row>
    <row r="95" spans="1:43" ht="39" customHeight="1" x14ac:dyDescent="0.2">
      <c r="A95" s="300" t="s">
        <v>1012</v>
      </c>
      <c r="B95" s="300"/>
      <c r="C95" s="300"/>
      <c r="D95" s="300"/>
      <c r="E95" s="300"/>
      <c r="F95" s="300"/>
      <c r="AO95" s="1"/>
      <c r="AP95" s="1"/>
      <c r="AQ95" s="1"/>
    </row>
    <row r="96" spans="1:43" ht="37.5" customHeight="1" x14ac:dyDescent="0.2">
      <c r="A96" s="410" t="s">
        <v>1007</v>
      </c>
      <c r="B96" s="410"/>
      <c r="C96" s="410"/>
      <c r="D96" s="410"/>
      <c r="E96" s="410"/>
      <c r="F96" s="410"/>
      <c r="AO96" s="1"/>
      <c r="AP96" s="1"/>
      <c r="AQ96" s="1"/>
    </row>
    <row r="97" spans="41:43" x14ac:dyDescent="0.2">
      <c r="AO97" s="1"/>
      <c r="AP97" s="1"/>
      <c r="AQ97" s="1"/>
    </row>
    <row r="98" spans="41:43" x14ac:dyDescent="0.2">
      <c r="AO98" s="1"/>
      <c r="AP98" s="1"/>
      <c r="AQ98" s="1"/>
    </row>
    <row r="99" spans="41:43" x14ac:dyDescent="0.2">
      <c r="AO99" s="1"/>
      <c r="AP99" s="1"/>
      <c r="AQ99" s="1"/>
    </row>
    <row r="100" spans="41:43" x14ac:dyDescent="0.2">
      <c r="AO100" s="1"/>
      <c r="AP100" s="1"/>
      <c r="AQ100" s="1"/>
    </row>
    <row r="101" spans="41:43" x14ac:dyDescent="0.2">
      <c r="AO101" s="1"/>
      <c r="AP101" s="1"/>
      <c r="AQ101" s="1"/>
    </row>
    <row r="102" spans="41:43" x14ac:dyDescent="0.2">
      <c r="AO102" s="1"/>
      <c r="AP102" s="1"/>
      <c r="AQ102" s="1"/>
    </row>
    <row r="103" spans="41:43" x14ac:dyDescent="0.2">
      <c r="AO103" s="1"/>
      <c r="AP103" s="1"/>
      <c r="AQ103" s="1"/>
    </row>
    <row r="104" spans="41:43" x14ac:dyDescent="0.2">
      <c r="AO104" s="1"/>
      <c r="AP104" s="1"/>
      <c r="AQ104" s="1"/>
    </row>
    <row r="105" spans="41:43" x14ac:dyDescent="0.2">
      <c r="AO105" s="1"/>
      <c r="AP105" s="1"/>
      <c r="AQ105" s="1"/>
    </row>
    <row r="106" spans="41:43" x14ac:dyDescent="0.2">
      <c r="AO106" s="1"/>
      <c r="AP106" s="1"/>
      <c r="AQ106" s="1"/>
    </row>
    <row r="107" spans="41:43" x14ac:dyDescent="0.2">
      <c r="AO107" s="1"/>
      <c r="AP107" s="1"/>
      <c r="AQ107" s="1"/>
    </row>
    <row r="108" spans="41:43" x14ac:dyDescent="0.2">
      <c r="AO108" s="1"/>
      <c r="AP108" s="1"/>
      <c r="AQ108" s="1"/>
    </row>
    <row r="109" spans="41:43" x14ac:dyDescent="0.2">
      <c r="AO109" s="1"/>
      <c r="AP109" s="1"/>
      <c r="AQ109" s="1"/>
    </row>
    <row r="110" spans="41:43" x14ac:dyDescent="0.2">
      <c r="AO110" s="1"/>
      <c r="AP110" s="1"/>
      <c r="AQ110" s="1"/>
    </row>
    <row r="111" spans="41:43" x14ac:dyDescent="0.2">
      <c r="AO111" s="1"/>
      <c r="AP111" s="1"/>
      <c r="AQ111" s="1"/>
    </row>
    <row r="112" spans="41:43" x14ac:dyDescent="0.2">
      <c r="AO112" s="1"/>
      <c r="AP112" s="1"/>
      <c r="AQ112" s="1"/>
    </row>
    <row r="113" spans="41:43" x14ac:dyDescent="0.2">
      <c r="AO113" s="1"/>
      <c r="AP113" s="1"/>
      <c r="AQ113" s="1"/>
    </row>
    <row r="114" spans="41:43" x14ac:dyDescent="0.2">
      <c r="AO114" s="1"/>
      <c r="AP114" s="1"/>
      <c r="AQ114" s="1"/>
    </row>
    <row r="115" spans="41:43" x14ac:dyDescent="0.2">
      <c r="AO115" s="1"/>
      <c r="AP115" s="1"/>
      <c r="AQ115" s="1"/>
    </row>
    <row r="116" spans="41:43" x14ac:dyDescent="0.2">
      <c r="AO116" s="1"/>
      <c r="AP116" s="1"/>
      <c r="AQ116" s="1"/>
    </row>
    <row r="117" spans="41:43" x14ac:dyDescent="0.2">
      <c r="AO117" s="1"/>
      <c r="AP117" s="1"/>
      <c r="AQ117" s="1"/>
    </row>
    <row r="118" spans="41:43" x14ac:dyDescent="0.2">
      <c r="AO118" s="1"/>
      <c r="AP118" s="1"/>
      <c r="AQ118" s="1"/>
    </row>
    <row r="119" spans="41:43" x14ac:dyDescent="0.2">
      <c r="AO119" s="1"/>
      <c r="AP119" s="1"/>
      <c r="AQ119" s="1"/>
    </row>
    <row r="120" spans="41:43" x14ac:dyDescent="0.2">
      <c r="AO120" s="1"/>
      <c r="AP120" s="1"/>
      <c r="AQ120" s="1"/>
    </row>
    <row r="121" spans="41:43" x14ac:dyDescent="0.2">
      <c r="AO121" s="1"/>
      <c r="AP121" s="1"/>
      <c r="AQ121" s="1"/>
    </row>
    <row r="122" spans="41:43" x14ac:dyDescent="0.2">
      <c r="AO122" s="1"/>
      <c r="AP122" s="1"/>
      <c r="AQ122" s="1"/>
    </row>
    <row r="123" spans="41:43" x14ac:dyDescent="0.2">
      <c r="AO123" s="1"/>
      <c r="AP123" s="1"/>
      <c r="AQ123" s="1"/>
    </row>
    <row r="124" spans="41:43" x14ac:dyDescent="0.2">
      <c r="AO124" s="1"/>
      <c r="AP124" s="1"/>
      <c r="AQ124" s="1"/>
    </row>
    <row r="125" spans="41:43" x14ac:dyDescent="0.2">
      <c r="AO125" s="1"/>
      <c r="AP125" s="1"/>
      <c r="AQ125" s="1"/>
    </row>
    <row r="126" spans="41:43" x14ac:dyDescent="0.2">
      <c r="AO126" s="1"/>
      <c r="AP126" s="1"/>
      <c r="AQ126" s="1"/>
    </row>
    <row r="127" spans="41:43" x14ac:dyDescent="0.2">
      <c r="AO127" s="1"/>
      <c r="AP127" s="1"/>
      <c r="AQ127" s="1"/>
    </row>
    <row r="128" spans="41:43" x14ac:dyDescent="0.2">
      <c r="AO128" s="1"/>
      <c r="AP128" s="1"/>
      <c r="AQ128" s="1"/>
    </row>
    <row r="129" spans="41:43" x14ac:dyDescent="0.2">
      <c r="AO129" s="1"/>
      <c r="AP129" s="1"/>
      <c r="AQ129" s="1"/>
    </row>
    <row r="130" spans="41:43" x14ac:dyDescent="0.2">
      <c r="AO130" s="1"/>
      <c r="AP130" s="1"/>
      <c r="AQ130" s="1"/>
    </row>
    <row r="131" spans="41:43" x14ac:dyDescent="0.2">
      <c r="AO131" s="1"/>
      <c r="AP131" s="1"/>
      <c r="AQ131" s="1"/>
    </row>
    <row r="132" spans="41:43" x14ac:dyDescent="0.2">
      <c r="AO132" s="1"/>
      <c r="AP132" s="1"/>
      <c r="AQ132" s="1"/>
    </row>
    <row r="133" spans="41:43" x14ac:dyDescent="0.2">
      <c r="AO133" s="1"/>
      <c r="AP133" s="1"/>
      <c r="AQ133" s="1"/>
    </row>
    <row r="134" spans="41:43" x14ac:dyDescent="0.2">
      <c r="AO134" s="1"/>
      <c r="AP134" s="1"/>
      <c r="AQ134" s="1"/>
    </row>
    <row r="135" spans="41:43" x14ac:dyDescent="0.2">
      <c r="AO135" s="1"/>
      <c r="AP135" s="1"/>
      <c r="AQ135" s="1"/>
    </row>
    <row r="136" spans="41:43" x14ac:dyDescent="0.2">
      <c r="AO136" s="1"/>
      <c r="AP136" s="1"/>
      <c r="AQ136" s="1"/>
    </row>
    <row r="137" spans="41:43" x14ac:dyDescent="0.2">
      <c r="AO137" s="1"/>
      <c r="AP137" s="1"/>
      <c r="AQ137" s="1"/>
    </row>
    <row r="138" spans="41:43" x14ac:dyDescent="0.2">
      <c r="AO138" s="1"/>
      <c r="AP138" s="1"/>
      <c r="AQ138" s="1"/>
    </row>
    <row r="139" spans="41:43" x14ac:dyDescent="0.2">
      <c r="AO139" s="1"/>
      <c r="AP139" s="1"/>
      <c r="AQ139" s="1"/>
    </row>
    <row r="140" spans="41:43" x14ac:dyDescent="0.2">
      <c r="AO140" s="1"/>
      <c r="AP140" s="1"/>
      <c r="AQ140" s="1"/>
    </row>
    <row r="141" spans="41:43" x14ac:dyDescent="0.2">
      <c r="AO141" s="1"/>
      <c r="AP141" s="1"/>
      <c r="AQ141" s="1"/>
    </row>
    <row r="142" spans="41:43" x14ac:dyDescent="0.2">
      <c r="AO142" s="1"/>
      <c r="AP142" s="1"/>
      <c r="AQ142" s="1"/>
    </row>
    <row r="143" spans="41:43" x14ac:dyDescent="0.2">
      <c r="AO143" s="1"/>
      <c r="AP143" s="1"/>
      <c r="AQ143" s="1"/>
    </row>
    <row r="144" spans="41:43" x14ac:dyDescent="0.2">
      <c r="AO144" s="1"/>
      <c r="AP144" s="1"/>
      <c r="AQ144" s="1"/>
    </row>
    <row r="145" spans="41:43" x14ac:dyDescent="0.2">
      <c r="AO145" s="1"/>
      <c r="AP145" s="1"/>
      <c r="AQ145" s="1"/>
    </row>
    <row r="146" spans="41:43" x14ac:dyDescent="0.2">
      <c r="AO146" s="1"/>
      <c r="AP146" s="1"/>
      <c r="AQ146" s="1"/>
    </row>
    <row r="147" spans="41:43" x14ac:dyDescent="0.2">
      <c r="AO147" s="1"/>
      <c r="AP147" s="1"/>
      <c r="AQ147" s="1"/>
    </row>
    <row r="148" spans="41:43" x14ac:dyDescent="0.2">
      <c r="AO148" s="1"/>
      <c r="AP148" s="1"/>
      <c r="AQ148" s="1"/>
    </row>
    <row r="149" spans="41:43" x14ac:dyDescent="0.2">
      <c r="AO149" s="1"/>
      <c r="AP149" s="1"/>
      <c r="AQ149" s="1"/>
    </row>
    <row r="150" spans="41:43" x14ac:dyDescent="0.2">
      <c r="AO150" s="1"/>
      <c r="AP150" s="1"/>
      <c r="AQ150" s="1"/>
    </row>
    <row r="151" spans="41:43" x14ac:dyDescent="0.2">
      <c r="AO151" s="1"/>
      <c r="AP151" s="1"/>
      <c r="AQ151" s="1"/>
    </row>
    <row r="152" spans="41:43" x14ac:dyDescent="0.2">
      <c r="AO152" s="1"/>
      <c r="AP152" s="1"/>
      <c r="AQ152" s="1"/>
    </row>
    <row r="153" spans="41:43" x14ac:dyDescent="0.2">
      <c r="AO153" s="1"/>
      <c r="AP153" s="1"/>
      <c r="AQ153" s="1"/>
    </row>
    <row r="154" spans="41:43" x14ac:dyDescent="0.2">
      <c r="AO154" s="1"/>
      <c r="AP154" s="1"/>
      <c r="AQ154" s="1"/>
    </row>
    <row r="155" spans="41:43" x14ac:dyDescent="0.2">
      <c r="AO155" s="1"/>
      <c r="AP155" s="1"/>
      <c r="AQ155" s="1"/>
    </row>
    <row r="156" spans="41:43" x14ac:dyDescent="0.2">
      <c r="AO156" s="1"/>
      <c r="AP156" s="1"/>
      <c r="AQ156" s="1"/>
    </row>
    <row r="157" spans="41:43" x14ac:dyDescent="0.2">
      <c r="AO157" s="1"/>
      <c r="AP157" s="1"/>
      <c r="AQ157" s="1"/>
    </row>
    <row r="158" spans="41:43" x14ac:dyDescent="0.2">
      <c r="AO158" s="1"/>
      <c r="AP158" s="1"/>
      <c r="AQ158" s="1"/>
    </row>
    <row r="159" spans="41:43" x14ac:dyDescent="0.2">
      <c r="AO159" s="1"/>
      <c r="AP159" s="1"/>
      <c r="AQ159" s="1"/>
    </row>
    <row r="160" spans="41:43" x14ac:dyDescent="0.2">
      <c r="AO160" s="1"/>
      <c r="AP160" s="1"/>
      <c r="AQ160" s="1"/>
    </row>
    <row r="161" spans="41:43" x14ac:dyDescent="0.2">
      <c r="AO161" s="1"/>
      <c r="AP161" s="1"/>
      <c r="AQ161" s="1"/>
    </row>
    <row r="162" spans="41:43" x14ac:dyDescent="0.2">
      <c r="AO162" s="1"/>
      <c r="AP162" s="1"/>
      <c r="AQ162" s="1"/>
    </row>
    <row r="163" spans="41:43" x14ac:dyDescent="0.2">
      <c r="AO163" s="1"/>
      <c r="AP163" s="1"/>
      <c r="AQ163" s="1"/>
    </row>
    <row r="164" spans="41:43" x14ac:dyDescent="0.2">
      <c r="AO164" s="1"/>
      <c r="AP164" s="1"/>
      <c r="AQ164" s="1"/>
    </row>
    <row r="165" spans="41:43" x14ac:dyDescent="0.2">
      <c r="AO165" s="1"/>
      <c r="AP165" s="1"/>
      <c r="AQ165" s="1"/>
    </row>
    <row r="166" spans="41:43" x14ac:dyDescent="0.2">
      <c r="AO166" s="1"/>
      <c r="AP166" s="1"/>
      <c r="AQ166" s="1"/>
    </row>
    <row r="167" spans="41:43" x14ac:dyDescent="0.2">
      <c r="AO167" s="1"/>
      <c r="AP167" s="1"/>
      <c r="AQ167" s="1"/>
    </row>
    <row r="168" spans="41:43" x14ac:dyDescent="0.2">
      <c r="AO168" s="1"/>
      <c r="AP168" s="1"/>
      <c r="AQ168" s="1"/>
    </row>
    <row r="169" spans="41:43" x14ac:dyDescent="0.2">
      <c r="AO169" s="1"/>
      <c r="AP169" s="1"/>
      <c r="AQ169" s="1"/>
    </row>
    <row r="170" spans="41:43" x14ac:dyDescent="0.2">
      <c r="AO170" s="1"/>
      <c r="AP170" s="1"/>
      <c r="AQ170" s="1"/>
    </row>
    <row r="171" spans="41:43" x14ac:dyDescent="0.2">
      <c r="AO171" s="1"/>
      <c r="AP171" s="1"/>
      <c r="AQ171" s="1"/>
    </row>
    <row r="172" spans="41:43" x14ac:dyDescent="0.2">
      <c r="AO172" s="1"/>
      <c r="AP172" s="1"/>
      <c r="AQ172" s="1"/>
    </row>
    <row r="173" spans="41:43" x14ac:dyDescent="0.2">
      <c r="AO173" s="1"/>
      <c r="AP173" s="1"/>
      <c r="AQ173" s="1"/>
    </row>
    <row r="174" spans="41:43" x14ac:dyDescent="0.2">
      <c r="AO174" s="1"/>
      <c r="AP174" s="1"/>
      <c r="AQ174" s="1"/>
    </row>
    <row r="175" spans="41:43" x14ac:dyDescent="0.2">
      <c r="AO175" s="1"/>
      <c r="AP175" s="1"/>
      <c r="AQ175" s="1"/>
    </row>
    <row r="176" spans="41:43" x14ac:dyDescent="0.2">
      <c r="AO176" s="1"/>
      <c r="AP176" s="1"/>
      <c r="AQ176" s="1"/>
    </row>
    <row r="177" spans="41:43" x14ac:dyDescent="0.2">
      <c r="AO177" s="1"/>
      <c r="AP177" s="1"/>
      <c r="AQ177" s="1"/>
    </row>
    <row r="178" spans="41:43" x14ac:dyDescent="0.2">
      <c r="AO178" s="1"/>
      <c r="AP178" s="1"/>
      <c r="AQ178" s="1"/>
    </row>
    <row r="179" spans="41:43" x14ac:dyDescent="0.2">
      <c r="AO179" s="1"/>
      <c r="AP179" s="1"/>
      <c r="AQ179" s="1"/>
    </row>
    <row r="180" spans="41:43" x14ac:dyDescent="0.2">
      <c r="AO180" s="1"/>
      <c r="AP180" s="1"/>
      <c r="AQ180" s="1"/>
    </row>
    <row r="181" spans="41:43" x14ac:dyDescent="0.2">
      <c r="AO181" s="1"/>
      <c r="AP181" s="1"/>
      <c r="AQ181" s="1"/>
    </row>
    <row r="1048349" spans="24:36" x14ac:dyDescent="0.2">
      <c r="Z1048349" s="325" t="s">
        <v>201</v>
      </c>
      <c r="AA1048349" s="325"/>
    </row>
    <row r="1048350" spans="24:36" ht="22.5" x14ac:dyDescent="0.2">
      <c r="Y1048350" s="138" t="s">
        <v>204</v>
      </c>
      <c r="Z1048350" s="248" t="s">
        <v>209</v>
      </c>
      <c r="AA1048350" s="249" t="s">
        <v>214</v>
      </c>
      <c r="AB1048350" s="139"/>
      <c r="AG1048350" s="13"/>
      <c r="AH1048350" s="13"/>
      <c r="AI1048350" s="13"/>
      <c r="AJ1048350" s="13"/>
    </row>
    <row r="1048351" spans="24:36" ht="22.5" x14ac:dyDescent="0.2">
      <c r="X1048351" s="135" t="s">
        <v>221</v>
      </c>
      <c r="Y1048351" s="140" t="s">
        <v>205</v>
      </c>
      <c r="Z1048351" s="250" t="str">
        <f>Y1048359</f>
        <v>VICERRECTORÍA_ACADÉMICA</v>
      </c>
      <c r="AA1048351" s="193" t="str">
        <f>Y1048361</f>
        <v>VICERRECTORÍA_INVESTIGACIÓN_INNOVACIÓN_EXTENSIÓN</v>
      </c>
      <c r="AG1048351" s="13"/>
      <c r="AH1048351" s="13"/>
      <c r="AI1048351" s="13"/>
      <c r="AJ1048351" s="13"/>
    </row>
    <row r="1048352" spans="24:36" ht="18" x14ac:dyDescent="0.2">
      <c r="X1048352" s="135" t="s">
        <v>222</v>
      </c>
      <c r="Y1048352" s="140" t="s">
        <v>244</v>
      </c>
      <c r="Z1048352" s="248" t="s">
        <v>211</v>
      </c>
      <c r="AA1048352" s="249" t="s">
        <v>212</v>
      </c>
      <c r="AB1048352" s="139"/>
      <c r="AC1048352" s="131"/>
      <c r="AI1048352" s="13"/>
      <c r="AJ1048352" s="13"/>
    </row>
    <row r="1048353" spans="24:36" ht="18" x14ac:dyDescent="0.2">
      <c r="X1048353" s="135" t="s">
        <v>223</v>
      </c>
      <c r="Y1048353" s="140" t="s">
        <v>206</v>
      </c>
      <c r="Z1048353" s="250" t="s">
        <v>264</v>
      </c>
      <c r="AA1048353" s="193" t="str">
        <f>Y1048355</f>
        <v>PLANEACIÓN</v>
      </c>
      <c r="AI1048353" s="13"/>
      <c r="AJ1048353" s="13"/>
    </row>
    <row r="1048354" spans="24:36" ht="18" x14ac:dyDescent="0.2">
      <c r="X1048354" s="135" t="s">
        <v>224</v>
      </c>
      <c r="Y1048354" s="140" t="s">
        <v>208</v>
      </c>
      <c r="Z1048354" s="251" t="s">
        <v>775</v>
      </c>
      <c r="AA1048354" s="254" t="s">
        <v>774</v>
      </c>
      <c r="AB1048354" s="135"/>
      <c r="AJ1048354" s="13"/>
    </row>
    <row r="1048355" spans="24:36" ht="27" x14ac:dyDescent="0.2">
      <c r="X1048355" s="135" t="s">
        <v>391</v>
      </c>
      <c r="Y1048355" s="140" t="s">
        <v>207</v>
      </c>
      <c r="Z1048355" s="252" t="s">
        <v>777</v>
      </c>
      <c r="AA1048355" s="255" t="s">
        <v>778</v>
      </c>
      <c r="AB1048355" s="135"/>
      <c r="AJ1048355" s="13"/>
    </row>
    <row r="1048356" spans="24:36" ht="27" x14ac:dyDescent="0.2">
      <c r="X1048356" s="135" t="s">
        <v>394</v>
      </c>
      <c r="Y1048356" s="140" t="s">
        <v>245</v>
      </c>
      <c r="Z1048356" s="248" t="s">
        <v>776</v>
      </c>
      <c r="AA1048356" s="193"/>
    </row>
    <row r="1048357" spans="24:36" ht="36" x14ac:dyDescent="0.2">
      <c r="X1048357" s="135" t="s">
        <v>226</v>
      </c>
      <c r="Y1048357" s="140" t="s">
        <v>246</v>
      </c>
      <c r="Z1048357" s="250" t="s">
        <v>779</v>
      </c>
      <c r="AA1048357" s="193"/>
    </row>
    <row r="1048358" spans="24:36" ht="144" x14ac:dyDescent="0.2">
      <c r="X1048358" s="135" t="s">
        <v>225</v>
      </c>
      <c r="Y1048358" s="140" t="s">
        <v>247</v>
      </c>
      <c r="Z1048358" s="131" t="s">
        <v>215</v>
      </c>
      <c r="AA1048358" s="234" t="s">
        <v>197</v>
      </c>
      <c r="AB1048358" s="139"/>
      <c r="AC1048358" s="131" t="s">
        <v>216</v>
      </c>
      <c r="AD1048358" s="135" t="s">
        <v>220</v>
      </c>
      <c r="AE1048358" s="131" t="s">
        <v>198</v>
      </c>
      <c r="AF1048358" s="131" t="s">
        <v>213</v>
      </c>
      <c r="AG1048358" s="131" t="s">
        <v>210</v>
      </c>
      <c r="AH1048358" s="131"/>
      <c r="AI1048358" s="131" t="s">
        <v>199</v>
      </c>
      <c r="AJ1048358" s="131"/>
    </row>
    <row r="1048359" spans="24:36" ht="162" x14ac:dyDescent="0.2">
      <c r="X1048359" s="135" t="s">
        <v>395</v>
      </c>
      <c r="Y1048359" s="140" t="s">
        <v>248</v>
      </c>
      <c r="Z1048359" s="135" t="str">
        <f>Y1048351</f>
        <v>RECTORÍA</v>
      </c>
      <c r="AA1048359" s="233" t="str">
        <f>Y1048359</f>
        <v>VICERRECTORÍA_ACADÉMICA</v>
      </c>
      <c r="AC1048359" s="135" t="str">
        <f>Y1048361</f>
        <v>VICERRECTORÍA_INVESTIGACIÓN_INNOVACIÓN_EXTENSIÓN</v>
      </c>
      <c r="AD1048359" s="135" t="str">
        <f>Y1048363</f>
        <v>VICERRECTORIA_ADMINISTRATIVA_FINANCIERA</v>
      </c>
      <c r="AE1048359" s="135" t="str">
        <f>Y1048356</f>
        <v>RELACIONES_INTERNACIONALES</v>
      </c>
      <c r="AF1048359" s="135" t="str">
        <f>Y1048351</f>
        <v>RECTORÍA</v>
      </c>
      <c r="AG1048359" s="135" t="str">
        <f>Y1048363</f>
        <v>VICERRECTORIA_ADMINISTRATIVA_FINANCIERA</v>
      </c>
      <c r="AI1048359" s="135" t="str">
        <f>Y1048359</f>
        <v>VICERRECTORÍA_ACADÉMICA</v>
      </c>
    </row>
    <row r="1048360" spans="24:36" ht="216" x14ac:dyDescent="0.2">
      <c r="X1048360" s="135" t="s">
        <v>227</v>
      </c>
      <c r="Y1048360" s="140" t="s">
        <v>219</v>
      </c>
      <c r="Z1048360" s="135" t="str">
        <f>Y1048354</f>
        <v>COMUNICACIONES</v>
      </c>
      <c r="AA1048360" s="233" t="str">
        <f>Y1048361</f>
        <v>VICERRECTORÍA_INVESTIGACIÓN_INNOVACIÓN_EXTENSIÓN</v>
      </c>
      <c r="AC1048360" s="135" t="str">
        <f>$Y$1048377</f>
        <v>FACULTAD_BELLAS_ARTES_HUMANIDADES</v>
      </c>
      <c r="AD1048360" s="135" t="str">
        <f>Y1048361</f>
        <v>VICERRECTORÍA_INVESTIGACIÓN_INNOVACIÓN_EXTENSIÓN</v>
      </c>
      <c r="AE1048360" s="135" t="str">
        <f>$Y$1048377</f>
        <v>FACULTAD_BELLAS_ARTES_HUMANIDADES</v>
      </c>
      <c r="AF1048360" s="135" t="str">
        <f>Y1048354</f>
        <v>COMUNICACIONES</v>
      </c>
      <c r="AG1048360" s="135" t="str">
        <f>Y1048359</f>
        <v>VICERRECTORÍA_ACADÉMICA</v>
      </c>
      <c r="AI1048360" s="135" t="str">
        <f>$Y$1048377</f>
        <v>FACULTAD_BELLAS_ARTES_HUMANIDADES</v>
      </c>
    </row>
    <row r="1048361" spans="24:36" ht="180" x14ac:dyDescent="0.2">
      <c r="X1048361" s="135" t="s">
        <v>228</v>
      </c>
      <c r="Y1048361" s="142" t="s">
        <v>271</v>
      </c>
      <c r="Z1048361" s="135" t="str">
        <f>Y1048363</f>
        <v>VICERRECTORIA_ADMINISTRATIVA_FINANCIERA</v>
      </c>
      <c r="AA1048361" s="233" t="str">
        <f>Y1048362</f>
        <v>VICERRECTORÍA_DE_RESPONSABILIDAD_SOCIAL_BIENESTAR_UNIVERSITARIO</v>
      </c>
      <c r="AC1048361" s="135" t="str">
        <f>$Y$1048372</f>
        <v>FACULTAD_CIENCIAS_DE_LA_SALUD</v>
      </c>
      <c r="AD1048361" s="135" t="str">
        <f>$Y$1048377</f>
        <v>FACULTAD_BELLAS_ARTES_HUMANIDADES</v>
      </c>
      <c r="AE1048361" s="135" t="str">
        <f>$Y$1048372</f>
        <v>FACULTAD_CIENCIAS_DE_LA_SALUD</v>
      </c>
      <c r="AF1048361" s="135" t="str">
        <f>Y1048353</f>
        <v>JURIDICA</v>
      </c>
      <c r="AG1048361" s="135" t="str">
        <f>Y1048362</f>
        <v>VICERRECTORÍA_DE_RESPONSABILIDAD_SOCIAL_BIENESTAR_UNIVERSITARIO</v>
      </c>
      <c r="AI1048361" s="135" t="str">
        <f>$Y$1048372</f>
        <v>FACULTAD_CIENCIAS_DE_LA_SALUD</v>
      </c>
    </row>
    <row r="1048362" spans="24:36" ht="189" x14ac:dyDescent="0.2">
      <c r="X1048362" s="135" t="s">
        <v>229</v>
      </c>
      <c r="Y1048362" s="142" t="s">
        <v>270</v>
      </c>
      <c r="Z1048362" s="135" t="str">
        <f>Y1048359</f>
        <v>VICERRECTORÍA_ACADÉMICA</v>
      </c>
      <c r="AA1048362" s="233" t="str">
        <f>Y1048369</f>
        <v>ADMISIONES_REGISTRO_CONTROL_ACADÉMICO</v>
      </c>
      <c r="AC1048362" s="135" t="str">
        <f>$Y$1048379</f>
        <v>FACULTAD_CIENCIAS_AMBIENTALES</v>
      </c>
      <c r="AD1048362" s="135" t="str">
        <f>$Y$1048372</f>
        <v>FACULTAD_CIENCIAS_DE_LA_SALUD</v>
      </c>
      <c r="AE1048362" s="135" t="str">
        <f>$Y$1048379</f>
        <v>FACULTAD_CIENCIAS_AMBIENTALES</v>
      </c>
      <c r="AF1048362" s="135" t="str">
        <f>Y1048363</f>
        <v>VICERRECTORIA_ADMINISTRATIVA_FINANCIERA</v>
      </c>
      <c r="AG1048362" s="135" t="str">
        <f>Y1048367</f>
        <v>GESTIÓN_DE_TALENTO_HUMANO</v>
      </c>
      <c r="AI1048362" s="135" t="str">
        <f>$Y$1048379</f>
        <v>FACULTAD_CIENCIAS_AMBIENTALES</v>
      </c>
    </row>
    <row r="1048363" spans="24:36" ht="216" x14ac:dyDescent="0.2">
      <c r="X1048363" s="135" t="s">
        <v>203</v>
      </c>
      <c r="Y1048363" s="140" t="s">
        <v>249</v>
      </c>
      <c r="Z1048363" s="135" t="str">
        <f>Y1048355</f>
        <v>PLANEACIÓN</v>
      </c>
      <c r="AA1048363" s="233" t="str">
        <f>Y1048371</f>
        <v>BIBLIOTECA_E_INFORMACIÓN_CIENTIFICA</v>
      </c>
      <c r="AC1048363" s="135" t="str">
        <f>$Y$1048381</f>
        <v>FACULTAD_CIENCIAS_DE_LA_EDUCACIÓN</v>
      </c>
      <c r="AD1048363" s="135" t="str">
        <f>$Y$1048379</f>
        <v>FACULTAD_CIENCIAS_AMBIENTALES</v>
      </c>
      <c r="AE1048363" s="135" t="str">
        <f>$Y$1048381</f>
        <v>FACULTAD_CIENCIAS_DE_LA_EDUCACIÓN</v>
      </c>
      <c r="AF1048363" s="135" t="str">
        <f>Y1048357</f>
        <v>SECRETARIA_GENERAL</v>
      </c>
      <c r="AG1048363" s="135" t="str">
        <f>$Y$1048377</f>
        <v>FACULTAD_BELLAS_ARTES_HUMANIDADES</v>
      </c>
      <c r="AI1048363" s="135" t="str">
        <f>$Y$1048381</f>
        <v>FACULTAD_CIENCIAS_DE_LA_EDUCACIÓN</v>
      </c>
    </row>
    <row r="1048364" spans="24:36" ht="126" x14ac:dyDescent="0.2">
      <c r="X1048364" s="135" t="s">
        <v>392</v>
      </c>
      <c r="Y1048364" s="140" t="s">
        <v>250</v>
      </c>
      <c r="Z1048364" s="131" t="s">
        <v>218</v>
      </c>
      <c r="AA1048364" s="233" t="str">
        <f>Y1048360</f>
        <v>UNIVIRTUAL</v>
      </c>
      <c r="AC1048364" s="135" t="str">
        <f>$Y$1048376</f>
        <v>FACULTAD_TECNOLOGÍA</v>
      </c>
      <c r="AD1048364" s="135" t="str">
        <f>$Y$1048381</f>
        <v>FACULTAD_CIENCIAS_DE_LA_EDUCACIÓN</v>
      </c>
      <c r="AE1048364" s="135" t="str">
        <f>$Y$1048376</f>
        <v>FACULTAD_TECNOLOGÍA</v>
      </c>
      <c r="AF1048364" s="135" t="str">
        <f>Y1048355</f>
        <v>PLANEACIÓN</v>
      </c>
      <c r="AG1048364" s="135" t="str">
        <f>$Y$1048372</f>
        <v>FACULTAD_CIENCIAS_DE_LA_SALUD</v>
      </c>
      <c r="AI1048364" s="135" t="str">
        <f>$Y$1048376</f>
        <v>FACULTAD_TECNOLOGÍA</v>
      </c>
    </row>
    <row r="1048365" spans="24:36" ht="180" x14ac:dyDescent="0.2">
      <c r="X1048365" s="135" t="s">
        <v>393</v>
      </c>
      <c r="Y1048365" s="140" t="s">
        <v>251</v>
      </c>
      <c r="Z1048365" s="135" t="str">
        <f>Y1048359</f>
        <v>VICERRECTORÍA_ACADÉMICA</v>
      </c>
      <c r="AA1048365" s="233" t="str">
        <f>$Y$1048377</f>
        <v>FACULTAD_BELLAS_ARTES_HUMANIDADES</v>
      </c>
      <c r="AC1048365" s="135" t="str">
        <f>$Y$1048374</f>
        <v>FACULTAD_INGENIERÍA_INDUSTRIAL</v>
      </c>
      <c r="AD1048365" s="135" t="str">
        <f>$Y$1048376</f>
        <v>FACULTAD_TECNOLOGÍA</v>
      </c>
      <c r="AE1048365" s="135" t="str">
        <f>$Y$1048374</f>
        <v>FACULTAD_INGENIERÍA_INDUSTRIAL</v>
      </c>
      <c r="AF1048365" s="135" t="str">
        <f>Y1048367</f>
        <v>GESTIÓN_DE_TALENTO_HUMANO</v>
      </c>
      <c r="AG1048365" s="135" t="str">
        <f>$Y$1048379</f>
        <v>FACULTAD_CIENCIAS_AMBIENTALES</v>
      </c>
      <c r="AI1048365" s="135" t="str">
        <f>$Y$1048374</f>
        <v>FACULTAD_INGENIERÍA_INDUSTRIAL</v>
      </c>
    </row>
    <row r="1048366" spans="24:36" ht="189" x14ac:dyDescent="0.2">
      <c r="X1048366" s="135" t="s">
        <v>230</v>
      </c>
      <c r="Y1048366" s="142" t="s">
        <v>269</v>
      </c>
      <c r="Z1048366" s="135" t="str">
        <f>Y1048355</f>
        <v>PLANEACIÓN</v>
      </c>
      <c r="AA1048366" s="233" t="str">
        <f>$Y$1048372</f>
        <v>FACULTAD_CIENCIAS_DE_LA_SALUD</v>
      </c>
      <c r="AC1048366" s="135" t="str">
        <f>$Y$1048375</f>
        <v>FACULTAD_INGENIERÍA_MECÁNICA</v>
      </c>
      <c r="AD1048366" s="135" t="str">
        <f>$Y$1048374</f>
        <v>FACULTAD_INGENIERÍA_INDUSTRIAL</v>
      </c>
      <c r="AE1048366" s="135" t="str">
        <f>$Y$1048375</f>
        <v>FACULTAD_INGENIERÍA_MECÁNICA</v>
      </c>
      <c r="AF1048366" s="135" t="str">
        <f>Y1048366</f>
        <v>GESTIÓN_DE_TECNOLOGÍAS_INFORMÁTICAS_SISTEMAS_DE_INFORMACIÓN</v>
      </c>
      <c r="AG1048366" s="135" t="str">
        <f>$Y$1048381</f>
        <v>FACULTAD_CIENCIAS_DE_LA_EDUCACIÓN</v>
      </c>
      <c r="AI1048366" s="135" t="str">
        <f>$Y$1048375</f>
        <v>FACULTAD_INGENIERÍA_MECÁNICA</v>
      </c>
    </row>
    <row r="1048367" spans="24:36" ht="135" x14ac:dyDescent="0.2">
      <c r="X1048367" s="135" t="s">
        <v>396</v>
      </c>
      <c r="Y1048367" s="140" t="s">
        <v>252</v>
      </c>
      <c r="Z1048367" s="135" t="str">
        <f>Y1048386</f>
        <v>SISTEMA_INTEGRAL_DE_GESTIÓN</v>
      </c>
      <c r="AA1048367" s="233" t="str">
        <f>$Y$1048379</f>
        <v>FACULTAD_CIENCIAS_AMBIENTALES</v>
      </c>
      <c r="AC1048367" s="135" t="str">
        <f>$Y$1048373</f>
        <v>FACULTAD_INGENIERÍAS</v>
      </c>
      <c r="AD1048367" s="135" t="str">
        <f>$Y$1048375</f>
        <v>FACULTAD_INGENIERÍA_MECÁNICA</v>
      </c>
      <c r="AE1048367" s="135" t="str">
        <f>$Y$1048373</f>
        <v>FACULTAD_INGENIERÍAS</v>
      </c>
      <c r="AF1048367" s="135" t="str">
        <f>Y1048365</f>
        <v>GESTIÓN_DE_SERVICIOS_INSTITUCIONALES</v>
      </c>
      <c r="AG1048367" s="135" t="str">
        <f>$Y$1048376</f>
        <v>FACULTAD_TECNOLOGÍA</v>
      </c>
      <c r="AI1048367" s="135" t="str">
        <f>$Y$1048373</f>
        <v>FACULTAD_INGENIERÍAS</v>
      </c>
    </row>
    <row r="1048368" spans="24:36" ht="171" x14ac:dyDescent="0.2">
      <c r="X1048368" s="135" t="s">
        <v>231</v>
      </c>
      <c r="Y1048368" s="140" t="s">
        <v>253</v>
      </c>
      <c r="Z1048368" s="131" t="s">
        <v>217</v>
      </c>
      <c r="AA1048368" s="233" t="str">
        <f>$Y$1048381</f>
        <v>FACULTAD_CIENCIAS_DE_LA_EDUCACIÓN</v>
      </c>
      <c r="AC1048368" s="135" t="str">
        <f>$Y$1048380</f>
        <v>FACULTAD_CIENCIAS_BÁSICAS</v>
      </c>
      <c r="AD1048368" s="135" t="str">
        <f>$Y$1048373</f>
        <v>FACULTAD_INGENIERÍAS</v>
      </c>
      <c r="AE1048368" s="135" t="str">
        <f>$Y$1048380</f>
        <v>FACULTAD_CIENCIAS_BÁSICAS</v>
      </c>
      <c r="AF1048368" s="135" t="str">
        <f>Y1048364</f>
        <v>GESTIÓN_FINANCIERA</v>
      </c>
      <c r="AG1048368" s="135" t="str">
        <f>$Y$1048374</f>
        <v>FACULTAD_INGENIERÍA_INDUSTRIAL</v>
      </c>
      <c r="AI1048368" s="135" t="str">
        <f>$Y$1048380</f>
        <v>FACULTAD_CIENCIAS_BÁSICAS</v>
      </c>
    </row>
    <row r="1048369" spans="1:35" ht="270" x14ac:dyDescent="0.2">
      <c r="X1048369" s="135" t="s">
        <v>397</v>
      </c>
      <c r="Y1048369" s="142" t="s">
        <v>268</v>
      </c>
      <c r="Z1048369" s="135" t="str">
        <f>Y1048363</f>
        <v>VICERRECTORIA_ADMINISTRATIVA_FINANCIERA</v>
      </c>
      <c r="AA1048369" s="233" t="str">
        <f>$Y$1048376</f>
        <v>FACULTAD_TECNOLOGÍA</v>
      </c>
      <c r="AC1048369" s="135" t="str">
        <f>$Y$1048378</f>
        <v>FACULTAD_CIENCIAS_AGRARIAS_AGROINDUSTRIA</v>
      </c>
      <c r="AD1048369" s="135" t="str">
        <f>$Y$1048380</f>
        <v>FACULTAD_CIENCIAS_BÁSICAS</v>
      </c>
      <c r="AE1048369" s="135" t="str">
        <f>$Y$1048378</f>
        <v>FACULTAD_CIENCIAS_AGRARIAS_AGROINDUSTRIA</v>
      </c>
      <c r="AF1048369" s="135" t="str">
        <f>Y1048370</f>
        <v>RECURSOS_INFORMÁTICOS_EDUCATIVOS</v>
      </c>
      <c r="AG1048369" s="135" t="str">
        <f>$Y$1048375</f>
        <v>FACULTAD_INGENIERÍA_MECÁNICA</v>
      </c>
      <c r="AI1048369" s="135" t="str">
        <f>$Y$1048378</f>
        <v>FACULTAD_CIENCIAS_AGRARIAS_AGROINDUSTRIA</v>
      </c>
    </row>
    <row r="1048370" spans="1:35" ht="22.5" x14ac:dyDescent="0.2">
      <c r="X1048370" s="135" t="s">
        <v>232</v>
      </c>
      <c r="Y1048370" s="142" t="s">
        <v>267</v>
      </c>
      <c r="Z1048370" s="135" t="str">
        <f>Y1048368</f>
        <v>CONTROL_INTERNO</v>
      </c>
      <c r="AA1048370" s="233" t="str">
        <f>$Y$1048374</f>
        <v>FACULTAD_INGENIERÍA_INDUSTRIAL</v>
      </c>
      <c r="AD1048370" s="135" t="str">
        <f>$Y$1048378</f>
        <v>FACULTAD_CIENCIAS_AGRARIAS_AGROINDUSTRIA</v>
      </c>
      <c r="AF1048370" s="135" t="str">
        <f>Y1048358</f>
        <v>GESTIÓN_DE_DOCUMENTOS</v>
      </c>
      <c r="AG1048370" s="135" t="str">
        <f>$Y$1048373</f>
        <v>FACULTAD_INGENIERÍAS</v>
      </c>
    </row>
    <row r="1048371" spans="1:35" ht="22.5" x14ac:dyDescent="0.2">
      <c r="X1048371" s="135" t="s">
        <v>233</v>
      </c>
      <c r="Y1048371" s="140" t="s">
        <v>254</v>
      </c>
      <c r="Z1048371" s="135" t="str">
        <f>Y1048352</f>
        <v>CONTROL_INTERNO_DISCIPLINARIO</v>
      </c>
      <c r="AA1048371" s="233" t="str">
        <f>$Y$1048375</f>
        <v>FACULTAD_INGENIERÍA_MECÁNICA</v>
      </c>
      <c r="AD1048371" s="135" t="str">
        <f>$Y$1048382</f>
        <v>LABORATORIO_GENÉTICA_MÉDICA</v>
      </c>
      <c r="AF1048371" s="135" t="str">
        <f>$Y$1048377</f>
        <v>FACULTAD_BELLAS_ARTES_HUMANIDADES</v>
      </c>
      <c r="AG1048371" s="135" t="str">
        <f>$Y$1048380</f>
        <v>FACULTAD_CIENCIAS_BÁSICAS</v>
      </c>
    </row>
    <row r="1048372" spans="1:35" ht="36" x14ac:dyDescent="0.2">
      <c r="X1048372" s="135" t="s">
        <v>234</v>
      </c>
      <c r="Y1048372" s="140" t="s">
        <v>255</v>
      </c>
      <c r="Z1048372" s="135" t="str">
        <f>Y1048366</f>
        <v>GESTIÓN_DE_TECNOLOGÍAS_INFORMÁTICAS_SISTEMAS_DE_INFORMACIÓN</v>
      </c>
      <c r="AA1048372" s="233" t="str">
        <f>$Y$1048373</f>
        <v>FACULTAD_INGENIERÍAS</v>
      </c>
      <c r="AD1048372" s="135" t="str">
        <f>Y1048383</f>
        <v>LABORATORIO_AGUAS_ALIMENTOS</v>
      </c>
      <c r="AF1048372" s="135" t="str">
        <f>$Y$1048372</f>
        <v>FACULTAD_CIENCIAS_DE_LA_SALUD</v>
      </c>
      <c r="AG1048372" s="135" t="str">
        <f>$Y$1048378</f>
        <v>FACULTAD_CIENCIAS_AGRARIAS_AGROINDUSTRIA</v>
      </c>
    </row>
    <row r="1048373" spans="1:35" ht="18" x14ac:dyDescent="0.2">
      <c r="X1048373" s="135" t="s">
        <v>235</v>
      </c>
      <c r="Y1048373" s="140" t="s">
        <v>256</v>
      </c>
      <c r="Z1048373" s="135" t="str">
        <f>Y1048365</f>
        <v>GESTIÓN_DE_SERVICIOS_INSTITUCIONALES</v>
      </c>
      <c r="AA1048373" s="233" t="str">
        <f>$Y$1048380</f>
        <v>FACULTAD_CIENCIAS_BÁSICAS</v>
      </c>
      <c r="AD1048373" s="135" t="str">
        <f>Y1048384</f>
        <v xml:space="preserve">LABORATORIO_ENSAYOS_NO_DESTRUCTIVOS_DESTRUCTIVOS </v>
      </c>
      <c r="AF1048373" s="135" t="str">
        <f>$Y$1048379</f>
        <v>FACULTAD_CIENCIAS_AMBIENTALES</v>
      </c>
    </row>
    <row r="1048374" spans="1:35" ht="27" x14ac:dyDescent="0.2">
      <c r="A1048374" s="13" t="s">
        <v>200</v>
      </c>
      <c r="E1048374" s="13" t="s">
        <v>419</v>
      </c>
      <c r="F1048374" s="13" t="s">
        <v>420</v>
      </c>
      <c r="G1048374" s="13" t="s">
        <v>421</v>
      </c>
      <c r="I1048374" s="138" t="s">
        <v>196</v>
      </c>
      <c r="X1048374" s="135" t="s">
        <v>236</v>
      </c>
      <c r="Y1048374" s="140" t="s">
        <v>257</v>
      </c>
      <c r="Z1048374" s="135" t="str">
        <f>Y1048370</f>
        <v>RECURSOS_INFORMÁTICOS_EDUCATIVOS</v>
      </c>
      <c r="AA1048374" s="233" t="str">
        <f>$Y$1048378</f>
        <v>FACULTAD_CIENCIAS_AGRARIAS_AGROINDUSTRIA</v>
      </c>
      <c r="AD1048374" s="135" t="str">
        <f>Y1048385</f>
        <v>LABORATORIO_ENSAYOS_PARA_EQUIPO_DE_AIRE_ACONDICIONADO</v>
      </c>
      <c r="AF1048374" s="135" t="str">
        <f>$Y$1048381</f>
        <v>FACULTAD_CIENCIAS_DE_LA_EDUCACIÓN</v>
      </c>
    </row>
    <row r="1048375" spans="1:35" ht="38.25" x14ac:dyDescent="0.2">
      <c r="A1048375" s="13" t="s">
        <v>196</v>
      </c>
      <c r="E1048375" s="13" t="s">
        <v>420</v>
      </c>
      <c r="F1048375" s="143" t="s">
        <v>42</v>
      </c>
      <c r="G1048375" s="143" t="s">
        <v>423</v>
      </c>
      <c r="I1048375" s="138" t="s">
        <v>215</v>
      </c>
      <c r="J1048375" s="199" t="s">
        <v>272</v>
      </c>
      <c r="X1048375" s="135" t="s">
        <v>263</v>
      </c>
      <c r="Y1048375" s="140" t="s">
        <v>258</v>
      </c>
      <c r="Z1048375" s="135" t="str">
        <f>Y1048358</f>
        <v>GESTIÓN_DE_DOCUMENTOS</v>
      </c>
      <c r="AD1048375" s="135" t="str">
        <f>Y1048387</f>
        <v>LABORATORIO_DE_METROOLOGIA_DE_VARIABLES_ELECTRICAS</v>
      </c>
      <c r="AF1048375" s="135" t="str">
        <f>$Y$1048376</f>
        <v>FACULTAD_TECNOLOGÍA</v>
      </c>
    </row>
    <row r="1048376" spans="1:35" ht="76.5" x14ac:dyDescent="0.2">
      <c r="A1048376" s="13" t="s">
        <v>201</v>
      </c>
      <c r="E1048376" s="13" t="s">
        <v>421</v>
      </c>
      <c r="F1048376" s="143" t="s">
        <v>41</v>
      </c>
      <c r="G1048376" s="143" t="s">
        <v>46</v>
      </c>
      <c r="I1048376" s="138" t="s">
        <v>197</v>
      </c>
      <c r="J1048376" s="200" t="s">
        <v>273</v>
      </c>
      <c r="K1048376" s="203" t="s">
        <v>29</v>
      </c>
      <c r="L1048376" s="203" t="s">
        <v>71</v>
      </c>
      <c r="M1048376" s="138"/>
      <c r="O1048376" s="138" t="s">
        <v>135</v>
      </c>
      <c r="Q1048376" s="138" t="s">
        <v>133</v>
      </c>
      <c r="T1048376" s="138" t="s">
        <v>73</v>
      </c>
      <c r="U1048376" s="188" t="s">
        <v>103</v>
      </c>
      <c r="V1048376" s="138" t="s">
        <v>104</v>
      </c>
      <c r="W1048376" s="138" t="s">
        <v>105</v>
      </c>
      <c r="X1048376" s="135" t="s">
        <v>237</v>
      </c>
      <c r="Y1048376" s="140" t="s">
        <v>259</v>
      </c>
      <c r="AD1048376" s="135" t="str">
        <f>Y1048388</f>
        <v>ORGANISMO_CERTIFICADOR_DE_SISTEMAS_DE_GESTIÓN_QLCT</v>
      </c>
      <c r="AF1048376" s="135" t="str">
        <f>$Y$1048374</f>
        <v>FACULTAD_INGENIERÍA_INDUSTRIAL</v>
      </c>
    </row>
    <row r="1048377" spans="1:35" ht="51" x14ac:dyDescent="0.2">
      <c r="F1048377" s="143" t="s">
        <v>318</v>
      </c>
      <c r="G1048377" s="143" t="s">
        <v>317</v>
      </c>
      <c r="I1048377" s="138" t="s">
        <v>216</v>
      </c>
      <c r="J1048377" s="200" t="s">
        <v>274</v>
      </c>
      <c r="K1048377" s="202" t="s">
        <v>190</v>
      </c>
      <c r="L1048377" s="230" t="s">
        <v>131</v>
      </c>
      <c r="O1048377" s="137" t="s">
        <v>180</v>
      </c>
      <c r="Q1048377" s="137" t="s">
        <v>180</v>
      </c>
      <c r="T1048377" s="137" t="s">
        <v>195</v>
      </c>
      <c r="U1048377" s="140" t="s">
        <v>106</v>
      </c>
      <c r="V1048377" s="137" t="s">
        <v>107</v>
      </c>
      <c r="W1048377" s="137" t="s">
        <v>108</v>
      </c>
      <c r="X1048377" s="135" t="s">
        <v>238</v>
      </c>
      <c r="Y1048377" s="142" t="s">
        <v>266</v>
      </c>
      <c r="AD1048377" s="135" t="str">
        <f>Y1048389</f>
        <v>LABORATORIO_QUÍMICA_AMBIENTAL</v>
      </c>
      <c r="AF1048377" s="135" t="str">
        <f>$Y$1048375</f>
        <v>FACULTAD_INGENIERÍA_MECÁNICA</v>
      </c>
    </row>
    <row r="1048378" spans="1:35" ht="102" x14ac:dyDescent="0.2">
      <c r="F1048378" s="143" t="s">
        <v>40</v>
      </c>
      <c r="G1048378" s="143" t="s">
        <v>45</v>
      </c>
      <c r="I1048378" s="138" t="s">
        <v>220</v>
      </c>
      <c r="J1048378" s="200" t="s">
        <v>275</v>
      </c>
      <c r="K1048378" s="202" t="s">
        <v>191</v>
      </c>
      <c r="L1048378" s="230" t="s">
        <v>183</v>
      </c>
      <c r="O1048378" s="137" t="s">
        <v>185</v>
      </c>
      <c r="Q1048378" s="137" t="s">
        <v>185</v>
      </c>
      <c r="T1048378" s="137" t="s">
        <v>104</v>
      </c>
      <c r="V1048378" s="137" t="s">
        <v>109</v>
      </c>
      <c r="W1048378" s="137" t="s">
        <v>107</v>
      </c>
      <c r="X1048378" s="135" t="s">
        <v>239</v>
      </c>
      <c r="Y1048378" s="142" t="s">
        <v>265</v>
      </c>
      <c r="AD1048378" s="135" t="str">
        <f>Y1048390</f>
        <v>GRUPO_INVESTIGACIÓN_AGUAS_SANEAMIENTO</v>
      </c>
      <c r="AF1048378" s="135" t="str">
        <f>$Y$1048373</f>
        <v>FACULTAD_INGENIERÍAS</v>
      </c>
    </row>
    <row r="1048379" spans="1:35" ht="63.75" x14ac:dyDescent="0.2">
      <c r="F1048379" s="143" t="s">
        <v>39</v>
      </c>
      <c r="G1048379" s="143" t="s">
        <v>44</v>
      </c>
      <c r="I1048379" s="138" t="s">
        <v>213</v>
      </c>
      <c r="J1048379" s="199" t="s">
        <v>276</v>
      </c>
      <c r="K1048379" s="202" t="s">
        <v>127</v>
      </c>
      <c r="L1048379" s="230" t="s">
        <v>128</v>
      </c>
      <c r="O1048379" s="137" t="s">
        <v>181</v>
      </c>
      <c r="Q1048379" s="137" t="s">
        <v>181</v>
      </c>
      <c r="T1048379" s="137" t="s">
        <v>105</v>
      </c>
      <c r="V1048379" s="137" t="s">
        <v>110</v>
      </c>
      <c r="W1048379" s="137" t="s">
        <v>109</v>
      </c>
      <c r="X1048379" s="135" t="s">
        <v>240</v>
      </c>
      <c r="Y1048379" s="140" t="s">
        <v>260</v>
      </c>
      <c r="AF1048379" s="135" t="str">
        <f>$Y$1048380</f>
        <v>FACULTAD_CIENCIAS_BÁSICAS</v>
      </c>
    </row>
    <row r="1048380" spans="1:35" ht="25.5" x14ac:dyDescent="0.2">
      <c r="F1048380" s="143" t="s">
        <v>38</v>
      </c>
      <c r="G1048380" s="143" t="s">
        <v>316</v>
      </c>
      <c r="I1048380" s="138" t="s">
        <v>217</v>
      </c>
      <c r="J1048380" s="199" t="s">
        <v>280</v>
      </c>
      <c r="K1048380" s="202" t="s">
        <v>192</v>
      </c>
      <c r="L1048380" s="230" t="s">
        <v>133</v>
      </c>
      <c r="O1048380" s="137" t="s">
        <v>186</v>
      </c>
      <c r="Q1048380" s="137" t="s">
        <v>186</v>
      </c>
      <c r="U1048380" s="188" t="s">
        <v>132</v>
      </c>
      <c r="V1048380" s="138" t="s">
        <v>128</v>
      </c>
      <c r="W1048380" s="137" t="s">
        <v>110</v>
      </c>
      <c r="X1048380" s="135" t="s">
        <v>241</v>
      </c>
      <c r="Y1048380" s="140" t="s">
        <v>261</v>
      </c>
      <c r="AF1048380" s="135" t="str">
        <f>$Y$1048378</f>
        <v>FACULTAD_CIENCIAS_AGRARIAS_AGROINDUSTRIA</v>
      </c>
    </row>
    <row r="1048381" spans="1:35" ht="127.5" x14ac:dyDescent="0.2">
      <c r="I1048381" s="138" t="s">
        <v>218</v>
      </c>
      <c r="J1048381" s="199" t="s">
        <v>281</v>
      </c>
      <c r="K1048381" s="202" t="s">
        <v>160</v>
      </c>
      <c r="L1048381" s="230" t="s">
        <v>134</v>
      </c>
      <c r="O1048381" s="137" t="s">
        <v>182</v>
      </c>
      <c r="Q1048381" s="137" t="s">
        <v>182</v>
      </c>
      <c r="T1048381" s="138" t="s">
        <v>184</v>
      </c>
      <c r="U1048381" s="140" t="s">
        <v>180</v>
      </c>
      <c r="V1048381" s="137" t="s">
        <v>180</v>
      </c>
      <c r="X1048381" s="135" t="s">
        <v>398</v>
      </c>
      <c r="Y1048381" s="140" t="s">
        <v>262</v>
      </c>
    </row>
    <row r="1048382" spans="1:35" ht="51" x14ac:dyDescent="0.2">
      <c r="I1048382" s="138" t="s">
        <v>198</v>
      </c>
      <c r="J1048382" s="199" t="s">
        <v>279</v>
      </c>
      <c r="L1048382" s="230" t="s">
        <v>135</v>
      </c>
      <c r="T1048382" s="137" t="s">
        <v>180</v>
      </c>
      <c r="U1048382" s="140" t="s">
        <v>185</v>
      </c>
      <c r="V1048382" s="137" t="s">
        <v>185</v>
      </c>
      <c r="X1048382" s="135" t="s">
        <v>242</v>
      </c>
      <c r="Y1048382" s="140" t="s">
        <v>400</v>
      </c>
    </row>
    <row r="1048383" spans="1:35" ht="114.75" x14ac:dyDescent="0.2">
      <c r="I1048383" s="138" t="s">
        <v>199</v>
      </c>
      <c r="J1048383" s="199" t="s">
        <v>277</v>
      </c>
      <c r="L1048383" s="230" t="s">
        <v>189</v>
      </c>
      <c r="M1048383" s="138"/>
      <c r="O1048383" s="138" t="s">
        <v>47</v>
      </c>
      <c r="Q1048383" s="138" t="s">
        <v>137</v>
      </c>
      <c r="T1048383" s="137" t="s">
        <v>185</v>
      </c>
      <c r="U1048383" s="140" t="s">
        <v>181</v>
      </c>
      <c r="V1048383" s="137" t="s">
        <v>181</v>
      </c>
      <c r="X1048383" s="135" t="s">
        <v>399</v>
      </c>
      <c r="Y1048383" s="140" t="s">
        <v>401</v>
      </c>
    </row>
    <row r="1048384" spans="1:35" ht="63.75" x14ac:dyDescent="0.2">
      <c r="I1048384" s="138" t="s">
        <v>210</v>
      </c>
      <c r="J1048384" s="199" t="s">
        <v>278</v>
      </c>
      <c r="L1048384" s="230" t="s">
        <v>137</v>
      </c>
      <c r="O1048384" s="137" t="s">
        <v>180</v>
      </c>
      <c r="Q1048384" s="137" t="s">
        <v>180</v>
      </c>
      <c r="T1048384" s="137" t="s">
        <v>181</v>
      </c>
      <c r="U1048384" s="140" t="s">
        <v>186</v>
      </c>
      <c r="V1048384" s="137" t="s">
        <v>186</v>
      </c>
      <c r="X1048384" s="135" t="s">
        <v>408</v>
      </c>
      <c r="Y1048384" s="140" t="s">
        <v>402</v>
      </c>
    </row>
    <row r="1048385" spans="9:25" ht="22.5" x14ac:dyDescent="0.2">
      <c r="L1048385" s="230" t="s">
        <v>184</v>
      </c>
      <c r="O1048385" s="137" t="s">
        <v>185</v>
      </c>
      <c r="Q1048385" s="137" t="s">
        <v>185</v>
      </c>
      <c r="U1048385" s="140" t="s">
        <v>182</v>
      </c>
      <c r="V1048385" s="137" t="s">
        <v>182</v>
      </c>
      <c r="X1048385" s="135" t="s">
        <v>409</v>
      </c>
      <c r="Y1048385" s="140" t="s">
        <v>403</v>
      </c>
    </row>
    <row r="1048386" spans="9:25" ht="27" x14ac:dyDescent="0.2">
      <c r="I1048386" s="242" t="s">
        <v>201</v>
      </c>
      <c r="J1048386" s="243"/>
      <c r="L1048386" s="230" t="s">
        <v>188</v>
      </c>
      <c r="O1048386" s="137" t="s">
        <v>181</v>
      </c>
      <c r="Q1048386" s="137" t="s">
        <v>181</v>
      </c>
      <c r="X1048386" s="135" t="s">
        <v>407</v>
      </c>
      <c r="Y1048386" s="140" t="s">
        <v>404</v>
      </c>
    </row>
    <row r="1048387" spans="9:25" ht="25.5" x14ac:dyDescent="0.2">
      <c r="I1048387" s="244" t="s">
        <v>209</v>
      </c>
      <c r="J1048387" s="245" t="s">
        <v>283</v>
      </c>
      <c r="L1048387" s="230" t="s">
        <v>139</v>
      </c>
      <c r="O1048387" s="137" t="s">
        <v>186</v>
      </c>
      <c r="Q1048387" s="137" t="s">
        <v>186</v>
      </c>
      <c r="X1048387" s="135" t="s">
        <v>406</v>
      </c>
      <c r="Y1048387" s="140" t="s">
        <v>405</v>
      </c>
    </row>
    <row r="1048388" spans="9:25" ht="38.25" x14ac:dyDescent="0.2">
      <c r="I1048388" s="244" t="s">
        <v>214</v>
      </c>
      <c r="J1048388" s="246" t="s">
        <v>285</v>
      </c>
      <c r="L1048388" s="230" t="s">
        <v>187</v>
      </c>
      <c r="O1048388" s="137" t="s">
        <v>182</v>
      </c>
      <c r="Q1048388" s="137" t="s">
        <v>182</v>
      </c>
      <c r="X1048388" s="135" t="s">
        <v>243</v>
      </c>
      <c r="Y1048388" s="140" t="s">
        <v>411</v>
      </c>
    </row>
    <row r="1048389" spans="9:25" ht="25.5" x14ac:dyDescent="0.2">
      <c r="I1048389" s="244" t="s">
        <v>776</v>
      </c>
      <c r="J1048389" s="246" t="s">
        <v>284</v>
      </c>
      <c r="X1048389" s="135" t="s">
        <v>410</v>
      </c>
      <c r="Y1048389" s="140" t="s">
        <v>413</v>
      </c>
    </row>
    <row r="1048390" spans="9:25" ht="140.25" x14ac:dyDescent="0.2">
      <c r="I1048390" s="244" t="s">
        <v>774</v>
      </c>
      <c r="J1048390" s="245" t="s">
        <v>286</v>
      </c>
      <c r="K1048390" s="241"/>
      <c r="M1048390" s="138"/>
      <c r="O1048390" s="138" t="s">
        <v>188</v>
      </c>
      <c r="Q1048390" s="138" t="s">
        <v>139</v>
      </c>
      <c r="R1048390" s="138" t="s">
        <v>187</v>
      </c>
      <c r="T1048390" s="138" t="s">
        <v>131</v>
      </c>
      <c r="U1048390" s="188" t="s">
        <v>183</v>
      </c>
      <c r="V1048390" s="138" t="s">
        <v>134</v>
      </c>
      <c r="X1048390" s="135" t="s">
        <v>412</v>
      </c>
      <c r="Y1048390" s="140" t="s">
        <v>414</v>
      </c>
    </row>
    <row r="1048391" spans="9:25" ht="51" x14ac:dyDescent="0.2">
      <c r="I1048391" s="244" t="s">
        <v>211</v>
      </c>
      <c r="J1048391" s="245" t="s">
        <v>287</v>
      </c>
      <c r="K1048391" s="241"/>
      <c r="O1048391" s="137" t="s">
        <v>180</v>
      </c>
      <c r="Q1048391" s="13" t="s">
        <v>180</v>
      </c>
      <c r="R1048391" s="137" t="s">
        <v>180</v>
      </c>
      <c r="T1048391" s="137" t="s">
        <v>180</v>
      </c>
      <c r="U1048391" s="140" t="s">
        <v>180</v>
      </c>
      <c r="V1048391" s="137" t="s">
        <v>180</v>
      </c>
      <c r="X1048391" s="135" t="s">
        <v>202</v>
      </c>
      <c r="Y1048391" s="140" t="s">
        <v>264</v>
      </c>
    </row>
    <row r="1048392" spans="9:25" ht="114.75" x14ac:dyDescent="0.2">
      <c r="I1048392" s="244" t="s">
        <v>212</v>
      </c>
      <c r="J1048392" s="245" t="s">
        <v>288</v>
      </c>
      <c r="K1048392" s="241"/>
      <c r="O1048392" s="137" t="s">
        <v>185</v>
      </c>
      <c r="Q1048392" s="137" t="s">
        <v>185</v>
      </c>
      <c r="R1048392" s="137" t="s">
        <v>185</v>
      </c>
      <c r="T1048392" s="137" t="s">
        <v>185</v>
      </c>
      <c r="U1048392" s="140" t="s">
        <v>185</v>
      </c>
      <c r="V1048392" s="137" t="s">
        <v>185</v>
      </c>
      <c r="Y1048392" s="140"/>
    </row>
    <row r="1048393" spans="9:25" ht="63.75" x14ac:dyDescent="0.2">
      <c r="I1048393" s="244" t="s">
        <v>775</v>
      </c>
      <c r="J1048393" s="247" t="s">
        <v>282</v>
      </c>
      <c r="K1048393" s="241"/>
      <c r="O1048393" s="137" t="s">
        <v>181</v>
      </c>
      <c r="Q1048393" s="137" t="s">
        <v>181</v>
      </c>
      <c r="R1048393" s="137" t="s">
        <v>181</v>
      </c>
      <c r="T1048393" s="137" t="s">
        <v>181</v>
      </c>
      <c r="U1048393" s="140" t="s">
        <v>181</v>
      </c>
      <c r="V1048393" s="137" t="s">
        <v>181</v>
      </c>
      <c r="Y1048393" s="140" t="s">
        <v>417</v>
      </c>
    </row>
    <row r="1048394" spans="9:25" ht="114.75" x14ac:dyDescent="0.2">
      <c r="K1048394" s="204"/>
      <c r="O1048394" s="137" t="s">
        <v>186</v>
      </c>
      <c r="Q1048394" s="137" t="s">
        <v>186</v>
      </c>
      <c r="R1048394" s="137" t="s">
        <v>186</v>
      </c>
      <c r="T1048394" s="137" t="s">
        <v>186</v>
      </c>
      <c r="U1048394" s="140" t="s">
        <v>186</v>
      </c>
      <c r="V1048394" s="137" t="s">
        <v>186</v>
      </c>
      <c r="Y1048394" s="140" t="s">
        <v>418</v>
      </c>
    </row>
    <row r="1048395" spans="9:25" ht="51" x14ac:dyDescent="0.2">
      <c r="K1048395" s="204"/>
      <c r="O1048395" s="137" t="s">
        <v>182</v>
      </c>
      <c r="Q1048395" s="137" t="s">
        <v>182</v>
      </c>
      <c r="R1048395" s="137" t="s">
        <v>182</v>
      </c>
      <c r="T1048395" s="137" t="s">
        <v>182</v>
      </c>
      <c r="U1048395" s="140" t="s">
        <v>182</v>
      </c>
      <c r="V1048395" s="137" t="s">
        <v>182</v>
      </c>
    </row>
  </sheetData>
  <sheetProtection formatRows="0" insertRows="0" deleteRows="0" selectLockedCells="1"/>
  <autoFilter ref="A7:AQ95">
    <filterColumn colId="17" showButton="0"/>
    <filterColumn colId="18" showButton="0"/>
  </autoFilter>
  <mergeCells count="855">
    <mergeCell ref="AP41:AP43"/>
    <mergeCell ref="AO38:AO40"/>
    <mergeCell ref="AO35:AO37"/>
    <mergeCell ref="AP32:AP34"/>
    <mergeCell ref="AO32:AO34"/>
    <mergeCell ref="AK65:AK67"/>
    <mergeCell ref="AK68:AK70"/>
    <mergeCell ref="AK71:AK73"/>
    <mergeCell ref="AL62:AL64"/>
    <mergeCell ref="AL65:AL67"/>
    <mergeCell ref="AL68:AL70"/>
    <mergeCell ref="AL71:AL73"/>
    <mergeCell ref="AO50:AO52"/>
    <mergeCell ref="AP47:AP49"/>
    <mergeCell ref="AO47:AO49"/>
    <mergeCell ref="AP44:AP46"/>
    <mergeCell ref="AO41:AO43"/>
    <mergeCell ref="AP38:AP40"/>
    <mergeCell ref="AK62:AK64"/>
    <mergeCell ref="AO44:AO46"/>
    <mergeCell ref="AM44:AM46"/>
    <mergeCell ref="AN44:AN46"/>
    <mergeCell ref="AL44:AL46"/>
    <mergeCell ref="AL77:AL79"/>
    <mergeCell ref="AL80:AL82"/>
    <mergeCell ref="AL83:AL85"/>
    <mergeCell ref="AL59:AL61"/>
    <mergeCell ref="AL53:AL55"/>
    <mergeCell ref="A96:F96"/>
    <mergeCell ref="AK77:AK79"/>
    <mergeCell ref="AK80:AK82"/>
    <mergeCell ref="AL89:AL91"/>
    <mergeCell ref="AK83:AK85"/>
    <mergeCell ref="AK86:AK88"/>
    <mergeCell ref="AK89:AK91"/>
    <mergeCell ref="AL74:AL76"/>
    <mergeCell ref="AK74:AK76"/>
    <mergeCell ref="AL86:AL88"/>
    <mergeCell ref="AK53:AK55"/>
    <mergeCell ref="AI86:AI88"/>
    <mergeCell ref="AI89:AI91"/>
    <mergeCell ref="AJ86:AJ88"/>
    <mergeCell ref="AJ89:AJ91"/>
    <mergeCell ref="AI83:AI85"/>
    <mergeCell ref="AJ83:AJ85"/>
    <mergeCell ref="AI62:AI64"/>
    <mergeCell ref="AI65:AI67"/>
    <mergeCell ref="AI68:AI70"/>
    <mergeCell ref="AI71:AI73"/>
    <mergeCell ref="AI74:AI76"/>
    <mergeCell ref="AI77:AI79"/>
    <mergeCell ref="AI80:AI82"/>
    <mergeCell ref="AJ62:AJ64"/>
    <mergeCell ref="AJ65:AJ67"/>
    <mergeCell ref="AJ68:AJ70"/>
    <mergeCell ref="AJ71:AJ73"/>
    <mergeCell ref="AJ74:AJ76"/>
    <mergeCell ref="AJ77:AJ79"/>
    <mergeCell ref="AJ80:AJ82"/>
    <mergeCell ref="AG86:AG88"/>
    <mergeCell ref="AG89:AG91"/>
    <mergeCell ref="AH86:AH88"/>
    <mergeCell ref="AH89:AH91"/>
    <mergeCell ref="AH62:AH64"/>
    <mergeCell ref="AH65:AH67"/>
    <mergeCell ref="AH68:AH70"/>
    <mergeCell ref="AH71:AH73"/>
    <mergeCell ref="AH74:AH76"/>
    <mergeCell ref="AH77:AH79"/>
    <mergeCell ref="AH80:AH82"/>
    <mergeCell ref="AH83:AH85"/>
    <mergeCell ref="AG77:AG79"/>
    <mergeCell ref="AG80:AG82"/>
    <mergeCell ref="AG83:AG85"/>
    <mergeCell ref="AG62:AG64"/>
    <mergeCell ref="AG65:AG67"/>
    <mergeCell ref="AG68:AG70"/>
    <mergeCell ref="AG71:AG73"/>
    <mergeCell ref="AG74:AG76"/>
    <mergeCell ref="AD89:AD91"/>
    <mergeCell ref="AF62:AF64"/>
    <mergeCell ref="AF65:AF67"/>
    <mergeCell ref="AF68:AF70"/>
    <mergeCell ref="AF71:AF73"/>
    <mergeCell ref="AF74:AF76"/>
    <mergeCell ref="AF77:AF79"/>
    <mergeCell ref="AF80:AF82"/>
    <mergeCell ref="AF83:AF85"/>
    <mergeCell ref="AF86:AF88"/>
    <mergeCell ref="AF89:AF91"/>
    <mergeCell ref="AD83:AD85"/>
    <mergeCell ref="AD86:AD88"/>
    <mergeCell ref="AD77:AD79"/>
    <mergeCell ref="AD80:AD82"/>
    <mergeCell ref="AD62:AD64"/>
    <mergeCell ref="T89:T91"/>
    <mergeCell ref="M89:M91"/>
    <mergeCell ref="N89:N91"/>
    <mergeCell ref="O89:O91"/>
    <mergeCell ref="P83:P85"/>
    <mergeCell ref="P86:P88"/>
    <mergeCell ref="Q83:Q85"/>
    <mergeCell ref="Q86:Q88"/>
    <mergeCell ref="P89:P91"/>
    <mergeCell ref="T83:T85"/>
    <mergeCell ref="T86:T88"/>
    <mergeCell ref="O83:O85"/>
    <mergeCell ref="O86:O88"/>
    <mergeCell ref="N83:N85"/>
    <mergeCell ref="L89:L91"/>
    <mergeCell ref="N86:N88"/>
    <mergeCell ref="J83:J85"/>
    <mergeCell ref="J86:J88"/>
    <mergeCell ref="K83:K85"/>
    <mergeCell ref="K86:K88"/>
    <mergeCell ref="L83:L85"/>
    <mergeCell ref="L86:L88"/>
    <mergeCell ref="Q89:Q91"/>
    <mergeCell ref="M56:M58"/>
    <mergeCell ref="M59:M61"/>
    <mergeCell ref="O56:O58"/>
    <mergeCell ref="O59:O61"/>
    <mergeCell ref="A89:A91"/>
    <mergeCell ref="B89:B91"/>
    <mergeCell ref="C89:C91"/>
    <mergeCell ref="I83:I85"/>
    <mergeCell ref="I86:I88"/>
    <mergeCell ref="B74:B76"/>
    <mergeCell ref="O65:O67"/>
    <mergeCell ref="O68:O70"/>
    <mergeCell ref="O71:O73"/>
    <mergeCell ref="O74:O76"/>
    <mergeCell ref="L62:L64"/>
    <mergeCell ref="L65:L67"/>
    <mergeCell ref="L68:L70"/>
    <mergeCell ref="N65:N67"/>
    <mergeCell ref="N68:N70"/>
    <mergeCell ref="D89:D91"/>
    <mergeCell ref="E89:E91"/>
    <mergeCell ref="I89:I91"/>
    <mergeCell ref="J89:J91"/>
    <mergeCell ref="K89:K91"/>
    <mergeCell ref="N50:N52"/>
    <mergeCell ref="N53:N55"/>
    <mergeCell ref="P50:P52"/>
    <mergeCell ref="P53:P55"/>
    <mergeCell ref="Q50:Q52"/>
    <mergeCell ref="Q53:Q55"/>
    <mergeCell ref="T50:T52"/>
    <mergeCell ref="T53:T55"/>
    <mergeCell ref="X50:X52"/>
    <mergeCell ref="X53:X55"/>
    <mergeCell ref="O50:O52"/>
    <mergeCell ref="O53:O55"/>
    <mergeCell ref="A77:A79"/>
    <mergeCell ref="B62:B64"/>
    <mergeCell ref="B65:B67"/>
    <mergeCell ref="B68:B70"/>
    <mergeCell ref="B71:B73"/>
    <mergeCell ref="M83:M85"/>
    <mergeCell ref="M86:M88"/>
    <mergeCell ref="M53:M55"/>
    <mergeCell ref="D53:D55"/>
    <mergeCell ref="E53:E55"/>
    <mergeCell ref="A83:A85"/>
    <mergeCell ref="A86:A88"/>
    <mergeCell ref="B83:B85"/>
    <mergeCell ref="B86:B88"/>
    <mergeCell ref="C83:C85"/>
    <mergeCell ref="C86:C88"/>
    <mergeCell ref="D83:D85"/>
    <mergeCell ref="D86:D88"/>
    <mergeCell ref="E83:E85"/>
    <mergeCell ref="E86:E88"/>
    <mergeCell ref="J53:J55"/>
    <mergeCell ref="A80:A82"/>
    <mergeCell ref="D56:D58"/>
    <mergeCell ref="D59:D61"/>
    <mergeCell ref="K50:K52"/>
    <mergeCell ref="K53:K55"/>
    <mergeCell ref="D50:D52"/>
    <mergeCell ref="M50:M52"/>
    <mergeCell ref="I50:I52"/>
    <mergeCell ref="B47:B49"/>
    <mergeCell ref="E47:E49"/>
    <mergeCell ref="I47:I49"/>
    <mergeCell ref="J47:J49"/>
    <mergeCell ref="K47:K49"/>
    <mergeCell ref="L47:L49"/>
    <mergeCell ref="M47:M49"/>
    <mergeCell ref="E50:E52"/>
    <mergeCell ref="D47:D49"/>
    <mergeCell ref="L53:L55"/>
    <mergeCell ref="Y38:Y40"/>
    <mergeCell ref="M38:M40"/>
    <mergeCell ref="Y41:Y43"/>
    <mergeCell ref="X38:X40"/>
    <mergeCell ref="X41:X43"/>
    <mergeCell ref="O44:O46"/>
    <mergeCell ref="P44:P46"/>
    <mergeCell ref="O47:O49"/>
    <mergeCell ref="P47:P49"/>
    <mergeCell ref="Q47:Q49"/>
    <mergeCell ref="T47:T49"/>
    <mergeCell ref="Q44:Q46"/>
    <mergeCell ref="T44:T46"/>
    <mergeCell ref="M44:M46"/>
    <mergeCell ref="N44:N46"/>
    <mergeCell ref="X44:X46"/>
    <mergeCell ref="J44:J46"/>
    <mergeCell ref="Q38:Q40"/>
    <mergeCell ref="T38:T40"/>
    <mergeCell ref="N41:N43"/>
    <mergeCell ref="O41:O43"/>
    <mergeCell ref="P41:P43"/>
    <mergeCell ref="M41:M43"/>
    <mergeCell ref="T41:T43"/>
    <mergeCell ref="Q41:Q43"/>
    <mergeCell ref="N38:N40"/>
    <mergeCell ref="O38:O40"/>
    <mergeCell ref="P38:P40"/>
    <mergeCell ref="K44:K46"/>
    <mergeCell ref="L44:L46"/>
    <mergeCell ref="E26:E28"/>
    <mergeCell ref="I26:I28"/>
    <mergeCell ref="J26:J28"/>
    <mergeCell ref="K26:K28"/>
    <mergeCell ref="L26:L28"/>
    <mergeCell ref="E35:E37"/>
    <mergeCell ref="I35:I37"/>
    <mergeCell ref="J35:J37"/>
    <mergeCell ref="M29:M31"/>
    <mergeCell ref="K35:K37"/>
    <mergeCell ref="L35:L37"/>
    <mergeCell ref="M32:M34"/>
    <mergeCell ref="M35:M37"/>
    <mergeCell ref="Q29:Q31"/>
    <mergeCell ref="T29:T31"/>
    <mergeCell ref="X29:X31"/>
    <mergeCell ref="T35:T37"/>
    <mergeCell ref="X35:X37"/>
    <mergeCell ref="Y32:Y34"/>
    <mergeCell ref="N35:N37"/>
    <mergeCell ref="O35:O37"/>
    <mergeCell ref="N32:N34"/>
    <mergeCell ref="O32:O34"/>
    <mergeCell ref="P32:P34"/>
    <mergeCell ref="T32:T34"/>
    <mergeCell ref="X32:X34"/>
    <mergeCell ref="Y35:Y37"/>
    <mergeCell ref="Q32:Q34"/>
    <mergeCell ref="P35:P37"/>
    <mergeCell ref="Q35:Q37"/>
    <mergeCell ref="N26:N28"/>
    <mergeCell ref="O26:O28"/>
    <mergeCell ref="O11:O13"/>
    <mergeCell ref="M14:M16"/>
    <mergeCell ref="Y29:Y31"/>
    <mergeCell ref="P26:P28"/>
    <mergeCell ref="Q26:Q28"/>
    <mergeCell ref="T26:T28"/>
    <mergeCell ref="X26:X28"/>
    <mergeCell ref="Y26:Y28"/>
    <mergeCell ref="M26:M28"/>
    <mergeCell ref="X20:X22"/>
    <mergeCell ref="Y20:Y22"/>
    <mergeCell ref="T23:T25"/>
    <mergeCell ref="N23:N25"/>
    <mergeCell ref="O23:O25"/>
    <mergeCell ref="P23:P25"/>
    <mergeCell ref="M23:M25"/>
    <mergeCell ref="Q23:Q25"/>
    <mergeCell ref="X23:X25"/>
    <mergeCell ref="Y23:Y25"/>
    <mergeCell ref="N29:N31"/>
    <mergeCell ref="O29:O31"/>
    <mergeCell ref="P29:P31"/>
    <mergeCell ref="A6:A7"/>
    <mergeCell ref="B6:L6"/>
    <mergeCell ref="A8:A10"/>
    <mergeCell ref="I8:I10"/>
    <mergeCell ref="J8:J10"/>
    <mergeCell ref="A14:A16"/>
    <mergeCell ref="B14:B16"/>
    <mergeCell ref="C14:C16"/>
    <mergeCell ref="D14:D16"/>
    <mergeCell ref="E14:E16"/>
    <mergeCell ref="I14:I16"/>
    <mergeCell ref="J14:J16"/>
    <mergeCell ref="K14:K16"/>
    <mergeCell ref="A11:A13"/>
    <mergeCell ref="B11:B13"/>
    <mergeCell ref="C11:C13"/>
    <mergeCell ref="D11:D13"/>
    <mergeCell ref="E11:E13"/>
    <mergeCell ref="I11:I13"/>
    <mergeCell ref="J11:J13"/>
    <mergeCell ref="K11:K13"/>
    <mergeCell ref="L11:L13"/>
    <mergeCell ref="L14:L16"/>
    <mergeCell ref="Z6:AD6"/>
    <mergeCell ref="M8:M10"/>
    <mergeCell ref="O8:O10"/>
    <mergeCell ref="Q8:Q10"/>
    <mergeCell ref="R7:T7"/>
    <mergeCell ref="T8:T10"/>
    <mergeCell ref="N8:N10"/>
    <mergeCell ref="P8:P10"/>
    <mergeCell ref="AD11:AD13"/>
    <mergeCell ref="Q11:Q13"/>
    <mergeCell ref="X8:X10"/>
    <mergeCell ref="Y11:Y13"/>
    <mergeCell ref="T11:T13"/>
    <mergeCell ref="X11:X13"/>
    <mergeCell ref="AD8:AD10"/>
    <mergeCell ref="M11:M13"/>
    <mergeCell ref="N11:N13"/>
    <mergeCell ref="Y8:Y10"/>
    <mergeCell ref="P11:P13"/>
    <mergeCell ref="Y1:Y4"/>
    <mergeCell ref="D8:D10"/>
    <mergeCell ref="B8:B10"/>
    <mergeCell ref="K2:X2"/>
    <mergeCell ref="R6:X6"/>
    <mergeCell ref="K3:X4"/>
    <mergeCell ref="Y6:Y7"/>
    <mergeCell ref="M6:Q6"/>
    <mergeCell ref="C8:C10"/>
    <mergeCell ref="E8:E10"/>
    <mergeCell ref="K8:K10"/>
    <mergeCell ref="L8:L10"/>
    <mergeCell ref="AD14:AD16"/>
    <mergeCell ref="P17:P19"/>
    <mergeCell ref="Y14:Y16"/>
    <mergeCell ref="N14:N16"/>
    <mergeCell ref="O14:O16"/>
    <mergeCell ref="P14:P16"/>
    <mergeCell ref="Q14:Q16"/>
    <mergeCell ref="T14:T16"/>
    <mergeCell ref="N17:N19"/>
    <mergeCell ref="O17:O19"/>
    <mergeCell ref="T17:T19"/>
    <mergeCell ref="Q17:Q19"/>
    <mergeCell ref="X14:X16"/>
    <mergeCell ref="AD17:AD19"/>
    <mergeCell ref="X17:X19"/>
    <mergeCell ref="Y17:Y19"/>
    <mergeCell ref="L17:L19"/>
    <mergeCell ref="M17:M19"/>
    <mergeCell ref="N20:N22"/>
    <mergeCell ref="O20:O22"/>
    <mergeCell ref="P20:P22"/>
    <mergeCell ref="Q20:Q22"/>
    <mergeCell ref="B20:B22"/>
    <mergeCell ref="C20:C22"/>
    <mergeCell ref="T20:T22"/>
    <mergeCell ref="E20:E22"/>
    <mergeCell ref="I20:I22"/>
    <mergeCell ref="J20:J22"/>
    <mergeCell ref="K20:K22"/>
    <mergeCell ref="L20:L22"/>
    <mergeCell ref="M20:M22"/>
    <mergeCell ref="I23:I25"/>
    <mergeCell ref="J23:J25"/>
    <mergeCell ref="K23:K25"/>
    <mergeCell ref="A17:A19"/>
    <mergeCell ref="B17:B19"/>
    <mergeCell ref="C17:C19"/>
    <mergeCell ref="D17:D19"/>
    <mergeCell ref="E17:E19"/>
    <mergeCell ref="I17:I19"/>
    <mergeCell ref="J17:J19"/>
    <mergeCell ref="K17:K19"/>
    <mergeCell ref="D20:D22"/>
    <mergeCell ref="A20:A22"/>
    <mergeCell ref="A23:A25"/>
    <mergeCell ref="AD41:AD43"/>
    <mergeCell ref="AD38:AD40"/>
    <mergeCell ref="AD20:AD22"/>
    <mergeCell ref="AD23:AD25"/>
    <mergeCell ref="AG35:AG37"/>
    <mergeCell ref="AI17:AI19"/>
    <mergeCell ref="AF17:AF19"/>
    <mergeCell ref="AF20:AF22"/>
    <mergeCell ref="AF23:AF25"/>
    <mergeCell ref="AF26:AF28"/>
    <mergeCell ref="AG20:AG22"/>
    <mergeCell ref="AI20:AI22"/>
    <mergeCell ref="AI35:AI37"/>
    <mergeCell ref="AG29:AG31"/>
    <mergeCell ref="AI29:AI31"/>
    <mergeCell ref="AF29:AF31"/>
    <mergeCell ref="AF32:AF34"/>
    <mergeCell ref="AF35:AF37"/>
    <mergeCell ref="AD35:AD37"/>
    <mergeCell ref="AD32:AD34"/>
    <mergeCell ref="AD26:AD28"/>
    <mergeCell ref="AD29:AD31"/>
    <mergeCell ref="AI32:AI34"/>
    <mergeCell ref="AF41:AF43"/>
    <mergeCell ref="AH41:AH43"/>
    <mergeCell ref="AG38:AG40"/>
    <mergeCell ref="AI38:AI40"/>
    <mergeCell ref="AK38:AK40"/>
    <mergeCell ref="AG32:AG34"/>
    <mergeCell ref="AK32:AK34"/>
    <mergeCell ref="AH35:AH37"/>
    <mergeCell ref="AJ35:AJ37"/>
    <mergeCell ref="AG41:AG43"/>
    <mergeCell ref="AJ41:AJ43"/>
    <mergeCell ref="AH38:AH40"/>
    <mergeCell ref="AI41:AI43"/>
    <mergeCell ref="AO6:AP6"/>
    <mergeCell ref="AG5:AP5"/>
    <mergeCell ref="AP8:AP10"/>
    <mergeCell ref="AK35:AK37"/>
    <mergeCell ref="AM35:AM37"/>
    <mergeCell ref="AM32:AM34"/>
    <mergeCell ref="AN32:AN34"/>
    <mergeCell ref="AH29:AH31"/>
    <mergeCell ref="AN20:AN22"/>
    <mergeCell ref="AH20:AH22"/>
    <mergeCell ref="AL20:AL22"/>
    <mergeCell ref="AJ20:AJ22"/>
    <mergeCell ref="AM23:AM25"/>
    <mergeCell ref="AN23:AN25"/>
    <mergeCell ref="AK26:AK28"/>
    <mergeCell ref="AO11:AO13"/>
    <mergeCell ref="AL11:AL13"/>
    <mergeCell ref="AN26:AN28"/>
    <mergeCell ref="AH23:AH25"/>
    <mergeCell ref="AH26:AH28"/>
    <mergeCell ref="AJ23:AJ25"/>
    <mergeCell ref="AJ26:AJ28"/>
    <mergeCell ref="AL23:AL25"/>
    <mergeCell ref="AG8:AG10"/>
    <mergeCell ref="AI11:AI13"/>
    <mergeCell ref="AM38:AM40"/>
    <mergeCell ref="AJ47:AJ49"/>
    <mergeCell ref="AN50:AN52"/>
    <mergeCell ref="AJ17:AJ19"/>
    <mergeCell ref="AL17:AL19"/>
    <mergeCell ref="AM26:AM28"/>
    <mergeCell ref="AN17:AN19"/>
    <mergeCell ref="AK14:AK16"/>
    <mergeCell ref="AM14:AM16"/>
    <mergeCell ref="AN14:AN16"/>
    <mergeCell ref="AK17:AK19"/>
    <mergeCell ref="AM17:AM19"/>
    <mergeCell ref="AJ14:AJ16"/>
    <mergeCell ref="AN38:AN40"/>
    <mergeCell ref="AN35:AN37"/>
    <mergeCell ref="AL41:AL43"/>
    <mergeCell ref="AK29:AK31"/>
    <mergeCell ref="AL35:AL37"/>
    <mergeCell ref="AK41:AK43"/>
    <mergeCell ref="AM41:AM43"/>
    <mergeCell ref="AM47:AM49"/>
    <mergeCell ref="AN47:AN49"/>
    <mergeCell ref="AL47:AL49"/>
    <mergeCell ref="AO8:AO10"/>
    <mergeCell ref="AJ11:AJ13"/>
    <mergeCell ref="AH11:AH13"/>
    <mergeCell ref="AI8:AI10"/>
    <mergeCell ref="AK8:AK10"/>
    <mergeCell ref="AG23:AG25"/>
    <mergeCell ref="AI23:AI25"/>
    <mergeCell ref="AH14:AH16"/>
    <mergeCell ref="AL38:AL40"/>
    <mergeCell ref="AJ38:AJ40"/>
    <mergeCell ref="AG14:AG16"/>
    <mergeCell ref="AI14:AI16"/>
    <mergeCell ref="AM8:AM10"/>
    <mergeCell ref="AG17:AG19"/>
    <mergeCell ref="AN8:AN10"/>
    <mergeCell ref="AH8:AH10"/>
    <mergeCell ref="AJ8:AJ10"/>
    <mergeCell ref="AG11:AG13"/>
    <mergeCell ref="AG26:AG28"/>
    <mergeCell ref="AN29:AN31"/>
    <mergeCell ref="AL14:AL16"/>
    <mergeCell ref="AK20:AK22"/>
    <mergeCell ref="AK23:AK25"/>
    <mergeCell ref="AM20:AM22"/>
    <mergeCell ref="AG6:AH6"/>
    <mergeCell ref="AF50:AF52"/>
    <mergeCell ref="AG50:AG52"/>
    <mergeCell ref="AM50:AM52"/>
    <mergeCell ref="AM6:AN6"/>
    <mergeCell ref="AK6:AL6"/>
    <mergeCell ref="AI6:AJ6"/>
    <mergeCell ref="AF6:AF7"/>
    <mergeCell ref="AG44:AG46"/>
    <mergeCell ref="AF47:AF49"/>
    <mergeCell ref="AI44:AI46"/>
    <mergeCell ref="AK44:AK46"/>
    <mergeCell ref="AH44:AH46"/>
    <mergeCell ref="AJ44:AJ46"/>
    <mergeCell ref="AH47:AH49"/>
    <mergeCell ref="AH50:AH52"/>
    <mergeCell ref="AI50:AI52"/>
    <mergeCell ref="AF8:AF10"/>
    <mergeCell ref="AL8:AL10"/>
    <mergeCell ref="AL50:AL52"/>
    <mergeCell ref="AF38:AF40"/>
    <mergeCell ref="AF11:AF13"/>
    <mergeCell ref="AF14:AF16"/>
    <mergeCell ref="AL26:AL28"/>
    <mergeCell ref="AP11:AP13"/>
    <mergeCell ref="AK11:AK13"/>
    <mergeCell ref="AM11:AM13"/>
    <mergeCell ref="AN11:AN13"/>
    <mergeCell ref="AH32:AH34"/>
    <mergeCell ref="AJ29:AJ31"/>
    <mergeCell ref="AJ32:AJ34"/>
    <mergeCell ref="AL29:AL31"/>
    <mergeCell ref="AL32:AL34"/>
    <mergeCell ref="AM29:AM31"/>
    <mergeCell ref="AI26:AI28"/>
    <mergeCell ref="AH17:AH19"/>
    <mergeCell ref="AP29:AP31"/>
    <mergeCell ref="AO29:AO31"/>
    <mergeCell ref="AP14:AP16"/>
    <mergeCell ref="AO14:AO16"/>
    <mergeCell ref="AP26:AP28"/>
    <mergeCell ref="AO26:AO28"/>
    <mergeCell ref="AP23:AP25"/>
    <mergeCell ref="AO23:AO25"/>
    <mergeCell ref="AP20:AP22"/>
    <mergeCell ref="AO20:AO22"/>
    <mergeCell ref="AP17:AP19"/>
    <mergeCell ref="AO17:AO19"/>
    <mergeCell ref="AF44:AF46"/>
    <mergeCell ref="Y47:Y49"/>
    <mergeCell ref="Y59:Y61"/>
    <mergeCell ref="AD56:AD58"/>
    <mergeCell ref="AD50:AD52"/>
    <mergeCell ref="AD53:AD55"/>
    <mergeCell ref="Y53:Y55"/>
    <mergeCell ref="Y50:Y52"/>
    <mergeCell ref="Y56:Y58"/>
    <mergeCell ref="Y44:Y46"/>
    <mergeCell ref="AD44:AD46"/>
    <mergeCell ref="AQ32:AQ34"/>
    <mergeCell ref="AQ35:AQ37"/>
    <mergeCell ref="AN56:AN58"/>
    <mergeCell ref="AN59:AN61"/>
    <mergeCell ref="AK56:AK58"/>
    <mergeCell ref="AK59:AK61"/>
    <mergeCell ref="AL56:AL58"/>
    <mergeCell ref="AQ38:AQ40"/>
    <mergeCell ref="AQ41:AQ43"/>
    <mergeCell ref="AQ44:AQ46"/>
    <mergeCell ref="AN41:AN43"/>
    <mergeCell ref="AQ47:AQ49"/>
    <mergeCell ref="AQ50:AQ52"/>
    <mergeCell ref="AQ53:AQ55"/>
    <mergeCell ref="AP50:AP52"/>
    <mergeCell ref="AP35:AP37"/>
    <mergeCell ref="AK50:AK52"/>
    <mergeCell ref="AK47:AK49"/>
    <mergeCell ref="AP53:AP55"/>
    <mergeCell ref="AO53:AO55"/>
    <mergeCell ref="AM56:AM58"/>
    <mergeCell ref="AM59:AM61"/>
    <mergeCell ref="AN53:AN55"/>
    <mergeCell ref="AM53:AM55"/>
    <mergeCell ref="AQ6:AQ7"/>
    <mergeCell ref="AQ8:AQ10"/>
    <mergeCell ref="AQ11:AQ13"/>
    <mergeCell ref="AQ14:AQ16"/>
    <mergeCell ref="AQ17:AQ19"/>
    <mergeCell ref="AQ20:AQ22"/>
    <mergeCell ref="AQ23:AQ25"/>
    <mergeCell ref="AQ26:AQ28"/>
    <mergeCell ref="AQ29:AQ31"/>
    <mergeCell ref="Q59:Q61"/>
    <mergeCell ref="AD47:AD49"/>
    <mergeCell ref="AI53:AI55"/>
    <mergeCell ref="AH53:AH55"/>
    <mergeCell ref="AJ53:AJ55"/>
    <mergeCell ref="AH59:AH61"/>
    <mergeCell ref="AI56:AI58"/>
    <mergeCell ref="AI59:AI61"/>
    <mergeCell ref="AJ56:AJ58"/>
    <mergeCell ref="AJ59:AJ61"/>
    <mergeCell ref="AJ50:AJ52"/>
    <mergeCell ref="AH56:AH58"/>
    <mergeCell ref="AI47:AI49"/>
    <mergeCell ref="Q56:Q58"/>
    <mergeCell ref="AG47:AG49"/>
    <mergeCell ref="T56:T58"/>
    <mergeCell ref="T59:T61"/>
    <mergeCell ref="AD59:AD61"/>
    <mergeCell ref="AF56:AF58"/>
    <mergeCell ref="AF59:AF61"/>
    <mergeCell ref="AG56:AG58"/>
    <mergeCell ref="AG59:AG61"/>
    <mergeCell ref="AF53:AF55"/>
    <mergeCell ref="AG53:AG55"/>
    <mergeCell ref="A56:A58"/>
    <mergeCell ref="A59:A61"/>
    <mergeCell ref="A68:A70"/>
    <mergeCell ref="A71:A73"/>
    <mergeCell ref="A74:A76"/>
    <mergeCell ref="A47:A49"/>
    <mergeCell ref="B44:B46"/>
    <mergeCell ref="AD68:AD70"/>
    <mergeCell ref="AD71:AD73"/>
    <mergeCell ref="AD74:AD76"/>
    <mergeCell ref="P62:P64"/>
    <mergeCell ref="P65:P67"/>
    <mergeCell ref="P68:P70"/>
    <mergeCell ref="P71:P73"/>
    <mergeCell ref="P74:P76"/>
    <mergeCell ref="N56:N58"/>
    <mergeCell ref="N59:N61"/>
    <mergeCell ref="P56:P58"/>
    <mergeCell ref="P59:P61"/>
    <mergeCell ref="N47:N49"/>
    <mergeCell ref="X56:X58"/>
    <mergeCell ref="X59:X61"/>
    <mergeCell ref="X47:X49"/>
    <mergeCell ref="C44:C46"/>
    <mergeCell ref="B77:B79"/>
    <mergeCell ref="B80:B82"/>
    <mergeCell ref="C62:C64"/>
    <mergeCell ref="C65:C67"/>
    <mergeCell ref="C68:C70"/>
    <mergeCell ref="C71:C73"/>
    <mergeCell ref="C74:C76"/>
    <mergeCell ref="C77:C79"/>
    <mergeCell ref="C80:C82"/>
    <mergeCell ref="A38:A40"/>
    <mergeCell ref="B38:B40"/>
    <mergeCell ref="C38:C40"/>
    <mergeCell ref="A65:A67"/>
    <mergeCell ref="A44:A46"/>
    <mergeCell ref="B41:B43"/>
    <mergeCell ref="C41:C43"/>
    <mergeCell ref="A29:A31"/>
    <mergeCell ref="B29:B31"/>
    <mergeCell ref="C29:C31"/>
    <mergeCell ref="B56:B58"/>
    <mergeCell ref="B59:B61"/>
    <mergeCell ref="C56:C58"/>
    <mergeCell ref="C59:C61"/>
    <mergeCell ref="A62:A64"/>
    <mergeCell ref="A53:A55"/>
    <mergeCell ref="B50:B52"/>
    <mergeCell ref="B53:B55"/>
    <mergeCell ref="C50:C52"/>
    <mergeCell ref="C53:C55"/>
    <mergeCell ref="A50:A52"/>
    <mergeCell ref="C47:C49"/>
    <mergeCell ref="A32:A34"/>
    <mergeCell ref="A41:A43"/>
    <mergeCell ref="D29:D31"/>
    <mergeCell ref="A26:A28"/>
    <mergeCell ref="B32:B34"/>
    <mergeCell ref="C32:C34"/>
    <mergeCell ref="B23:B25"/>
    <mergeCell ref="C23:C25"/>
    <mergeCell ref="D26:D28"/>
    <mergeCell ref="D23:D25"/>
    <mergeCell ref="A35:A37"/>
    <mergeCell ref="B35:B37"/>
    <mergeCell ref="C35:C37"/>
    <mergeCell ref="B26:B28"/>
    <mergeCell ref="C26:C28"/>
    <mergeCell ref="I74:I76"/>
    <mergeCell ref="D32:D34"/>
    <mergeCell ref="E32:E34"/>
    <mergeCell ref="I32:I34"/>
    <mergeCell ref="E44:E46"/>
    <mergeCell ref="I44:I46"/>
    <mergeCell ref="E56:E58"/>
    <mergeCell ref="E59:E61"/>
    <mergeCell ref="I56:I58"/>
    <mergeCell ref="I59:I61"/>
    <mergeCell ref="E38:E40"/>
    <mergeCell ref="I38:I40"/>
    <mergeCell ref="D35:D37"/>
    <mergeCell ref="D38:D40"/>
    <mergeCell ref="E41:E43"/>
    <mergeCell ref="H41:H43"/>
    <mergeCell ref="I41:I43"/>
    <mergeCell ref="I53:I55"/>
    <mergeCell ref="D44:D46"/>
    <mergeCell ref="D41:D43"/>
    <mergeCell ref="L59:L61"/>
    <mergeCell ref="L23:L25"/>
    <mergeCell ref="E29:E31"/>
    <mergeCell ref="I29:I31"/>
    <mergeCell ref="J29:J31"/>
    <mergeCell ref="K29:K31"/>
    <mergeCell ref="L29:L31"/>
    <mergeCell ref="J32:J34"/>
    <mergeCell ref="J41:J43"/>
    <mergeCell ref="K41:K43"/>
    <mergeCell ref="L41:L43"/>
    <mergeCell ref="J50:J52"/>
    <mergeCell ref="L50:L52"/>
    <mergeCell ref="J56:J58"/>
    <mergeCell ref="J59:J61"/>
    <mergeCell ref="K56:K58"/>
    <mergeCell ref="K59:K61"/>
    <mergeCell ref="L56:L58"/>
    <mergeCell ref="K32:K34"/>
    <mergeCell ref="L32:L34"/>
    <mergeCell ref="J38:J40"/>
    <mergeCell ref="K38:K40"/>
    <mergeCell ref="L38:L40"/>
    <mergeCell ref="E23:E25"/>
    <mergeCell ref="I77:I79"/>
    <mergeCell ref="I80:I82"/>
    <mergeCell ref="I62:I64"/>
    <mergeCell ref="I65:I67"/>
    <mergeCell ref="I68:I70"/>
    <mergeCell ref="K80:K82"/>
    <mergeCell ref="L77:L79"/>
    <mergeCell ref="L80:L82"/>
    <mergeCell ref="K62:K64"/>
    <mergeCell ref="K65:K67"/>
    <mergeCell ref="K68:K70"/>
    <mergeCell ref="L71:L73"/>
    <mergeCell ref="J62:J64"/>
    <mergeCell ref="J65:J67"/>
    <mergeCell ref="J68:J70"/>
    <mergeCell ref="J71:J73"/>
    <mergeCell ref="J74:J76"/>
    <mergeCell ref="J77:J79"/>
    <mergeCell ref="J80:J82"/>
    <mergeCell ref="I71:I73"/>
    <mergeCell ref="K71:K73"/>
    <mergeCell ref="K74:K76"/>
    <mergeCell ref="K77:K79"/>
    <mergeCell ref="L74:L76"/>
    <mergeCell ref="M62:M64"/>
    <mergeCell ref="M65:M67"/>
    <mergeCell ref="M68:M70"/>
    <mergeCell ref="M71:M73"/>
    <mergeCell ref="M74:M76"/>
    <mergeCell ref="M77:M79"/>
    <mergeCell ref="M80:M82"/>
    <mergeCell ref="O77:O79"/>
    <mergeCell ref="O80:O82"/>
    <mergeCell ref="N62:N64"/>
    <mergeCell ref="N77:N79"/>
    <mergeCell ref="N80:N82"/>
    <mergeCell ref="O62:O64"/>
    <mergeCell ref="N71:N73"/>
    <mergeCell ref="N74:N76"/>
    <mergeCell ref="E80:E82"/>
    <mergeCell ref="D62:D64"/>
    <mergeCell ref="D65:D67"/>
    <mergeCell ref="D68:D70"/>
    <mergeCell ref="D71:D73"/>
    <mergeCell ref="D74:D76"/>
    <mergeCell ref="D77:D79"/>
    <mergeCell ref="D80:D82"/>
    <mergeCell ref="E62:E64"/>
    <mergeCell ref="E77:E79"/>
    <mergeCell ref="E65:E67"/>
    <mergeCell ref="E68:E70"/>
    <mergeCell ref="E71:E73"/>
    <mergeCell ref="E74:E76"/>
    <mergeCell ref="T77:T79"/>
    <mergeCell ref="T80:T82"/>
    <mergeCell ref="P77:P79"/>
    <mergeCell ref="P80:P82"/>
    <mergeCell ref="Q62:Q64"/>
    <mergeCell ref="Q65:Q67"/>
    <mergeCell ref="Q68:Q70"/>
    <mergeCell ref="Q71:Q73"/>
    <mergeCell ref="Q74:Q76"/>
    <mergeCell ref="Q77:Q79"/>
    <mergeCell ref="T62:T64"/>
    <mergeCell ref="T65:T67"/>
    <mergeCell ref="T68:T70"/>
    <mergeCell ref="T71:T73"/>
    <mergeCell ref="T74:T76"/>
    <mergeCell ref="Q80:Q82"/>
    <mergeCell ref="AP89:AP91"/>
    <mergeCell ref="AQ89:AQ91"/>
    <mergeCell ref="Z1048349:AA1048349"/>
    <mergeCell ref="X62:X64"/>
    <mergeCell ref="X65:X67"/>
    <mergeCell ref="X68:X70"/>
    <mergeCell ref="X71:X73"/>
    <mergeCell ref="X74:X76"/>
    <mergeCell ref="X77:X79"/>
    <mergeCell ref="X80:X82"/>
    <mergeCell ref="Y62:Y64"/>
    <mergeCell ref="Y65:Y67"/>
    <mergeCell ref="Y68:Y70"/>
    <mergeCell ref="Y71:Y73"/>
    <mergeCell ref="Y74:Y76"/>
    <mergeCell ref="Y77:Y79"/>
    <mergeCell ref="Y80:Y82"/>
    <mergeCell ref="X89:X91"/>
    <mergeCell ref="Y89:Y91"/>
    <mergeCell ref="X83:X85"/>
    <mergeCell ref="X86:X88"/>
    <mergeCell ref="Y83:Y85"/>
    <mergeCell ref="Y86:Y88"/>
    <mergeCell ref="AD65:AD67"/>
    <mergeCell ref="I92:I94"/>
    <mergeCell ref="J92:J94"/>
    <mergeCell ref="K92:K94"/>
    <mergeCell ref="L92:L94"/>
    <mergeCell ref="D92:D94"/>
    <mergeCell ref="E92:E94"/>
    <mergeCell ref="AQ80:AQ82"/>
    <mergeCell ref="AQ56:AQ58"/>
    <mergeCell ref="AQ59:AQ61"/>
    <mergeCell ref="AQ62:AQ64"/>
    <mergeCell ref="AQ65:AQ67"/>
    <mergeCell ref="AQ68:AQ70"/>
    <mergeCell ref="AQ71:AQ73"/>
    <mergeCell ref="AQ74:AQ76"/>
    <mergeCell ref="AQ77:AQ79"/>
    <mergeCell ref="AQ83:AQ85"/>
    <mergeCell ref="AM83:AM85"/>
    <mergeCell ref="AO83:AO85"/>
    <mergeCell ref="AP83:AP85"/>
    <mergeCell ref="AM86:AM88"/>
    <mergeCell ref="AO86:AO88"/>
    <mergeCell ref="AP86:AP88"/>
    <mergeCell ref="AQ86:AQ88"/>
    <mergeCell ref="AO89:AO91"/>
    <mergeCell ref="A95:F95"/>
    <mergeCell ref="AK92:AK94"/>
    <mergeCell ref="AL92:AL94"/>
    <mergeCell ref="AM92:AM94"/>
    <mergeCell ref="AN92:AN94"/>
    <mergeCell ref="AO92:AO94"/>
    <mergeCell ref="AP92:AP94"/>
    <mergeCell ref="P92:P94"/>
    <mergeCell ref="Q92:Q94"/>
    <mergeCell ref="T92:T94"/>
    <mergeCell ref="AD92:AD94"/>
    <mergeCell ref="AF92:AF94"/>
    <mergeCell ref="AG92:AG94"/>
    <mergeCell ref="AH92:AH94"/>
    <mergeCell ref="AI92:AI94"/>
    <mergeCell ref="AJ92:AJ94"/>
    <mergeCell ref="M92:M94"/>
    <mergeCell ref="N92:N94"/>
    <mergeCell ref="O92:O94"/>
    <mergeCell ref="X92:X94"/>
    <mergeCell ref="Y92:Y94"/>
    <mergeCell ref="A92:A94"/>
    <mergeCell ref="B92:B94"/>
    <mergeCell ref="C92:C94"/>
  </mergeCells>
  <phoneticPr fontId="3" type="noConversion"/>
  <conditionalFormatting sqref="R16 U16:W16 R18:R19 R34 U34:W34 R40 R42:R43 U42:W43 R46 U46:W46 R50:R91 V50:W91">
    <cfRule type="containsText" dxfId="388" priority="699" stopIfTrue="1" operator="containsText" text="3">
      <formula>NOT(ISERROR(SEARCH("3",R16)))</formula>
    </cfRule>
    <cfRule type="containsText" dxfId="387" priority="700" stopIfTrue="1" operator="containsText" text="3">
      <formula>NOT(ISERROR(SEARCH("3",R16)))</formula>
    </cfRule>
    <cfRule type="containsText" dxfId="386" priority="703" stopIfTrue="1" operator="containsText" text="1">
      <formula>NOT(ISERROR(SEARCH("1",R16)))</formula>
    </cfRule>
  </conditionalFormatting>
  <conditionalFormatting sqref="M8:N8 N11 N14 N17 N20 N23 N26 N29 N32 N35 N38 N41 N44 N47 N50 N53 N56 N59 N62 N65 N68 N71 N74 N77 N80 N83 N86 N89 M9:M91">
    <cfRule type="containsText" dxfId="385" priority="655" operator="containsText" text="MEDIA">
      <formula>NOT(ISERROR(SEARCH("MEDIA",M8)))</formula>
    </cfRule>
    <cfRule type="containsText" dxfId="384" priority="656" operator="containsText" text="ALTA">
      <formula>NOT(ISERROR(SEARCH("ALTA",M8)))</formula>
    </cfRule>
    <cfRule type="containsText" dxfId="383" priority="657" operator="containsText" text="BAJA">
      <formula>NOT(ISERROR(SEARCH("BAJA",M8)))</formula>
    </cfRule>
  </conditionalFormatting>
  <conditionalFormatting sqref="O8:P8 P11 P14 P17 P20 P23 P26 P29 P32 P35 P38 P41 P44 P47 P50 P53 P56 P59 P62 P65 P68 P71 P74 P77 P80 P83 P86 P89 O9:O91">
    <cfRule type="containsText" dxfId="382" priority="652" operator="containsText" text="MEDIO">
      <formula>NOT(ISERROR(SEARCH("MEDIO",O8)))</formula>
    </cfRule>
    <cfRule type="containsText" dxfId="381" priority="653" operator="containsText" text="ALTO">
      <formula>NOT(ISERROR(SEARCH("ALTO",O8)))</formula>
    </cfRule>
    <cfRule type="containsText" dxfId="380" priority="654" operator="containsText" text="BAJO">
      <formula>NOT(ISERROR(SEARCH("BAJO",O8)))</formula>
    </cfRule>
  </conditionalFormatting>
  <conditionalFormatting sqref="R16 R18:R19 R34 R40 R42:R43 R46 R50:R91">
    <cfRule type="cellIs" dxfId="379" priority="643" operator="between">
      <formula>2</formula>
      <formula>3</formula>
    </cfRule>
  </conditionalFormatting>
  <conditionalFormatting sqref="Q8:Q91">
    <cfRule type="cellIs" dxfId="378" priority="626" operator="lessThanOrEqual">
      <formula>3</formula>
    </cfRule>
    <cfRule type="cellIs" dxfId="377" priority="627" stopIfTrue="1" operator="between">
      <formula>4</formula>
      <formula>9</formula>
    </cfRule>
    <cfRule type="cellIs" dxfId="376" priority="628" operator="greaterThanOrEqual">
      <formula>10</formula>
    </cfRule>
  </conditionalFormatting>
  <conditionalFormatting sqref="X8:X91">
    <cfRule type="cellIs" dxfId="375" priority="623" operator="lessThanOrEqual">
      <formula>3</formula>
    </cfRule>
    <cfRule type="cellIs" dxfId="374" priority="624" stopIfTrue="1" operator="between">
      <formula>4</formula>
      <formula>18</formula>
    </cfRule>
    <cfRule type="cellIs" dxfId="373" priority="625" operator="greaterThanOrEqual">
      <formula>19</formula>
    </cfRule>
  </conditionalFormatting>
  <conditionalFormatting sqref="Y8:Y91">
    <cfRule type="cellIs" dxfId="372" priority="620" operator="equal">
      <formula>"LEVE"</formula>
    </cfRule>
    <cfRule type="cellIs" dxfId="371" priority="621" operator="equal">
      <formula>"MODERADO"</formula>
    </cfRule>
    <cfRule type="cellIs" dxfId="370" priority="622" operator="equal">
      <formula>"GRAVE"</formula>
    </cfRule>
  </conditionalFormatting>
  <conditionalFormatting sqref="M8:M91">
    <cfRule type="cellIs" dxfId="369" priority="618" operator="equal">
      <formula>"MEDIO BAJA"</formula>
    </cfRule>
    <cfRule type="cellIs" dxfId="368" priority="619" operator="equal">
      <formula>"MEDIO ALTA"</formula>
    </cfRule>
  </conditionalFormatting>
  <conditionalFormatting sqref="O8:O91">
    <cfRule type="cellIs" dxfId="367" priority="616" operator="equal">
      <formula>"MEDIO ALTO"</formula>
    </cfRule>
    <cfRule type="cellIs" dxfId="366" priority="617" operator="equal">
      <formula>"MEDIO BAJO"</formula>
    </cfRule>
  </conditionalFormatting>
  <conditionalFormatting sqref="R8:R10 V8:W10">
    <cfRule type="containsText" dxfId="365" priority="613" stopIfTrue="1" operator="containsText" text="3">
      <formula>NOT(ISERROR(SEARCH("3",R8)))</formula>
    </cfRule>
    <cfRule type="containsText" dxfId="364" priority="614" stopIfTrue="1" operator="containsText" text="3">
      <formula>NOT(ISERROR(SEARCH("3",R8)))</formula>
    </cfRule>
    <cfRule type="containsText" dxfId="363" priority="615" stopIfTrue="1" operator="containsText" text="1">
      <formula>NOT(ISERROR(SEARCH("1",R8)))</formula>
    </cfRule>
  </conditionalFormatting>
  <conditionalFormatting sqref="R8:R10">
    <cfRule type="cellIs" dxfId="362" priority="612" operator="between">
      <formula>2</formula>
      <formula>3</formula>
    </cfRule>
  </conditionalFormatting>
  <conditionalFormatting sqref="R11:R13">
    <cfRule type="containsText" dxfId="361" priority="594" stopIfTrue="1" operator="containsText" text="3">
      <formula>NOT(ISERROR(SEARCH("3",R11)))</formula>
    </cfRule>
    <cfRule type="containsText" dxfId="360" priority="595" stopIfTrue="1" operator="containsText" text="3">
      <formula>NOT(ISERROR(SEARCH("3",R11)))</formula>
    </cfRule>
    <cfRule type="containsText" dxfId="359" priority="596" stopIfTrue="1" operator="containsText" text="1">
      <formula>NOT(ISERROR(SEARCH("1",R11)))</formula>
    </cfRule>
  </conditionalFormatting>
  <conditionalFormatting sqref="R11:R13">
    <cfRule type="cellIs" dxfId="358" priority="593" operator="between">
      <formula>2</formula>
      <formula>3</formula>
    </cfRule>
  </conditionalFormatting>
  <conditionalFormatting sqref="V11:W13">
    <cfRule type="containsText" dxfId="357" priority="590" stopIfTrue="1" operator="containsText" text="3">
      <formula>NOT(ISERROR(SEARCH("3",V11)))</formula>
    </cfRule>
    <cfRule type="containsText" dxfId="356" priority="591" stopIfTrue="1" operator="containsText" text="3">
      <formula>NOT(ISERROR(SEARCH("3",V11)))</formula>
    </cfRule>
    <cfRule type="containsText" dxfId="355" priority="592" stopIfTrue="1" operator="containsText" text="1">
      <formula>NOT(ISERROR(SEARCH("1",V11)))</formula>
    </cfRule>
  </conditionalFormatting>
  <conditionalFormatting sqref="R14:R15">
    <cfRule type="containsText" dxfId="354" priority="580" stopIfTrue="1" operator="containsText" text="3">
      <formula>NOT(ISERROR(SEARCH("3",R14)))</formula>
    </cfRule>
    <cfRule type="containsText" dxfId="353" priority="581" stopIfTrue="1" operator="containsText" text="3">
      <formula>NOT(ISERROR(SEARCH("3",R14)))</formula>
    </cfRule>
    <cfRule type="containsText" dxfId="352" priority="582" stopIfTrue="1" operator="containsText" text="1">
      <formula>NOT(ISERROR(SEARCH("1",R14)))</formula>
    </cfRule>
  </conditionalFormatting>
  <conditionalFormatting sqref="R14:R15">
    <cfRule type="cellIs" dxfId="351" priority="579" operator="between">
      <formula>2</formula>
      <formula>3</formula>
    </cfRule>
  </conditionalFormatting>
  <conditionalFormatting sqref="V14:W15">
    <cfRule type="containsText" dxfId="350" priority="576" stopIfTrue="1" operator="containsText" text="3">
      <formula>NOT(ISERROR(SEARCH("3",V14)))</formula>
    </cfRule>
    <cfRule type="containsText" dxfId="349" priority="577" stopIfTrue="1" operator="containsText" text="3">
      <formula>NOT(ISERROR(SEARCH("3",V14)))</formula>
    </cfRule>
    <cfRule type="containsText" dxfId="348" priority="578" stopIfTrue="1" operator="containsText" text="1">
      <formula>NOT(ISERROR(SEARCH("1",V14)))</formula>
    </cfRule>
  </conditionalFormatting>
  <conditionalFormatting sqref="R17">
    <cfRule type="containsText" dxfId="347" priority="549" stopIfTrue="1" operator="containsText" text="3">
      <formula>NOT(ISERROR(SEARCH("3",R17)))</formula>
    </cfRule>
    <cfRule type="containsText" dxfId="346" priority="550" stopIfTrue="1" operator="containsText" text="3">
      <formula>NOT(ISERROR(SEARCH("3",R17)))</formula>
    </cfRule>
    <cfRule type="containsText" dxfId="345" priority="551" stopIfTrue="1" operator="containsText" text="1">
      <formula>NOT(ISERROR(SEARCH("1",R17)))</formula>
    </cfRule>
  </conditionalFormatting>
  <conditionalFormatting sqref="R17">
    <cfRule type="cellIs" dxfId="344" priority="548" operator="between">
      <formula>2</formula>
      <formula>3</formula>
    </cfRule>
  </conditionalFormatting>
  <conditionalFormatting sqref="V19:W19">
    <cfRule type="containsText" dxfId="343" priority="545" stopIfTrue="1" operator="containsText" text="3">
      <formula>NOT(ISERROR(SEARCH("3",V19)))</formula>
    </cfRule>
    <cfRule type="containsText" dxfId="342" priority="546" stopIfTrue="1" operator="containsText" text="3">
      <formula>NOT(ISERROR(SEARCH("3",V19)))</formula>
    </cfRule>
    <cfRule type="containsText" dxfId="341" priority="547" stopIfTrue="1" operator="containsText" text="1">
      <formula>NOT(ISERROR(SEARCH("1",V19)))</formula>
    </cfRule>
  </conditionalFormatting>
  <conditionalFormatting sqref="V17:W18">
    <cfRule type="containsText" dxfId="340" priority="542" stopIfTrue="1" operator="containsText" text="3">
      <formula>NOT(ISERROR(SEARCH("3",V17)))</formula>
    </cfRule>
    <cfRule type="containsText" dxfId="339" priority="543" stopIfTrue="1" operator="containsText" text="3">
      <formula>NOT(ISERROR(SEARCH("3",V17)))</formula>
    </cfRule>
    <cfRule type="containsText" dxfId="338" priority="544" stopIfTrue="1" operator="containsText" text="1">
      <formula>NOT(ISERROR(SEARCH("1",V17)))</formula>
    </cfRule>
  </conditionalFormatting>
  <conditionalFormatting sqref="U18">
    <cfRule type="containsText" dxfId="337" priority="539" stopIfTrue="1" operator="containsText" text="3">
      <formula>NOT(ISERROR(SEARCH("3",U18)))</formula>
    </cfRule>
    <cfRule type="containsText" dxfId="336" priority="540" stopIfTrue="1" operator="containsText" text="3">
      <formula>NOT(ISERROR(SEARCH("3",U18)))</formula>
    </cfRule>
    <cfRule type="containsText" dxfId="335" priority="541" stopIfTrue="1" operator="containsText" text="1">
      <formula>NOT(ISERROR(SEARCH("1",U18)))</formula>
    </cfRule>
  </conditionalFormatting>
  <conditionalFormatting sqref="U17">
    <cfRule type="containsText" dxfId="334" priority="536" stopIfTrue="1" operator="containsText" text="3">
      <formula>NOT(ISERROR(SEARCH("3",U17)))</formula>
    </cfRule>
    <cfRule type="containsText" dxfId="333" priority="537" stopIfTrue="1" operator="containsText" text="3">
      <formula>NOT(ISERROR(SEARCH("3",U17)))</formula>
    </cfRule>
    <cfRule type="containsText" dxfId="332" priority="538" stopIfTrue="1" operator="containsText" text="1">
      <formula>NOT(ISERROR(SEARCH("1",U17)))</formula>
    </cfRule>
  </conditionalFormatting>
  <conditionalFormatting sqref="R20:R22">
    <cfRule type="containsText" dxfId="331" priority="530" stopIfTrue="1" operator="containsText" text="3">
      <formula>NOT(ISERROR(SEARCH("3",R20)))</formula>
    </cfRule>
    <cfRule type="containsText" dxfId="330" priority="531" stopIfTrue="1" operator="containsText" text="3">
      <formula>NOT(ISERROR(SEARCH("3",R20)))</formula>
    </cfRule>
    <cfRule type="containsText" dxfId="329" priority="532" stopIfTrue="1" operator="containsText" text="1">
      <formula>NOT(ISERROR(SEARCH("1",R20)))</formula>
    </cfRule>
  </conditionalFormatting>
  <conditionalFormatting sqref="R20:R22">
    <cfRule type="cellIs" dxfId="328" priority="529" operator="between">
      <formula>2</formula>
      <formula>3</formula>
    </cfRule>
  </conditionalFormatting>
  <conditionalFormatting sqref="V20:W22">
    <cfRule type="containsText" dxfId="327" priority="526" stopIfTrue="1" operator="containsText" text="3">
      <formula>NOT(ISERROR(SEARCH("3",V20)))</formula>
    </cfRule>
    <cfRule type="containsText" dxfId="326" priority="527" stopIfTrue="1" operator="containsText" text="3">
      <formula>NOT(ISERROR(SEARCH("3",V20)))</formula>
    </cfRule>
    <cfRule type="containsText" dxfId="325" priority="528" stopIfTrue="1" operator="containsText" text="1">
      <formula>NOT(ISERROR(SEARCH("1",V20)))</formula>
    </cfRule>
  </conditionalFormatting>
  <conditionalFormatting sqref="R23:R25">
    <cfRule type="containsText" dxfId="324" priority="509" stopIfTrue="1" operator="containsText" text="3">
      <formula>NOT(ISERROR(SEARCH("3",R23)))</formula>
    </cfRule>
    <cfRule type="containsText" dxfId="323" priority="510" stopIfTrue="1" operator="containsText" text="3">
      <formula>NOT(ISERROR(SEARCH("3",R23)))</formula>
    </cfRule>
    <cfRule type="containsText" dxfId="322" priority="511" stopIfTrue="1" operator="containsText" text="1">
      <formula>NOT(ISERROR(SEARCH("1",R23)))</formula>
    </cfRule>
  </conditionalFormatting>
  <conditionalFormatting sqref="R23:R25">
    <cfRule type="cellIs" dxfId="321" priority="508" operator="between">
      <formula>2</formula>
      <formula>3</formula>
    </cfRule>
  </conditionalFormatting>
  <conditionalFormatting sqref="V23:W25">
    <cfRule type="containsText" dxfId="320" priority="505" stopIfTrue="1" operator="containsText" text="3">
      <formula>NOT(ISERROR(SEARCH("3",V23)))</formula>
    </cfRule>
    <cfRule type="containsText" dxfId="319" priority="506" stopIfTrue="1" operator="containsText" text="3">
      <formula>NOT(ISERROR(SEARCH("3",V23)))</formula>
    </cfRule>
    <cfRule type="containsText" dxfId="318" priority="507" stopIfTrue="1" operator="containsText" text="1">
      <formula>NOT(ISERROR(SEARCH("1",V23)))</formula>
    </cfRule>
  </conditionalFormatting>
  <conditionalFormatting sqref="R26:R28">
    <cfRule type="containsText" dxfId="317" priority="502" stopIfTrue="1" operator="containsText" text="3">
      <formula>NOT(ISERROR(SEARCH("3",R26)))</formula>
    </cfRule>
    <cfRule type="containsText" dxfId="316" priority="503" stopIfTrue="1" operator="containsText" text="3">
      <formula>NOT(ISERROR(SEARCH("3",R26)))</formula>
    </cfRule>
    <cfRule type="containsText" dxfId="315" priority="504" stopIfTrue="1" operator="containsText" text="1">
      <formula>NOT(ISERROR(SEARCH("1",R26)))</formula>
    </cfRule>
  </conditionalFormatting>
  <conditionalFormatting sqref="R26:R28">
    <cfRule type="cellIs" dxfId="314" priority="501" operator="between">
      <formula>2</formula>
      <formula>3</formula>
    </cfRule>
  </conditionalFormatting>
  <conditionalFormatting sqref="V26:W28">
    <cfRule type="containsText" dxfId="313" priority="498" stopIfTrue="1" operator="containsText" text="3">
      <formula>NOT(ISERROR(SEARCH("3",V26)))</formula>
    </cfRule>
    <cfRule type="containsText" dxfId="312" priority="499" stopIfTrue="1" operator="containsText" text="3">
      <formula>NOT(ISERROR(SEARCH("3",V26)))</formula>
    </cfRule>
    <cfRule type="containsText" dxfId="311" priority="500" stopIfTrue="1" operator="containsText" text="1">
      <formula>NOT(ISERROR(SEARCH("1",V26)))</formula>
    </cfRule>
  </conditionalFormatting>
  <conditionalFormatting sqref="R29:R31">
    <cfRule type="containsText" dxfId="310" priority="495" stopIfTrue="1" operator="containsText" text="3">
      <formula>NOT(ISERROR(SEARCH("3",R29)))</formula>
    </cfRule>
    <cfRule type="containsText" dxfId="309" priority="496" stopIfTrue="1" operator="containsText" text="3">
      <formula>NOT(ISERROR(SEARCH("3",R29)))</formula>
    </cfRule>
    <cfRule type="containsText" dxfId="308" priority="497" stopIfTrue="1" operator="containsText" text="1">
      <formula>NOT(ISERROR(SEARCH("1",R29)))</formula>
    </cfRule>
  </conditionalFormatting>
  <conditionalFormatting sqref="R29:R31">
    <cfRule type="cellIs" dxfId="307" priority="494" operator="between">
      <formula>2</formula>
      <formula>3</formula>
    </cfRule>
  </conditionalFormatting>
  <conditionalFormatting sqref="V29:W31">
    <cfRule type="containsText" dxfId="306" priority="491" stopIfTrue="1" operator="containsText" text="3">
      <formula>NOT(ISERROR(SEARCH("3",V29)))</formula>
    </cfRule>
    <cfRule type="containsText" dxfId="305" priority="492" stopIfTrue="1" operator="containsText" text="3">
      <formula>NOT(ISERROR(SEARCH("3",V29)))</formula>
    </cfRule>
    <cfRule type="containsText" dxfId="304" priority="493" stopIfTrue="1" operator="containsText" text="1">
      <formula>NOT(ISERROR(SEARCH("1",V29)))</formula>
    </cfRule>
  </conditionalFormatting>
  <conditionalFormatting sqref="R32:R33">
    <cfRule type="containsText" dxfId="303" priority="488" stopIfTrue="1" operator="containsText" text="3">
      <formula>NOT(ISERROR(SEARCH("3",R32)))</formula>
    </cfRule>
    <cfRule type="containsText" dxfId="302" priority="489" stopIfTrue="1" operator="containsText" text="3">
      <formula>NOT(ISERROR(SEARCH("3",R32)))</formula>
    </cfRule>
    <cfRule type="containsText" dxfId="301" priority="490" stopIfTrue="1" operator="containsText" text="1">
      <formula>NOT(ISERROR(SEARCH("1",R32)))</formula>
    </cfRule>
  </conditionalFormatting>
  <conditionalFormatting sqref="R32:R33">
    <cfRule type="cellIs" dxfId="300" priority="487" operator="between">
      <formula>2</formula>
      <formula>3</formula>
    </cfRule>
  </conditionalFormatting>
  <conditionalFormatting sqref="V32:W33">
    <cfRule type="containsText" dxfId="299" priority="484" stopIfTrue="1" operator="containsText" text="3">
      <formula>NOT(ISERROR(SEARCH("3",V32)))</formula>
    </cfRule>
    <cfRule type="containsText" dxfId="298" priority="485" stopIfTrue="1" operator="containsText" text="3">
      <formula>NOT(ISERROR(SEARCH("3",V32)))</formula>
    </cfRule>
    <cfRule type="containsText" dxfId="297" priority="486" stopIfTrue="1" operator="containsText" text="1">
      <formula>NOT(ISERROR(SEARCH("1",V32)))</formula>
    </cfRule>
  </conditionalFormatting>
  <conditionalFormatting sqref="R35:R37">
    <cfRule type="containsText" dxfId="296" priority="481" stopIfTrue="1" operator="containsText" text="3">
      <formula>NOT(ISERROR(SEARCH("3",R35)))</formula>
    </cfRule>
    <cfRule type="containsText" dxfId="295" priority="482" stopIfTrue="1" operator="containsText" text="3">
      <formula>NOT(ISERROR(SEARCH("3",R35)))</formula>
    </cfRule>
    <cfRule type="containsText" dxfId="294" priority="483" stopIfTrue="1" operator="containsText" text="1">
      <formula>NOT(ISERROR(SEARCH("1",R35)))</formula>
    </cfRule>
  </conditionalFormatting>
  <conditionalFormatting sqref="R35:R37">
    <cfRule type="cellIs" dxfId="293" priority="480" operator="between">
      <formula>2</formula>
      <formula>3</formula>
    </cfRule>
  </conditionalFormatting>
  <conditionalFormatting sqref="V35:W37">
    <cfRule type="containsText" dxfId="292" priority="477" stopIfTrue="1" operator="containsText" text="3">
      <formula>NOT(ISERROR(SEARCH("3",V35)))</formula>
    </cfRule>
    <cfRule type="containsText" dxfId="291" priority="478" stopIfTrue="1" operator="containsText" text="3">
      <formula>NOT(ISERROR(SEARCH("3",V35)))</formula>
    </cfRule>
    <cfRule type="containsText" dxfId="290" priority="479" stopIfTrue="1" operator="containsText" text="1">
      <formula>NOT(ISERROR(SEARCH("1",V35)))</formula>
    </cfRule>
  </conditionalFormatting>
  <conditionalFormatting sqref="R38:R39">
    <cfRule type="containsText" dxfId="289" priority="467" stopIfTrue="1" operator="containsText" text="3">
      <formula>NOT(ISERROR(SEARCH("3",R38)))</formula>
    </cfRule>
    <cfRule type="containsText" dxfId="288" priority="468" stopIfTrue="1" operator="containsText" text="3">
      <formula>NOT(ISERROR(SEARCH("3",R38)))</formula>
    </cfRule>
    <cfRule type="containsText" dxfId="287" priority="469" stopIfTrue="1" operator="containsText" text="1">
      <formula>NOT(ISERROR(SEARCH("1",R38)))</formula>
    </cfRule>
  </conditionalFormatting>
  <conditionalFormatting sqref="R38:R39">
    <cfRule type="cellIs" dxfId="286" priority="466" operator="between">
      <formula>2</formula>
      <formula>3</formula>
    </cfRule>
  </conditionalFormatting>
  <conditionalFormatting sqref="V40:W40">
    <cfRule type="containsText" dxfId="285" priority="463" stopIfTrue="1" operator="containsText" text="3">
      <formula>NOT(ISERROR(SEARCH("3",V40)))</formula>
    </cfRule>
    <cfRule type="containsText" dxfId="284" priority="464" stopIfTrue="1" operator="containsText" text="3">
      <formula>NOT(ISERROR(SEARCH("3",V40)))</formula>
    </cfRule>
    <cfRule type="containsText" dxfId="283" priority="465" stopIfTrue="1" operator="containsText" text="1">
      <formula>NOT(ISERROR(SEARCH("1",V40)))</formula>
    </cfRule>
  </conditionalFormatting>
  <conditionalFormatting sqref="V38:W39">
    <cfRule type="containsText" dxfId="282" priority="460" stopIfTrue="1" operator="containsText" text="3">
      <formula>NOT(ISERROR(SEARCH("3",V38)))</formula>
    </cfRule>
    <cfRule type="containsText" dxfId="281" priority="461" stopIfTrue="1" operator="containsText" text="3">
      <formula>NOT(ISERROR(SEARCH("3",V38)))</formula>
    </cfRule>
    <cfRule type="containsText" dxfId="280" priority="462" stopIfTrue="1" operator="containsText" text="1">
      <formula>NOT(ISERROR(SEARCH("1",V38)))</formula>
    </cfRule>
  </conditionalFormatting>
  <conditionalFormatting sqref="R41">
    <cfRule type="containsText" dxfId="279" priority="443" stopIfTrue="1" operator="containsText" text="3">
      <formula>NOT(ISERROR(SEARCH("3",R41)))</formula>
    </cfRule>
    <cfRule type="containsText" dxfId="278" priority="444" stopIfTrue="1" operator="containsText" text="3">
      <formula>NOT(ISERROR(SEARCH("3",R41)))</formula>
    </cfRule>
    <cfRule type="containsText" dxfId="277" priority="445" stopIfTrue="1" operator="containsText" text="1">
      <formula>NOT(ISERROR(SEARCH("1",R41)))</formula>
    </cfRule>
  </conditionalFormatting>
  <conditionalFormatting sqref="R41">
    <cfRule type="cellIs" dxfId="276" priority="442" operator="between">
      <formula>2</formula>
      <formula>3</formula>
    </cfRule>
  </conditionalFormatting>
  <conditionalFormatting sqref="V41:W41">
    <cfRule type="containsText" dxfId="275" priority="439" stopIfTrue="1" operator="containsText" text="3">
      <formula>NOT(ISERROR(SEARCH("3",V41)))</formula>
    </cfRule>
    <cfRule type="containsText" dxfId="274" priority="440" stopIfTrue="1" operator="containsText" text="3">
      <formula>NOT(ISERROR(SEARCH("3",V41)))</formula>
    </cfRule>
    <cfRule type="containsText" dxfId="273" priority="441" stopIfTrue="1" operator="containsText" text="1">
      <formula>NOT(ISERROR(SEARCH("1",V41)))</formula>
    </cfRule>
  </conditionalFormatting>
  <conditionalFormatting sqref="R44:R45">
    <cfRule type="containsText" dxfId="272" priority="415" stopIfTrue="1" operator="containsText" text="3">
      <formula>NOT(ISERROR(SEARCH("3",R44)))</formula>
    </cfRule>
    <cfRule type="containsText" dxfId="271" priority="416" stopIfTrue="1" operator="containsText" text="3">
      <formula>NOT(ISERROR(SEARCH("3",R44)))</formula>
    </cfRule>
    <cfRule type="containsText" dxfId="270" priority="417" stopIfTrue="1" operator="containsText" text="1">
      <formula>NOT(ISERROR(SEARCH("1",R44)))</formula>
    </cfRule>
  </conditionalFormatting>
  <conditionalFormatting sqref="R44:R45">
    <cfRule type="cellIs" dxfId="269" priority="414" operator="between">
      <formula>2</formula>
      <formula>3</formula>
    </cfRule>
  </conditionalFormatting>
  <conditionalFormatting sqref="V44:W45">
    <cfRule type="containsText" dxfId="268" priority="411" stopIfTrue="1" operator="containsText" text="3">
      <formula>NOT(ISERROR(SEARCH("3",V44)))</formula>
    </cfRule>
    <cfRule type="containsText" dxfId="267" priority="412" stopIfTrue="1" operator="containsText" text="3">
      <formula>NOT(ISERROR(SEARCH("3",V44)))</formula>
    </cfRule>
    <cfRule type="containsText" dxfId="266" priority="413" stopIfTrue="1" operator="containsText" text="1">
      <formula>NOT(ISERROR(SEARCH("1",V44)))</formula>
    </cfRule>
  </conditionalFormatting>
  <conditionalFormatting sqref="R47:R49">
    <cfRule type="containsText" dxfId="265" priority="401" stopIfTrue="1" operator="containsText" text="3">
      <formula>NOT(ISERROR(SEARCH("3",R47)))</formula>
    </cfRule>
    <cfRule type="containsText" dxfId="264" priority="402" stopIfTrue="1" operator="containsText" text="3">
      <formula>NOT(ISERROR(SEARCH("3",R47)))</formula>
    </cfRule>
    <cfRule type="containsText" dxfId="263" priority="403" stopIfTrue="1" operator="containsText" text="1">
      <formula>NOT(ISERROR(SEARCH("1",R47)))</formula>
    </cfRule>
  </conditionalFormatting>
  <conditionalFormatting sqref="R47:R49">
    <cfRule type="cellIs" dxfId="262" priority="400" operator="between">
      <formula>2</formula>
      <formula>3</formula>
    </cfRule>
  </conditionalFormatting>
  <conditionalFormatting sqref="V47:W49">
    <cfRule type="containsText" dxfId="261" priority="397" stopIfTrue="1" operator="containsText" text="3">
      <formula>NOT(ISERROR(SEARCH("3",V47)))</formula>
    </cfRule>
    <cfRule type="containsText" dxfId="260" priority="398" stopIfTrue="1" operator="containsText" text="3">
      <formula>NOT(ISERROR(SEARCH("3",V47)))</formula>
    </cfRule>
    <cfRule type="containsText" dxfId="259" priority="399" stopIfTrue="1" operator="containsText" text="1">
      <formula>NOT(ISERROR(SEARCH("1",V47)))</formula>
    </cfRule>
  </conditionalFormatting>
  <conditionalFormatting sqref="U51 U91">
    <cfRule type="expression" dxfId="258" priority="294">
      <formula>R51="No_existen"</formula>
    </cfRule>
  </conditionalFormatting>
  <conditionalFormatting sqref="U51 U91">
    <cfRule type="expression" dxfId="257" priority="293">
      <formula>R51=""</formula>
    </cfRule>
  </conditionalFormatting>
  <conditionalFormatting sqref="AD50">
    <cfRule type="cellIs" dxfId="256" priority="288" operator="equal">
      <formula>"LEVE"</formula>
    </cfRule>
    <cfRule type="cellIs" dxfId="255" priority="289" operator="equal">
      <formula>"MODERADO"</formula>
    </cfRule>
    <cfRule type="cellIs" dxfId="254" priority="290" operator="equal">
      <formula>"GRAVE"</formula>
    </cfRule>
  </conditionalFormatting>
  <conditionalFormatting sqref="U50">
    <cfRule type="expression" dxfId="253" priority="296">
      <formula>R50="No_existen"</formula>
    </cfRule>
  </conditionalFormatting>
  <conditionalFormatting sqref="U50">
    <cfRule type="expression" dxfId="252" priority="295">
      <formula>R50=""</formula>
    </cfRule>
  </conditionalFormatting>
  <conditionalFormatting sqref="U52">
    <cfRule type="expression" dxfId="251" priority="292">
      <formula>R52="No_existen"</formula>
    </cfRule>
  </conditionalFormatting>
  <conditionalFormatting sqref="U52">
    <cfRule type="expression" dxfId="250" priority="291">
      <formula>R52=""</formula>
    </cfRule>
  </conditionalFormatting>
  <conditionalFormatting sqref="AA50">
    <cfRule type="expression" dxfId="249" priority="287">
      <formula>Z50="ASUMIR"</formula>
    </cfRule>
  </conditionalFormatting>
  <conditionalFormatting sqref="AA51">
    <cfRule type="expression" dxfId="248" priority="286">
      <formula>Z51="ASUMIR"</formula>
    </cfRule>
  </conditionalFormatting>
  <conditionalFormatting sqref="AC50">
    <cfRule type="expression" dxfId="247" priority="284">
      <formula>Z50&lt;&gt;"COMPARTIR"</formula>
    </cfRule>
    <cfRule type="expression" dxfId="246" priority="285">
      <formula>Z50="ASUMIR"</formula>
    </cfRule>
  </conditionalFormatting>
  <conditionalFormatting sqref="AB50:AB51">
    <cfRule type="expression" dxfId="245" priority="282">
      <formula>Z50="ASUMIR"</formula>
    </cfRule>
  </conditionalFormatting>
  <conditionalFormatting sqref="AD20">
    <cfRule type="cellIs" dxfId="244" priority="279" operator="equal">
      <formula>"LEVE"</formula>
    </cfRule>
    <cfRule type="cellIs" dxfId="243" priority="280" operator="equal">
      <formula>"MODERADO"</formula>
    </cfRule>
    <cfRule type="cellIs" dxfId="242" priority="281" operator="equal">
      <formula>"GRAVE"</formula>
    </cfRule>
  </conditionalFormatting>
  <conditionalFormatting sqref="U32">
    <cfRule type="expression" dxfId="241" priority="278">
      <formula>R32="No_existen"</formula>
    </cfRule>
  </conditionalFormatting>
  <conditionalFormatting sqref="U32">
    <cfRule type="expression" dxfId="240" priority="277">
      <formula>R32=""</formula>
    </cfRule>
  </conditionalFormatting>
  <conditionalFormatting sqref="U38">
    <cfRule type="expression" dxfId="239" priority="274">
      <formula>R38="No_existen"</formula>
    </cfRule>
  </conditionalFormatting>
  <conditionalFormatting sqref="U38">
    <cfRule type="expression" dxfId="238" priority="273">
      <formula>R38=""</formula>
    </cfRule>
  </conditionalFormatting>
  <conditionalFormatting sqref="U39">
    <cfRule type="expression" dxfId="237" priority="272">
      <formula>R39="No_existen"</formula>
    </cfRule>
  </conditionalFormatting>
  <conditionalFormatting sqref="U39">
    <cfRule type="expression" dxfId="236" priority="271">
      <formula>R39=""</formula>
    </cfRule>
  </conditionalFormatting>
  <conditionalFormatting sqref="AA38">
    <cfRule type="expression" dxfId="235" priority="270">
      <formula>Z38="ASUMIR"</formula>
    </cfRule>
  </conditionalFormatting>
  <conditionalFormatting sqref="AB38">
    <cfRule type="expression" dxfId="234" priority="269">
      <formula>Z38="ASUMIR"</formula>
    </cfRule>
  </conditionalFormatting>
  <conditionalFormatting sqref="AA39">
    <cfRule type="expression" dxfId="233" priority="268">
      <formula>Z39="ASUMIR"</formula>
    </cfRule>
  </conditionalFormatting>
  <conditionalFormatting sqref="AB39">
    <cfRule type="expression" dxfId="232" priority="267">
      <formula>Z39="ASUMIR"</formula>
    </cfRule>
  </conditionalFormatting>
  <conditionalFormatting sqref="AD38">
    <cfRule type="cellIs" dxfId="231" priority="264" operator="equal">
      <formula>"LEVE"</formula>
    </cfRule>
    <cfRule type="cellIs" dxfId="230" priority="265" operator="equal">
      <formula>"MODERADO"</formula>
    </cfRule>
    <cfRule type="cellIs" dxfId="229" priority="266" operator="equal">
      <formula>"GRAVE"</formula>
    </cfRule>
  </conditionalFormatting>
  <conditionalFormatting sqref="AA47">
    <cfRule type="expression" dxfId="228" priority="261">
      <formula>Z47="ASUMIR"</formula>
    </cfRule>
  </conditionalFormatting>
  <conditionalFormatting sqref="AA48">
    <cfRule type="expression" dxfId="227" priority="260">
      <formula>Z48="ASUMIR"</formula>
    </cfRule>
  </conditionalFormatting>
  <conditionalFormatting sqref="AB47">
    <cfRule type="expression" dxfId="226" priority="259">
      <formula>Z47="ASUMIR"</formula>
    </cfRule>
  </conditionalFormatting>
  <conditionalFormatting sqref="AB48">
    <cfRule type="expression" dxfId="225" priority="258">
      <formula>Z48="ASUMIR"</formula>
    </cfRule>
  </conditionalFormatting>
  <conditionalFormatting sqref="AD47">
    <cfRule type="cellIs" dxfId="224" priority="255" operator="equal">
      <formula>"LEVE"</formula>
    </cfRule>
    <cfRule type="cellIs" dxfId="223" priority="256" operator="equal">
      <formula>"MODERADO"</formula>
    </cfRule>
    <cfRule type="cellIs" dxfId="222" priority="257" operator="equal">
      <formula>"GRAVE"</formula>
    </cfRule>
  </conditionalFormatting>
  <conditionalFormatting sqref="AB53">
    <cfRule type="expression" dxfId="221" priority="254">
      <formula>Z53="ASUMIR"</formula>
    </cfRule>
  </conditionalFormatting>
  <conditionalFormatting sqref="AB54">
    <cfRule type="expression" dxfId="220" priority="253">
      <formula>Z54="ASUMIR"</formula>
    </cfRule>
  </conditionalFormatting>
  <conditionalFormatting sqref="AB55">
    <cfRule type="expression" dxfId="219" priority="252">
      <formula>Z55="ASUMIR"</formula>
    </cfRule>
  </conditionalFormatting>
  <conditionalFormatting sqref="AD53">
    <cfRule type="cellIs" dxfId="218" priority="249" operator="equal">
      <formula>"LEVE"</formula>
    </cfRule>
    <cfRule type="cellIs" dxfId="217" priority="250" operator="equal">
      <formula>"MODERADO"</formula>
    </cfRule>
    <cfRule type="cellIs" dxfId="216" priority="251" operator="equal">
      <formula>"GRAVE"</formula>
    </cfRule>
  </conditionalFormatting>
  <conditionalFormatting sqref="U56">
    <cfRule type="expression" dxfId="215" priority="235">
      <formula>R56="No_existen"</formula>
    </cfRule>
  </conditionalFormatting>
  <conditionalFormatting sqref="U57">
    <cfRule type="expression" dxfId="214" priority="234">
      <formula>R57="No_existen"</formula>
    </cfRule>
  </conditionalFormatting>
  <conditionalFormatting sqref="U57">
    <cfRule type="expression" dxfId="213" priority="233">
      <formula>R57=""</formula>
    </cfRule>
  </conditionalFormatting>
  <conditionalFormatting sqref="U58">
    <cfRule type="expression" dxfId="212" priority="232">
      <formula>R58="No_existen"</formula>
    </cfRule>
  </conditionalFormatting>
  <conditionalFormatting sqref="U58">
    <cfRule type="expression" dxfId="211" priority="231">
      <formula>R58=""</formula>
    </cfRule>
  </conditionalFormatting>
  <conditionalFormatting sqref="AD56">
    <cfRule type="cellIs" dxfId="210" priority="228" operator="equal">
      <formula>"LEVE"</formula>
    </cfRule>
    <cfRule type="cellIs" dxfId="209" priority="229" operator="equal">
      <formula>"MODERADO"</formula>
    </cfRule>
    <cfRule type="cellIs" dxfId="208" priority="230" operator="equal">
      <formula>"GRAVE"</formula>
    </cfRule>
  </conditionalFormatting>
  <conditionalFormatting sqref="AA56">
    <cfRule type="expression" dxfId="207" priority="227">
      <formula>Z56="ASUMIR"</formula>
    </cfRule>
  </conditionalFormatting>
  <conditionalFormatting sqref="AB56">
    <cfRule type="expression" dxfId="206" priority="226">
      <formula>Z56="ASUMIR"</formula>
    </cfRule>
  </conditionalFormatting>
  <conditionalFormatting sqref="U59">
    <cfRule type="expression" dxfId="205" priority="225">
      <formula>R59="No_existen"</formula>
    </cfRule>
  </conditionalFormatting>
  <conditionalFormatting sqref="U60">
    <cfRule type="expression" dxfId="204" priority="224">
      <formula>R60="No_existen"</formula>
    </cfRule>
  </conditionalFormatting>
  <conditionalFormatting sqref="U60">
    <cfRule type="expression" dxfId="203" priority="223">
      <formula>R60=""</formula>
    </cfRule>
  </conditionalFormatting>
  <conditionalFormatting sqref="U61">
    <cfRule type="expression" dxfId="202" priority="222">
      <formula>R61="No_existen"</formula>
    </cfRule>
  </conditionalFormatting>
  <conditionalFormatting sqref="U61">
    <cfRule type="expression" dxfId="201" priority="221">
      <formula>R61=""</formula>
    </cfRule>
  </conditionalFormatting>
  <conditionalFormatting sqref="AD59">
    <cfRule type="cellIs" dxfId="200" priority="218" operator="equal">
      <formula>"LEVE"</formula>
    </cfRule>
    <cfRule type="cellIs" dxfId="199" priority="219" operator="equal">
      <formula>"MODERADO"</formula>
    </cfRule>
    <cfRule type="cellIs" dxfId="198" priority="220" operator="equal">
      <formula>"GRAVE"</formula>
    </cfRule>
  </conditionalFormatting>
  <conditionalFormatting sqref="AA59">
    <cfRule type="expression" dxfId="197" priority="217">
      <formula>Z59="ASUMIR"</formula>
    </cfRule>
  </conditionalFormatting>
  <conditionalFormatting sqref="AA60">
    <cfRule type="expression" dxfId="196" priority="216">
      <formula>Z60="ASUMIR"</formula>
    </cfRule>
  </conditionalFormatting>
  <conditionalFormatting sqref="AB59">
    <cfRule type="expression" dxfId="195" priority="215">
      <formula>Z59="ASUMIR"</formula>
    </cfRule>
  </conditionalFormatting>
  <conditionalFormatting sqref="AB60">
    <cfRule type="expression" dxfId="194" priority="214">
      <formula>Z60="ASUMIR"</formula>
    </cfRule>
  </conditionalFormatting>
  <conditionalFormatting sqref="AC59">
    <cfRule type="expression" dxfId="193" priority="212">
      <formula>Z59&lt;&gt;"COMPARTIR"</formula>
    </cfRule>
    <cfRule type="expression" dxfId="192" priority="213">
      <formula>Z59="ASUMIR"</formula>
    </cfRule>
  </conditionalFormatting>
  <conditionalFormatting sqref="AC60">
    <cfRule type="expression" dxfId="191" priority="210">
      <formula>Z60&lt;&gt;"COMPARTIR"</formula>
    </cfRule>
    <cfRule type="expression" dxfId="190" priority="211">
      <formula>Z60="ASUMIR"</formula>
    </cfRule>
  </conditionalFormatting>
  <conditionalFormatting sqref="U62">
    <cfRule type="expression" dxfId="189" priority="196">
      <formula>R62="No_existen"</formula>
    </cfRule>
  </conditionalFormatting>
  <conditionalFormatting sqref="U63">
    <cfRule type="expression" dxfId="188" priority="195">
      <formula>R63="No_existen"</formula>
    </cfRule>
  </conditionalFormatting>
  <conditionalFormatting sqref="U63">
    <cfRule type="expression" dxfId="187" priority="194">
      <formula>R63=""</formula>
    </cfRule>
  </conditionalFormatting>
  <conditionalFormatting sqref="AD62">
    <cfRule type="cellIs" dxfId="186" priority="191" operator="equal">
      <formula>"LEVE"</formula>
    </cfRule>
    <cfRule type="cellIs" dxfId="185" priority="192" operator="equal">
      <formula>"MODERADO"</formula>
    </cfRule>
    <cfRule type="cellIs" dxfId="184" priority="193" operator="equal">
      <formula>"GRAVE"</formula>
    </cfRule>
  </conditionalFormatting>
  <conditionalFormatting sqref="AA62">
    <cfRule type="expression" dxfId="183" priority="190">
      <formula>Z62="ASUMIR"</formula>
    </cfRule>
  </conditionalFormatting>
  <conditionalFormatting sqref="AB62">
    <cfRule type="expression" dxfId="182" priority="189">
      <formula>Z62="ASUMIR"</formula>
    </cfRule>
  </conditionalFormatting>
  <conditionalFormatting sqref="U65">
    <cfRule type="expression" dxfId="181" priority="188">
      <formula>R65="No_existen"</formula>
    </cfRule>
  </conditionalFormatting>
  <conditionalFormatting sqref="U66">
    <cfRule type="expression" dxfId="180" priority="187">
      <formula>R66="No_existen"</formula>
    </cfRule>
  </conditionalFormatting>
  <conditionalFormatting sqref="U66">
    <cfRule type="expression" dxfId="179" priority="186">
      <formula>R66=""</formula>
    </cfRule>
  </conditionalFormatting>
  <conditionalFormatting sqref="U67">
    <cfRule type="expression" dxfId="178" priority="185">
      <formula>R67="No_existen"</formula>
    </cfRule>
  </conditionalFormatting>
  <conditionalFormatting sqref="U67">
    <cfRule type="expression" dxfId="177" priority="184">
      <formula>R67=""</formula>
    </cfRule>
  </conditionalFormatting>
  <conditionalFormatting sqref="AD65">
    <cfRule type="cellIs" dxfId="176" priority="181" operator="equal">
      <formula>"LEVE"</formula>
    </cfRule>
    <cfRule type="cellIs" dxfId="175" priority="182" operator="equal">
      <formula>"MODERADO"</formula>
    </cfRule>
    <cfRule type="cellIs" dxfId="174" priority="183" operator="equal">
      <formula>"GRAVE"</formula>
    </cfRule>
  </conditionalFormatting>
  <conditionalFormatting sqref="AA65">
    <cfRule type="expression" dxfId="173" priority="180">
      <formula>Z65="ASUMIR"</formula>
    </cfRule>
  </conditionalFormatting>
  <conditionalFormatting sqref="AA66">
    <cfRule type="expression" dxfId="172" priority="179">
      <formula>Z66="ASUMIR"</formula>
    </cfRule>
  </conditionalFormatting>
  <conditionalFormatting sqref="AA67">
    <cfRule type="expression" dxfId="171" priority="178">
      <formula>Z67="ASUMIR"</formula>
    </cfRule>
  </conditionalFormatting>
  <conditionalFormatting sqref="AB65">
    <cfRule type="expression" dxfId="170" priority="177">
      <formula>Z65="ASUMIR"</formula>
    </cfRule>
  </conditionalFormatting>
  <conditionalFormatting sqref="AB66:AB67">
    <cfRule type="expression" dxfId="169" priority="175">
      <formula>Z66="ASUMIR"</formula>
    </cfRule>
  </conditionalFormatting>
  <conditionalFormatting sqref="U68">
    <cfRule type="expression" dxfId="168" priority="174">
      <formula>R68="No_existen"</formula>
    </cfRule>
  </conditionalFormatting>
  <conditionalFormatting sqref="U68">
    <cfRule type="expression" dxfId="167" priority="173">
      <formula>R68=""</formula>
    </cfRule>
  </conditionalFormatting>
  <conditionalFormatting sqref="U69">
    <cfRule type="expression" dxfId="166" priority="172">
      <formula>R69="No_existen"</formula>
    </cfRule>
  </conditionalFormatting>
  <conditionalFormatting sqref="U69">
    <cfRule type="expression" dxfId="165" priority="171">
      <formula>R69=""</formula>
    </cfRule>
  </conditionalFormatting>
  <conditionalFormatting sqref="AD68">
    <cfRule type="cellIs" dxfId="164" priority="168" operator="equal">
      <formula>"LEVE"</formula>
    </cfRule>
    <cfRule type="cellIs" dxfId="163" priority="169" operator="equal">
      <formula>"MODERADO"</formula>
    </cfRule>
    <cfRule type="cellIs" dxfId="162" priority="170" operator="equal">
      <formula>"GRAVE"</formula>
    </cfRule>
  </conditionalFormatting>
  <conditionalFormatting sqref="AA68">
    <cfRule type="expression" dxfId="161" priority="167">
      <formula>Z68="ASUMIR"</formula>
    </cfRule>
  </conditionalFormatting>
  <conditionalFormatting sqref="AA69">
    <cfRule type="expression" dxfId="160" priority="166">
      <formula>Z69="ASUMIR"</formula>
    </cfRule>
  </conditionalFormatting>
  <conditionalFormatting sqref="AB68">
    <cfRule type="expression" dxfId="159" priority="165">
      <formula>Z68="ASUMIR"</formula>
    </cfRule>
  </conditionalFormatting>
  <conditionalFormatting sqref="AB69">
    <cfRule type="expression" dxfId="158" priority="164">
      <formula>Z69="ASUMIR"</formula>
    </cfRule>
  </conditionalFormatting>
  <conditionalFormatting sqref="U71">
    <cfRule type="expression" dxfId="157" priority="163">
      <formula>R71="No_existen"</formula>
    </cfRule>
  </conditionalFormatting>
  <conditionalFormatting sqref="U72">
    <cfRule type="expression" dxfId="156" priority="162">
      <formula>R72="No_existen"</formula>
    </cfRule>
  </conditionalFormatting>
  <conditionalFormatting sqref="U72">
    <cfRule type="expression" dxfId="155" priority="161">
      <formula>R72=""</formula>
    </cfRule>
  </conditionalFormatting>
  <conditionalFormatting sqref="U73">
    <cfRule type="expression" dxfId="154" priority="160">
      <formula>R73="No_existen"</formula>
    </cfRule>
  </conditionalFormatting>
  <conditionalFormatting sqref="U73">
    <cfRule type="expression" dxfId="153" priority="159">
      <formula>R73=""</formula>
    </cfRule>
  </conditionalFormatting>
  <conditionalFormatting sqref="AD71">
    <cfRule type="cellIs" dxfId="152" priority="156" operator="equal">
      <formula>"LEVE"</formula>
    </cfRule>
    <cfRule type="cellIs" dxfId="151" priority="157" operator="equal">
      <formula>"MODERADO"</formula>
    </cfRule>
    <cfRule type="cellIs" dxfId="150" priority="158" operator="equal">
      <formula>"GRAVE"</formula>
    </cfRule>
  </conditionalFormatting>
  <conditionalFormatting sqref="AA71">
    <cfRule type="expression" dxfId="149" priority="155">
      <formula>Z71="ASUMIR"</formula>
    </cfRule>
  </conditionalFormatting>
  <conditionalFormatting sqref="AA72">
    <cfRule type="expression" dxfId="148" priority="154">
      <formula>Z72="ASUMIR"</formula>
    </cfRule>
  </conditionalFormatting>
  <conditionalFormatting sqref="AB71">
    <cfRule type="expression" dxfId="147" priority="153">
      <formula>Z71="ASUMIR"</formula>
    </cfRule>
  </conditionalFormatting>
  <conditionalFormatting sqref="AB72">
    <cfRule type="expression" dxfId="146" priority="152">
      <formula>Z72="ASUMIR"</formula>
    </cfRule>
  </conditionalFormatting>
  <conditionalFormatting sqref="U74">
    <cfRule type="expression" dxfId="145" priority="151">
      <formula>R74="No_existen"</formula>
    </cfRule>
  </conditionalFormatting>
  <conditionalFormatting sqref="U75">
    <cfRule type="expression" dxfId="144" priority="150">
      <formula>R75="No_existen"</formula>
    </cfRule>
  </conditionalFormatting>
  <conditionalFormatting sqref="U75">
    <cfRule type="expression" dxfId="143" priority="149">
      <formula>R75=""</formula>
    </cfRule>
  </conditionalFormatting>
  <conditionalFormatting sqref="U76">
    <cfRule type="expression" dxfId="142" priority="148">
      <formula>R76="No_existen"</formula>
    </cfRule>
  </conditionalFormatting>
  <conditionalFormatting sqref="U76">
    <cfRule type="expression" dxfId="141" priority="147">
      <formula>R76=""</formula>
    </cfRule>
  </conditionalFormatting>
  <conditionalFormatting sqref="AD74">
    <cfRule type="cellIs" dxfId="140" priority="144" operator="equal">
      <formula>"LEVE"</formula>
    </cfRule>
    <cfRule type="cellIs" dxfId="139" priority="145" operator="equal">
      <formula>"MODERADO"</formula>
    </cfRule>
    <cfRule type="cellIs" dxfId="138" priority="146" operator="equal">
      <formula>"GRAVE"</formula>
    </cfRule>
  </conditionalFormatting>
  <conditionalFormatting sqref="AA74">
    <cfRule type="expression" dxfId="137" priority="143">
      <formula>Z74="ASUMIR"</formula>
    </cfRule>
  </conditionalFormatting>
  <conditionalFormatting sqref="AA75">
    <cfRule type="expression" dxfId="136" priority="142">
      <formula>Z75="ASUMIR"</formula>
    </cfRule>
  </conditionalFormatting>
  <conditionalFormatting sqref="AB74">
    <cfRule type="expression" dxfId="135" priority="141">
      <formula>Z74="ASUMIR"</formula>
    </cfRule>
  </conditionalFormatting>
  <conditionalFormatting sqref="AB75">
    <cfRule type="expression" dxfId="134" priority="140">
      <formula>Z75="ASUMIR"</formula>
    </cfRule>
  </conditionalFormatting>
  <conditionalFormatting sqref="U77">
    <cfRule type="expression" dxfId="133" priority="139">
      <formula>R77="No_existen"</formula>
    </cfRule>
  </conditionalFormatting>
  <conditionalFormatting sqref="U77">
    <cfRule type="expression" dxfId="132" priority="138">
      <formula>R77=""</formula>
    </cfRule>
  </conditionalFormatting>
  <conditionalFormatting sqref="U78">
    <cfRule type="expression" dxfId="131" priority="137">
      <formula>R78="No_existen"</formula>
    </cfRule>
  </conditionalFormatting>
  <conditionalFormatting sqref="U78">
    <cfRule type="expression" dxfId="130" priority="136">
      <formula>R78=""</formula>
    </cfRule>
  </conditionalFormatting>
  <conditionalFormatting sqref="AD77">
    <cfRule type="cellIs" dxfId="129" priority="133" operator="equal">
      <formula>"LEVE"</formula>
    </cfRule>
    <cfRule type="cellIs" dxfId="128" priority="134" operator="equal">
      <formula>"MODERADO"</formula>
    </cfRule>
    <cfRule type="cellIs" dxfId="127" priority="135" operator="equal">
      <formula>"GRAVE"</formula>
    </cfRule>
  </conditionalFormatting>
  <conditionalFormatting sqref="AA77">
    <cfRule type="expression" dxfId="126" priority="132">
      <formula>Z77="ASUMIR"</formula>
    </cfRule>
  </conditionalFormatting>
  <conditionalFormatting sqref="AA78">
    <cfRule type="expression" dxfId="125" priority="131">
      <formula>Z78="ASUMIR"</formula>
    </cfRule>
  </conditionalFormatting>
  <conditionalFormatting sqref="AB77">
    <cfRule type="expression" dxfId="124" priority="130">
      <formula>Z77="ASUMIR"</formula>
    </cfRule>
  </conditionalFormatting>
  <conditionalFormatting sqref="AB78">
    <cfRule type="expression" dxfId="123" priority="129">
      <formula>Z78="ASUMIR"</formula>
    </cfRule>
  </conditionalFormatting>
  <conditionalFormatting sqref="U80">
    <cfRule type="expression" dxfId="122" priority="128">
      <formula>R80="No_existen"</formula>
    </cfRule>
  </conditionalFormatting>
  <conditionalFormatting sqref="U80">
    <cfRule type="expression" dxfId="121" priority="127">
      <formula>R80=""</formula>
    </cfRule>
  </conditionalFormatting>
  <conditionalFormatting sqref="U81">
    <cfRule type="expression" dxfId="120" priority="126">
      <formula>R81="No_existen"</formula>
    </cfRule>
  </conditionalFormatting>
  <conditionalFormatting sqref="U81">
    <cfRule type="expression" dxfId="119" priority="125">
      <formula>R81=""</formula>
    </cfRule>
  </conditionalFormatting>
  <conditionalFormatting sqref="AD80">
    <cfRule type="cellIs" dxfId="118" priority="122" operator="equal">
      <formula>"LEVE"</formula>
    </cfRule>
    <cfRule type="cellIs" dxfId="117" priority="123" operator="equal">
      <formula>"MODERADO"</formula>
    </cfRule>
    <cfRule type="cellIs" dxfId="116" priority="124" operator="equal">
      <formula>"GRAVE"</formula>
    </cfRule>
  </conditionalFormatting>
  <conditionalFormatting sqref="AA80">
    <cfRule type="expression" dxfId="115" priority="121">
      <formula>Z80="ASUMIR"</formula>
    </cfRule>
  </conditionalFormatting>
  <conditionalFormatting sqref="AA81">
    <cfRule type="expression" dxfId="114" priority="120">
      <formula>Z81="ASUMIR"</formula>
    </cfRule>
  </conditionalFormatting>
  <conditionalFormatting sqref="AB80">
    <cfRule type="expression" dxfId="113" priority="119">
      <formula>Z80="ASUMIR"</formula>
    </cfRule>
  </conditionalFormatting>
  <conditionalFormatting sqref="AB81">
    <cfRule type="expression" dxfId="112" priority="118">
      <formula>Z81="ASUMIR"</formula>
    </cfRule>
  </conditionalFormatting>
  <conditionalFormatting sqref="U83">
    <cfRule type="expression" dxfId="111" priority="117">
      <formula>R83="No_existen"</formula>
    </cfRule>
  </conditionalFormatting>
  <conditionalFormatting sqref="U83">
    <cfRule type="expression" dxfId="110" priority="116">
      <formula>R83=""</formula>
    </cfRule>
  </conditionalFormatting>
  <conditionalFormatting sqref="U84">
    <cfRule type="expression" dxfId="109" priority="115">
      <formula>R84="No_existen"</formula>
    </cfRule>
  </conditionalFormatting>
  <conditionalFormatting sqref="U84">
    <cfRule type="expression" dxfId="108" priority="114">
      <formula>R84=""</formula>
    </cfRule>
  </conditionalFormatting>
  <conditionalFormatting sqref="AD83">
    <cfRule type="cellIs" dxfId="107" priority="111" operator="equal">
      <formula>"LEVE"</formula>
    </cfRule>
    <cfRule type="cellIs" dxfId="106" priority="112" operator="equal">
      <formula>"MODERADO"</formula>
    </cfRule>
    <cfRule type="cellIs" dxfId="105" priority="113" operator="equal">
      <formula>"GRAVE"</formula>
    </cfRule>
  </conditionalFormatting>
  <conditionalFormatting sqref="AA83">
    <cfRule type="expression" dxfId="104" priority="110">
      <formula>Z83="ASUMIR"</formula>
    </cfRule>
  </conditionalFormatting>
  <conditionalFormatting sqref="AA84">
    <cfRule type="expression" dxfId="103" priority="109">
      <formula>Z84="ASUMIR"</formula>
    </cfRule>
  </conditionalFormatting>
  <conditionalFormatting sqref="AB83">
    <cfRule type="expression" dxfId="102" priority="108">
      <formula>Z83="ASUMIR"</formula>
    </cfRule>
  </conditionalFormatting>
  <conditionalFormatting sqref="AB84">
    <cfRule type="expression" dxfId="101" priority="107">
      <formula>Z84="ASUMIR"</formula>
    </cfRule>
  </conditionalFormatting>
  <conditionalFormatting sqref="U86">
    <cfRule type="expression" dxfId="100" priority="99">
      <formula>R86="No_existen"</formula>
    </cfRule>
  </conditionalFormatting>
  <conditionalFormatting sqref="U86">
    <cfRule type="expression" dxfId="99" priority="98">
      <formula>R86=""</formula>
    </cfRule>
  </conditionalFormatting>
  <conditionalFormatting sqref="U87">
    <cfRule type="expression" dxfId="98" priority="97">
      <formula>R87="No_existen"</formula>
    </cfRule>
  </conditionalFormatting>
  <conditionalFormatting sqref="U87">
    <cfRule type="expression" dxfId="97" priority="96">
      <formula>R87=""</formula>
    </cfRule>
  </conditionalFormatting>
  <conditionalFormatting sqref="U88">
    <cfRule type="expression" dxfId="96" priority="95">
      <formula>R88="No_existen"</formula>
    </cfRule>
  </conditionalFormatting>
  <conditionalFormatting sqref="U88">
    <cfRule type="expression" dxfId="95" priority="94">
      <formula>R88=""</formula>
    </cfRule>
  </conditionalFormatting>
  <conditionalFormatting sqref="AA86">
    <cfRule type="expression" dxfId="94" priority="93">
      <formula>Z86="ASUMIR"</formula>
    </cfRule>
  </conditionalFormatting>
  <conditionalFormatting sqref="AB86">
    <cfRule type="expression" dxfId="93" priority="92">
      <formula>Z86="ASUMIR"</formula>
    </cfRule>
  </conditionalFormatting>
  <conditionalFormatting sqref="AD86">
    <cfRule type="cellIs" dxfId="92" priority="89" operator="equal">
      <formula>"LEVE"</formula>
    </cfRule>
    <cfRule type="cellIs" dxfId="91" priority="90" operator="equal">
      <formula>"MODERADO"</formula>
    </cfRule>
    <cfRule type="cellIs" dxfId="90" priority="91" operator="equal">
      <formula>"GRAVE"</formula>
    </cfRule>
  </conditionalFormatting>
  <conditionalFormatting sqref="U89">
    <cfRule type="expression" dxfId="89" priority="83">
      <formula>R89="No_existen"</formula>
    </cfRule>
  </conditionalFormatting>
  <conditionalFormatting sqref="U89">
    <cfRule type="expression" dxfId="88" priority="82">
      <formula>R89=""</formula>
    </cfRule>
  </conditionalFormatting>
  <conditionalFormatting sqref="U90">
    <cfRule type="expression" dxfId="87" priority="81">
      <formula>R90="No_existen"</formula>
    </cfRule>
  </conditionalFormatting>
  <conditionalFormatting sqref="U90">
    <cfRule type="expression" dxfId="86" priority="80">
      <formula>R90=""</formula>
    </cfRule>
  </conditionalFormatting>
  <conditionalFormatting sqref="AD89">
    <cfRule type="cellIs" dxfId="85" priority="77" operator="equal">
      <formula>"LEVE"</formula>
    </cfRule>
    <cfRule type="cellIs" dxfId="84" priority="78" operator="equal">
      <formula>"MODERADO"</formula>
    </cfRule>
    <cfRule type="cellIs" dxfId="83" priority="79" operator="equal">
      <formula>"GRAVE"</formula>
    </cfRule>
  </conditionalFormatting>
  <conditionalFormatting sqref="AA89">
    <cfRule type="expression" dxfId="82" priority="76">
      <formula>Z89="ASUMIR"</formula>
    </cfRule>
  </conditionalFormatting>
  <conditionalFormatting sqref="AA90">
    <cfRule type="expression" dxfId="81" priority="75">
      <formula>Z90="ASUMIR"</formula>
    </cfRule>
  </conditionalFormatting>
  <conditionalFormatting sqref="AB89:AB90">
    <cfRule type="expression" dxfId="80" priority="73">
      <formula>Z89="ASUMIR"</formula>
    </cfRule>
  </conditionalFormatting>
  <conditionalFormatting sqref="R92:R94 V92:W94">
    <cfRule type="containsText" dxfId="79" priority="35" stopIfTrue="1" operator="containsText" text="3">
      <formula>NOT(ISERROR(SEARCH("3",R92)))</formula>
    </cfRule>
    <cfRule type="containsText" dxfId="78" priority="36" stopIfTrue="1" operator="containsText" text="3">
      <formula>NOT(ISERROR(SEARCH("3",R92)))</formula>
    </cfRule>
    <cfRule type="containsText" dxfId="77" priority="37" stopIfTrue="1" operator="containsText" text="1">
      <formula>NOT(ISERROR(SEARCH("1",R92)))</formula>
    </cfRule>
  </conditionalFormatting>
  <conditionalFormatting sqref="N92 M92:M94">
    <cfRule type="containsText" dxfId="76" priority="32" operator="containsText" text="MEDIA">
      <formula>NOT(ISERROR(SEARCH("MEDIA",M92)))</formula>
    </cfRule>
    <cfRule type="containsText" dxfId="75" priority="33" operator="containsText" text="ALTA">
      <formula>NOT(ISERROR(SEARCH("ALTA",M92)))</formula>
    </cfRule>
    <cfRule type="containsText" dxfId="74" priority="34" operator="containsText" text="BAJA">
      <formula>NOT(ISERROR(SEARCH("BAJA",M92)))</formula>
    </cfRule>
  </conditionalFormatting>
  <conditionalFormatting sqref="P92 O92:O94">
    <cfRule type="containsText" dxfId="73" priority="29" operator="containsText" text="MEDIO">
      <formula>NOT(ISERROR(SEARCH("MEDIO",O92)))</formula>
    </cfRule>
    <cfRule type="containsText" dxfId="72" priority="30" operator="containsText" text="ALTO">
      <formula>NOT(ISERROR(SEARCH("ALTO",O92)))</formula>
    </cfRule>
    <cfRule type="containsText" dxfId="71" priority="31" operator="containsText" text="BAJO">
      <formula>NOT(ISERROR(SEARCH("BAJO",O92)))</formula>
    </cfRule>
  </conditionalFormatting>
  <conditionalFormatting sqref="R92:R94">
    <cfRule type="cellIs" dxfId="70" priority="28" operator="between">
      <formula>2</formula>
      <formula>3</formula>
    </cfRule>
  </conditionalFormatting>
  <conditionalFormatting sqref="Q92:Q94">
    <cfRule type="cellIs" dxfId="69" priority="25" operator="lessThanOrEqual">
      <formula>3</formula>
    </cfRule>
    <cfRule type="cellIs" dxfId="68" priority="26" stopIfTrue="1" operator="between">
      <formula>4</formula>
      <formula>9</formula>
    </cfRule>
    <cfRule type="cellIs" dxfId="67" priority="27" operator="greaterThanOrEqual">
      <formula>10</formula>
    </cfRule>
  </conditionalFormatting>
  <conditionalFormatting sqref="X92:X94">
    <cfRule type="cellIs" dxfId="66" priority="22" operator="lessThanOrEqual">
      <formula>3</formula>
    </cfRule>
    <cfRule type="cellIs" dxfId="65" priority="23" stopIfTrue="1" operator="between">
      <formula>4</formula>
      <formula>18</formula>
    </cfRule>
    <cfRule type="cellIs" dxfId="64" priority="24" operator="greaterThanOrEqual">
      <formula>19</formula>
    </cfRule>
  </conditionalFormatting>
  <conditionalFormatting sqref="Y92:Y94">
    <cfRule type="cellIs" dxfId="63" priority="19" operator="equal">
      <formula>"LEVE"</formula>
    </cfRule>
    <cfRule type="cellIs" dxfId="62" priority="20" operator="equal">
      <formula>"MODERADO"</formula>
    </cfRule>
    <cfRule type="cellIs" dxfId="61" priority="21" operator="equal">
      <formula>"GRAVE"</formula>
    </cfRule>
  </conditionalFormatting>
  <conditionalFormatting sqref="M92:M94">
    <cfRule type="cellIs" dxfId="60" priority="17" operator="equal">
      <formula>"MEDIO BAJA"</formula>
    </cfRule>
    <cfRule type="cellIs" dxfId="59" priority="18" operator="equal">
      <formula>"MEDIO ALTA"</formula>
    </cfRule>
  </conditionalFormatting>
  <conditionalFormatting sqref="O92:O94">
    <cfRule type="cellIs" dxfId="58" priority="15" operator="equal">
      <formula>"MEDIO ALTO"</formula>
    </cfRule>
    <cfRule type="cellIs" dxfId="57" priority="16" operator="equal">
      <formula>"MEDIO BAJO"</formula>
    </cfRule>
  </conditionalFormatting>
  <conditionalFormatting sqref="U94">
    <cfRule type="expression" dxfId="56" priority="14">
      <formula>R94="No_existen"</formula>
    </cfRule>
  </conditionalFormatting>
  <conditionalFormatting sqref="U94">
    <cfRule type="expression" dxfId="55" priority="13">
      <formula>R94=""</formula>
    </cfRule>
  </conditionalFormatting>
  <conditionalFormatting sqref="U92">
    <cfRule type="expression" dxfId="54" priority="12">
      <formula>R92="No_existen"</formula>
    </cfRule>
  </conditionalFormatting>
  <conditionalFormatting sqref="U92">
    <cfRule type="expression" dxfId="53" priority="11">
      <formula>R92=""</formula>
    </cfRule>
  </conditionalFormatting>
  <conditionalFormatting sqref="U93">
    <cfRule type="expression" dxfId="52" priority="10">
      <formula>R93="No_existen"</formula>
    </cfRule>
  </conditionalFormatting>
  <conditionalFormatting sqref="U93">
    <cfRule type="expression" dxfId="51" priority="9">
      <formula>R93=""</formula>
    </cfRule>
  </conditionalFormatting>
  <conditionalFormatting sqref="AD92">
    <cfRule type="cellIs" dxfId="50" priority="6" operator="equal">
      <formula>"LEVE"</formula>
    </cfRule>
    <cfRule type="cellIs" dxfId="49" priority="7" operator="equal">
      <formula>"MODERADO"</formula>
    </cfRule>
    <cfRule type="cellIs" dxfId="48" priority="8" operator="equal">
      <formula>"GRAVE"</formula>
    </cfRule>
  </conditionalFormatting>
  <conditionalFormatting sqref="AA92">
    <cfRule type="expression" dxfId="47" priority="5">
      <formula>Z92="ASUMIR"</formula>
    </cfRule>
  </conditionalFormatting>
  <conditionalFormatting sqref="AA93">
    <cfRule type="expression" dxfId="46" priority="4">
      <formula>Z93="ASUMIR"</formula>
    </cfRule>
  </conditionalFormatting>
  <conditionalFormatting sqref="AB92:AB93">
    <cfRule type="expression" dxfId="45" priority="3">
      <formula>Z92="ASUMIR"</formula>
    </cfRule>
  </conditionalFormatting>
  <conditionalFormatting sqref="AA15">
    <cfRule type="expression" dxfId="44" priority="2">
      <formula>Z15="ASUMIR"</formula>
    </cfRule>
  </conditionalFormatting>
  <conditionalFormatting sqref="AB15">
    <cfRule type="expression" dxfId="43" priority="1">
      <formula>Z15="ASUMIR"</formula>
    </cfRule>
  </conditionalFormatting>
  <dataValidations xWindow="739" yWindow="813" count="69">
    <dataValidation allowBlank="1" showInputMessage="1" showErrorMessage="1" promptTitle="INDICADOR  DEL RIESGO" prompt="Establezca un indicador que permita monitorear el riesgo" sqref="AF17 AF14 AK53:AP53 AF53:AI53 AF47:AP47 AF50:AP50 AF59:AN59 AF56:AN56 AF8:AP11 AD8:AD11 AD23:AD37 AF62:AL62 AF65:AL65 AF68:AL68 AF71:AL71 AF74:AL74 AF77:AL77 AF80:AL80 AF86 AF83 AF89:AL89 AG14:AP19 AD14:AD19 AF92:AO94 AD41:AD44 AF20:AP44"/>
    <dataValidation allowBlank="1" showInputMessage="1" showErrorMessage="1" promptTitle="CONTROL" prompt="Defina el estado del control asociado al riesgo" sqref="S8:T8 S9:S10 S11:T11 S12:S13 S14:T14 S15:S16 S17:T17 S20:T20 S23:T23 S26:T26 S18:S19 S21:S22 S24:S25 S27:S28 S29:T29 S32:T32 S35:T35 S38:T38 S41:T41 S30:S31 S33:S34 S36:S37 S39:S40 S42:S43 S44:T44 S47:T47 S45:S46 T50 T53 T56 T59 T62 T65 T68 T71 T74 T77 T80 T83 T86 T89 S92:T92 S93:S94 S48:S91"/>
    <dataValidation allowBlank="1" showInputMessage="1" showErrorMessage="1" prompt="Describa brevemente en qué consiste el riesgo" sqref="K47 K53 K50 K8:K11 K56 K59 K62 K65 K68 K71 K74 K77 K80:K86 K89:K92 K14:K44"/>
    <dataValidation allowBlank="1" showInputMessage="1" showErrorMessage="1" prompt="Identiique aquellas principales consecuencias que se pueden presentar al momento de que se materialice el riesgo" sqref="L47 L53 L50 L8:L11 L56 L59 L62 L65 L68 L71 L74 L77 L80:L86 L89:L92 L14:L44"/>
    <dataValidation type="date" operator="greaterThan" allowBlank="1" showInputMessage="1" showErrorMessage="1" errorTitle="INTRODUZCA FECHA" error="DD/MM/AA" promptTitle="FECHA DE ELABORACIÓN" prompt="Ingrese la fecha en la cual elabora el plan de manejo de riesgos" sqref="AC3">
      <formula1>#REF!</formula1>
    </dataValidation>
    <dataValidation type="list" allowBlank="1" showInputMessage="1" showErrorMessage="1" promptTitle="Periodicidad" prompt="Determine los intervalos en los cuales aplica el control" sqref="V16 V34 V46 V41:V43">
      <formula1>"Anual, Semestral, Trimestral, Bimestral, Mensual, Quincenal, Semanal, Diaria,Otra"</formula1>
    </dataValidation>
    <dataValidation type="list" allowBlank="1" showInputMessage="1" showErrorMessage="1" promptTitle="Tipo de control" prompt="Defina que tipo de control es el que se aplica" sqref="W16 W34 W46 W41:W43">
      <formula1>"Detectivo, Correctivo, Preventivo, Direccion"</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44:J94 J8:J40"/>
    <dataValidation type="list" allowBlank="1" showInputMessage="1" showErrorMessage="1" promptTitle="Tipo de control" prompt="Defina que tipo de control es el que se aplica._x000a__x000a_Si definio NO EXISTE EL CONTROL dejeesta celda en blanco" sqref="W8:W15 W44:W45 W35:W40 W17:W33 W47:W94">
      <formula1>"Detectivo, Correctivo, Preventivo, Direccion"</formula1>
    </dataValidation>
    <dataValidation type="list" allowBlank="1" showInputMessage="1" showErrorMessage="1" promptTitle="Periodicidad" prompt="Determine los intervalos en los cuales aplica el control._x000a__x000a_Si definio NO EXISTE EL CONTROL dejeesta celda en blanco" sqref="V8:V15 V44:V45 V35:V40 V17:V33 V47:V94">
      <formula1>"Anual, Semestral, Trimestral, Bimestral, Mensual, Quincenal, Semanal, Diaria,Otra"</formula1>
    </dataValidation>
    <dataValidation allowBlank="1" showInputMessage="1" showErrorMessage="1" prompt="Describa el control que ACTUALMENTE tiene para mitigar o prevenir el riesgo._x000a__x000a_Si definio NO EXISTE CONTROL, deje esta celda en blanco" sqref="U8:U15 U48:U49 AA23 U44:U45 U33 U40 U35:U37 U64 U70 U79 U82 U85 U17:U31"/>
    <dataValidation allowBlank="1" showInputMessage="1" showErrorMessage="1" prompt="Si el tratamiento consiste en COMPARTIR, defina las unidades organizacionales que deben participar._x000a__x000a_RECUERDE:  Antes de invoucrar a otras unidades organizacionales o áreas contar con su aprobación." sqref="AC51:AC58 AC61:AC91 AC44:AC49 AC8:AC40"/>
    <dataValidation allowBlank="1" showInputMessage="1" showErrorMessage="1" prompt="Defina la fecha en la cual espera implmentar la acción (oportunidad de mejora) formulada." sqref="AB49 AB52 AB57:AB58 AB61 AB63:AB64 AB70 AB73 AB76 AB79 AB82 AB85 AB87:AB88 AB91 AB40:AB41 AB44:AB46 AB8:AB14 AB16:AB37"/>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A40 AA24:AA37 AA82 AA85:AA88 AA91:AA94 AA44:AA79 AA8:AA22"/>
    <dataValidation allowBlank="1" showInputMessage="1" showErrorMessage="1" prompt="Defina el riesgo" sqref="J41:J43"/>
    <dataValidation type="list" allowBlank="1" showInputMessage="1" showErrorMessage="1" promptTitle="TRATAMIENTO DEL RIESGO" prompt="Defina el tratamiento que se le dará al riesgo" sqref="Z41:Z43">
      <formula1>INDIRECT($Y$41)</formula1>
    </dataValidation>
    <dataValidation allowBlank="1" showInputMessage="1" showErrorMessage="1" prompt="De acuerdo al análisis de los factores interno y externos que incluyo en el estudio de contexto del proceso, establezca claramente la causa que genera el riesgo." sqref="H79 H92:H94 H8:H76"/>
    <dataValidation type="list" allowBlank="1" showInputMessage="1" showErrorMessage="1" promptTitle="TRATAMIENTO DEL RIESGO" prompt="Defina el tratamiento que se le dará al riesgo" sqref="Z8:Z10">
      <formula1>INDIRECT($Y$8)</formula1>
    </dataValidation>
    <dataValidation type="list" allowBlank="1" showInputMessage="1" showErrorMessage="1" promptTitle="TRATAMIENTO DEL RIESGO" prompt="Defina el tratamiento que se le dará al riesgo" sqref="Z11:Z13">
      <formula1>INDIRECT($Y$11)</formula1>
    </dataValidation>
    <dataValidation type="list" allowBlank="1" showInputMessage="1" showErrorMessage="1" promptTitle="TRATAMIENTO DEL RIESGO" prompt="Defina el tratamiento que se le dará al riesgo" sqref="Z14:Z16">
      <formula1>INDIRECT($Y$14)</formula1>
    </dataValidation>
    <dataValidation type="list" allowBlank="1" showInputMessage="1" showErrorMessage="1" promptTitle="TRATAMIENTO DEL RIESGO" prompt="Defina el tratamiento que se le dará al riesgo" sqref="Z17:Z19">
      <formula1>INDIRECT($Y$17)</formula1>
    </dataValidation>
    <dataValidation type="list" allowBlank="1" showInputMessage="1" showErrorMessage="1" promptTitle="TRATAMIENTO DEL RIESGO" prompt="Defina el tratamiento que se le dará al riesgo" sqref="Z20:Z22">
      <formula1>INDIRECT($Y$20)</formula1>
    </dataValidation>
    <dataValidation type="list" allowBlank="1" showInputMessage="1" showErrorMessage="1" promptTitle="TRATAMIENTO DEL RIESGO" prompt="Defina el tratamiento que se le dará al riesgo" sqref="Z23:Z25">
      <formula1>INDIRECT($Y$23)</formula1>
    </dataValidation>
    <dataValidation type="list" allowBlank="1" showInputMessage="1" showErrorMessage="1" promptTitle="TRATAMIENTO DEL RIESGO" prompt="Defina el tratamiento que se le dará al riesgo" sqref="Z26:Z28">
      <formula1>INDIRECT($Y$26)</formula1>
    </dataValidation>
    <dataValidation type="list" allowBlank="1" showInputMessage="1" showErrorMessage="1" promptTitle="TRATAMIENTO DEL RIESGO" prompt="Defina el tratamiento que se le dará al riesgo" sqref="Z29:Z31">
      <formula1>INDIRECT($Y$29)</formula1>
    </dataValidation>
    <dataValidation type="list" allowBlank="1" showInputMessage="1" showErrorMessage="1" promptTitle="TRATAMIENTO DEL RIESGO" prompt="Defina el tratamiento que se le dará al riesgo" sqref="Z32:Z34">
      <formula1>INDIRECT($Y$32)</formula1>
    </dataValidation>
    <dataValidation type="list" allowBlank="1" showInputMessage="1" showErrorMessage="1" promptTitle="TRATAMIENTO DEL RIESGO" prompt="Defina el tratamiento que se le dará al riesgo" sqref="Z35:Z37">
      <formula1>INDIRECT($Y$35)</formula1>
    </dataValidation>
    <dataValidation type="list" allowBlank="1" showInputMessage="1" showErrorMessage="1" promptTitle="TRATAMIENTO DEL RIESGO" prompt="Defina el tratamiento que se le dará al riesgo" sqref="Z38:Z40">
      <formula1>INDIRECT($Y$38)</formula1>
    </dataValidation>
    <dataValidation type="list" allowBlank="1" showInputMessage="1" showErrorMessage="1" promptTitle="TRATAMIENTO DEL RIESGO" prompt="Defina el tratamiento que se le dará al riesgo" sqref="Z44:Z46">
      <formula1>INDIRECT($Y$44)</formula1>
    </dataValidation>
    <dataValidation type="list" allowBlank="1" showInputMessage="1" showErrorMessage="1" promptTitle="TRATAMIENTO DEL RIESGO" prompt="Defina el tratamiento que se le dará al riesgo" sqref="Z47:Z49">
      <formula1>INDIRECT($Y$47)</formula1>
    </dataValidation>
    <dataValidation type="list" allowBlank="1" showInputMessage="1" showErrorMessage="1" promptTitle="TRATAMIENTO DEL RIESGO" prompt="Defina el tratamiento que se le dará al riesgo" sqref="Z50:Z52">
      <formula1>INDIRECT($Y$50)</formula1>
    </dataValidation>
    <dataValidation type="list" allowBlank="1" showInputMessage="1" showErrorMessage="1" promptTitle="TRATAMIENTO DEL RIESGO" prompt="Defina el tratamiento que se le dará al riesgo" sqref="Z53:Z55">
      <formula1>INDIRECT($Y$53)</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B50:AB51 AB38:AB39 AB47:AB48 AB53:AB56 AB59:AB60 AB65:AB69 AB71:AB72 AB74:AB75 AB77:AB78 AB80:AB81 AB83:AB84 AB86 AB89:AB90 AB92:AB94 AB62 AB15">
      <formula1>42736</formula1>
    </dataValidation>
    <dataValidation allowBlank="1" showInputMessage="1" showErrorMessage="1" promptTitle="INDICADOR DE RIESGO" prompt="Digite el nombre y la formula del indicador que permita monitorear el riesgo" sqref="AD20:AD22 AD38:AD40 AD47:AD94"/>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50:U52 U69 U93:U94">
      <formula1>$P$13&lt;&gt;"No_existen"</formula1>
    </dataValidation>
    <dataValidation type="custom" allowBlank="1" showInputMessage="1" showErrorMessage="1" errorTitle="COMPARTIR" error="Si requiere involucrar otra dependencia elija como Tipo de manejo &quot;COMPARTIR&quot;" sqref="AC50 AC59:AC60 AC92:AC94">
      <formula1>Z50="COMPARTIR"</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32 U89:U90 U80:U81 U54:U55">
      <formula1>#REF!&lt;&gt;"No_existen"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38:U39 U77:U78 U86:U88 U91">
      <formula1>$P$16&lt;&gt;"No_existen"</formula1>
    </dataValidation>
    <dataValidation type="custom" allowBlank="1" showInputMessage="1" showErrorMessage="1" sqref="AA38:AA39 AA80:AA81 AA83:AA84 AA89:AA90">
      <formula1>Z38&lt;&gt;"ASUMIR"</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U47 U56:U63 U65:U67 U71:U76">
      <formula1>$P$10&lt;&gt;"No_existen"</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U53">
      <formula1>#REF!&lt;&gt;"No_existen"</formula1>
    </dataValidation>
    <dataValidation type="list" allowBlank="1" showInputMessage="1" showErrorMessage="1" promptTitle="TRATAMIENTO DEL RIESGO" prompt="Defina el tratamiento que se le dará al riesgo" sqref="Z56:Z58">
      <formula1>INDIRECT($Y$56)</formula1>
    </dataValidation>
    <dataValidation type="list" allowBlank="1" showInputMessage="1" showErrorMessage="1" promptTitle="TRATAMIENTO DEL RIESGO" prompt="Defina el tratamiento que se le dará al riesgo" sqref="Z86:Z88 Z59:Z82">
      <formula1>INDIRECT($Y$59)</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U68 U92">
      <formula1>$P$13&lt;&gt;"No_existen"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U83:U84">
      <formula1>$P$19&lt;&gt;"No_existen"</formula1>
    </dataValidation>
    <dataValidation type="list" allowBlank="1" showInputMessage="1" showErrorMessage="1" promptTitle="TRATAMIENTO DEL RIESGO" prompt="Defina el tratamiento que se le dará al riesgo" sqref="Z83:Z85">
      <formula1>INDIRECT($Y$83)</formula1>
    </dataValidation>
    <dataValidation type="list" allowBlank="1" showInputMessage="1" showErrorMessage="1" promptTitle="TRATAMIENTO DEL RIESGO" prompt="Defina el tratamiento que se le dará al riesgo" sqref="Z89:Z91">
      <formula1>INDIRECT($Y$89)</formula1>
    </dataValidation>
    <dataValidation type="list" allowBlank="1" showInputMessage="1" showErrorMessage="1" errorTitle="DATO NO VÁLIDO" error="CELDA DE SELECCIÓN - NO CAMBIAR CONFIGURACIÓN" promptTitle="Estado del Control" prompt="Determine el estado del control" sqref="R93:R94">
      <formula1>INDIRECT($P$13)</formula1>
    </dataValidation>
    <dataValidation type="list" allowBlank="1" showInputMessage="1" showErrorMessage="1" errorTitle="DATO NO VÁLIDO" error="CELDA DE SELECCIÓN - NO CAMBIAR CONFIGURACIÓN" promptTitle="CONTROL" prompt="Defina el estado del control asociado al riesgo" sqref="R93:R94">
      <formula1>INDIRECT($P$13)</formula1>
    </dataValidation>
    <dataValidation type="list" allowBlank="1" showInputMessage="1" showErrorMessage="1" errorTitle="DATO NO VÁLIDO" error="CELDA DE SELECCIÓN - NO CAMBIAR CONFIGURACIÓN" promptTitle="Estado del Control" prompt="Determine el estado del control" sqref="R92">
      <formula1>CONTROLES</formula1>
    </dataValidation>
    <dataValidation type="list" allowBlank="1" showInputMessage="1" showErrorMessage="1" errorTitle="DATO NO VÁLIDO" error="CELDA DE SELECCIÓN - NO CAMBIAR CONFIGURACIÓN" promptTitle="CONTROL" prompt="Defina el estado del control asociado al riesgo" sqref="R92">
      <formula1>CONTROLES</formula1>
    </dataValidation>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C92:C94">
      <formula1>INDIRECT($J$6)</formula1>
    </dataValidation>
    <dataValidation type="list" allowBlank="1" showInputMessage="1" showErrorMessage="1" prompt="Seleccione la CLASE de riesgo_x000a_" sqref="I92:I94">
      <formula1>TIPO</formula1>
    </dataValidation>
    <dataValidation type="list" allowBlank="1" showInputMessage="1" showErrorMessage="1" sqref="G94">
      <formula1>INDIRECT($D$15)</formula1>
    </dataValidation>
    <dataValidation type="list" allowBlank="1" showInputMessage="1" showErrorMessage="1" sqref="G93">
      <formula1>INDIRECT($D$14)</formula1>
    </dataValidation>
    <dataValidation type="list" allowBlank="1" showInputMessage="1" showErrorMessage="1" sqref="G92">
      <formula1>INDIRECT($D$13)</formula1>
    </dataValidation>
    <dataValidation type="list" allowBlank="1" showInputMessage="1" showErrorMessage="1" errorTitle="DATO NO VALIDO" error="CELDA DE SELECCIÓN - NO CAMBIAR CONFIGURACIÓN" promptTitle="IMPACTO" prompt="Seleccione el nivel de impacto del riesgo" sqref="O92:O94">
      <formula1>INDIRECT($G$13)</formula1>
    </dataValidation>
    <dataValidation type="list" allowBlank="1" showInputMessage="1" showErrorMessage="1" promptTitle="TRATAMIENTO DEL RIESGO" prompt="Defina el tratamiento que se le dará al riesgo" sqref="Z92:Z94">
      <formula1>INDIRECT($W$13)</formula1>
    </dataValidation>
    <dataValidation type="list" allowBlank="1" showInputMessage="1" showErrorMessage="1" errorTitle="DATO NO VALIDO" error="CELDA DE SELECCIÓN  - NO CAMBIAR CONFIGURACIÓN" promptTitle="PROBABILIDAD" prompt="Seleccione la probabilidad de ocurrencia del riesgo" sqref="M8:M94">
      <formula1>PROBABILIDAD</formula1>
    </dataValidation>
    <dataValidation type="list" allowBlank="1" showInputMessage="1" showErrorMessage="1" errorTitle="DATO NO VÁLIDO" error="CELDA DE SELECCIÓN - NO CAMBIAR CONFIGURACIÓN" promptTitle="Estado del Control" prompt="Determine el estado del control" sqref="R8:R91">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R8:R91">
      <formula1>"No existen, No aplicados, Aplicados - No efectivos, Aplicados efectivos y No Documentados, Documentados Aplicados y Efectivos"</formula1>
    </dataValidation>
    <dataValidation type="list" allowBlank="1" showInputMessage="1" showErrorMessage="1" prompt="Defina el riesgo_x000a_" sqref="I8:I91">
      <formula1>TIPO</formula1>
    </dataValidation>
    <dataValidation allowBlank="1" showInputMessage="1" showErrorMessage="1" errorTitle="DATO NO VALIDO" error="CELDA DE SELECCIÓN  - NO CAMBIAR CONFIGURACIÓN" promptTitle="PROBABILIDAD" prompt="Seleccione la probabilidad de ocurrencia del riesgo" sqref="N8:N94"/>
    <dataValidation allowBlank="1" showInputMessage="1" showErrorMessage="1" errorTitle="DATO NO VALIDO" error="CELDA DE SELECCIÓN - NO CAMBIAR CONFIGURACIÓN" promptTitle="IMPACTO" prompt="Seleccione el nivel de impacto del riesgo" sqref="P8:P94"/>
    <dataValidation type="list" allowBlank="1" showInputMessage="1" showErrorMessage="1" sqref="B8:B94">
      <formula1>MAPA</formula1>
    </dataValidation>
    <dataValidation type="list" allowBlank="1" showInputMessage="1" showErrorMessage="1" sqref="F8:F94">
      <formula1>FACTOR</formula1>
    </dataValidation>
    <dataValidation type="list" allowBlank="1" showInputMessage="1" showErrorMessage="1" sqref="E8:E94">
      <formula1>INDIRECT(C8)</formula1>
    </dataValidation>
    <dataValidation type="list" allowBlank="1" showInputMessage="1" showErrorMessage="1" sqref="C8:C91 G8:G91">
      <formula1>INDIRECT(B8)</formula1>
    </dataValidation>
    <dataValidation type="list" allowBlank="1" showInputMessage="1" showErrorMessage="1" errorTitle="DATO NO VALIDO" error="CELDA DE SELECCIÓN - NO CAMBIAR CONFIGURACIÓN" promptTitle="IMPACTO" prompt="Seleccione el nivel de impacto del riesgo" sqref="O8:O91">
      <formula1>INDIRECT(I8)</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94"/>
  <sheetViews>
    <sheetView topLeftCell="A7" zoomScale="89" zoomScaleNormal="89" zoomScaleSheetLayoutView="130" workbookViewId="0">
      <selection activeCell="A92" sqref="A92:A94"/>
    </sheetView>
  </sheetViews>
  <sheetFormatPr baseColWidth="10" defaultColWidth="11.42578125" defaultRowHeight="75" customHeight="1" x14ac:dyDescent="0.2"/>
  <cols>
    <col min="1" max="1" width="8" style="13" customWidth="1"/>
    <col min="2" max="2" width="30.85546875" style="13" customWidth="1"/>
    <col min="3" max="3" width="13.42578125" style="13" customWidth="1"/>
    <col min="4" max="4" width="20.7109375" style="137" customWidth="1"/>
    <col min="5" max="5" width="32.42578125" style="137" customWidth="1"/>
    <col min="6" max="6" width="34.85546875" style="137" customWidth="1"/>
    <col min="7" max="7" width="24.7109375" style="137" customWidth="1"/>
    <col min="8" max="8" width="16" style="137" customWidth="1"/>
    <col min="9" max="9" width="22.140625" style="13" customWidth="1"/>
    <col min="10" max="10" width="19.5703125" style="13" customWidth="1"/>
    <col min="11" max="12" width="22.7109375" style="13" customWidth="1"/>
    <col min="13" max="13" width="21.85546875" style="13" customWidth="1"/>
    <col min="14" max="14" width="28.7109375" style="13" customWidth="1"/>
    <col min="15" max="16" width="22.7109375" style="13" customWidth="1"/>
    <col min="17" max="17" width="21.85546875" style="13" customWidth="1"/>
    <col min="18" max="18" width="28.85546875" style="13" customWidth="1"/>
    <col min="19" max="16384" width="11.42578125" style="13"/>
  </cols>
  <sheetData>
    <row r="1" spans="1:18" s="1" customFormat="1" ht="75" customHeight="1" x14ac:dyDescent="0.2">
      <c r="A1" s="102"/>
      <c r="B1" s="103"/>
      <c r="C1" s="103"/>
      <c r="D1" s="92"/>
      <c r="E1" s="92"/>
      <c r="F1" s="92"/>
      <c r="G1" s="92"/>
      <c r="H1" s="92"/>
      <c r="I1" s="92"/>
      <c r="J1" s="92"/>
      <c r="K1" s="92"/>
      <c r="L1" s="92"/>
      <c r="M1" s="92"/>
      <c r="N1" s="104"/>
      <c r="O1" s="104"/>
      <c r="P1" s="104"/>
      <c r="Q1" s="156" t="s">
        <v>8</v>
      </c>
      <c r="R1" s="157" t="s">
        <v>611</v>
      </c>
    </row>
    <row r="2" spans="1:18" s="1" customFormat="1" ht="75" customHeight="1" x14ac:dyDescent="0.2">
      <c r="A2" s="105"/>
      <c r="D2" s="390" t="s">
        <v>70</v>
      </c>
      <c r="E2" s="390"/>
      <c r="F2" s="390"/>
      <c r="G2" s="390"/>
      <c r="H2" s="390"/>
      <c r="I2" s="390"/>
      <c r="J2" s="390"/>
      <c r="K2" s="390"/>
      <c r="L2" s="390"/>
      <c r="M2" s="390"/>
      <c r="N2" s="19"/>
      <c r="O2" s="19"/>
      <c r="P2" s="19"/>
      <c r="Q2" s="158" t="s">
        <v>9</v>
      </c>
      <c r="R2" s="159">
        <v>2</v>
      </c>
    </row>
    <row r="3" spans="1:18" s="1" customFormat="1" ht="75" customHeight="1" x14ac:dyDescent="0.2">
      <c r="A3" s="105"/>
      <c r="D3" s="390" t="s">
        <v>443</v>
      </c>
      <c r="E3" s="390"/>
      <c r="F3" s="390"/>
      <c r="G3" s="390"/>
      <c r="H3" s="390"/>
      <c r="I3" s="390"/>
      <c r="J3" s="390"/>
      <c r="K3" s="390"/>
      <c r="L3" s="390"/>
      <c r="M3" s="390"/>
      <c r="N3" s="19"/>
      <c r="O3" s="19"/>
      <c r="P3" s="19"/>
      <c r="Q3" s="158" t="s">
        <v>10</v>
      </c>
      <c r="R3" s="160" t="s">
        <v>610</v>
      </c>
    </row>
    <row r="4" spans="1:18" s="1" customFormat="1" ht="75" customHeight="1" thickBot="1" x14ac:dyDescent="0.25">
      <c r="A4" s="106"/>
      <c r="B4" s="107"/>
      <c r="C4" s="107"/>
      <c r="D4" s="389"/>
      <c r="E4" s="389"/>
      <c r="F4" s="389"/>
      <c r="G4" s="389"/>
      <c r="H4" s="389"/>
      <c r="I4" s="389"/>
      <c r="J4" s="389"/>
      <c r="K4" s="389"/>
      <c r="L4" s="389"/>
      <c r="M4" s="389"/>
      <c r="N4" s="108"/>
      <c r="O4" s="108"/>
      <c r="P4" s="108"/>
      <c r="Q4" s="161" t="s">
        <v>68</v>
      </c>
      <c r="R4" s="162" t="s">
        <v>95</v>
      </c>
    </row>
    <row r="5" spans="1:18" s="1" customFormat="1" ht="75" customHeight="1" thickBot="1" x14ac:dyDescent="0.25">
      <c r="A5" s="14"/>
      <c r="D5" s="146"/>
      <c r="E5" s="146"/>
      <c r="F5" s="146"/>
      <c r="G5" s="146"/>
      <c r="H5" s="146"/>
      <c r="I5" s="146"/>
      <c r="J5" s="146"/>
      <c r="K5" s="146"/>
      <c r="L5" s="146"/>
      <c r="M5" s="146"/>
      <c r="N5" s="19"/>
      <c r="O5" s="19"/>
      <c r="P5" s="19"/>
      <c r="Q5" s="100"/>
      <c r="R5" s="101"/>
    </row>
    <row r="6" spans="1:18" s="1" customFormat="1" ht="75" customHeight="1" x14ac:dyDescent="0.2">
      <c r="A6" s="401" t="s">
        <v>59</v>
      </c>
      <c r="B6" s="391" t="s">
        <v>80</v>
      </c>
      <c r="C6" s="391"/>
      <c r="D6" s="391"/>
      <c r="E6" s="391"/>
      <c r="F6" s="391"/>
      <c r="G6" s="391"/>
      <c r="H6" s="391" t="s">
        <v>76</v>
      </c>
      <c r="I6" s="391" t="s">
        <v>2</v>
      </c>
      <c r="J6" s="391" t="s">
        <v>111</v>
      </c>
      <c r="K6" s="391" t="s">
        <v>11</v>
      </c>
      <c r="L6" s="391"/>
      <c r="M6" s="391"/>
      <c r="N6" s="391" t="s">
        <v>3</v>
      </c>
      <c r="O6" s="391" t="s">
        <v>12</v>
      </c>
      <c r="P6" s="391"/>
      <c r="Q6" s="391"/>
      <c r="R6" s="413" t="s">
        <v>3</v>
      </c>
    </row>
    <row r="7" spans="1:18" s="155" customFormat="1" ht="75" customHeight="1" thickBot="1" x14ac:dyDescent="0.25">
      <c r="A7" s="402"/>
      <c r="B7" s="152" t="s">
        <v>415</v>
      </c>
      <c r="C7" s="152" t="s">
        <v>74</v>
      </c>
      <c r="D7" s="152" t="s">
        <v>4</v>
      </c>
      <c r="E7" s="152" t="s">
        <v>0</v>
      </c>
      <c r="F7" s="152" t="s">
        <v>60</v>
      </c>
      <c r="G7" s="152" t="s">
        <v>1</v>
      </c>
      <c r="H7" s="393"/>
      <c r="I7" s="393"/>
      <c r="J7" s="393"/>
      <c r="K7" s="393"/>
      <c r="L7" s="393"/>
      <c r="M7" s="393"/>
      <c r="N7" s="393"/>
      <c r="O7" s="393"/>
      <c r="P7" s="393"/>
      <c r="Q7" s="393"/>
      <c r="R7" s="414"/>
    </row>
    <row r="8" spans="1:18" s="155" customFormat="1" ht="75" customHeight="1" x14ac:dyDescent="0.2">
      <c r="A8" s="309">
        <v>1</v>
      </c>
      <c r="B8" s="317" t="str">
        <f>'01-Mapa de riesgo'!C8:C10</f>
        <v>ADMINISTRACIÓN_INSTITUCIONAL</v>
      </c>
      <c r="C8" s="320" t="str">
        <f>'01-Mapa de riesgo'!I8:I10</f>
        <v>Corrupción</v>
      </c>
      <c r="D8" s="320" t="str">
        <f>'01-Mapa de riesgo'!J8:J10</f>
        <v xml:space="preserve">Tráfico de Influencias </v>
      </c>
      <c r="E8" s="320" t="str">
        <f>'01-Mapa de riesgo'!K8:K10</f>
        <v>Favorecimiento en el otorgamiento de derechos o toma de decisiones que competen a la Universidad</v>
      </c>
      <c r="F8" s="118" t="str">
        <f>'01-Mapa de riesgo'!H8</f>
        <v>Utilización o manipulación de información reservada o clasificada que se encuentra disponible en la Secretaria General</v>
      </c>
      <c r="G8" s="320" t="str">
        <f>'01-Mapa de riesgo'!L8:L10</f>
        <v>Procesos legales y/o penales
Perdida de la imagen institucional</v>
      </c>
      <c r="H8" s="353" t="str">
        <f>'01-Mapa de riesgo'!Y8:Y10</f>
        <v>MODERADO</v>
      </c>
      <c r="I8" s="147" t="str">
        <f>'01-Mapa de riesgo'!Z8</f>
        <v>REDUCIR</v>
      </c>
      <c r="J8" s="317" t="str">
        <f t="shared" ref="J8" si="0">IF(H8="GRAVE","Debe formularse",IF(H8="MODERADO", "Si el proceso lo requiere","NO"))</f>
        <v>Si el proceso lo requiere</v>
      </c>
      <c r="K8" s="415" t="s">
        <v>512</v>
      </c>
      <c r="L8" s="416"/>
      <c r="M8" s="417"/>
      <c r="N8" s="147" t="s">
        <v>641</v>
      </c>
      <c r="O8" s="320" t="s">
        <v>512</v>
      </c>
      <c r="P8" s="320"/>
      <c r="Q8" s="320"/>
      <c r="R8" s="144" t="s">
        <v>641</v>
      </c>
    </row>
    <row r="9" spans="1:18" s="155" customFormat="1" ht="75" customHeight="1" x14ac:dyDescent="0.2">
      <c r="A9" s="310"/>
      <c r="B9" s="311"/>
      <c r="C9" s="301"/>
      <c r="D9" s="301"/>
      <c r="E9" s="301"/>
      <c r="F9" s="118">
        <f>'01-Mapa de riesgo'!H9</f>
        <v>0</v>
      </c>
      <c r="G9" s="301"/>
      <c r="H9" s="368"/>
      <c r="I9" s="280">
        <f>'01-Mapa de riesgo'!Z9</f>
        <v>0</v>
      </c>
      <c r="J9" s="311"/>
      <c r="K9" s="302"/>
      <c r="L9" s="411"/>
      <c r="M9" s="412"/>
      <c r="N9" s="189"/>
      <c r="O9" s="320"/>
      <c r="P9" s="320"/>
      <c r="Q9" s="320"/>
      <c r="R9" s="144"/>
    </row>
    <row r="10" spans="1:18" s="155" customFormat="1" ht="75" customHeight="1" x14ac:dyDescent="0.2">
      <c r="A10" s="310"/>
      <c r="B10" s="311"/>
      <c r="C10" s="301"/>
      <c r="D10" s="301"/>
      <c r="E10" s="301"/>
      <c r="F10" s="118">
        <f>'01-Mapa de riesgo'!H10</f>
        <v>0</v>
      </c>
      <c r="G10" s="301"/>
      <c r="H10" s="368"/>
      <c r="I10" s="280">
        <f>'01-Mapa de riesgo'!Z10</f>
        <v>0</v>
      </c>
      <c r="J10" s="311"/>
      <c r="K10" s="302"/>
      <c r="L10" s="411"/>
      <c r="M10" s="412"/>
      <c r="N10" s="189"/>
      <c r="O10" s="320"/>
      <c r="P10" s="320"/>
      <c r="Q10" s="320"/>
      <c r="R10" s="144"/>
    </row>
    <row r="11" spans="1:18" s="155" customFormat="1" ht="75" customHeight="1" x14ac:dyDescent="0.2">
      <c r="A11" s="309">
        <v>2</v>
      </c>
      <c r="B11" s="315" t="str">
        <f>'01-Mapa de riesgo'!C11:C13</f>
        <v>ADMINISTRACIÓN_INSTITUCIONAL</v>
      </c>
      <c r="C11" s="320" t="str">
        <f>'01-Mapa de riesgo'!I11:I13</f>
        <v>Estratégico</v>
      </c>
      <c r="D11" s="320" t="str">
        <f>'01-Mapa de riesgo'!J11:J13</f>
        <v xml:space="preserve">Pérdida de la información de las series documentales conservadas físicamente </v>
      </c>
      <c r="E11" s="320" t="str">
        <f>'01-Mapa de riesgo'!K11:K13</f>
        <v>Afectación a la informacion contenida en los archivos central e histórico por agentes externos</v>
      </c>
      <c r="F11" s="118" t="str">
        <f>'01-Mapa de riesgo'!H11</f>
        <v xml:space="preserve">El edificio de Archivo no cumple con la mayoria de las normas  para la conservación  de los documentos y se pueden presentar inundaciones, incendios, terremotos. </v>
      </c>
      <c r="G11" s="320" t="str">
        <f>'01-Mapa de riesgo'!L11:L13</f>
        <v>Perdida de la memoria institucional
Demandas por perjuicios a los usuarios
Ausencia de apoyo a la misión institucional</v>
      </c>
      <c r="H11" s="353" t="str">
        <f>'01-Mapa de riesgo'!Y11:Y13</f>
        <v>MODERADO</v>
      </c>
      <c r="I11" s="280" t="str">
        <f>'01-Mapa de riesgo'!Z11</f>
        <v>COMPARTIR</v>
      </c>
      <c r="J11" s="311" t="str">
        <f t="shared" ref="J11:J14" si="1">IF(H11="GRAVE","Debe formularse",IF(H11="MODERADO", "Si el proceso lo requiere","NO"))</f>
        <v>Si el proceso lo requiere</v>
      </c>
      <c r="K11" s="302" t="s">
        <v>835</v>
      </c>
      <c r="L11" s="411"/>
      <c r="M11" s="412"/>
      <c r="N11" s="270" t="s">
        <v>641</v>
      </c>
      <c r="O11" s="320" t="s">
        <v>835</v>
      </c>
      <c r="P11" s="320"/>
      <c r="Q11" s="320"/>
      <c r="R11" s="270" t="s">
        <v>641</v>
      </c>
    </row>
    <row r="12" spans="1:18" s="155" customFormat="1" ht="75" customHeight="1" x14ac:dyDescent="0.2">
      <c r="A12" s="310"/>
      <c r="B12" s="316"/>
      <c r="C12" s="301"/>
      <c r="D12" s="301"/>
      <c r="E12" s="301"/>
      <c r="F12" s="118">
        <f>'01-Mapa de riesgo'!H12</f>
        <v>0</v>
      </c>
      <c r="G12" s="301"/>
      <c r="H12" s="368"/>
      <c r="I12" s="280" t="str">
        <f>'01-Mapa de riesgo'!Z12</f>
        <v>REDUCIR</v>
      </c>
      <c r="J12" s="311"/>
      <c r="K12" s="302"/>
      <c r="L12" s="411"/>
      <c r="M12" s="412"/>
      <c r="N12" s="189"/>
      <c r="O12" s="320"/>
      <c r="P12" s="320"/>
      <c r="Q12" s="320"/>
      <c r="R12" s="144"/>
    </row>
    <row r="13" spans="1:18" s="155" customFormat="1" ht="75" customHeight="1" x14ac:dyDescent="0.2">
      <c r="A13" s="310"/>
      <c r="B13" s="317"/>
      <c r="C13" s="301"/>
      <c r="D13" s="301"/>
      <c r="E13" s="301"/>
      <c r="F13" s="118">
        <f>'01-Mapa de riesgo'!H13</f>
        <v>0</v>
      </c>
      <c r="G13" s="301"/>
      <c r="H13" s="368"/>
      <c r="I13" s="280" t="str">
        <f>'01-Mapa de riesgo'!Z13</f>
        <v>REDUCIR</v>
      </c>
      <c r="J13" s="311"/>
      <c r="K13" s="302"/>
      <c r="L13" s="411"/>
      <c r="M13" s="412"/>
      <c r="N13" s="189"/>
      <c r="O13" s="320"/>
      <c r="P13" s="320"/>
      <c r="Q13" s="320"/>
      <c r="R13" s="144"/>
    </row>
    <row r="14" spans="1:18" s="155" customFormat="1" ht="75" customHeight="1" x14ac:dyDescent="0.2">
      <c r="A14" s="309">
        <v>3</v>
      </c>
      <c r="B14" s="315" t="str">
        <f>'01-Mapa de riesgo'!C14:C16</f>
        <v>CONTROL_SEGUIMIENTO</v>
      </c>
      <c r="C14" s="320" t="str">
        <f>'01-Mapa de riesgo'!I14:I16</f>
        <v>Corrupción</v>
      </c>
      <c r="D14" s="320" t="str">
        <f>'01-Mapa de riesgo'!J14:J16</f>
        <v>Favorecimiento en informes de auditoria o evaluación por intereses personales</v>
      </c>
      <c r="E14" s="320" t="str">
        <f>'01-Mapa de riesgo'!K14:K16</f>
        <v>Manipulación de informes de control interno, a través de la omisión de posibles actos de corrupción o irregularidades administrativas</v>
      </c>
      <c r="F14" s="118" t="str">
        <f>'01-Mapa de riesgo'!H14</f>
        <v>Personal no idoneo que no atiende los valores de la institución o del servicio público</v>
      </c>
      <c r="G14" s="320" t="str">
        <f>'01-Mapa de riesgo'!L14:L16</f>
        <v>Investigaciones disciplinarias
Afectación del buen nombre y reconocimiento de la Universidad</v>
      </c>
      <c r="H14" s="353" t="str">
        <f>'01-Mapa de riesgo'!Y14:Y16</f>
        <v>MODERADO</v>
      </c>
      <c r="I14" s="280" t="str">
        <f>'01-Mapa de riesgo'!Z14</f>
        <v>REDUCIR</v>
      </c>
      <c r="J14" s="311" t="str">
        <f t="shared" si="1"/>
        <v>Si el proceso lo requiere</v>
      </c>
      <c r="K14" s="302" t="s">
        <v>836</v>
      </c>
      <c r="L14" s="411"/>
      <c r="M14" s="412"/>
      <c r="N14" s="189" t="s">
        <v>837</v>
      </c>
      <c r="O14" s="320" t="s">
        <v>838</v>
      </c>
      <c r="P14" s="320"/>
      <c r="Q14" s="320"/>
      <c r="R14" s="144" t="s">
        <v>839</v>
      </c>
    </row>
    <row r="15" spans="1:18" ht="75" customHeight="1" x14ac:dyDescent="0.2">
      <c r="A15" s="310"/>
      <c r="B15" s="316"/>
      <c r="C15" s="301"/>
      <c r="D15" s="301"/>
      <c r="E15" s="301"/>
      <c r="F15" s="118" t="str">
        <f>'01-Mapa de riesgo'!H15</f>
        <v>Presión externa  al personal de control interno para favorecer a terceros</v>
      </c>
      <c r="G15" s="301"/>
      <c r="H15" s="368"/>
      <c r="I15" s="280" t="str">
        <f>'01-Mapa de riesgo'!Z15</f>
        <v>REDUCIR</v>
      </c>
      <c r="J15" s="311"/>
      <c r="K15" s="302"/>
      <c r="L15" s="411"/>
      <c r="M15" s="412"/>
      <c r="N15" s="189"/>
      <c r="O15" s="320"/>
      <c r="P15" s="320"/>
      <c r="Q15" s="320"/>
      <c r="R15" s="144"/>
    </row>
    <row r="16" spans="1:18" ht="39.75" customHeight="1" x14ac:dyDescent="0.2">
      <c r="A16" s="310"/>
      <c r="B16" s="317"/>
      <c r="C16" s="301"/>
      <c r="D16" s="301"/>
      <c r="E16" s="301"/>
      <c r="F16" s="118">
        <f>'01-Mapa de riesgo'!H16</f>
        <v>0</v>
      </c>
      <c r="G16" s="301"/>
      <c r="H16" s="368"/>
      <c r="I16" s="280">
        <f>'01-Mapa de riesgo'!Z16</f>
        <v>0</v>
      </c>
      <c r="J16" s="311"/>
      <c r="K16" s="302"/>
      <c r="L16" s="411"/>
      <c r="M16" s="412"/>
      <c r="N16" s="189"/>
      <c r="O16" s="320"/>
      <c r="P16" s="320"/>
      <c r="Q16" s="320"/>
      <c r="R16" s="144"/>
    </row>
    <row r="17" spans="1:18" ht="85.5" customHeight="1" x14ac:dyDescent="0.2">
      <c r="A17" s="309">
        <v>4</v>
      </c>
      <c r="B17" s="315" t="str">
        <f>'01-Mapa de riesgo'!C17:C19</f>
        <v>INVESTIGACIÓN_E_INNOVACIÓN</v>
      </c>
      <c r="C17" s="320" t="str">
        <f>'01-Mapa de riesgo'!I17:I19</f>
        <v>Estratégico</v>
      </c>
      <c r="D17" s="320" t="str">
        <f>'01-Mapa de riesgo'!J17:J19</f>
        <v>Deficiencia interna en la financiación para proyectos de investigación</v>
      </c>
      <c r="E17" s="320" t="str">
        <f>'01-Mapa de riesgo'!K17:K19</f>
        <v>Disminución de los recursos para el fomento de la investigación.</v>
      </c>
      <c r="F17" s="118" t="str">
        <f>'01-Mapa de riesgo'!H17</f>
        <v xml:space="preserve">Disminución presupuesta lpara el financiación de los proyectos de investigación. </v>
      </c>
      <c r="G17" s="320" t="str">
        <f>'01-Mapa de riesgo'!L17:L19</f>
        <v>Incumplimiento en las metas de los indicadores institucioonales. Reducción en los proyectos de investigación. Dismunición de la producción intelectual. Deterioro de las capacidades investigativas. Desmotivación para los investigadores de la universidad.</v>
      </c>
      <c r="H17" s="353" t="str">
        <f>'01-Mapa de riesgo'!Y17:Y19</f>
        <v>GRAVE</v>
      </c>
      <c r="I17" s="280" t="str">
        <f>'01-Mapa de riesgo'!Z17</f>
        <v>REDUCIR</v>
      </c>
      <c r="J17" s="311" t="str">
        <f t="shared" ref="J17" si="2">IF(H17="GRAVE","Debe formularse",IF(H17="MODERADO", "Si el proceso lo requiere","NO"))</f>
        <v>Debe formularse</v>
      </c>
      <c r="K17" s="302" t="s">
        <v>842</v>
      </c>
      <c r="L17" s="411"/>
      <c r="M17" s="412"/>
      <c r="N17" s="189" t="s">
        <v>843</v>
      </c>
      <c r="O17" s="320" t="s">
        <v>840</v>
      </c>
      <c r="P17" s="320"/>
      <c r="Q17" s="320"/>
      <c r="R17" s="144" t="s">
        <v>841</v>
      </c>
    </row>
    <row r="18" spans="1:18" ht="63" customHeight="1" x14ac:dyDescent="0.2">
      <c r="A18" s="310"/>
      <c r="B18" s="316"/>
      <c r="C18" s="301"/>
      <c r="D18" s="301"/>
      <c r="E18" s="301"/>
      <c r="F18" s="118" t="str">
        <f>'01-Mapa de riesgo'!H18</f>
        <v xml:space="preserve">Retención del 20% de los ingresos de los proyectos de investigación financiados por entidades externas en algunos casos. </v>
      </c>
      <c r="G18" s="301"/>
      <c r="H18" s="368"/>
      <c r="I18" s="280" t="str">
        <f>'01-Mapa de riesgo'!Z18</f>
        <v>REDUCIR</v>
      </c>
      <c r="J18" s="311"/>
      <c r="K18" s="302"/>
      <c r="L18" s="411"/>
      <c r="M18" s="412"/>
      <c r="N18" s="189"/>
      <c r="O18" s="320"/>
      <c r="P18" s="320"/>
      <c r="Q18" s="320"/>
      <c r="R18" s="144"/>
    </row>
    <row r="19" spans="1:18" ht="114.75" customHeight="1" x14ac:dyDescent="0.2">
      <c r="A19" s="310"/>
      <c r="B19" s="317"/>
      <c r="C19" s="301"/>
      <c r="D19" s="301"/>
      <c r="E19" s="301"/>
      <c r="F19" s="118">
        <f>'01-Mapa de riesgo'!H19</f>
        <v>0</v>
      </c>
      <c r="G19" s="301"/>
      <c r="H19" s="368"/>
      <c r="I19" s="280">
        <f>'01-Mapa de riesgo'!Z19</f>
        <v>0</v>
      </c>
      <c r="J19" s="311"/>
      <c r="K19" s="302"/>
      <c r="L19" s="411"/>
      <c r="M19" s="412"/>
      <c r="N19" s="189"/>
      <c r="O19" s="320"/>
      <c r="P19" s="320"/>
      <c r="Q19" s="320"/>
      <c r="R19" s="144"/>
    </row>
    <row r="20" spans="1:18" ht="146.25" customHeight="1" x14ac:dyDescent="0.2">
      <c r="A20" s="309">
        <v>5</v>
      </c>
      <c r="B20" s="315" t="str">
        <f>'01-Mapa de riesgo'!C20:C22</f>
        <v>INVESTIGACIÓN_E_INNOVACIÓN</v>
      </c>
      <c r="C20" s="320" t="str">
        <f>'01-Mapa de riesgo'!I20:I22</f>
        <v>Ambiental</v>
      </c>
      <c r="D20" s="320" t="str">
        <f>'01-Mapa de riesgo'!J20:J22</f>
        <v>Incumplimiento en las normas ambientales que rigen a la Universidad frente a la gestión de aspectos ambientales.</v>
      </c>
      <c r="E20" s="320" t="str">
        <f>'01-Mapa de riesgo'!K20:K22</f>
        <v>No cumplir con  las normas ambientales relacionadas a la gestión de aspectos como:Residuos sólidos, aguas residuales, aguas potables, patrimonio arqueológico, protección de la biodiversidad, licencias y permisos ambientales.</v>
      </c>
      <c r="F20" s="118" t="str">
        <f>'01-Mapa de riesgo'!H20</f>
        <v>Incremento de obligaciones normativas de carácter ambiental en la UTP</v>
      </c>
      <c r="G20" s="320" t="str">
        <f>'01-Mapa de riesgo'!L20:L22</f>
        <v>Afectación a la salud de la comunidad universitaria y del ambiente.
Sanciones por parte de la autoridad ambiental</v>
      </c>
      <c r="H20" s="353" t="str">
        <f>'01-Mapa de riesgo'!Y20:Y22</f>
        <v>MODERADO</v>
      </c>
      <c r="I20" s="280" t="str">
        <f>'01-Mapa de riesgo'!Z20</f>
        <v>COMPARTIR</v>
      </c>
      <c r="J20" s="311" t="str">
        <f t="shared" ref="J20" si="3">IF(H20="GRAVE","Debe formularse",IF(H20="MODERADO", "Si el proceso lo requiere","NO"))</f>
        <v>Si el proceso lo requiere</v>
      </c>
      <c r="K20" s="302" t="s">
        <v>844</v>
      </c>
      <c r="L20" s="411"/>
      <c r="M20" s="412"/>
      <c r="N20" s="189" t="s">
        <v>845</v>
      </c>
      <c r="O20" s="320" t="s">
        <v>846</v>
      </c>
      <c r="P20" s="320"/>
      <c r="Q20" s="320"/>
      <c r="R20" s="144" t="s">
        <v>847</v>
      </c>
    </row>
    <row r="21" spans="1:18" ht="75" customHeight="1" x14ac:dyDescent="0.2">
      <c r="A21" s="310"/>
      <c r="B21" s="316"/>
      <c r="C21" s="301"/>
      <c r="D21" s="301"/>
      <c r="E21" s="301"/>
      <c r="F21" s="118" t="str">
        <f>'01-Mapa de riesgo'!H21</f>
        <v xml:space="preserve">Impactos ambientales negativos por la actividad económica de la universidad dedicada a la docencia y a la investigación. </v>
      </c>
      <c r="G21" s="301"/>
      <c r="H21" s="368"/>
      <c r="I21" s="280">
        <f>'01-Mapa de riesgo'!Z21</f>
        <v>0</v>
      </c>
      <c r="J21" s="311"/>
      <c r="K21" s="302"/>
      <c r="L21" s="411"/>
      <c r="M21" s="412"/>
      <c r="N21" s="189"/>
      <c r="O21" s="320"/>
      <c r="P21" s="320"/>
      <c r="Q21" s="320"/>
      <c r="R21" s="144"/>
    </row>
    <row r="22" spans="1:18" ht="75" customHeight="1" x14ac:dyDescent="0.2">
      <c r="A22" s="310"/>
      <c r="B22" s="317"/>
      <c r="C22" s="301"/>
      <c r="D22" s="301"/>
      <c r="E22" s="301"/>
      <c r="F22" s="118" t="str">
        <f>'01-Mapa de riesgo'!H22</f>
        <v xml:space="preserve">Cambios en la normatividad relacionadas con los temas ambientales. </v>
      </c>
      <c r="G22" s="301"/>
      <c r="H22" s="368"/>
      <c r="I22" s="280">
        <f>'01-Mapa de riesgo'!Z22</f>
        <v>0</v>
      </c>
      <c r="J22" s="311"/>
      <c r="K22" s="302"/>
      <c r="L22" s="411"/>
      <c r="M22" s="412"/>
      <c r="N22" s="189"/>
      <c r="O22" s="320"/>
      <c r="P22" s="320"/>
      <c r="Q22" s="320"/>
      <c r="R22" s="144"/>
    </row>
    <row r="23" spans="1:18" ht="75" customHeight="1" x14ac:dyDescent="0.2">
      <c r="A23" s="309">
        <v>6</v>
      </c>
      <c r="B23" s="315" t="str">
        <f>'01-Mapa de riesgo'!C23:C25</f>
        <v>CONTROL_SEGUIMIENTO</v>
      </c>
      <c r="C23" s="320" t="str">
        <f>'01-Mapa de riesgo'!I23:I25</f>
        <v>Tecnológico</v>
      </c>
      <c r="D23" s="320" t="str">
        <f>'01-Mapa de riesgo'!J23:J25</f>
        <v>Intrusión a equipos y servicios de red</v>
      </c>
      <c r="E23" s="320" t="str">
        <f>'01-Mapa de riesgo'!K23:K25</f>
        <v>Acceso no autorizado a servidores,  servicios y equipos de conectividad bajo la gestión de la Administración de la Red.</v>
      </c>
      <c r="F23" s="118" t="str">
        <f>'01-Mapa de riesgo'!H23</f>
        <v>Vulnerabilidades en sistemas operativos y servicios desarrollados por terceros</v>
      </c>
      <c r="G23" s="320" t="str">
        <f>'01-Mapa de riesgo'!L23:L25</f>
        <v xml:space="preserve">- Cambio de configuraciones que afecten el buen funcionamiento de equipos y servicios.
- Robo, sabotaje  o cambio de información. </v>
      </c>
      <c r="H23" s="353" t="str">
        <f>'01-Mapa de riesgo'!Y23:Y25</f>
        <v>MODERADO</v>
      </c>
      <c r="I23" s="280" t="str">
        <f>'01-Mapa de riesgo'!Z23</f>
        <v>REDUCIR</v>
      </c>
      <c r="J23" s="311" t="str">
        <f t="shared" ref="J23" si="4">IF(H23="GRAVE","Debe formularse",IF(H23="MODERADO", "Si el proceso lo requiere","NO"))</f>
        <v>Si el proceso lo requiere</v>
      </c>
      <c r="K23" s="302" t="s">
        <v>848</v>
      </c>
      <c r="L23" s="411"/>
      <c r="M23" s="412"/>
      <c r="N23" s="271" t="s">
        <v>848</v>
      </c>
      <c r="O23" s="320" t="s">
        <v>848</v>
      </c>
      <c r="P23" s="320"/>
      <c r="Q23" s="320"/>
      <c r="R23" s="144" t="s">
        <v>848</v>
      </c>
    </row>
    <row r="24" spans="1:18" ht="75" customHeight="1" x14ac:dyDescent="0.2">
      <c r="A24" s="310"/>
      <c r="B24" s="316"/>
      <c r="C24" s="301"/>
      <c r="D24" s="301"/>
      <c r="E24" s="301"/>
      <c r="F24" s="118" t="str">
        <f>'01-Mapa de riesgo'!H24</f>
        <v>Falta de equipos adecuados para la seguridad en la red</v>
      </c>
      <c r="G24" s="301"/>
      <c r="H24" s="368"/>
      <c r="I24" s="280" t="str">
        <f>'01-Mapa de riesgo'!Z24</f>
        <v>REDUCIR</v>
      </c>
      <c r="J24" s="311"/>
      <c r="K24" s="302"/>
      <c r="L24" s="411"/>
      <c r="M24" s="412"/>
      <c r="N24" s="189"/>
      <c r="O24" s="320"/>
      <c r="P24" s="320"/>
      <c r="Q24" s="320"/>
      <c r="R24" s="144"/>
    </row>
    <row r="25" spans="1:18" ht="75" customHeight="1" x14ac:dyDescent="0.2">
      <c r="A25" s="310"/>
      <c r="B25" s="317"/>
      <c r="C25" s="301"/>
      <c r="D25" s="301"/>
      <c r="E25" s="301"/>
      <c r="F25" s="118" t="str">
        <f>'01-Mapa de riesgo'!H25</f>
        <v>Contraseñas y usuarios por defecto, Contraseñas débiles.
Errores en configuraciones.
Uso de protocolos inseguros.</v>
      </c>
      <c r="G25" s="301"/>
      <c r="H25" s="368"/>
      <c r="I25" s="280" t="str">
        <f>'01-Mapa de riesgo'!Z25</f>
        <v>REDUCIR</v>
      </c>
      <c r="J25" s="311"/>
      <c r="K25" s="302"/>
      <c r="L25" s="411"/>
      <c r="M25" s="412"/>
      <c r="N25" s="189"/>
      <c r="O25" s="320"/>
      <c r="P25" s="320"/>
      <c r="Q25" s="320"/>
      <c r="R25" s="144"/>
    </row>
    <row r="26" spans="1:18" ht="75" customHeight="1" x14ac:dyDescent="0.2">
      <c r="A26" s="309">
        <v>7</v>
      </c>
      <c r="B26" s="315" t="str">
        <f>'01-Mapa de riesgo'!C26:C28</f>
        <v>DOCENCIA</v>
      </c>
      <c r="C26" s="320" t="str">
        <f>'01-Mapa de riesgo'!I26:I28</f>
        <v>Cumplimiento</v>
      </c>
      <c r="D26" s="320" t="str">
        <f>'01-Mapa de riesgo'!J26:J28</f>
        <v>Ascenso de Docentes sin Cumplimiento de Requisitos</v>
      </c>
      <c r="E26" s="320" t="str">
        <f>'01-Mapa de riesgo'!K26:K28</f>
        <v>Docentes con ascenso en el escalafon sin el debido cumplimiento  de los requisitos establecidos en el estatuto docente</v>
      </c>
      <c r="F26" s="118" t="str">
        <f>'01-Mapa de riesgo'!H26</f>
        <v>Interpretación de la norma (ambigüedad).</v>
      </c>
      <c r="G26" s="320" t="str">
        <f>'01-Mapa de riesgo'!L26:L28</f>
        <v>Incorrecta asignación salarial
Demandas de los docentes
Pérdida de credibilidad en la institución
Hallazgos por parte de la Contraloría General de la República que conducen a sanciones</v>
      </c>
      <c r="H26" s="353" t="str">
        <f>'01-Mapa de riesgo'!Y26:Y28</f>
        <v>LEVE</v>
      </c>
      <c r="I26" s="280" t="str">
        <f>'01-Mapa de riesgo'!Z26</f>
        <v>ASUMIR</v>
      </c>
      <c r="J26" s="311" t="str">
        <f t="shared" ref="J26" si="5">IF(H26="GRAVE","Debe formularse",IF(H26="MODERADO", "Si el proceso lo requiere","NO"))</f>
        <v>NO</v>
      </c>
      <c r="K26" s="302"/>
      <c r="L26" s="411"/>
      <c r="M26" s="412"/>
      <c r="N26" s="189"/>
      <c r="O26" s="320"/>
      <c r="P26" s="320"/>
      <c r="Q26" s="320"/>
      <c r="R26" s="144"/>
    </row>
    <row r="27" spans="1:18" ht="75" customHeight="1" x14ac:dyDescent="0.2">
      <c r="A27" s="310"/>
      <c r="B27" s="316"/>
      <c r="C27" s="301"/>
      <c r="D27" s="301"/>
      <c r="E27" s="301"/>
      <c r="F27" s="118">
        <f>'01-Mapa de riesgo'!H27</f>
        <v>0</v>
      </c>
      <c r="G27" s="301"/>
      <c r="H27" s="368"/>
      <c r="I27" s="280">
        <f>'01-Mapa de riesgo'!Z27</f>
        <v>0</v>
      </c>
      <c r="J27" s="311"/>
      <c r="K27" s="302"/>
      <c r="L27" s="411"/>
      <c r="M27" s="412"/>
      <c r="N27" s="189"/>
      <c r="O27" s="320"/>
      <c r="P27" s="320"/>
      <c r="Q27" s="320"/>
      <c r="R27" s="144"/>
    </row>
    <row r="28" spans="1:18" ht="75" customHeight="1" x14ac:dyDescent="0.2">
      <c r="A28" s="310"/>
      <c r="B28" s="317"/>
      <c r="C28" s="301"/>
      <c r="D28" s="301"/>
      <c r="E28" s="301"/>
      <c r="F28" s="118">
        <f>'01-Mapa de riesgo'!H28</f>
        <v>0</v>
      </c>
      <c r="G28" s="301"/>
      <c r="H28" s="368"/>
      <c r="I28" s="280">
        <f>'01-Mapa de riesgo'!Z28</f>
        <v>0</v>
      </c>
      <c r="J28" s="311"/>
      <c r="K28" s="302"/>
      <c r="L28" s="411"/>
      <c r="M28" s="412"/>
      <c r="N28" s="189"/>
      <c r="O28" s="320"/>
      <c r="P28" s="320"/>
      <c r="Q28" s="320"/>
      <c r="R28" s="144"/>
    </row>
    <row r="29" spans="1:18" ht="75" customHeight="1" x14ac:dyDescent="0.2">
      <c r="A29" s="309">
        <v>8</v>
      </c>
      <c r="B29" s="315" t="str">
        <f>'01-Mapa de riesgo'!C29:C31</f>
        <v>DOCENCIA</v>
      </c>
      <c r="C29" s="320" t="str">
        <f>'01-Mapa de riesgo'!I29:I31</f>
        <v>Corrupción</v>
      </c>
      <c r="D29" s="320" t="str">
        <f>'01-Mapa de riesgo'!J29:J31</f>
        <v>Asignación de puntos salario y bonificación sin cumplimiento de requisitos</v>
      </c>
      <c r="E29" s="320" t="str">
        <f>'01-Mapa de riesgo'!K29:K31</f>
        <v>Docentes con ascenso en el escalafon sin el debido cumplimiento  de los requisitos establecidos en el estatuto docente</v>
      </c>
      <c r="F29" s="118" t="str">
        <f>'01-Mapa de riesgo'!H29</f>
        <v xml:space="preserve">Nuevo sistema de información </v>
      </c>
      <c r="G29" s="320" t="str">
        <f>'01-Mapa de riesgo'!L29:L31</f>
        <v>Incorrecta asignación salarial
Demandas de los docentes
Pérdida de credibilidad en la institución
Hallazgos por parte de la Contraloría General de la República que conducen a sanciones</v>
      </c>
      <c r="H29" s="353" t="str">
        <f>'01-Mapa de riesgo'!Y29:Y31</f>
        <v>LEVE</v>
      </c>
      <c r="I29" s="280" t="str">
        <f>'01-Mapa de riesgo'!Z29</f>
        <v>ASUMIR</v>
      </c>
      <c r="J29" s="311" t="str">
        <f t="shared" ref="J29" si="6">IF(H29="GRAVE","Debe formularse",IF(H29="MODERADO", "Si el proceso lo requiere","NO"))</f>
        <v>NO</v>
      </c>
      <c r="K29" s="302"/>
      <c r="L29" s="411"/>
      <c r="M29" s="412"/>
      <c r="N29" s="189"/>
      <c r="O29" s="320"/>
      <c r="P29" s="320"/>
      <c r="Q29" s="320"/>
      <c r="R29" s="144"/>
    </row>
    <row r="30" spans="1:18" ht="75" customHeight="1" x14ac:dyDescent="0.2">
      <c r="A30" s="310"/>
      <c r="B30" s="316"/>
      <c r="C30" s="301"/>
      <c r="D30" s="301"/>
      <c r="E30" s="301"/>
      <c r="F30" s="118" t="str">
        <f>'01-Mapa de riesgo'!H30</f>
        <v xml:space="preserve">
Interpretación de la normatividad (ambigüedad)</v>
      </c>
      <c r="G30" s="301"/>
      <c r="H30" s="368"/>
      <c r="I30" s="280">
        <f>'01-Mapa de riesgo'!Z30</f>
        <v>0</v>
      </c>
      <c r="J30" s="311"/>
      <c r="K30" s="302"/>
      <c r="L30" s="411"/>
      <c r="M30" s="412"/>
      <c r="N30" s="189"/>
      <c r="O30" s="320"/>
      <c r="P30" s="320"/>
      <c r="Q30" s="320"/>
      <c r="R30" s="144"/>
    </row>
    <row r="31" spans="1:18" ht="75" customHeight="1" x14ac:dyDescent="0.2">
      <c r="A31" s="310"/>
      <c r="B31" s="317"/>
      <c r="C31" s="301"/>
      <c r="D31" s="301"/>
      <c r="E31" s="301"/>
      <c r="F31" s="118" t="str">
        <f>'01-Mapa de riesgo'!H31</f>
        <v>Falta de reglamentación interna</v>
      </c>
      <c r="G31" s="301"/>
      <c r="H31" s="368"/>
      <c r="I31" s="280">
        <f>'01-Mapa de riesgo'!Z31</f>
        <v>0</v>
      </c>
      <c r="J31" s="311"/>
      <c r="K31" s="302"/>
      <c r="L31" s="411"/>
      <c r="M31" s="412"/>
      <c r="N31" s="189"/>
      <c r="O31" s="320"/>
      <c r="P31" s="320"/>
      <c r="Q31" s="320"/>
      <c r="R31" s="144"/>
    </row>
    <row r="32" spans="1:18" ht="75" customHeight="1" x14ac:dyDescent="0.2">
      <c r="A32" s="309">
        <v>9</v>
      </c>
      <c r="B32" s="315" t="str">
        <f>'01-Mapa de riesgo'!C32:C34</f>
        <v>DIRECCIONAMIENTO_INSTITUCIONAL</v>
      </c>
      <c r="C32" s="320" t="str">
        <f>'01-Mapa de riesgo'!I32:I34</f>
        <v>Estratégico</v>
      </c>
      <c r="D32" s="320" t="str">
        <f>'01-Mapa de riesgo'!J32:J34</f>
        <v>No cumplimiento de los lineamientos del Proyecto Educativo Institucional</v>
      </c>
      <c r="E32" s="320" t="str">
        <f>'01-Mapa de riesgo'!K32:K34</f>
        <v>Que el Proyecto Educativo Institucional- PEI se quede como un documento escrito y no se haga realidad.</v>
      </c>
      <c r="F32" s="118" t="str">
        <f>'01-Mapa de riesgo'!H32</f>
        <v>Los docentes de los programas académicos no entienden como pueden desarrollar en el aula los lineamientos del PEI.</v>
      </c>
      <c r="G32" s="320" t="str">
        <f>'01-Mapa de riesgo'!L32:L34</f>
        <v>Currículos desactualizados.
Estudiantes con bajas competencias en pensamiento crítico.
Egresados sin el sello de calidad UTP.</v>
      </c>
      <c r="H32" s="353" t="str">
        <f>'01-Mapa de riesgo'!Y32:Y34</f>
        <v>MODERADO</v>
      </c>
      <c r="I32" s="280" t="str">
        <f>'01-Mapa de riesgo'!Z32</f>
        <v>COMPARTIR</v>
      </c>
      <c r="J32" s="311" t="str">
        <f t="shared" ref="J32" si="7">IF(H32="GRAVE","Debe formularse",IF(H32="MODERADO", "Si el proceso lo requiere","NO"))</f>
        <v>Si el proceso lo requiere</v>
      </c>
      <c r="K32" s="302" t="s">
        <v>512</v>
      </c>
      <c r="L32" s="411"/>
      <c r="M32" s="412"/>
      <c r="N32" s="189" t="s">
        <v>641</v>
      </c>
      <c r="O32" s="320" t="s">
        <v>512</v>
      </c>
      <c r="P32" s="320"/>
      <c r="Q32" s="320"/>
      <c r="R32" s="144" t="s">
        <v>641</v>
      </c>
    </row>
    <row r="33" spans="1:18" ht="75" customHeight="1" x14ac:dyDescent="0.2">
      <c r="A33" s="310"/>
      <c r="B33" s="316"/>
      <c r="C33" s="301"/>
      <c r="D33" s="301"/>
      <c r="E33" s="301"/>
      <c r="F33" s="118" t="str">
        <f>'01-Mapa de riesgo'!H33</f>
        <v>Baja formación en los docentes en temas curriculares, en pedagogía y en didáctica</v>
      </c>
      <c r="G33" s="301"/>
      <c r="H33" s="368"/>
      <c r="I33" s="280">
        <f>'01-Mapa de riesgo'!Z33</f>
        <v>0</v>
      </c>
      <c r="J33" s="311"/>
      <c r="K33" s="302"/>
      <c r="L33" s="411"/>
      <c r="M33" s="412"/>
      <c r="N33" s="189"/>
      <c r="O33" s="320"/>
      <c r="P33" s="320"/>
      <c r="Q33" s="320"/>
      <c r="R33" s="144"/>
    </row>
    <row r="34" spans="1:18" ht="75" customHeight="1" x14ac:dyDescent="0.2">
      <c r="A34" s="310"/>
      <c r="B34" s="317"/>
      <c r="C34" s="301"/>
      <c r="D34" s="301"/>
      <c r="E34" s="301"/>
      <c r="F34" s="118" t="str">
        <f>'01-Mapa de riesgo'!H34</f>
        <v>Que la Universidad no favorezca los debidos  espacios de capacitación, no disponer de los recursos para su implemetación y que no se promueva a la cultura de la reflexión, participación, lo cual impediría el cumplimiento de los lineamiento .</v>
      </c>
      <c r="G34" s="301"/>
      <c r="H34" s="368"/>
      <c r="I34" s="280">
        <f>'01-Mapa de riesgo'!Z34</f>
        <v>0</v>
      </c>
      <c r="J34" s="311"/>
      <c r="K34" s="302"/>
      <c r="L34" s="411"/>
      <c r="M34" s="412"/>
      <c r="N34" s="189"/>
      <c r="O34" s="320"/>
      <c r="P34" s="320"/>
      <c r="Q34" s="320"/>
      <c r="R34" s="144"/>
    </row>
    <row r="35" spans="1:18" ht="75" customHeight="1" x14ac:dyDescent="0.2">
      <c r="A35" s="309">
        <v>10</v>
      </c>
      <c r="B35" s="315" t="str">
        <f>'01-Mapa de riesgo'!C35:C37</f>
        <v>DIRECCIONAMIENTO_INSTITUCIONAL</v>
      </c>
      <c r="C35" s="320" t="str">
        <f>'01-Mapa de riesgo'!I35:I37</f>
        <v>Cumplimiento</v>
      </c>
      <c r="D35" s="320" t="str">
        <f>'01-Mapa de riesgo'!J35:J37</f>
        <v>Incumplimiento de las metas planteados en el PDI</v>
      </c>
      <c r="E35" s="320" t="str">
        <f>'01-Mapa de riesgo'!K35:K37</f>
        <v xml:space="preserve">No se cumplan las metas planteadas en los tres niveles de gestión del Plan de Desarrollo Institcional  </v>
      </c>
      <c r="F35" s="118" t="str">
        <f>'01-Mapa de riesgo'!H35</f>
        <v>Falta de seguimiento a las metas planteadas en el PDI</v>
      </c>
      <c r="G35" s="320" t="str">
        <f>'01-Mapa de riesgo'!L35:L37</f>
        <v xml:space="preserve">Hallazgos por parte de los entes de control
Reprocesos en el reporte
Incumplimiento da las metas planteados en el PDI
Ausencia de información para la toma de decisiones
Percepción desfavorable  de la gestión institucional 
</v>
      </c>
      <c r="H35" s="353" t="str">
        <f>'01-Mapa de riesgo'!Y35:Y37</f>
        <v>MODERADO</v>
      </c>
      <c r="I35" s="280" t="str">
        <f>'01-Mapa de riesgo'!Z35</f>
        <v>COMPARTIR</v>
      </c>
      <c r="J35" s="311" t="str">
        <f t="shared" ref="J35" si="8">IF(H35="GRAVE","Debe formularse",IF(H35="MODERADO", "Si el proceso lo requiere","NO"))</f>
        <v>Si el proceso lo requiere</v>
      </c>
      <c r="K35" s="302" t="s">
        <v>848</v>
      </c>
      <c r="L35" s="411"/>
      <c r="M35" s="412"/>
      <c r="N35" s="189" t="s">
        <v>848</v>
      </c>
      <c r="O35" s="320" t="s">
        <v>848</v>
      </c>
      <c r="P35" s="320"/>
      <c r="Q35" s="320"/>
      <c r="R35" s="144" t="s">
        <v>848</v>
      </c>
    </row>
    <row r="36" spans="1:18" ht="75" customHeight="1" x14ac:dyDescent="0.2">
      <c r="A36" s="310"/>
      <c r="B36" s="316"/>
      <c r="C36" s="301"/>
      <c r="D36" s="301"/>
      <c r="E36" s="301"/>
      <c r="F36" s="118" t="str">
        <f>'01-Mapa de riesgo'!H36</f>
        <v>Reporte ausente e  inadecuado por parte de las redes de trabajo del PDI</v>
      </c>
      <c r="G36" s="301"/>
      <c r="H36" s="368"/>
      <c r="I36" s="280" t="str">
        <f>'01-Mapa de riesgo'!Z36</f>
        <v>COMPARTIR</v>
      </c>
      <c r="J36" s="311"/>
      <c r="K36" s="302"/>
      <c r="L36" s="411"/>
      <c r="M36" s="412"/>
      <c r="N36" s="189"/>
      <c r="O36" s="320"/>
      <c r="P36" s="320"/>
      <c r="Q36" s="320"/>
      <c r="R36" s="144"/>
    </row>
    <row r="37" spans="1:18" ht="75" customHeight="1" x14ac:dyDescent="0.2">
      <c r="A37" s="310"/>
      <c r="B37" s="317"/>
      <c r="C37" s="301"/>
      <c r="D37" s="301"/>
      <c r="E37" s="301"/>
      <c r="F37" s="118" t="str">
        <f>'01-Mapa de riesgo'!H37</f>
        <v xml:space="preserve">
Baja calidad del reporte en los tres niveles de gestión del PDI</v>
      </c>
      <c r="G37" s="301"/>
      <c r="H37" s="368"/>
      <c r="I37" s="280" t="str">
        <f>'01-Mapa de riesgo'!Z37</f>
        <v>COMPARTIR</v>
      </c>
      <c r="J37" s="311"/>
      <c r="K37" s="302"/>
      <c r="L37" s="411"/>
      <c r="M37" s="412"/>
      <c r="N37" s="189"/>
      <c r="O37" s="320"/>
      <c r="P37" s="320"/>
      <c r="Q37" s="320"/>
      <c r="R37" s="144"/>
    </row>
    <row r="38" spans="1:18" ht="75" customHeight="1" x14ac:dyDescent="0.2">
      <c r="A38" s="309">
        <v>11</v>
      </c>
      <c r="B38" s="315" t="str">
        <f>'01-Mapa de riesgo'!C38:C40</f>
        <v>ASEGURAMIENTO_DE_LA_CALIDAD_INSTITUCIONAL</v>
      </c>
      <c r="C38" s="320" t="str">
        <f>'01-Mapa de riesgo'!I38:I40</f>
        <v>Cumplimiento</v>
      </c>
      <c r="D38" s="320" t="str">
        <f>'01-Mapa de riesgo'!J38:J40</f>
        <v xml:space="preserve">No renovación de la Acreditación Institucional </v>
      </c>
      <c r="E38" s="320" t="str">
        <f>'01-Mapa de riesgo'!K38:K40</f>
        <v>Incumplimiento en los requisitos establecidos por el CNA, para la radicación en el tiempo previsto del Informe de Autoevaluación Institucional.</v>
      </c>
      <c r="F38" s="118" t="str">
        <f>'01-Mapa de riesgo'!H38</f>
        <v>El CNA se encuentra saturado por la dinámica que las IES han desarrollado en el Sistema de Aseguramiento de la Calidad, lo que ha generado retrasos en los procesos de acreditación.</v>
      </c>
      <c r="G38" s="320" t="str">
        <f>'01-Mapa de riesgo'!L38:L40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38" s="353" t="str">
        <f>'01-Mapa de riesgo'!Y38:Y40</f>
        <v>MODERADO</v>
      </c>
      <c r="I38" s="280" t="str">
        <f>'01-Mapa de riesgo'!Z38</f>
        <v>REDUCIR</v>
      </c>
      <c r="J38" s="311" t="str">
        <f t="shared" ref="J38" si="9">IF(H38="GRAVE","Debe formularse",IF(H38="MODERADO", "Si el proceso lo requiere","NO"))</f>
        <v>Si el proceso lo requiere</v>
      </c>
      <c r="K38" s="302" t="s">
        <v>848</v>
      </c>
      <c r="L38" s="411"/>
      <c r="M38" s="412"/>
      <c r="N38" s="189" t="s">
        <v>848</v>
      </c>
      <c r="O38" s="320" t="s">
        <v>848</v>
      </c>
      <c r="P38" s="320"/>
      <c r="Q38" s="320"/>
      <c r="R38" s="144" t="s">
        <v>848</v>
      </c>
    </row>
    <row r="39" spans="1:18" ht="75" customHeight="1" x14ac:dyDescent="0.2">
      <c r="A39" s="310"/>
      <c r="B39" s="316"/>
      <c r="C39" s="301"/>
      <c r="D39" s="301"/>
      <c r="E39" s="301"/>
      <c r="F39" s="118" t="str">
        <f>'01-Mapa de riesgo'!H39</f>
        <v>Incumplimiento del plan de mejoramiento institucional</v>
      </c>
      <c r="G39" s="301"/>
      <c r="H39" s="368"/>
      <c r="I39" s="280" t="str">
        <f>'01-Mapa de riesgo'!Z39</f>
        <v>REDUCIR</v>
      </c>
      <c r="J39" s="311"/>
      <c r="K39" s="302"/>
      <c r="L39" s="411"/>
      <c r="M39" s="412"/>
      <c r="N39" s="189"/>
      <c r="O39" s="320"/>
      <c r="P39" s="320"/>
      <c r="Q39" s="320"/>
      <c r="R39" s="144"/>
    </row>
    <row r="40" spans="1:18" ht="75" customHeight="1" x14ac:dyDescent="0.2">
      <c r="A40" s="310"/>
      <c r="B40" s="317"/>
      <c r="C40" s="301"/>
      <c r="D40" s="301"/>
      <c r="E40" s="301"/>
      <c r="F40" s="118" t="str">
        <f>'01-Mapa de riesgo'!H40</f>
        <v>No cumplimiento de los plazos establecidos para la entrega del informe de autoevaluación</v>
      </c>
      <c r="G40" s="301"/>
      <c r="H40" s="368"/>
      <c r="I40" s="280">
        <f>'01-Mapa de riesgo'!Z40</f>
        <v>0</v>
      </c>
      <c r="J40" s="311"/>
      <c r="K40" s="302"/>
      <c r="L40" s="411"/>
      <c r="M40" s="412"/>
      <c r="N40" s="189"/>
      <c r="O40" s="320"/>
      <c r="P40" s="320"/>
      <c r="Q40" s="320"/>
      <c r="R40" s="144"/>
    </row>
    <row r="41" spans="1:18" ht="75" customHeight="1" x14ac:dyDescent="0.2">
      <c r="A41" s="309">
        <v>12</v>
      </c>
      <c r="B41" s="315" t="str">
        <f>'01-Mapa de riesgo'!C41:C43</f>
        <v>ADMINISTRACIÓN_INSTITUCIONAL</v>
      </c>
      <c r="C41" s="320" t="str">
        <f>'01-Mapa de riesgo'!I41:I43</f>
        <v>Corrupción</v>
      </c>
      <c r="D41" s="320" t="str">
        <f>'01-Mapa de riesgo'!J41:J43</f>
        <v>Destinación indebida de recursos públicos.</v>
      </c>
      <c r="E41" s="320" t="str">
        <f>'01-Mapa de riesgo'!K41:K43</f>
        <v xml:space="preserve">Se configura cuando se destinan recursos públicos a finalidades distintas; o se realizan actuaciones de los funcionarios por fuera de las establecidas en la Constitución, en la ley o en la reglamentacón interna. </v>
      </c>
      <c r="F41" s="118" t="str">
        <f>'01-Mapa de riesgo'!H41</f>
        <v>Ausencia de valores éticos.</v>
      </c>
      <c r="G41" s="320" t="str">
        <f>'01-Mapa de riesgo'!L41:L43</f>
        <v>Detrimento patrimonial.
Sanciones disciplinarias, fiscales y/o penales.</v>
      </c>
      <c r="H41" s="353" t="str">
        <f>'01-Mapa de riesgo'!Y41:Y43</f>
        <v>MODERADO</v>
      </c>
      <c r="I41" s="280" t="str">
        <f>'01-Mapa de riesgo'!Z41</f>
        <v>COMPARTIR</v>
      </c>
      <c r="J41" s="311" t="str">
        <f t="shared" ref="J41" si="10">IF(H41="GRAVE","Debe formularse",IF(H41="MODERADO", "Si el proceso lo requiere","NO"))</f>
        <v>Si el proceso lo requiere</v>
      </c>
      <c r="K41" s="302" t="s">
        <v>849</v>
      </c>
      <c r="L41" s="411"/>
      <c r="M41" s="412"/>
      <c r="N41" s="189" t="s">
        <v>850</v>
      </c>
      <c r="O41" s="320" t="s">
        <v>851</v>
      </c>
      <c r="P41" s="320"/>
      <c r="Q41" s="320"/>
      <c r="R41" s="144" t="s">
        <v>852</v>
      </c>
    </row>
    <row r="42" spans="1:18" ht="75" customHeight="1" x14ac:dyDescent="0.2">
      <c r="A42" s="310"/>
      <c r="B42" s="316"/>
      <c r="C42" s="301"/>
      <c r="D42" s="301"/>
      <c r="E42" s="301"/>
      <c r="F42" s="118">
        <f>'01-Mapa de riesgo'!H42</f>
        <v>0</v>
      </c>
      <c r="G42" s="301"/>
      <c r="H42" s="368"/>
      <c r="I42" s="280">
        <f>'01-Mapa de riesgo'!Z42</f>
        <v>0</v>
      </c>
      <c r="J42" s="311"/>
      <c r="K42" s="302"/>
      <c r="L42" s="411"/>
      <c r="M42" s="412"/>
      <c r="N42" s="189"/>
      <c r="O42" s="320"/>
      <c r="P42" s="320"/>
      <c r="Q42" s="320"/>
      <c r="R42" s="144"/>
    </row>
    <row r="43" spans="1:18" ht="75" customHeight="1" x14ac:dyDescent="0.2">
      <c r="A43" s="310"/>
      <c r="B43" s="317"/>
      <c r="C43" s="301"/>
      <c r="D43" s="301"/>
      <c r="E43" s="301"/>
      <c r="F43" s="118">
        <f>'01-Mapa de riesgo'!H43</f>
        <v>0</v>
      </c>
      <c r="G43" s="301"/>
      <c r="H43" s="368"/>
      <c r="I43" s="280">
        <f>'01-Mapa de riesgo'!Z43</f>
        <v>0</v>
      </c>
      <c r="J43" s="311"/>
      <c r="K43" s="302"/>
      <c r="L43" s="411"/>
      <c r="M43" s="412"/>
      <c r="N43" s="189"/>
      <c r="O43" s="320"/>
      <c r="P43" s="320"/>
      <c r="Q43" s="320"/>
      <c r="R43" s="144"/>
    </row>
    <row r="44" spans="1:18" ht="75" customHeight="1" x14ac:dyDescent="0.2">
      <c r="A44" s="309">
        <v>13</v>
      </c>
      <c r="B44" s="315" t="str">
        <f>'01-Mapa de riesgo'!C44:C46</f>
        <v>CONTROL_SEGUIMIENTO</v>
      </c>
      <c r="C44" s="320" t="str">
        <f>'01-Mapa de riesgo'!I44:I46</f>
        <v>Cumplimiento</v>
      </c>
      <c r="D44" s="320" t="str">
        <f>'01-Mapa de riesgo'!J44:J46</f>
        <v>Demora en la atención de las PQRS interpuestas por los ciudadanos.</v>
      </c>
      <c r="E44" s="320" t="str">
        <f>'01-Mapa de riesgo'!K44:K46</f>
        <v>Incumplimiento de los tiempos establecidos en la Ley para dar respuesta oportuna a las Peticiones, Quejas, Reclamos y Sugerencias, interpuestas por la Ciudadanía a través del sistema PQRS.</v>
      </c>
      <c r="F44" s="118" t="str">
        <f>'01-Mapa de riesgo'!H44</f>
        <v xml:space="preserve">Fallas en el aplicativo PQRS para dar respuesta al Ciudadano. </v>
      </c>
      <c r="G44" s="320" t="str">
        <f>'01-Mapa de riesgo'!L44:L46</f>
        <v>Falta disciplinaria.
Insatisfacción por parte del   ciudadano
Pérdida de imagen.</v>
      </c>
      <c r="H44" s="353" t="str">
        <f>'01-Mapa de riesgo'!Y44:Y46</f>
        <v>MODERADO</v>
      </c>
      <c r="I44" s="280" t="str">
        <f>'01-Mapa de riesgo'!Z44</f>
        <v>COMPARTIR</v>
      </c>
      <c r="J44" s="311" t="str">
        <f t="shared" ref="J44" si="11">IF(H44="GRAVE","Debe formularse",IF(H44="MODERADO", "Si el proceso lo requiere","NO"))</f>
        <v>Si el proceso lo requiere</v>
      </c>
      <c r="K44" s="302" t="s">
        <v>817</v>
      </c>
      <c r="L44" s="411"/>
      <c r="M44" s="412"/>
      <c r="N44" s="189" t="s">
        <v>641</v>
      </c>
      <c r="O44" s="320" t="s">
        <v>817</v>
      </c>
      <c r="P44" s="320"/>
      <c r="Q44" s="320"/>
      <c r="R44" s="144" t="s">
        <v>641</v>
      </c>
    </row>
    <row r="45" spans="1:18" ht="75" customHeight="1" x14ac:dyDescent="0.2">
      <c r="A45" s="310"/>
      <c r="B45" s="316"/>
      <c r="C45" s="301"/>
      <c r="D45" s="301"/>
      <c r="E45" s="301"/>
      <c r="F45" s="118" t="str">
        <f>'01-Mapa de riesgo'!H45</f>
        <v>Cambios en la reglamentación o normativa en el manejo de PQRS.</v>
      </c>
      <c r="G45" s="301"/>
      <c r="H45" s="368"/>
      <c r="I45" s="280">
        <f>'01-Mapa de riesgo'!Z45</f>
        <v>0</v>
      </c>
      <c r="J45" s="311"/>
      <c r="K45" s="302"/>
      <c r="L45" s="411"/>
      <c r="M45" s="412"/>
      <c r="N45" s="189"/>
      <c r="O45" s="320"/>
      <c r="P45" s="320"/>
      <c r="Q45" s="320"/>
      <c r="R45" s="144"/>
    </row>
    <row r="46" spans="1:18" ht="75" customHeight="1" x14ac:dyDescent="0.2">
      <c r="A46" s="310"/>
      <c r="B46" s="317"/>
      <c r="C46" s="301"/>
      <c r="D46" s="301"/>
      <c r="E46" s="301"/>
      <c r="F46" s="118" t="str">
        <f>'01-Mapa de riesgo'!H46</f>
        <v>Cambios en los procedimientos no socializados.</v>
      </c>
      <c r="G46" s="301"/>
      <c r="H46" s="368"/>
      <c r="I46" s="280">
        <f>'01-Mapa de riesgo'!Z46</f>
        <v>0</v>
      </c>
      <c r="J46" s="311"/>
      <c r="K46" s="302"/>
      <c r="L46" s="411"/>
      <c r="M46" s="412"/>
      <c r="N46" s="189"/>
      <c r="O46" s="320"/>
      <c r="P46" s="320"/>
      <c r="Q46" s="320"/>
      <c r="R46" s="144"/>
    </row>
    <row r="47" spans="1:18" ht="75" customHeight="1" x14ac:dyDescent="0.2">
      <c r="A47" s="309">
        <v>14</v>
      </c>
      <c r="B47" s="315" t="str">
        <f>'01-Mapa de riesgo'!C47:C49</f>
        <v>BIENESTAR_INSTITUCIONAL</v>
      </c>
      <c r="C47" s="320" t="str">
        <f>'01-Mapa de riesgo'!I47:I49</f>
        <v>Cumplimiento</v>
      </c>
      <c r="D47" s="320" t="str">
        <f>'01-Mapa de riesgo'!J47:J49</f>
        <v>No renovación de habilitación del servicio de salud integral de la UTP</v>
      </c>
      <c r="E47" s="320" t="str">
        <f>'01-Mapa de riesgo'!K47:K49</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F47" s="118" t="str">
        <f>'01-Mapa de riesgo'!H47</f>
        <v>Cambios en los estándares normativos en cuanto a  la habilitación de los servicios de salud.</v>
      </c>
      <c r="G47" s="320" t="str">
        <f>'01-Mapa de riesgo'!L47:L49</f>
        <v>Cierre de los servicios de salud en la institución
Sanciones a la Universidad</v>
      </c>
      <c r="H47" s="353" t="str">
        <f>'01-Mapa de riesgo'!Y47:Y49</f>
        <v>GRAVE</v>
      </c>
      <c r="I47" s="280" t="str">
        <f>'01-Mapa de riesgo'!Z47</f>
        <v>REDUCIR</v>
      </c>
      <c r="J47" s="311" t="str">
        <f t="shared" ref="J47" si="12">IF(H47="GRAVE","Debe formularse",IF(H47="MODERADO", "Si el proceso lo requiere","NO"))</f>
        <v>Debe formularse</v>
      </c>
      <c r="K47" s="302" t="s">
        <v>657</v>
      </c>
      <c r="L47" s="411"/>
      <c r="M47" s="412"/>
      <c r="N47" s="280" t="s">
        <v>658</v>
      </c>
      <c r="O47" s="320" t="s">
        <v>659</v>
      </c>
      <c r="P47" s="320"/>
      <c r="Q47" s="320"/>
      <c r="R47" s="282" t="s">
        <v>660</v>
      </c>
    </row>
    <row r="48" spans="1:18" ht="75" customHeight="1" x14ac:dyDescent="0.2">
      <c r="A48" s="310"/>
      <c r="B48" s="316"/>
      <c r="C48" s="301"/>
      <c r="D48" s="301"/>
      <c r="E48" s="301"/>
      <c r="F48" s="118" t="str">
        <f>'01-Mapa de riesgo'!H48</f>
        <v>Desactualización de los procedimientos y normas internas que rige los servicios de salud que ofrece la Universidad</v>
      </c>
      <c r="G48" s="301"/>
      <c r="H48" s="368"/>
      <c r="I48" s="280" t="str">
        <f>'01-Mapa de riesgo'!Z48</f>
        <v>REDUCIR</v>
      </c>
      <c r="J48" s="311"/>
      <c r="K48" s="302"/>
      <c r="L48" s="411"/>
      <c r="M48" s="412"/>
      <c r="N48" s="280"/>
      <c r="O48" s="320"/>
      <c r="P48" s="320"/>
      <c r="Q48" s="320"/>
      <c r="R48" s="282"/>
    </row>
    <row r="49" spans="1:18" ht="75" customHeight="1" x14ac:dyDescent="0.2">
      <c r="A49" s="310"/>
      <c r="B49" s="317"/>
      <c r="C49" s="301"/>
      <c r="D49" s="301"/>
      <c r="E49" s="301"/>
      <c r="F49" s="118" t="str">
        <f>'01-Mapa de riesgo'!H49</f>
        <v>Infraestructura no adecuada para la prestación de los servicios de salud</v>
      </c>
      <c r="G49" s="301"/>
      <c r="H49" s="368"/>
      <c r="I49" s="280">
        <f>'01-Mapa de riesgo'!Z49</f>
        <v>0</v>
      </c>
      <c r="J49" s="311"/>
      <c r="K49" s="302"/>
      <c r="L49" s="411"/>
      <c r="M49" s="412"/>
      <c r="N49" s="280"/>
      <c r="O49" s="320"/>
      <c r="P49" s="320"/>
      <c r="Q49" s="320"/>
      <c r="R49" s="282"/>
    </row>
    <row r="50" spans="1:18" ht="75" customHeight="1" x14ac:dyDescent="0.2">
      <c r="A50" s="309">
        <v>15</v>
      </c>
      <c r="B50" s="315" t="str">
        <f>'01-Mapa de riesgo'!C50:C52</f>
        <v>ADMINISTRACIÓN_INSTITUCIONAL</v>
      </c>
      <c r="C50" s="320" t="str">
        <f>'01-Mapa de riesgo'!I50:I52</f>
        <v>Operacional</v>
      </c>
      <c r="D50" s="320" t="str">
        <f>'01-Mapa de riesgo'!J50:J52</f>
        <v>Incumplimiento en los plazos establecidos para gestionar las necesidades de tipo contractual de las dependencias</v>
      </c>
      <c r="E50" s="320" t="str">
        <f>'01-Mapa de riesgo'!K50:K52</f>
        <v>Demora en la atención de los requerimientos de tipo contractual (perfeccionamiento y legalización, modificaciones, actas de ejecución, terminacion y liquidacion del contratos) de las dependencias academicas y administrativas</v>
      </c>
      <c r="F50" s="118" t="str">
        <f>'01-Mapa de riesgo'!H50</f>
        <v>El Software de contratación no se ha implementado</v>
      </c>
      <c r="G50" s="320" t="str">
        <f>'01-Mapa de riesgo'!L50:L52</f>
        <v xml:space="preserve">
Vencimiento de terminos legales de la gestión contractual
Incumplimiento de la prestacion de servicios de la Universidad
Demoras en la realización actividades de las dependencias de la Universidad</v>
      </c>
      <c r="H50" s="353" t="str">
        <f>'01-Mapa de riesgo'!Y50:Y52</f>
        <v>GRAVE</v>
      </c>
      <c r="I50" s="280" t="str">
        <f>'01-Mapa de riesgo'!Z50</f>
        <v>COMPARTIR</v>
      </c>
      <c r="J50" s="311" t="str">
        <f t="shared" ref="J50" si="13">IF(H50="GRAVE","Debe formularse",IF(H50="MODERADO", "Si el proceso lo requiere","NO"))</f>
        <v>Debe formularse</v>
      </c>
      <c r="K50" s="302" t="s">
        <v>1001</v>
      </c>
      <c r="L50" s="411"/>
      <c r="M50" s="412"/>
      <c r="N50" s="189" t="s">
        <v>1003</v>
      </c>
      <c r="O50" s="320" t="s">
        <v>1002</v>
      </c>
      <c r="P50" s="320"/>
      <c r="Q50" s="320"/>
      <c r="R50" s="144" t="s">
        <v>1003</v>
      </c>
    </row>
    <row r="51" spans="1:18" ht="75" customHeight="1" x14ac:dyDescent="0.2">
      <c r="A51" s="310"/>
      <c r="B51" s="316"/>
      <c r="C51" s="301"/>
      <c r="D51" s="301"/>
      <c r="E51" s="301"/>
      <c r="F51" s="118" t="str">
        <f>'01-Mapa de riesgo'!H51</f>
        <v>Los procedimientos relacionados con la Gestión Contractual se llevan a cabo de forma manual</v>
      </c>
      <c r="G51" s="301"/>
      <c r="H51" s="368"/>
      <c r="I51" s="280" t="str">
        <f>'01-Mapa de riesgo'!Z51</f>
        <v>REDUCIR</v>
      </c>
      <c r="J51" s="311"/>
      <c r="K51" s="302"/>
      <c r="L51" s="411"/>
      <c r="M51" s="412"/>
      <c r="N51" s="189"/>
      <c r="O51" s="320"/>
      <c r="P51" s="320"/>
      <c r="Q51" s="320"/>
      <c r="R51" s="144"/>
    </row>
    <row r="52" spans="1:18" ht="75" customHeight="1" x14ac:dyDescent="0.2">
      <c r="A52" s="310"/>
      <c r="B52" s="317"/>
      <c r="C52" s="301"/>
      <c r="D52" s="301"/>
      <c r="E52" s="301"/>
      <c r="F52" s="118">
        <f>'01-Mapa de riesgo'!H52</f>
        <v>0</v>
      </c>
      <c r="G52" s="301"/>
      <c r="H52" s="368"/>
      <c r="I52" s="280">
        <f>'01-Mapa de riesgo'!Z52</f>
        <v>0</v>
      </c>
      <c r="J52" s="311"/>
      <c r="K52" s="302"/>
      <c r="L52" s="411"/>
      <c r="M52" s="412"/>
      <c r="N52" s="189"/>
      <c r="O52" s="320"/>
      <c r="P52" s="320"/>
      <c r="Q52" s="320"/>
      <c r="R52" s="144"/>
    </row>
    <row r="53" spans="1:18" s="257" customFormat="1" ht="75" customHeight="1" x14ac:dyDescent="0.2">
      <c r="A53" s="309">
        <v>16</v>
      </c>
      <c r="B53" s="315" t="str">
        <f>'01-Mapa de riesgo'!C53:C55</f>
        <v>BIENESTAR_INSTITUCIONAL</v>
      </c>
      <c r="C53" s="320" t="str">
        <f>'01-Mapa de riesgo'!I53:I55</f>
        <v>Cumplimiento</v>
      </c>
      <c r="D53" s="320" t="str">
        <f>'01-Mapa de riesgo'!J53:J55</f>
        <v>Apoyos socioeconómicos sin cumplimiento de requisitos o con información inconsistente</v>
      </c>
      <c r="E53" s="320" t="str">
        <f>'01-Mapa de riesgo'!K53:K55</f>
        <v>Otorgamiento de apoyos socioeconómicos que no cumplen con los crtierios y normas establecidos</v>
      </c>
      <c r="F53" s="118" t="str">
        <f>'01-Mapa de riesgo'!H53</f>
        <v xml:space="preserve">Normatividad desactualizada o vacios en la misma, que no permiten tener claridad sobre temas de: recursos, alcances, sanciones y controles </v>
      </c>
      <c r="G53" s="320" t="str">
        <f>'01-Mapa de riesgo'!L53:L55</f>
        <v xml:space="preserve">Mal uso de los recursos por parte de los estudiantes beneficiarios
Asignación inadecuada de los recursos orientados a apoyos socioeconómicos
Perdida de imagen institucional
Reprocesos, desgaste por parte del equipo, tardanza en las respuestas. 
</v>
      </c>
      <c r="H53" s="353" t="str">
        <f>'01-Mapa de riesgo'!Y53:Y55</f>
        <v>GRAVE</v>
      </c>
      <c r="I53" s="280" t="str">
        <f>'01-Mapa de riesgo'!Z53</f>
        <v>REDUCIR</v>
      </c>
      <c r="J53" s="311" t="str">
        <f t="shared" ref="J53" si="14">IF(H53="GRAVE","Debe formularse",IF(H53="MODERADO", "Si el proceso lo requiere","NO"))</f>
        <v>Debe formularse</v>
      </c>
      <c r="K53" s="302" t="s">
        <v>674</v>
      </c>
      <c r="L53" s="411"/>
      <c r="M53" s="412"/>
      <c r="N53" s="280" t="s">
        <v>675</v>
      </c>
      <c r="O53" s="320" t="s">
        <v>676</v>
      </c>
      <c r="P53" s="320"/>
      <c r="Q53" s="320"/>
      <c r="R53" s="282" t="s">
        <v>677</v>
      </c>
    </row>
    <row r="54" spans="1:18" ht="75" customHeight="1" x14ac:dyDescent="0.2">
      <c r="A54" s="310"/>
      <c r="B54" s="316"/>
      <c r="C54" s="301"/>
      <c r="D54" s="301"/>
      <c r="E54" s="301"/>
      <c r="F54" s="118" t="str">
        <f>'01-Mapa de riesgo'!H54</f>
        <v>Falta de articulación entre dependencias para la aplicación de sanciones por mal uso de recursos por parte del beneficiario.</v>
      </c>
      <c r="G54" s="301"/>
      <c r="H54" s="368"/>
      <c r="I54" s="280" t="str">
        <f>'01-Mapa de riesgo'!Z54</f>
        <v>REDUCIR</v>
      </c>
      <c r="J54" s="311"/>
      <c r="K54" s="302"/>
      <c r="L54" s="411"/>
      <c r="M54" s="412"/>
      <c r="N54" s="280"/>
      <c r="O54" s="320"/>
      <c r="P54" s="320"/>
      <c r="Q54" s="320"/>
      <c r="R54" s="282"/>
    </row>
    <row r="55" spans="1:18" ht="75" customHeight="1" x14ac:dyDescent="0.2">
      <c r="A55" s="310"/>
      <c r="B55" s="317"/>
      <c r="C55" s="301"/>
      <c r="D55" s="301"/>
      <c r="E55" s="301"/>
      <c r="F55" s="118" t="str">
        <f>'01-Mapa de riesgo'!H55</f>
        <v>Desactualización de los procedimientos</v>
      </c>
      <c r="G55" s="301"/>
      <c r="H55" s="368"/>
      <c r="I55" s="280" t="str">
        <f>'01-Mapa de riesgo'!Z55</f>
        <v>REDUCIR</v>
      </c>
      <c r="J55" s="311"/>
      <c r="K55" s="302"/>
      <c r="L55" s="411"/>
      <c r="M55" s="412"/>
      <c r="N55" s="280"/>
      <c r="O55" s="320"/>
      <c r="P55" s="320"/>
      <c r="Q55" s="320"/>
      <c r="R55" s="282"/>
    </row>
    <row r="56" spans="1:18" ht="75" customHeight="1" x14ac:dyDescent="0.2">
      <c r="A56" s="309">
        <v>17</v>
      </c>
      <c r="B56" s="315" t="str">
        <f>'01-Mapa de riesgo'!C56:C58</f>
        <v>BIENESTAR_INSTITUCIONAL_</v>
      </c>
      <c r="C56" s="320" t="str">
        <f>'01-Mapa de riesgo'!I56:I58</f>
        <v>Estratégico</v>
      </c>
      <c r="D56" s="320" t="str">
        <f>'01-Mapa de riesgo'!J56:J58</f>
        <v>Comunidad Universitaria sin cobertura en los programas de  Bienestar Institucional</v>
      </c>
      <c r="E56" s="320" t="str">
        <f>'01-Mapa de riesgo'!K56:K58</f>
        <v>Comunidad Universitaria,  sin participación e inclusión en los programas, estrategias y gestiones internas y externas orientadas al Bienestar Institucional</v>
      </c>
      <c r="F56" s="118" t="str">
        <f>'01-Mapa de riesgo'!H56</f>
        <v>Desinformación y falta de interes de los usuarios  en los programas y estrategias orientadas al Bienestar Institucional</v>
      </c>
      <c r="G56" s="320" t="str">
        <f>'01-Mapa de riesgo'!L56:L58</f>
        <v xml:space="preserve"> Deserción estudiantil 
Falta de credibilidad en los procesos  de la Vicerrectoría de Responsabilidad Social y Bienestar Universitario
Disminución en el cumplimiento de los indicadores del PDI </v>
      </c>
      <c r="H56" s="353" t="str">
        <f>'01-Mapa de riesgo'!Y56:Y58</f>
        <v>MODERADO</v>
      </c>
      <c r="I56" s="280" t="str">
        <f>'01-Mapa de riesgo'!Z56</f>
        <v>REDUCIR</v>
      </c>
      <c r="J56" s="311" t="str">
        <f t="shared" ref="J56" si="15">IF(H56="GRAVE","Debe formularse",IF(H56="MODERADO", "Si el proceso lo requiere","NO"))</f>
        <v>Si el proceso lo requiere</v>
      </c>
      <c r="K56" s="302" t="s">
        <v>674</v>
      </c>
      <c r="L56" s="411"/>
      <c r="M56" s="412"/>
      <c r="N56" s="189" t="s">
        <v>675</v>
      </c>
      <c r="O56" s="320" t="s">
        <v>676</v>
      </c>
      <c r="P56" s="320"/>
      <c r="Q56" s="320"/>
      <c r="R56" s="154" t="s">
        <v>677</v>
      </c>
    </row>
    <row r="57" spans="1:18" ht="75" customHeight="1" x14ac:dyDescent="0.2">
      <c r="A57" s="310"/>
      <c r="B57" s="316"/>
      <c r="C57" s="301"/>
      <c r="D57" s="301"/>
      <c r="E57" s="301"/>
      <c r="F57" s="118" t="str">
        <f>'01-Mapa de riesgo'!H57</f>
        <v>Pérdida de alianzas y convenios orientadas al  Bienestar</v>
      </c>
      <c r="G57" s="301"/>
      <c r="H57" s="368"/>
      <c r="I57" s="280">
        <f>'01-Mapa de riesgo'!Z57</f>
        <v>0</v>
      </c>
      <c r="J57" s="311"/>
      <c r="K57" s="302"/>
      <c r="L57" s="411"/>
      <c r="M57" s="412"/>
      <c r="N57" s="189"/>
      <c r="O57" s="320"/>
      <c r="P57" s="320"/>
      <c r="Q57" s="320"/>
      <c r="R57" s="154"/>
    </row>
    <row r="58" spans="1:18" ht="75" customHeight="1" x14ac:dyDescent="0.2">
      <c r="A58" s="310"/>
      <c r="B58" s="317"/>
      <c r="C58" s="301"/>
      <c r="D58" s="301"/>
      <c r="E58" s="301"/>
      <c r="F58" s="118" t="str">
        <f>'01-Mapa de riesgo'!H58</f>
        <v xml:space="preserve">Las estrategias de acompañamiento no dan respuesta a las condiciones en las que llegan los estudiantes a la Universidad </v>
      </c>
      <c r="G58" s="301"/>
      <c r="H58" s="368"/>
      <c r="I58" s="280">
        <f>'01-Mapa de riesgo'!Z58</f>
        <v>0</v>
      </c>
      <c r="J58" s="311"/>
      <c r="K58" s="302"/>
      <c r="L58" s="411"/>
      <c r="M58" s="412"/>
      <c r="N58" s="189"/>
      <c r="O58" s="320"/>
      <c r="P58" s="320"/>
      <c r="Q58" s="320"/>
      <c r="R58" s="154"/>
    </row>
    <row r="59" spans="1:18" ht="75" hidden="1" customHeight="1" x14ac:dyDescent="0.2">
      <c r="A59" s="309">
        <v>18</v>
      </c>
      <c r="B59" s="315" t="str">
        <f>'01-Mapa de riesgo'!C59:C61</f>
        <v>COBERTURA_CON_CALIDAD</v>
      </c>
      <c r="C59" s="320" t="str">
        <f>'01-Mapa de riesgo'!I59:I61</f>
        <v>Estratégico</v>
      </c>
      <c r="D59" s="320" t="str">
        <f>'01-Mapa de riesgo'!J59:J61</f>
        <v xml:space="preserve">Cobertura inadecuada o insuficiente frente a la demanda que tiene la Universidad </v>
      </c>
      <c r="E59" s="320" t="str">
        <f>'01-Mapa de riesgo'!K59:K61</f>
        <v xml:space="preserve">No toda la población estudiantil que demanda el acceso a la Universidad es admitido a los programas académicos de pregrado y posgrado. </v>
      </c>
      <c r="F59" s="118" t="str">
        <f>'01-Mapa de riesgo'!H59</f>
        <v xml:space="preserve"> No contar con infraestructura adecuada para la demanda estudiantil.</v>
      </c>
      <c r="G59" s="320" t="str">
        <f>'01-Mapa de riesgo'!L59:L61</f>
        <v xml:space="preserve">No satisfacer la demanda estudiantil.                           Pérdida  de imagen              Afectación de los indicadores   Disminución de recursos         </v>
      </c>
      <c r="H59" s="353" t="str">
        <f>'01-Mapa de riesgo'!Y59:Y61</f>
        <v>MODERADO</v>
      </c>
      <c r="I59" s="280" t="str">
        <f>'01-Mapa de riesgo'!Z59</f>
        <v>COMPARTIR</v>
      </c>
      <c r="J59" s="311" t="str">
        <f t="shared" ref="J59" si="16">IF(H59="GRAVE","Debe formularse",IF(H59="MODERADO", "Si el proceso lo requiere","NO"))</f>
        <v>Si el proceso lo requiere</v>
      </c>
      <c r="K59" s="302" t="s">
        <v>512</v>
      </c>
      <c r="L59" s="411"/>
      <c r="M59" s="412"/>
      <c r="N59" s="189" t="s">
        <v>488</v>
      </c>
      <c r="O59" s="320" t="s">
        <v>512</v>
      </c>
      <c r="P59" s="320"/>
      <c r="Q59" s="320"/>
      <c r="R59" s="173" t="s">
        <v>488</v>
      </c>
    </row>
    <row r="60" spans="1:18" ht="75" hidden="1" customHeight="1" x14ac:dyDescent="0.2">
      <c r="A60" s="310"/>
      <c r="B60" s="316"/>
      <c r="C60" s="301"/>
      <c r="D60" s="301"/>
      <c r="E60" s="301"/>
      <c r="F60" s="118" t="str">
        <f>'01-Mapa de riesgo'!H60</f>
        <v xml:space="preserve">Los criterios de asignación de cupos para cada programa. </v>
      </c>
      <c r="G60" s="301"/>
      <c r="H60" s="368"/>
      <c r="I60" s="280" t="str">
        <f>'01-Mapa de riesgo'!Z60</f>
        <v>COMPARTIR</v>
      </c>
      <c r="J60" s="311"/>
      <c r="K60" s="302"/>
      <c r="L60" s="411"/>
      <c r="M60" s="412"/>
      <c r="N60" s="189"/>
      <c r="O60" s="320"/>
      <c r="P60" s="320"/>
      <c r="Q60" s="320"/>
      <c r="R60" s="173"/>
    </row>
    <row r="61" spans="1:18" ht="75" hidden="1" customHeight="1" x14ac:dyDescent="0.2">
      <c r="A61" s="310"/>
      <c r="B61" s="317"/>
      <c r="C61" s="301"/>
      <c r="D61" s="301"/>
      <c r="E61" s="301"/>
      <c r="F61" s="118" t="str">
        <f>'01-Mapa de riesgo'!H61</f>
        <v xml:space="preserve">La disponibilidad de docentes  y la falta de  cualificación de estos. </v>
      </c>
      <c r="G61" s="301"/>
      <c r="H61" s="368"/>
      <c r="I61" s="280">
        <f>'01-Mapa de riesgo'!Z61</f>
        <v>0</v>
      </c>
      <c r="J61" s="311"/>
      <c r="K61" s="302"/>
      <c r="L61" s="411"/>
      <c r="M61" s="412"/>
      <c r="N61" s="189"/>
      <c r="O61" s="320"/>
      <c r="P61" s="320"/>
      <c r="Q61" s="320"/>
      <c r="R61" s="173"/>
    </row>
    <row r="62" spans="1:18" ht="75" customHeight="1" x14ac:dyDescent="0.2">
      <c r="A62" s="309">
        <v>19</v>
      </c>
      <c r="B62" s="315" t="str">
        <f>'01-Mapa de riesgo'!C62:C64</f>
        <v>ALIANZAS_ESTRATÉGICAS</v>
      </c>
      <c r="C62" s="320" t="str">
        <f>'01-Mapa de riesgo'!I62:I64</f>
        <v>Estratégico</v>
      </c>
      <c r="D62" s="320" t="str">
        <f>'01-Mapa de riesgo'!J62:J64</f>
        <v>Baja articulación de las alianzas estratégicas al cumplimiento de los fines institucionales</v>
      </c>
      <c r="E62" s="320" t="str">
        <f>'01-Mapa de riesgo'!K62:K64</f>
        <v>Las alianzas estratégicas identificadas en la universidad no aportan al fortalecimiento de la universidad y al cumplimiento de los fines institucionales</v>
      </c>
      <c r="F62" s="118" t="str">
        <f>'01-Mapa de riesgo'!H62</f>
        <v>Falta de interés y articulación de los actores con los procesos que desarrolla la universidad</v>
      </c>
      <c r="G62" s="320" t="str">
        <f>'01-Mapa de riesgo'!L62:L64</f>
        <v>Incumplimiento de las metas trazadas en las alianzas
Pérdida de credibilidad en el proceso e imagen desfavorable</v>
      </c>
      <c r="H62" s="353" t="str">
        <f>'01-Mapa de riesgo'!Y62:Y64</f>
        <v>MODERADO</v>
      </c>
      <c r="I62" s="280" t="str">
        <f>'01-Mapa de riesgo'!Z62</f>
        <v>REDUCIR</v>
      </c>
      <c r="J62" s="311" t="str">
        <f t="shared" ref="J62:J83" si="17">IF(H62="GRAVE","Debe formularse",IF(H62="MODERADO", "Si el proceso lo requiere","NO"))</f>
        <v>Si el proceso lo requiere</v>
      </c>
      <c r="K62" s="302" t="s">
        <v>848</v>
      </c>
      <c r="L62" s="411"/>
      <c r="M62" s="412"/>
      <c r="N62" s="224"/>
      <c r="O62" s="320"/>
      <c r="P62" s="320"/>
      <c r="Q62" s="320"/>
      <c r="R62" s="220"/>
    </row>
    <row r="63" spans="1:18" ht="75" customHeight="1" x14ac:dyDescent="0.2">
      <c r="A63" s="310"/>
      <c r="B63" s="316"/>
      <c r="C63" s="301"/>
      <c r="D63" s="301"/>
      <c r="E63" s="301"/>
      <c r="F63" s="118" t="str">
        <f>'01-Mapa de riesgo'!H63</f>
        <v>Poca articulación entre las alianzas, los objetivos y proyectos institucionales</v>
      </c>
      <c r="G63" s="301"/>
      <c r="H63" s="368"/>
      <c r="I63" s="280">
        <f>'01-Mapa de riesgo'!Z63</f>
        <v>0</v>
      </c>
      <c r="J63" s="311"/>
      <c r="K63" s="302"/>
      <c r="L63" s="411"/>
      <c r="M63" s="412"/>
      <c r="N63" s="224"/>
      <c r="O63" s="320"/>
      <c r="P63" s="320"/>
      <c r="Q63" s="320"/>
      <c r="R63" s="220"/>
    </row>
    <row r="64" spans="1:18" ht="75" customHeight="1" x14ac:dyDescent="0.2">
      <c r="A64" s="310"/>
      <c r="B64" s="317"/>
      <c r="C64" s="301"/>
      <c r="D64" s="301"/>
      <c r="E64" s="301"/>
      <c r="F64" s="118" t="str">
        <f>'01-Mapa de riesgo'!H64</f>
        <v>Incumplimiento de los compromisos definidos en las alianzas estratégicas</v>
      </c>
      <c r="G64" s="301"/>
      <c r="H64" s="368"/>
      <c r="I64" s="280">
        <f>'01-Mapa de riesgo'!Z64</f>
        <v>0</v>
      </c>
      <c r="J64" s="311"/>
      <c r="K64" s="302"/>
      <c r="L64" s="411"/>
      <c r="M64" s="412"/>
      <c r="N64" s="224"/>
      <c r="O64" s="320"/>
      <c r="P64" s="320"/>
      <c r="Q64" s="320"/>
      <c r="R64" s="220"/>
    </row>
    <row r="65" spans="1:18" ht="75" customHeight="1" x14ac:dyDescent="0.2">
      <c r="A65" s="309">
        <v>20</v>
      </c>
      <c r="B65" s="315" t="str">
        <f>'01-Mapa de riesgo'!C65:C67</f>
        <v>INVESTIGACIÓN_INNOVACIÓN_EXTENSIÓN</v>
      </c>
      <c r="C65" s="320" t="str">
        <f>'01-Mapa de riesgo'!I65:I67</f>
        <v>Estratégico</v>
      </c>
      <c r="D65" s="320" t="str">
        <f>'01-Mapa de riesgo'!J65:J67</f>
        <v xml:space="preserve">Grupos de Investigación sin reconocimiento por Colciencias. </v>
      </c>
      <c r="E65" s="320" t="str">
        <f>'01-Mapa de riesgo'!K65:K67</f>
        <v>Grupos de Investigación que no cumplen con los estándares mínimos para lograr el reconocimiento de Colciencias o en su defecto disminuyan su categoría.</v>
      </c>
      <c r="F65" s="118" t="str">
        <f>'01-Mapa de riesgo'!H65</f>
        <v>Cambio de normatividad por parte de Colciencias, relacionada al modelo de medición</v>
      </c>
      <c r="G65" s="320" t="str">
        <f>'01-Mapa de riesgo'!L65:L67</f>
        <v xml:space="preserve">Pérdida de Acreditación Institucional y registros calificados. 
Incumplimiento de los indicadores institucionales. 
Disminución en la imagen y reconocimiento como universidad investigativa. 
</v>
      </c>
      <c r="H65" s="353" t="str">
        <f>'01-Mapa de riesgo'!Y65:Y67</f>
        <v>MODERADO</v>
      </c>
      <c r="I65" s="280" t="str">
        <f>'01-Mapa de riesgo'!Z65</f>
        <v>REDUCIR</v>
      </c>
      <c r="J65" s="311" t="str">
        <f t="shared" si="17"/>
        <v>Si el proceso lo requiere</v>
      </c>
      <c r="K65" s="302" t="s">
        <v>848</v>
      </c>
      <c r="L65" s="411"/>
      <c r="M65" s="412"/>
      <c r="N65" s="224"/>
      <c r="O65" s="320"/>
      <c r="P65" s="320"/>
      <c r="Q65" s="320"/>
      <c r="R65" s="220"/>
    </row>
    <row r="66" spans="1:18" ht="75" customHeight="1" x14ac:dyDescent="0.2">
      <c r="A66" s="310"/>
      <c r="B66" s="316"/>
      <c r="C66" s="301"/>
      <c r="D66" s="301"/>
      <c r="E66" s="301"/>
      <c r="F66" s="118" t="str">
        <f>'01-Mapa de riesgo'!H66</f>
        <v xml:space="preserve">Falta de financiación externa o interna para el fortalecimiento de los Grupos de Investigación. </v>
      </c>
      <c r="G66" s="301"/>
      <c r="H66" s="368"/>
      <c r="I66" s="280" t="str">
        <f>'01-Mapa de riesgo'!Z66</f>
        <v>REDUCIR</v>
      </c>
      <c r="J66" s="311"/>
      <c r="K66" s="302"/>
      <c r="L66" s="411"/>
      <c r="M66" s="412"/>
      <c r="N66" s="224"/>
      <c r="O66" s="320"/>
      <c r="P66" s="320"/>
      <c r="Q66" s="320"/>
      <c r="R66" s="220"/>
    </row>
    <row r="67" spans="1:18" ht="36" x14ac:dyDescent="0.2">
      <c r="A67" s="310"/>
      <c r="B67" s="317"/>
      <c r="C67" s="301"/>
      <c r="D67" s="301"/>
      <c r="E67" s="301"/>
      <c r="F67" s="118" t="str">
        <f>'01-Mapa de riesgo'!H67</f>
        <v xml:space="preserve">Desactualización de procedimientos y reglamentación interna relacionada a los Grupos de Investigación. </v>
      </c>
      <c r="G67" s="301"/>
      <c r="H67" s="368"/>
      <c r="I67" s="280" t="str">
        <f>'01-Mapa de riesgo'!Z67</f>
        <v>REDUCIR</v>
      </c>
      <c r="J67" s="311"/>
      <c r="K67" s="302"/>
      <c r="L67" s="411"/>
      <c r="M67" s="412"/>
      <c r="N67" s="224"/>
      <c r="O67" s="320"/>
      <c r="P67" s="320"/>
      <c r="Q67" s="320"/>
      <c r="R67" s="220"/>
    </row>
    <row r="68" spans="1:18" ht="60" customHeight="1" x14ac:dyDescent="0.2">
      <c r="A68" s="343">
        <v>21</v>
      </c>
      <c r="B68" s="315" t="str">
        <f>'01-Mapa de riesgo'!C68:C70</f>
        <v>INVESTIGACIÓN_INNOVACIÓN_EXTENSIÓN</v>
      </c>
      <c r="C68" s="320" t="str">
        <f>'01-Mapa de riesgo'!I68:I70</f>
        <v>Estratégico</v>
      </c>
      <c r="D68" s="320" t="str">
        <f>'01-Mapa de riesgo'!J68:J70</f>
        <v xml:space="preserve">Disminución de proyectos de extensión en la Universidad Tecnológica de Pereira. </v>
      </c>
      <c r="E68" s="320" t="str">
        <f>'01-Mapa de riesgo'!K68:K70</f>
        <v xml:space="preserve">Baja demanda de servicios de extensión en el sector externo a la Universidad Tecnológica de Pereira. </v>
      </c>
      <c r="F68" s="118" t="str">
        <f>'01-Mapa de riesgo'!H68</f>
        <v>Mala imagen de los servicios ofertados por la institución.</v>
      </c>
      <c r="G68" s="320" t="str">
        <f>'01-Mapa de riesgo'!L68:L70</f>
        <v xml:space="preserve">Desfinanciación de la Institución por falta de recursos internos. 
Bajo posicionamiento de la institución a nivel local, regional, nacional e internacional. 
Incumplimiento en los indicadores. </v>
      </c>
      <c r="H68" s="353" t="str">
        <f>'01-Mapa de riesgo'!Y68:Y70</f>
        <v>MODERADO</v>
      </c>
      <c r="I68" s="280" t="str">
        <f>'01-Mapa de riesgo'!Z68</f>
        <v>REDUCIR</v>
      </c>
      <c r="J68" s="311" t="str">
        <f t="shared" si="17"/>
        <v>Si el proceso lo requiere</v>
      </c>
      <c r="K68" s="302" t="s">
        <v>488</v>
      </c>
      <c r="L68" s="411"/>
      <c r="M68" s="412"/>
      <c r="N68" s="224" t="s">
        <v>488</v>
      </c>
      <c r="O68" s="320" t="s">
        <v>488</v>
      </c>
      <c r="P68" s="320"/>
      <c r="Q68" s="320"/>
      <c r="R68" s="226" t="s">
        <v>488</v>
      </c>
    </row>
    <row r="69" spans="1:18" ht="84" customHeight="1" x14ac:dyDescent="0.2">
      <c r="A69" s="344"/>
      <c r="B69" s="316"/>
      <c r="C69" s="301"/>
      <c r="D69" s="301"/>
      <c r="E69" s="301"/>
      <c r="F69" s="118" t="str">
        <f>'01-Mapa de riesgo'!H69</f>
        <v xml:space="preserve">Falta de reglamentación y lineamientos claros en temas de extensión universitaria. </v>
      </c>
      <c r="G69" s="301"/>
      <c r="H69" s="368"/>
      <c r="I69" s="280" t="str">
        <f>'01-Mapa de riesgo'!Z69</f>
        <v>REDUCIR</v>
      </c>
      <c r="J69" s="311"/>
      <c r="K69" s="302"/>
      <c r="L69" s="411"/>
      <c r="M69" s="412"/>
      <c r="N69" s="224"/>
      <c r="O69" s="320"/>
      <c r="P69" s="320"/>
      <c r="Q69" s="320"/>
      <c r="R69" s="220"/>
    </row>
    <row r="70" spans="1:18" ht="123.75" customHeight="1" x14ac:dyDescent="0.2">
      <c r="A70" s="344"/>
      <c r="B70" s="317"/>
      <c r="C70" s="301"/>
      <c r="D70" s="301"/>
      <c r="E70" s="301"/>
      <c r="F70" s="118">
        <f>'01-Mapa de riesgo'!H70</f>
        <v>0</v>
      </c>
      <c r="G70" s="301"/>
      <c r="H70" s="368"/>
      <c r="I70" s="280">
        <f>'01-Mapa de riesgo'!Z70</f>
        <v>0</v>
      </c>
      <c r="J70" s="311"/>
      <c r="K70" s="302"/>
      <c r="L70" s="411"/>
      <c r="M70" s="412"/>
      <c r="N70" s="224"/>
      <c r="O70" s="320"/>
      <c r="P70" s="320"/>
      <c r="Q70" s="320"/>
      <c r="R70" s="220"/>
    </row>
    <row r="71" spans="1:18" ht="75" customHeight="1" x14ac:dyDescent="0.2">
      <c r="A71" s="309">
        <v>22</v>
      </c>
      <c r="B71" s="315" t="str">
        <f>'01-Mapa de riesgo'!C71:C73</f>
        <v>INTERNACIONALIZACIÓN</v>
      </c>
      <c r="C71" s="320" t="str">
        <f>'01-Mapa de riesgo'!I71:I73</f>
        <v xml:space="preserve"> Imagen</v>
      </c>
      <c r="D71" s="320" t="str">
        <f>'01-Mapa de riesgo'!J71:J73</f>
        <v>Pérdida de posicionamiento de la UTP por no articularse con instituciones / socios académicos / redes internacionales.</v>
      </c>
      <c r="E71" s="320" t="str">
        <f>'01-Mapa de riesgo'!K71:K73</f>
        <v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v>
      </c>
      <c r="F71" s="118" t="str">
        <f>'01-Mapa de riesgo'!H71</f>
        <v>Ausencia de planes de acción explícitos e intencionales para la  internacionalización.</v>
      </c>
      <c r="G71" s="320" t="str">
        <f>'01-Mapa de riesgo'!L71:L73</f>
        <v xml:space="preserve">• Comunidad Universitaria que no puede acceder a oportunidades académicas y/o de investigación en el exterior. 
• Disminución de posibilidades de acceso a recursos externos.
• Falta de visibilidad internacional
• Dificultad para obtener acreditación Internacional.
</v>
      </c>
      <c r="H71" s="353" t="str">
        <f>'01-Mapa de riesgo'!Y71:Y73</f>
        <v>MODERADO</v>
      </c>
      <c r="I71" s="280" t="str">
        <f>'01-Mapa de riesgo'!Z71</f>
        <v>REDUCIR</v>
      </c>
      <c r="J71" s="311" t="str">
        <f t="shared" si="17"/>
        <v>Si el proceso lo requiere</v>
      </c>
      <c r="K71" s="302" t="s">
        <v>488</v>
      </c>
      <c r="L71" s="411"/>
      <c r="M71" s="412"/>
      <c r="N71" s="224" t="s">
        <v>488</v>
      </c>
      <c r="O71" s="320" t="s">
        <v>488</v>
      </c>
      <c r="P71" s="320"/>
      <c r="Q71" s="320"/>
      <c r="R71" s="226" t="s">
        <v>488</v>
      </c>
    </row>
    <row r="72" spans="1:18" ht="75" customHeight="1" x14ac:dyDescent="0.2">
      <c r="A72" s="310"/>
      <c r="B72" s="316"/>
      <c r="C72" s="301"/>
      <c r="D72" s="301"/>
      <c r="E72" s="301"/>
      <c r="F72" s="118" t="str">
        <f>'01-Mapa de riesgo'!H72</f>
        <v>Recursos Financieros limitados.</v>
      </c>
      <c r="G72" s="301"/>
      <c r="H72" s="368"/>
      <c r="I72" s="280" t="str">
        <f>'01-Mapa de riesgo'!Z72</f>
        <v>REDUCIR</v>
      </c>
      <c r="J72" s="311"/>
      <c r="K72" s="302"/>
      <c r="L72" s="411"/>
      <c r="M72" s="412"/>
      <c r="N72" s="224"/>
      <c r="O72" s="320"/>
      <c r="P72" s="320"/>
      <c r="Q72" s="320"/>
      <c r="R72" s="220"/>
    </row>
    <row r="73" spans="1:18" ht="75" customHeight="1" x14ac:dyDescent="0.2">
      <c r="A73" s="310"/>
      <c r="B73" s="317"/>
      <c r="C73" s="301"/>
      <c r="D73" s="301"/>
      <c r="E73" s="301"/>
      <c r="F73" s="118">
        <f>'01-Mapa de riesgo'!H73</f>
        <v>0</v>
      </c>
      <c r="G73" s="301"/>
      <c r="H73" s="368"/>
      <c r="I73" s="280">
        <f>'01-Mapa de riesgo'!Z73</f>
        <v>0</v>
      </c>
      <c r="J73" s="311"/>
      <c r="K73" s="302"/>
      <c r="L73" s="411"/>
      <c r="M73" s="412"/>
      <c r="N73" s="224"/>
      <c r="O73" s="320"/>
      <c r="P73" s="320"/>
      <c r="Q73" s="320"/>
      <c r="R73" s="220"/>
    </row>
    <row r="74" spans="1:18" ht="75" customHeight="1" x14ac:dyDescent="0.2">
      <c r="A74" s="309">
        <v>23</v>
      </c>
      <c r="B74" s="315" t="str">
        <f>'01-Mapa de riesgo'!C74:C76</f>
        <v>IMPACTO_REGIONAL</v>
      </c>
      <c r="C74" s="320" t="str">
        <f>'01-Mapa de riesgo'!I74:I76</f>
        <v>Información</v>
      </c>
      <c r="D74" s="320" t="str">
        <f>'01-Mapa de riesgo'!J74:J76</f>
        <v>Los proyectos existentes no generen transferencia de conocimiento a la región</v>
      </c>
      <c r="E74" s="320" t="str">
        <f>'01-Mapa de riesgo'!K74:K76</f>
        <v>Que los proyectos que conforman el Objetivo de Impacto Regional no generen transferencia de conocimiento a la región</v>
      </c>
      <c r="F74" s="118" t="str">
        <f>'01-Mapa de riesgo'!H74</f>
        <v>Ausencia de liderazgo y conocimiento frente a la dinámica institucional y regional</v>
      </c>
      <c r="G74" s="320" t="str">
        <f>'01-Mapa de riesgo'!L74:L76</f>
        <v xml:space="preserve">Pérdida de credibilidad; Disminución de recursos; No cumplimiento de las metas del Objetivo; Disminución en el visibilidad nacional 
No Acreditación Institucional por falta de alineación del contexto </v>
      </c>
      <c r="H74" s="353" t="str">
        <f>'01-Mapa de riesgo'!Y74:Y76</f>
        <v>MODERADO</v>
      </c>
      <c r="I74" s="280" t="str">
        <f>'01-Mapa de riesgo'!Z74</f>
        <v>REDUCIR</v>
      </c>
      <c r="J74" s="311" t="str">
        <f t="shared" si="17"/>
        <v>Si el proceso lo requiere</v>
      </c>
      <c r="K74" s="302" t="s">
        <v>512</v>
      </c>
      <c r="L74" s="411"/>
      <c r="M74" s="412"/>
      <c r="N74" s="224" t="s">
        <v>488</v>
      </c>
      <c r="O74" s="320" t="s">
        <v>512</v>
      </c>
      <c r="P74" s="320"/>
      <c r="Q74" s="320"/>
      <c r="R74" s="236" t="s">
        <v>488</v>
      </c>
    </row>
    <row r="75" spans="1:18" ht="75" customHeight="1" x14ac:dyDescent="0.2">
      <c r="A75" s="310"/>
      <c r="B75" s="316"/>
      <c r="C75" s="301"/>
      <c r="D75" s="301"/>
      <c r="E75" s="301"/>
      <c r="F75" s="118" t="str">
        <f>'01-Mapa de riesgo'!H75</f>
        <v>Baja sinergia entre los actores interinstitucionales que permitan generar una dinámica adecuada para el proceso.</v>
      </c>
      <c r="G75" s="301"/>
      <c r="H75" s="368"/>
      <c r="I75" s="280" t="str">
        <f>'01-Mapa de riesgo'!Z75</f>
        <v>REDUCIR</v>
      </c>
      <c r="J75" s="311"/>
      <c r="K75" s="302"/>
      <c r="L75" s="411"/>
      <c r="M75" s="412"/>
      <c r="N75" s="224"/>
      <c r="O75" s="320"/>
      <c r="P75" s="320"/>
      <c r="Q75" s="320"/>
      <c r="R75" s="220"/>
    </row>
    <row r="76" spans="1:18" ht="75" customHeight="1" x14ac:dyDescent="0.2">
      <c r="A76" s="310"/>
      <c r="B76" s="317"/>
      <c r="C76" s="301"/>
      <c r="D76" s="301"/>
      <c r="E76" s="301"/>
      <c r="F76" s="118">
        <f>'01-Mapa de riesgo'!H76</f>
        <v>0</v>
      </c>
      <c r="G76" s="301"/>
      <c r="H76" s="368"/>
      <c r="I76" s="280">
        <f>'01-Mapa de riesgo'!Z76</f>
        <v>0</v>
      </c>
      <c r="J76" s="311"/>
      <c r="K76" s="302"/>
      <c r="L76" s="411"/>
      <c r="M76" s="412"/>
      <c r="N76" s="224"/>
      <c r="O76" s="320"/>
      <c r="P76" s="320"/>
      <c r="Q76" s="320"/>
      <c r="R76" s="220"/>
    </row>
    <row r="77" spans="1:18" ht="75" customHeight="1" x14ac:dyDescent="0.2">
      <c r="A77" s="309">
        <v>24</v>
      </c>
      <c r="B77" s="315" t="str">
        <f>'01-Mapa de riesgo'!C77:C79</f>
        <v>DESARROLLO_INSTITUCIONAL_</v>
      </c>
      <c r="C77" s="320" t="str">
        <f>'01-Mapa de riesgo'!I77:I79</f>
        <v>Financiero</v>
      </c>
      <c r="D77" s="320" t="str">
        <f>'01-Mapa de riesgo'!J77:J79</f>
        <v>Desfinanciación del presupuesto de gastos de cada vigencia de la Universidad por su estructura de Financiación Ley 30 y por la expedición de normas de entes internos y externos.</v>
      </c>
      <c r="E77" s="320" t="str">
        <f>'01-Mapa de riesgo'!K77:K79</f>
        <v>El Gobierno, Congreso, Consejos Superior y académico, expiden normas que impactan directamente al presupuesto de gastos de la Universidad</v>
      </c>
      <c r="F77" s="118" t="str">
        <f>'01-Mapa de riesgo'!H77</f>
        <v>Incremento del presupuesto de ingresos (recursos de la nación) de acuerdo al incremento del IPC, sin tener en cuenta los decretos y leyes que afectan los gastos por encima de este incremento.</v>
      </c>
      <c r="G77" s="320" t="str">
        <f>'01-Mapa de riesgo'!L77:L79</f>
        <v xml:space="preserve">Reducción del presupuesto de la Universidad 
</v>
      </c>
      <c r="H77" s="353" t="str">
        <f>'01-Mapa de riesgo'!Y77:Y79</f>
        <v>MODERADO</v>
      </c>
      <c r="I77" s="280" t="str">
        <f>'01-Mapa de riesgo'!Z77</f>
        <v>REDUCIR</v>
      </c>
      <c r="J77" s="311" t="str">
        <f t="shared" si="17"/>
        <v>Si el proceso lo requiere</v>
      </c>
      <c r="K77" s="302" t="s">
        <v>512</v>
      </c>
      <c r="L77" s="411"/>
      <c r="M77" s="412"/>
      <c r="N77" s="224" t="s">
        <v>488</v>
      </c>
      <c r="O77" s="320" t="s">
        <v>512</v>
      </c>
      <c r="P77" s="320"/>
      <c r="Q77" s="320"/>
      <c r="R77" s="220" t="s">
        <v>488</v>
      </c>
    </row>
    <row r="78" spans="1:18" ht="75" customHeight="1" x14ac:dyDescent="0.2">
      <c r="A78" s="310"/>
      <c r="B78" s="316"/>
      <c r="C78" s="301"/>
      <c r="D78" s="301"/>
      <c r="E78" s="301"/>
      <c r="F78" s="118" t="str">
        <f>'01-Mapa de riesgo'!H78</f>
        <v>Directrices administrativas no soportadas en análisis financieros.</v>
      </c>
      <c r="G78" s="301"/>
      <c r="H78" s="368"/>
      <c r="I78" s="280" t="str">
        <f>'01-Mapa de riesgo'!Z78</f>
        <v>REDUCIR</v>
      </c>
      <c r="J78" s="311"/>
      <c r="K78" s="302"/>
      <c r="L78" s="411"/>
      <c r="M78" s="412"/>
      <c r="N78" s="224"/>
      <c r="O78" s="320"/>
      <c r="P78" s="320"/>
      <c r="Q78" s="320"/>
      <c r="R78" s="220"/>
    </row>
    <row r="79" spans="1:18" ht="75" customHeight="1" x14ac:dyDescent="0.2">
      <c r="A79" s="310"/>
      <c r="B79" s="317"/>
      <c r="C79" s="301"/>
      <c r="D79" s="301"/>
      <c r="E79" s="301"/>
      <c r="F79" s="118">
        <f>'01-Mapa de riesgo'!H79</f>
        <v>0</v>
      </c>
      <c r="G79" s="301"/>
      <c r="H79" s="368"/>
      <c r="I79" s="280">
        <f>'01-Mapa de riesgo'!Z79</f>
        <v>0</v>
      </c>
      <c r="J79" s="311"/>
      <c r="K79" s="302"/>
      <c r="L79" s="411"/>
      <c r="M79" s="412"/>
      <c r="N79" s="224"/>
      <c r="O79" s="320"/>
      <c r="P79" s="320"/>
      <c r="Q79" s="320"/>
      <c r="R79" s="220"/>
    </row>
    <row r="80" spans="1:18" ht="75" customHeight="1" x14ac:dyDescent="0.2">
      <c r="A80" s="309">
        <v>25</v>
      </c>
      <c r="B80" s="315" t="str">
        <f>'01-Mapa de riesgo'!C80:C82</f>
        <v>DESARROLLO_INSTITUCIONAL_</v>
      </c>
      <c r="C80" s="320" t="str">
        <f>'01-Mapa de riesgo'!I80:I82</f>
        <v>Operacional</v>
      </c>
      <c r="D80" s="320" t="str">
        <f>'01-Mapa de riesgo'!J80:J82</f>
        <v>Incumplimiento en el alcance de los objetivos propuestos en el marco del proyecto de Modernización Administrativa.</v>
      </c>
      <c r="E80" s="320" t="str">
        <f>'01-Mapa de riesgo'!K80:K82</f>
        <v>No cumplimiento del plan de trabajo propuesto para la vigencia debido a cambios emergentes durante su desarrollo o la no toma o dilación en la toma de decisiones.</v>
      </c>
      <c r="F80" s="118" t="str">
        <f>'01-Mapa de riesgo'!H80</f>
        <v>Demora en la revisión, unificación de criterios, validación y aprobación de las propuestas planteadas para la generación de los Actos Administrativos requeridos.</v>
      </c>
      <c r="G80" s="320" t="str">
        <f>'01-Mapa de riesgo'!L80:L82</f>
        <v>Deficiencia en los procesos y en la prestación de los servicios.
Falta de claridad en el quehacer y la responsabilidad que tienen las dependencias.
Sanciones administrativas por incumplimiento a la normatividad legal.
Incumplimiento en las metas de Plan de Desarrollo Institucional</v>
      </c>
      <c r="H80" s="353" t="str">
        <f>'01-Mapa de riesgo'!Y80:Y82</f>
        <v>MODERADO</v>
      </c>
      <c r="I80" s="280" t="str">
        <f>'01-Mapa de riesgo'!Z80</f>
        <v>REDUCIR</v>
      </c>
      <c r="J80" s="311" t="str">
        <f t="shared" si="17"/>
        <v>Si el proceso lo requiere</v>
      </c>
      <c r="K80" s="302"/>
      <c r="L80" s="411"/>
      <c r="M80" s="412"/>
      <c r="N80" s="224"/>
      <c r="O80" s="320"/>
      <c r="P80" s="320"/>
      <c r="Q80" s="320"/>
      <c r="R80" s="220"/>
    </row>
    <row r="81" spans="1:18" ht="75" customHeight="1" x14ac:dyDescent="0.2">
      <c r="A81" s="310"/>
      <c r="B81" s="316"/>
      <c r="C81" s="301"/>
      <c r="D81" s="301"/>
      <c r="E81" s="301"/>
      <c r="F81" s="118" t="str">
        <f>'01-Mapa de riesgo'!H81</f>
        <v>Dilación y cancelación frecuente de los espacios programados para el levantamiento, revisión y análisis de la información requerida en el marco del Proyecto de Modernización Administrativa.</v>
      </c>
      <c r="G81" s="301"/>
      <c r="H81" s="368"/>
      <c r="I81" s="280" t="str">
        <f>'01-Mapa de riesgo'!Z81</f>
        <v>REDUCIR</v>
      </c>
      <c r="J81" s="311"/>
      <c r="K81" s="302"/>
      <c r="L81" s="411"/>
      <c r="M81" s="412"/>
      <c r="N81" s="224"/>
      <c r="O81" s="320"/>
      <c r="P81" s="320"/>
      <c r="Q81" s="320"/>
      <c r="R81" s="220"/>
    </row>
    <row r="82" spans="1:18" ht="75" customHeight="1" x14ac:dyDescent="0.2">
      <c r="A82" s="310"/>
      <c r="B82" s="317"/>
      <c r="C82" s="301"/>
      <c r="D82" s="301"/>
      <c r="E82" s="301"/>
      <c r="F82" s="118" t="str">
        <f>'01-Mapa de riesgo'!H82</f>
        <v>Nuevas normas y reglamentaciones nacionales o actualización de las existentes, que estén directamente relacionadas con las fases del proyecto de Modernización Administrativa.</v>
      </c>
      <c r="G82" s="301"/>
      <c r="H82" s="368"/>
      <c r="I82" s="280">
        <f>'01-Mapa de riesgo'!Z82</f>
        <v>0</v>
      </c>
      <c r="J82" s="311"/>
      <c r="K82" s="302"/>
      <c r="L82" s="411"/>
      <c r="M82" s="412"/>
      <c r="N82" s="224"/>
      <c r="O82" s="320"/>
      <c r="P82" s="320"/>
      <c r="Q82" s="320"/>
      <c r="R82" s="220"/>
    </row>
    <row r="83" spans="1:18" ht="141" customHeight="1" x14ac:dyDescent="0.2">
      <c r="A83" s="309">
        <v>26</v>
      </c>
      <c r="B83" s="315" t="str">
        <f>'01-Mapa de riesgo'!C83:C85</f>
        <v>EXTENSIÓN_PROYECCIÓN_SOCIAL</v>
      </c>
      <c r="C83" s="320" t="str">
        <f>'01-Mapa de riesgo'!I83:I85</f>
        <v>Corrupción</v>
      </c>
      <c r="D83" s="320" t="str">
        <f>'01-Mapa de riesgo'!J83:J85</f>
        <v>Desarrollo de actividades de proyectos especiales que generen bonificaciones o estímulos, y que sean realizadas dentro del horario laboral.</v>
      </c>
      <c r="E83" s="320" t="str">
        <f>'01-Mapa de riesgo'!K83:K85</f>
        <v>Percibir recursos adicionales o bonificaciones por el desarrollo de actividades correspondientes a proyectos, que no se realicen en un horario diferente a la jornada laboral.</v>
      </c>
      <c r="F83" s="118" t="str">
        <f>'01-Mapa de riesgo'!H83</f>
        <v xml:space="preserve">Personal que incumple con el código de ética y buen gobierno definido por la Universidad. </v>
      </c>
      <c r="G83" s="320" t="str">
        <f>'01-Mapa de riesgo'!L83:L85</f>
        <v xml:space="preserve">Mal uso de los recursos institucionales y de los asignados para la ejecución de los proyectos.
Investigaciones y sanciones a los funcionarios por los diferentes entes de control.
</v>
      </c>
      <c r="H83" s="353" t="str">
        <f>'01-Mapa de riesgo'!Y83:Y85</f>
        <v>MODERADO</v>
      </c>
      <c r="I83" s="280" t="str">
        <f>'01-Mapa de riesgo'!Z83</f>
        <v>REDUCIR</v>
      </c>
      <c r="J83" s="311" t="str">
        <f t="shared" si="17"/>
        <v>Si el proceso lo requiere</v>
      </c>
      <c r="K83" s="302" t="s">
        <v>488</v>
      </c>
      <c r="L83" s="411"/>
      <c r="M83" s="412"/>
      <c r="N83" s="238" t="s">
        <v>488</v>
      </c>
      <c r="O83" s="320" t="s">
        <v>488</v>
      </c>
      <c r="P83" s="320"/>
      <c r="Q83" s="320"/>
      <c r="R83" s="220" t="s">
        <v>488</v>
      </c>
    </row>
    <row r="84" spans="1:18" ht="108" customHeight="1" x14ac:dyDescent="0.2">
      <c r="A84" s="310"/>
      <c r="B84" s="316"/>
      <c r="C84" s="301"/>
      <c r="D84" s="301"/>
      <c r="E84" s="301"/>
      <c r="F84" s="118" t="str">
        <f>'01-Mapa de riesgo'!H84</f>
        <v>Desconocimiento o Incumplimiento de la reglamentación vigente en la cual se determina que los estímulos o bonificaciones se perciben por actividades desarrolladas por fuera del programa rutinario de trabajo o jornada laboral.</v>
      </c>
      <c r="G84" s="301"/>
      <c r="H84" s="368"/>
      <c r="I84" s="280" t="str">
        <f>'01-Mapa de riesgo'!Z84</f>
        <v>REDUCIR</v>
      </c>
      <c r="J84" s="311"/>
      <c r="K84" s="302"/>
      <c r="L84" s="411"/>
      <c r="M84" s="412"/>
      <c r="N84" s="224"/>
      <c r="O84" s="320"/>
      <c r="P84" s="320"/>
      <c r="Q84" s="320"/>
      <c r="R84" s="220"/>
    </row>
    <row r="85" spans="1:18" ht="104.25" customHeight="1" x14ac:dyDescent="0.2">
      <c r="A85" s="310"/>
      <c r="B85" s="317"/>
      <c r="C85" s="301"/>
      <c r="D85" s="301"/>
      <c r="E85" s="301"/>
      <c r="F85" s="118">
        <f>'01-Mapa de riesgo'!H85</f>
        <v>0</v>
      </c>
      <c r="G85" s="301"/>
      <c r="H85" s="368"/>
      <c r="I85" s="280">
        <f>'01-Mapa de riesgo'!Z85</f>
        <v>0</v>
      </c>
      <c r="J85" s="311"/>
      <c r="K85" s="302"/>
      <c r="L85" s="411"/>
      <c r="M85" s="412"/>
      <c r="N85" s="224"/>
      <c r="O85" s="320"/>
      <c r="P85" s="320"/>
      <c r="Q85" s="320"/>
      <c r="R85" s="220"/>
    </row>
    <row r="86" spans="1:18" ht="75" customHeight="1" x14ac:dyDescent="0.2">
      <c r="A86" s="309">
        <v>27</v>
      </c>
      <c r="B86" s="315" t="str">
        <f>'01-Mapa de riesgo'!C86:C88</f>
        <v>DIRECCIONAMIENTO_INSTITUCIONAL</v>
      </c>
      <c r="C86" s="320" t="str">
        <f>'01-Mapa de riesgo'!I86:I88</f>
        <v>Corrupción</v>
      </c>
      <c r="D86" s="320" t="str">
        <f>'01-Mapa de riesgo'!J86:J88</f>
        <v>Ejecución inadecuada de proyectos (contratos, Ordenes de servicios,  resoluciones,  proyectos de operación comercial)</v>
      </c>
      <c r="E86" s="320" t="str">
        <f>'01-Mapa de riesgo'!K86:K88</f>
        <v>Incumplimiento en la  ejecución de proyectos (contratos, Ordenes de servicios, resoluciones, proyectos de operación comercial) en el desarrollo y ejecución en cada una de sus etapas</v>
      </c>
      <c r="F86" s="118" t="str">
        <f>'01-Mapa de riesgo'!H86</f>
        <v xml:space="preserve">Desconocimiento de los  procedimientos contractuales y proyectos especiales  </v>
      </c>
      <c r="G86" s="320" t="str">
        <f>'01-Mapa de riesgo'!L86:L88</f>
        <v>Hallazgos por parte de entes de control
Detrimiento patrimonial
Incumplimiento de resultados</v>
      </c>
      <c r="H86" s="353" t="str">
        <f>'01-Mapa de riesgo'!Y86:Y88</f>
        <v>MODERADO</v>
      </c>
      <c r="I86" s="280" t="str">
        <f>'01-Mapa de riesgo'!Z86</f>
        <v>REDUCIR</v>
      </c>
      <c r="J86" s="311" t="str">
        <f t="shared" ref="J86:J89" si="18">IF(H86="GRAVE","Debe formularse",IF(H86="MODERADO", "Si el proceso lo requiere","NO"))</f>
        <v>Si el proceso lo requiere</v>
      </c>
      <c r="K86" s="302"/>
      <c r="L86" s="411"/>
      <c r="M86" s="412"/>
      <c r="N86" s="261"/>
      <c r="O86" s="320"/>
      <c r="P86" s="320"/>
      <c r="Q86" s="320"/>
      <c r="R86" s="260"/>
    </row>
    <row r="87" spans="1:18" ht="75" customHeight="1" x14ac:dyDescent="0.2">
      <c r="A87" s="310"/>
      <c r="B87" s="316"/>
      <c r="C87" s="301"/>
      <c r="D87" s="301"/>
      <c r="E87" s="301"/>
      <c r="F87" s="118" t="str">
        <f>'01-Mapa de riesgo'!H87</f>
        <v>Bajo nivel de seguimiento periódico en la ejecución de proyectos (contratos, Ordenes de servicios, proyectos de operación comercial)</v>
      </c>
      <c r="G87" s="301"/>
      <c r="H87" s="368"/>
      <c r="I87" s="280">
        <f>'01-Mapa de riesgo'!Z87</f>
        <v>0</v>
      </c>
      <c r="J87" s="311"/>
      <c r="K87" s="302"/>
      <c r="L87" s="411"/>
      <c r="M87" s="412"/>
      <c r="N87" s="261"/>
      <c r="O87" s="320"/>
      <c r="P87" s="320"/>
      <c r="Q87" s="320"/>
      <c r="R87" s="260"/>
    </row>
    <row r="88" spans="1:18" ht="75" customHeight="1" x14ac:dyDescent="0.2">
      <c r="A88" s="310"/>
      <c r="B88" s="317"/>
      <c r="C88" s="301"/>
      <c r="D88" s="301"/>
      <c r="E88" s="301"/>
      <c r="F88" s="118" t="str">
        <f>'01-Mapa de riesgo'!H88</f>
        <v xml:space="preserve">Desarticulación de los procedimientos institucionales para el desarrollo y ejecución en cada una de sus etapas </v>
      </c>
      <c r="G88" s="301"/>
      <c r="H88" s="368"/>
      <c r="I88" s="280">
        <f>'01-Mapa de riesgo'!Z88</f>
        <v>0</v>
      </c>
      <c r="J88" s="311"/>
      <c r="K88" s="302"/>
      <c r="L88" s="411"/>
      <c r="M88" s="412"/>
      <c r="N88" s="261"/>
      <c r="O88" s="320"/>
      <c r="P88" s="320"/>
      <c r="Q88" s="320"/>
      <c r="R88" s="260"/>
    </row>
    <row r="89" spans="1:18" ht="75" customHeight="1" x14ac:dyDescent="0.2">
      <c r="A89" s="309">
        <v>28</v>
      </c>
      <c r="B89" s="315" t="str">
        <f>'01-Mapa de riesgo'!C89:C91</f>
        <v>ADMINISTRACIÓN_INSTITUCIONAL</v>
      </c>
      <c r="C89" s="320" t="str">
        <f>'01-Mapa de riesgo'!I89:I91</f>
        <v>Cumplimiento</v>
      </c>
      <c r="D89" s="320" t="str">
        <f>'01-Mapa de riesgo'!J89:J91</f>
        <v>Colaboradores sin las afiliaciones al sistema de seguridad social intergral</v>
      </c>
      <c r="E89" s="320" t="str">
        <f>'01-Mapa de riesgo'!K89:K91</f>
        <v>No afiliar oportunamente al personal vinculado por Gestión del Talento Humano</v>
      </c>
      <c r="F89" s="118" t="str">
        <f>'01-Mapa de riesgo'!H89</f>
        <v>No se recibe información para la afiliación oportunamente. Controles no aplicados</v>
      </c>
      <c r="G89" s="320" t="str">
        <f>'01-Mapa de riesgo'!L89:L91</f>
        <v xml:space="preserve">El empleado no recibe los servicios de seguridad social. 
No pago de las incapacidades por parte de las EPS a la Universidad. Incremento de la cartera con 
las diferentes entidades. </v>
      </c>
      <c r="H89" s="353" t="str">
        <f>'01-Mapa de riesgo'!Y89:Y91</f>
        <v>MODERADO</v>
      </c>
      <c r="I89" s="280" t="str">
        <f>'01-Mapa de riesgo'!Z89</f>
        <v>REDUCIR</v>
      </c>
      <c r="J89" s="311" t="str">
        <f t="shared" si="18"/>
        <v>Si el proceso lo requiere</v>
      </c>
      <c r="K89" s="302" t="s">
        <v>848</v>
      </c>
      <c r="L89" s="411"/>
      <c r="M89" s="412"/>
      <c r="N89" s="261"/>
      <c r="O89" s="320"/>
      <c r="P89" s="320"/>
      <c r="Q89" s="320"/>
      <c r="R89" s="260"/>
    </row>
    <row r="90" spans="1:18" ht="75" customHeight="1" x14ac:dyDescent="0.2">
      <c r="A90" s="310"/>
      <c r="B90" s="316"/>
      <c r="C90" s="301"/>
      <c r="D90" s="301"/>
      <c r="E90" s="301"/>
      <c r="F90" s="118">
        <f>'01-Mapa de riesgo'!H90</f>
        <v>0</v>
      </c>
      <c r="G90" s="301"/>
      <c r="H90" s="368"/>
      <c r="I90" s="280" t="str">
        <f>'01-Mapa de riesgo'!Z90</f>
        <v>REDUCIR</v>
      </c>
      <c r="J90" s="311"/>
      <c r="K90" s="302"/>
      <c r="L90" s="411"/>
      <c r="M90" s="412"/>
      <c r="N90" s="261"/>
      <c r="O90" s="320"/>
      <c r="P90" s="320"/>
      <c r="Q90" s="320"/>
      <c r="R90" s="260"/>
    </row>
    <row r="91" spans="1:18" ht="75" customHeight="1" x14ac:dyDescent="0.2">
      <c r="A91" s="310"/>
      <c r="B91" s="317"/>
      <c r="C91" s="301"/>
      <c r="D91" s="301"/>
      <c r="E91" s="301"/>
      <c r="F91" s="118">
        <f>'01-Mapa de riesgo'!H91</f>
        <v>0</v>
      </c>
      <c r="G91" s="301"/>
      <c r="H91" s="368"/>
      <c r="I91" s="280">
        <f>'01-Mapa de riesgo'!Z91</f>
        <v>0</v>
      </c>
      <c r="J91" s="311"/>
      <c r="K91" s="302"/>
      <c r="L91" s="411"/>
      <c r="M91" s="412"/>
      <c r="N91" s="261"/>
      <c r="O91" s="320"/>
      <c r="P91" s="320"/>
      <c r="Q91" s="320"/>
      <c r="R91" s="260"/>
    </row>
    <row r="92" spans="1:18" ht="75" customHeight="1" x14ac:dyDescent="0.2">
      <c r="A92" s="309">
        <v>29</v>
      </c>
      <c r="B92" s="315" t="str">
        <f>'01-Mapa de riesgo'!C92:C94</f>
        <v>ADMINISTRACIÓN_INSTITUCIONAL</v>
      </c>
      <c r="C92" s="320" t="str">
        <f>'01-Mapa de riesgo'!I92:I94</f>
        <v>Imagen</v>
      </c>
      <c r="D92" s="320" t="str">
        <f>'01-Mapa de riesgo'!J92:J94</f>
        <v>Divulgación de información errada o perjudicial para la institución</v>
      </c>
      <c r="E92" s="320" t="str">
        <f>'01-Mapa de riesgo'!K92:K94</f>
        <v>Publicación y divulgación a través de medios masivos de comunicación de información errada o parcial que pueda perjudicar la imagen que se tiene de la Universidad.</v>
      </c>
      <c r="F92" s="118" t="str">
        <f>'01-Mapa de riesgo'!H92</f>
        <v>Falta de formalzacion de criterios para la publicación institucional</v>
      </c>
      <c r="G92" s="320" t="str">
        <f>'01-Mapa de riesgo'!L92:L94</f>
        <v>Crisis reputacional de la Universdad</v>
      </c>
      <c r="H92" s="353" t="str">
        <f>'01-Mapa de riesgo'!Y92:Y94</f>
        <v>MODERADO</v>
      </c>
      <c r="I92" s="280" t="str">
        <f>'01-Mapa de riesgo'!Z92</f>
        <v>COMPARTIR</v>
      </c>
      <c r="J92" s="311" t="str">
        <f t="shared" ref="J92" si="19">IF(H92="GRAVE","Debe formularse",IF(H92="MODERADO", "Si el proceso lo requiere","NO"))</f>
        <v>Si el proceso lo requiere</v>
      </c>
      <c r="K92" s="302" t="s">
        <v>817</v>
      </c>
      <c r="L92" s="411"/>
      <c r="M92" s="412"/>
      <c r="N92" s="265" t="s">
        <v>641</v>
      </c>
      <c r="O92" s="320" t="s">
        <v>817</v>
      </c>
      <c r="P92" s="320"/>
      <c r="Q92" s="320"/>
      <c r="R92" s="264" t="s">
        <v>641</v>
      </c>
    </row>
    <row r="93" spans="1:18" ht="75" customHeight="1" x14ac:dyDescent="0.2">
      <c r="A93" s="310"/>
      <c r="B93" s="316"/>
      <c r="C93" s="301"/>
      <c r="D93" s="301"/>
      <c r="E93" s="301"/>
      <c r="F93" s="118" t="str">
        <f>'01-Mapa de riesgo'!H93</f>
        <v>No establecimiento de voceros oficiales de la institución</v>
      </c>
      <c r="G93" s="301"/>
      <c r="H93" s="368"/>
      <c r="I93" s="280" t="str">
        <f>'01-Mapa de riesgo'!Z93</f>
        <v>COMPARTIR</v>
      </c>
      <c r="J93" s="311"/>
      <c r="K93" s="302"/>
      <c r="L93" s="411"/>
      <c r="M93" s="412"/>
      <c r="N93" s="265"/>
      <c r="O93" s="320"/>
      <c r="P93" s="320"/>
      <c r="Q93" s="320"/>
      <c r="R93" s="264"/>
    </row>
    <row r="94" spans="1:18" ht="75" customHeight="1" x14ac:dyDescent="0.2">
      <c r="A94" s="310"/>
      <c r="B94" s="317"/>
      <c r="C94" s="301"/>
      <c r="D94" s="301"/>
      <c r="E94" s="301"/>
      <c r="F94" s="118" t="str">
        <f>'01-Mapa de riesgo'!H94</f>
        <v>Malas intenciones de actores externos por motivaciones personales</v>
      </c>
      <c r="G94" s="301"/>
      <c r="H94" s="368"/>
      <c r="I94" s="280">
        <f>'01-Mapa de riesgo'!Z94</f>
        <v>0</v>
      </c>
      <c r="J94" s="311"/>
      <c r="K94" s="302"/>
      <c r="L94" s="411"/>
      <c r="M94" s="412"/>
      <c r="N94" s="265"/>
      <c r="O94" s="320"/>
      <c r="P94" s="320"/>
      <c r="Q94" s="320"/>
      <c r="R94" s="264"/>
    </row>
  </sheetData>
  <sheetProtection algorithmName="SHA-512" hashValue="DFNlzOMBlzP7wQr0lWVkSrRwO+D9gC9+Cv3a4GZcS/1XtLXxY3BFd25W27H2bOg6OpqVFe+3E61HZrA7t7SPuQ==" saltValue="APdXSzwiF/3ulz3TG107Qg==" spinCount="100000" sheet="1" formatRows="0" insertRows="0" deleteRows="0" selectLockedCells="1"/>
  <mergeCells count="418">
    <mergeCell ref="O86:Q86"/>
    <mergeCell ref="O87:Q87"/>
    <mergeCell ref="O88:Q88"/>
    <mergeCell ref="O89:Q89"/>
    <mergeCell ref="O90:Q90"/>
    <mergeCell ref="O91:Q91"/>
    <mergeCell ref="A92:A94"/>
    <mergeCell ref="B92:B94"/>
    <mergeCell ref="C92:C94"/>
    <mergeCell ref="D92:D94"/>
    <mergeCell ref="E92:E94"/>
    <mergeCell ref="G92:G94"/>
    <mergeCell ref="G86:G88"/>
    <mergeCell ref="G89:G91"/>
    <mergeCell ref="H86:H88"/>
    <mergeCell ref="H89:H91"/>
    <mergeCell ref="J86:J88"/>
    <mergeCell ref="J89:J91"/>
    <mergeCell ref="O92:Q92"/>
    <mergeCell ref="O93:Q93"/>
    <mergeCell ref="O94:Q94"/>
    <mergeCell ref="H92:H94"/>
    <mergeCell ref="J92:J94"/>
    <mergeCell ref="K92:M92"/>
    <mergeCell ref="K90:M90"/>
    <mergeCell ref="K91:M91"/>
    <mergeCell ref="A86:A88"/>
    <mergeCell ref="A89:A91"/>
    <mergeCell ref="B86:B88"/>
    <mergeCell ref="B89:B91"/>
    <mergeCell ref="C86:C88"/>
    <mergeCell ref="C89:C91"/>
    <mergeCell ref="D86:D88"/>
    <mergeCell ref="D89:D91"/>
    <mergeCell ref="E86:E88"/>
    <mergeCell ref="E89:E91"/>
    <mergeCell ref="O59:Q59"/>
    <mergeCell ref="K60:M60"/>
    <mergeCell ref="O60:Q60"/>
    <mergeCell ref="K61:M61"/>
    <mergeCell ref="O61:Q61"/>
    <mergeCell ref="K93:M93"/>
    <mergeCell ref="K94:M94"/>
    <mergeCell ref="B62:B64"/>
    <mergeCell ref="A65:A67"/>
    <mergeCell ref="A68:A70"/>
    <mergeCell ref="A71:A73"/>
    <mergeCell ref="A74:A76"/>
    <mergeCell ref="A77:A79"/>
    <mergeCell ref="A80:A82"/>
    <mergeCell ref="A83:A85"/>
    <mergeCell ref="B65:B67"/>
    <mergeCell ref="B68:B70"/>
    <mergeCell ref="B71:B73"/>
    <mergeCell ref="B74:B76"/>
    <mergeCell ref="B77:B79"/>
    <mergeCell ref="K86:M86"/>
    <mergeCell ref="K87:M87"/>
    <mergeCell ref="K88:M88"/>
    <mergeCell ref="K89:M89"/>
    <mergeCell ref="A59:A61"/>
    <mergeCell ref="B59:B61"/>
    <mergeCell ref="C59:C61"/>
    <mergeCell ref="D59:D61"/>
    <mergeCell ref="E59:E61"/>
    <mergeCell ref="G59:G61"/>
    <mergeCell ref="H59:H61"/>
    <mergeCell ref="J59:J61"/>
    <mergeCell ref="K59:M59"/>
    <mergeCell ref="K58:M58"/>
    <mergeCell ref="O58:Q58"/>
    <mergeCell ref="A56:A58"/>
    <mergeCell ref="B56:B58"/>
    <mergeCell ref="C56:C58"/>
    <mergeCell ref="D56:D58"/>
    <mergeCell ref="E56:E58"/>
    <mergeCell ref="G56:G58"/>
    <mergeCell ref="H56:H58"/>
    <mergeCell ref="J56:J58"/>
    <mergeCell ref="K56:M56"/>
    <mergeCell ref="K53:M53"/>
    <mergeCell ref="O53:Q53"/>
    <mergeCell ref="K54:M54"/>
    <mergeCell ref="O54:Q54"/>
    <mergeCell ref="K55:M55"/>
    <mergeCell ref="O55:Q55"/>
    <mergeCell ref="O56:Q56"/>
    <mergeCell ref="K57:M57"/>
    <mergeCell ref="O57:Q57"/>
    <mergeCell ref="A50:A52"/>
    <mergeCell ref="B50:B52"/>
    <mergeCell ref="C50:C52"/>
    <mergeCell ref="D50:D52"/>
    <mergeCell ref="E50:E52"/>
    <mergeCell ref="A53:A55"/>
    <mergeCell ref="G50:G52"/>
    <mergeCell ref="H50:H52"/>
    <mergeCell ref="J50:J52"/>
    <mergeCell ref="B53:B55"/>
    <mergeCell ref="C53:C55"/>
    <mergeCell ref="D53:D55"/>
    <mergeCell ref="E53:E55"/>
    <mergeCell ref="G53:G55"/>
    <mergeCell ref="H53:H55"/>
    <mergeCell ref="J53:J55"/>
    <mergeCell ref="O47:Q47"/>
    <mergeCell ref="K48:M48"/>
    <mergeCell ref="O48:Q48"/>
    <mergeCell ref="K49:M49"/>
    <mergeCell ref="O49:Q49"/>
    <mergeCell ref="O50:Q50"/>
    <mergeCell ref="K51:M51"/>
    <mergeCell ref="O51:Q51"/>
    <mergeCell ref="K52:M52"/>
    <mergeCell ref="O52:Q52"/>
    <mergeCell ref="K50:M50"/>
    <mergeCell ref="A47:A49"/>
    <mergeCell ref="B47:B49"/>
    <mergeCell ref="C47:C49"/>
    <mergeCell ref="D47:D49"/>
    <mergeCell ref="E47:E49"/>
    <mergeCell ref="G44:G46"/>
    <mergeCell ref="H44:H46"/>
    <mergeCell ref="J44:J46"/>
    <mergeCell ref="K44:M44"/>
    <mergeCell ref="G47:G49"/>
    <mergeCell ref="H47:H49"/>
    <mergeCell ref="J47:J49"/>
    <mergeCell ref="K47:M47"/>
    <mergeCell ref="A44:A46"/>
    <mergeCell ref="O44:Q44"/>
    <mergeCell ref="K45:M45"/>
    <mergeCell ref="O45:Q45"/>
    <mergeCell ref="K46:M46"/>
    <mergeCell ref="O46:Q46"/>
    <mergeCell ref="B44:B46"/>
    <mergeCell ref="C44:C46"/>
    <mergeCell ref="D44:D46"/>
    <mergeCell ref="E44:E46"/>
    <mergeCell ref="A41:A43"/>
    <mergeCell ref="B41:B43"/>
    <mergeCell ref="C41:C43"/>
    <mergeCell ref="D41:D43"/>
    <mergeCell ref="E41:E43"/>
    <mergeCell ref="G41:G43"/>
    <mergeCell ref="H41:H43"/>
    <mergeCell ref="J41:J43"/>
    <mergeCell ref="K41:M41"/>
    <mergeCell ref="O41:Q41"/>
    <mergeCell ref="K42:M42"/>
    <mergeCell ref="O42:Q42"/>
    <mergeCell ref="K43:M43"/>
    <mergeCell ref="O43:Q43"/>
    <mergeCell ref="G38:G40"/>
    <mergeCell ref="H38:H40"/>
    <mergeCell ref="J38:J40"/>
    <mergeCell ref="K38:M38"/>
    <mergeCell ref="O38:Q38"/>
    <mergeCell ref="K39:M39"/>
    <mergeCell ref="O39:Q39"/>
    <mergeCell ref="K40:M40"/>
    <mergeCell ref="O40:Q40"/>
    <mergeCell ref="A38:A40"/>
    <mergeCell ref="B38:B40"/>
    <mergeCell ref="C38:C40"/>
    <mergeCell ref="D38:D40"/>
    <mergeCell ref="E38:E40"/>
    <mergeCell ref="O35:Q35"/>
    <mergeCell ref="K36:M36"/>
    <mergeCell ref="O36:Q36"/>
    <mergeCell ref="K37:M37"/>
    <mergeCell ref="O37:Q37"/>
    <mergeCell ref="A35:A37"/>
    <mergeCell ref="B35:B37"/>
    <mergeCell ref="C35:C37"/>
    <mergeCell ref="D35:D37"/>
    <mergeCell ref="E35:E37"/>
    <mergeCell ref="G35:G37"/>
    <mergeCell ref="H35:H37"/>
    <mergeCell ref="J35:J37"/>
    <mergeCell ref="K35:M35"/>
    <mergeCell ref="G29:G31"/>
    <mergeCell ref="H29:H31"/>
    <mergeCell ref="J29:J31"/>
    <mergeCell ref="K29:M29"/>
    <mergeCell ref="G32:G34"/>
    <mergeCell ref="H32:H34"/>
    <mergeCell ref="J32:J34"/>
    <mergeCell ref="K32:M32"/>
    <mergeCell ref="O32:Q32"/>
    <mergeCell ref="K33:M33"/>
    <mergeCell ref="O33:Q33"/>
    <mergeCell ref="K34:M34"/>
    <mergeCell ref="O34:Q34"/>
    <mergeCell ref="A29:A31"/>
    <mergeCell ref="B29:B31"/>
    <mergeCell ref="C29:C31"/>
    <mergeCell ref="D29:D31"/>
    <mergeCell ref="E29:E31"/>
    <mergeCell ref="A32:A34"/>
    <mergeCell ref="B32:B34"/>
    <mergeCell ref="C32:C34"/>
    <mergeCell ref="D32:D34"/>
    <mergeCell ref="E32:E34"/>
    <mergeCell ref="O26:Q26"/>
    <mergeCell ref="K27:M27"/>
    <mergeCell ref="O27:Q27"/>
    <mergeCell ref="K28:M28"/>
    <mergeCell ref="O28:Q28"/>
    <mergeCell ref="O29:Q29"/>
    <mergeCell ref="K30:M30"/>
    <mergeCell ref="O30:Q30"/>
    <mergeCell ref="K31:M31"/>
    <mergeCell ref="O31:Q31"/>
    <mergeCell ref="A26:A28"/>
    <mergeCell ref="B26:B28"/>
    <mergeCell ref="C26:C28"/>
    <mergeCell ref="D26:D28"/>
    <mergeCell ref="E26:E28"/>
    <mergeCell ref="G23:G25"/>
    <mergeCell ref="H23:H25"/>
    <mergeCell ref="J23:J25"/>
    <mergeCell ref="K23:M23"/>
    <mergeCell ref="G26:G28"/>
    <mergeCell ref="H26:H28"/>
    <mergeCell ref="J26:J28"/>
    <mergeCell ref="K26:M26"/>
    <mergeCell ref="A23:A25"/>
    <mergeCell ref="O23:Q23"/>
    <mergeCell ref="K24:M24"/>
    <mergeCell ref="O24:Q24"/>
    <mergeCell ref="K25:M25"/>
    <mergeCell ref="O25:Q25"/>
    <mergeCell ref="B23:B25"/>
    <mergeCell ref="C23:C25"/>
    <mergeCell ref="D23:D25"/>
    <mergeCell ref="E23:E25"/>
    <mergeCell ref="O20:Q20"/>
    <mergeCell ref="K21:M21"/>
    <mergeCell ref="O21:Q21"/>
    <mergeCell ref="K22:M22"/>
    <mergeCell ref="O22:Q22"/>
    <mergeCell ref="A17:A19"/>
    <mergeCell ref="B17:B19"/>
    <mergeCell ref="C17:C19"/>
    <mergeCell ref="D17:D19"/>
    <mergeCell ref="E17:E19"/>
    <mergeCell ref="A20:A22"/>
    <mergeCell ref="B20:B22"/>
    <mergeCell ref="C20:C22"/>
    <mergeCell ref="D20:D22"/>
    <mergeCell ref="E20:E22"/>
    <mergeCell ref="G20:G22"/>
    <mergeCell ref="H20:H22"/>
    <mergeCell ref="J20:J22"/>
    <mergeCell ref="K20:M20"/>
    <mergeCell ref="G14:G16"/>
    <mergeCell ref="H14:H16"/>
    <mergeCell ref="K14:M14"/>
    <mergeCell ref="K16:M16"/>
    <mergeCell ref="J14:J16"/>
    <mergeCell ref="K18:M18"/>
    <mergeCell ref="O18:Q18"/>
    <mergeCell ref="K19:M19"/>
    <mergeCell ref="O19:Q19"/>
    <mergeCell ref="O14:Q14"/>
    <mergeCell ref="O15:Q15"/>
    <mergeCell ref="O16:Q16"/>
    <mergeCell ref="O17:Q17"/>
    <mergeCell ref="G17:G19"/>
    <mergeCell ref="H17:H19"/>
    <mergeCell ref="J17:J19"/>
    <mergeCell ref="K17:M17"/>
    <mergeCell ref="K15:M15"/>
    <mergeCell ref="A6:A7"/>
    <mergeCell ref="B11:B13"/>
    <mergeCell ref="A8:A10"/>
    <mergeCell ref="C8:C10"/>
    <mergeCell ref="E11:E13"/>
    <mergeCell ref="C11:C13"/>
    <mergeCell ref="A14:A16"/>
    <mergeCell ref="C14:C16"/>
    <mergeCell ref="B14:B16"/>
    <mergeCell ref="D11:D13"/>
    <mergeCell ref="D14:D16"/>
    <mergeCell ref="E14:E16"/>
    <mergeCell ref="A11:A13"/>
    <mergeCell ref="H6:H7"/>
    <mergeCell ref="J6:J7"/>
    <mergeCell ref="B6:G6"/>
    <mergeCell ref="K11:M11"/>
    <mergeCell ref="K12:M12"/>
    <mergeCell ref="K13:M13"/>
    <mergeCell ref="J11:J13"/>
    <mergeCell ref="O13:Q13"/>
    <mergeCell ref="D2:M2"/>
    <mergeCell ref="D3:M3"/>
    <mergeCell ref="D4:M4"/>
    <mergeCell ref="I6:I7"/>
    <mergeCell ref="K6:M7"/>
    <mergeCell ref="D8:D10"/>
    <mergeCell ref="E8:E10"/>
    <mergeCell ref="G8:G10"/>
    <mergeCell ref="H8:H10"/>
    <mergeCell ref="J8:J10"/>
    <mergeCell ref="B8:B10"/>
    <mergeCell ref="O11:Q11"/>
    <mergeCell ref="O12:Q12"/>
    <mergeCell ref="H11:H13"/>
    <mergeCell ref="G11:G13"/>
    <mergeCell ref="R6:R7"/>
    <mergeCell ref="K8:M8"/>
    <mergeCell ref="K9:M9"/>
    <mergeCell ref="K10:M10"/>
    <mergeCell ref="O6:Q7"/>
    <mergeCell ref="O8:Q8"/>
    <mergeCell ref="O9:Q9"/>
    <mergeCell ref="O10:Q10"/>
    <mergeCell ref="N6:N7"/>
    <mergeCell ref="A62:A64"/>
    <mergeCell ref="C62:C64"/>
    <mergeCell ref="E62:E64"/>
    <mergeCell ref="H62:H64"/>
    <mergeCell ref="K62:M62"/>
    <mergeCell ref="K63:M63"/>
    <mergeCell ref="K64:M64"/>
    <mergeCell ref="O62:Q62"/>
    <mergeCell ref="O63:Q63"/>
    <mergeCell ref="O64:Q64"/>
    <mergeCell ref="D62:D64"/>
    <mergeCell ref="G62:G64"/>
    <mergeCell ref="J62:J64"/>
    <mergeCell ref="B80:B82"/>
    <mergeCell ref="B83:B85"/>
    <mergeCell ref="C65:C67"/>
    <mergeCell ref="C68:C70"/>
    <mergeCell ref="C71:C73"/>
    <mergeCell ref="C74:C76"/>
    <mergeCell ref="C77:C79"/>
    <mergeCell ref="C80:C82"/>
    <mergeCell ref="C83:C85"/>
    <mergeCell ref="D65:D67"/>
    <mergeCell ref="D68:D70"/>
    <mergeCell ref="D71:D73"/>
    <mergeCell ref="D74:D76"/>
    <mergeCell ref="D77:D79"/>
    <mergeCell ref="D80:D82"/>
    <mergeCell ref="D83:D85"/>
    <mergeCell ref="E65:E67"/>
    <mergeCell ref="E68:E70"/>
    <mergeCell ref="E71:E73"/>
    <mergeCell ref="E74:E76"/>
    <mergeCell ref="E77:E79"/>
    <mergeCell ref="E80:E82"/>
    <mergeCell ref="E83:E85"/>
    <mergeCell ref="G65:G67"/>
    <mergeCell ref="G68:G70"/>
    <mergeCell ref="G71:G73"/>
    <mergeCell ref="G74:G76"/>
    <mergeCell ref="G77:G79"/>
    <mergeCell ref="G80:G82"/>
    <mergeCell ref="G83:G85"/>
    <mergeCell ref="H65:H67"/>
    <mergeCell ref="H68:H70"/>
    <mergeCell ref="H71:H73"/>
    <mergeCell ref="H74:H76"/>
    <mergeCell ref="H77:H79"/>
    <mergeCell ref="H80:H82"/>
    <mergeCell ref="H83:H85"/>
    <mergeCell ref="J65:J67"/>
    <mergeCell ref="J68:J70"/>
    <mergeCell ref="J71:J73"/>
    <mergeCell ref="J74:J76"/>
    <mergeCell ref="J77:J79"/>
    <mergeCell ref="J80:J82"/>
    <mergeCell ref="J83:J85"/>
    <mergeCell ref="K65:M65"/>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O65:Q65"/>
    <mergeCell ref="O66:Q66"/>
    <mergeCell ref="O67:Q67"/>
    <mergeCell ref="O68:Q68"/>
    <mergeCell ref="O69:Q69"/>
    <mergeCell ref="O70:Q70"/>
    <mergeCell ref="O80:Q80"/>
    <mergeCell ref="O81:Q81"/>
    <mergeCell ref="O82:Q82"/>
    <mergeCell ref="O71:Q71"/>
    <mergeCell ref="O72:Q72"/>
    <mergeCell ref="O73:Q73"/>
    <mergeCell ref="O74:Q74"/>
    <mergeCell ref="O75:Q75"/>
    <mergeCell ref="O76:Q76"/>
    <mergeCell ref="O77:Q77"/>
    <mergeCell ref="O78:Q78"/>
    <mergeCell ref="O79:Q79"/>
    <mergeCell ref="O83:Q83"/>
    <mergeCell ref="O84:Q84"/>
    <mergeCell ref="O85:Q85"/>
    <mergeCell ref="K80:M80"/>
    <mergeCell ref="K81:M81"/>
    <mergeCell ref="K82:M82"/>
    <mergeCell ref="K83:M83"/>
    <mergeCell ref="K84:M84"/>
    <mergeCell ref="K85:M85"/>
  </mergeCells>
  <phoneticPr fontId="3" type="noConversion"/>
  <conditionalFormatting sqref="H8:H94">
    <cfRule type="cellIs" dxfId="42" priority="30" stopIfTrue="1" operator="equal">
      <formula>"GRAVE"</formula>
    </cfRule>
    <cfRule type="cellIs" dxfId="41" priority="31" stopIfTrue="1" operator="equal">
      <formula>"MODERADO"</formula>
    </cfRule>
    <cfRule type="cellIs" dxfId="40" priority="32" stopIfTrue="1" operator="equal">
      <formula>"LEVE"</formula>
    </cfRule>
  </conditionalFormatting>
  <conditionalFormatting sqref="J8:J94">
    <cfRule type="containsText" dxfId="39" priority="10" operator="containsText" text="Si el proceso lo requiere">
      <formula>NOT(ISERROR(SEARCH("Si el proceso lo requiere",J8)))</formula>
    </cfRule>
    <cfRule type="containsText" dxfId="38" priority="12" operator="containsText" text="Debe formularse">
      <formula>NOT(ISERROR(SEARCH("Debe formularse",J8)))</formula>
    </cfRule>
  </conditionalFormatting>
  <conditionalFormatting sqref="J11:J13">
    <cfRule type="containsText" dxfId="37" priority="11" operator="containsText" text="SI el proceso lo requiere">
      <formula>NOT(ISERROR(SEARCH("SI el proceso lo requiere",J11)))</formula>
    </cfRule>
  </conditionalFormatting>
  <conditionalFormatting sqref="J8:J94">
    <cfRule type="cellIs" dxfId="36" priority="9" operator="equal">
      <formula>"NO"</formula>
    </cfRule>
  </conditionalFormatting>
  <dataValidations xWindow="1720" yWindow="401" count="4">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InputMessage="1" showErrorMessage="1" promptTitle="Responsable Contingencia" prompt="Establezca quien es el responsable que lidera la acción de contingencia." sqref="O8:O10 O12:O16 N50:O94 N8:N49 O18:O49 R8:R55"/>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O11:P11 O17:P17 K8:L94"/>
    <dataValidation allowBlank="1" showInputMessage="1" showErrorMessage="1" promptTitle="TRATAMIENTO DEL RIESGO" prompt="Defina el tratamiento a dar el riesgo" sqref="I8:I94"/>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1048399"/>
  <sheetViews>
    <sheetView topLeftCell="A89" zoomScale="80" zoomScaleNormal="80" zoomScaleSheetLayoutView="130" workbookViewId="0">
      <selection activeCell="AA92" sqref="AA92:AA94"/>
    </sheetView>
  </sheetViews>
  <sheetFormatPr baseColWidth="10" defaultColWidth="11.42578125" defaultRowHeight="75" customHeight="1" x14ac:dyDescent="0.2"/>
  <cols>
    <col min="1" max="1" width="6.5703125" style="13" customWidth="1"/>
    <col min="2" max="2" width="24" style="13" customWidth="1"/>
    <col min="3" max="3" width="25.28515625" style="13" customWidth="1"/>
    <col min="4" max="4" width="15.140625" style="137" customWidth="1"/>
    <col min="5" max="5" width="24.7109375" style="137" customWidth="1"/>
    <col min="6" max="7" width="32.42578125" style="137" customWidth="1"/>
    <col min="8" max="8" width="24.7109375" style="137" customWidth="1"/>
    <col min="9" max="9" width="14.5703125" style="137" customWidth="1"/>
    <col min="10" max="10" width="18" style="13" customWidth="1"/>
    <col min="11" max="11" width="12.42578125" style="13" customWidth="1"/>
    <col min="12" max="12" width="20.85546875" style="13" customWidth="1"/>
    <col min="13" max="13" width="13.42578125" style="13" customWidth="1"/>
    <col min="14" max="14" width="41.5703125" style="13" customWidth="1"/>
    <col min="15" max="15" width="35.7109375" style="13" customWidth="1"/>
    <col min="16" max="16" width="14.42578125" style="13" customWidth="1"/>
    <col min="17" max="17" width="12.140625" style="13" customWidth="1"/>
    <col min="18" max="18" width="35.7109375" style="13" customWidth="1"/>
    <col min="19" max="19" width="11.140625" style="13" customWidth="1"/>
    <col min="20" max="20" width="18.7109375" style="13" customWidth="1"/>
    <col min="21" max="21" width="25" style="13" customWidth="1"/>
    <col min="22" max="22" width="24.140625" style="13" customWidth="1"/>
    <col min="23" max="23" width="15" style="13" customWidth="1"/>
    <col min="24" max="24" width="37.140625" style="13" customWidth="1"/>
    <col min="25" max="25" width="18.7109375" style="13" customWidth="1"/>
    <col min="26" max="26" width="23.140625" style="13" customWidth="1"/>
    <col min="27" max="27" width="17.85546875" style="13" customWidth="1"/>
    <col min="28" max="29" width="11.42578125" style="13"/>
    <col min="30" max="30" width="11.42578125" style="267"/>
    <col min="31" max="16384" width="11.42578125" style="13"/>
  </cols>
  <sheetData>
    <row r="1" spans="1:30" s="1" customFormat="1" ht="75" customHeight="1" x14ac:dyDescent="0.2">
      <c r="A1" s="111"/>
      <c r="B1" s="92"/>
      <c r="C1" s="92"/>
      <c r="D1" s="92"/>
      <c r="E1" s="92"/>
      <c r="F1" s="92"/>
      <c r="G1" s="92"/>
      <c r="H1" s="92"/>
      <c r="I1" s="92"/>
      <c r="J1" s="92"/>
      <c r="K1" s="92"/>
      <c r="L1" s="92"/>
      <c r="M1" s="92"/>
      <c r="N1" s="92"/>
      <c r="O1" s="92"/>
      <c r="P1" s="92"/>
      <c r="Q1" s="92"/>
      <c r="R1" s="92"/>
      <c r="S1" s="103"/>
      <c r="T1" s="112"/>
      <c r="U1" s="112"/>
      <c r="V1" s="112"/>
      <c r="W1" s="112"/>
      <c r="X1" s="112"/>
      <c r="Y1" s="112"/>
      <c r="Z1" s="156" t="s">
        <v>8</v>
      </c>
      <c r="AA1" s="157" t="s">
        <v>612</v>
      </c>
      <c r="AD1" s="268"/>
    </row>
    <row r="2" spans="1:30" s="1" customFormat="1" ht="75" customHeight="1" x14ac:dyDescent="0.2">
      <c r="A2" s="113"/>
      <c r="B2" s="16"/>
      <c r="C2" s="16"/>
      <c r="D2" s="388" t="s">
        <v>70</v>
      </c>
      <c r="E2" s="388"/>
      <c r="F2" s="388"/>
      <c r="G2" s="388"/>
      <c r="H2" s="388"/>
      <c r="I2" s="388"/>
      <c r="J2" s="388"/>
      <c r="K2" s="388"/>
      <c r="L2" s="388"/>
      <c r="M2" s="388"/>
      <c r="N2" s="388"/>
      <c r="O2" s="388"/>
      <c r="P2" s="388"/>
      <c r="Q2" s="388"/>
      <c r="R2" s="16"/>
      <c r="T2" s="89"/>
      <c r="U2" s="89"/>
      <c r="V2" s="89"/>
      <c r="W2" s="89"/>
      <c r="X2" s="89"/>
      <c r="Y2" s="89"/>
      <c r="Z2" s="158" t="s">
        <v>9</v>
      </c>
      <c r="AA2" s="159">
        <v>2</v>
      </c>
      <c r="AD2" s="268"/>
    </row>
    <row r="3" spans="1:30" s="1" customFormat="1" ht="75" customHeight="1" x14ac:dyDescent="0.2">
      <c r="A3" s="113"/>
      <c r="B3" s="16"/>
      <c r="C3" s="16"/>
      <c r="D3" s="388" t="s">
        <v>444</v>
      </c>
      <c r="E3" s="388"/>
      <c r="F3" s="388"/>
      <c r="G3" s="388"/>
      <c r="H3" s="388"/>
      <c r="I3" s="388"/>
      <c r="J3" s="388"/>
      <c r="K3" s="388"/>
      <c r="L3" s="388"/>
      <c r="M3" s="388"/>
      <c r="N3" s="388"/>
      <c r="O3" s="388"/>
      <c r="P3" s="388"/>
      <c r="Q3" s="388"/>
      <c r="R3" s="16"/>
      <c r="T3" s="89"/>
      <c r="U3" s="89"/>
      <c r="V3" s="89"/>
      <c r="W3" s="89"/>
      <c r="X3" s="89"/>
      <c r="Y3" s="89"/>
      <c r="Z3" s="158" t="s">
        <v>10</v>
      </c>
      <c r="AA3" s="160" t="s">
        <v>610</v>
      </c>
      <c r="AD3" s="268"/>
    </row>
    <row r="4" spans="1:30" s="1" customFormat="1" ht="75" customHeight="1" thickBot="1" x14ac:dyDescent="0.25">
      <c r="A4" s="114"/>
      <c r="B4" s="115"/>
      <c r="C4" s="115"/>
      <c r="D4" s="115"/>
      <c r="E4" s="115"/>
      <c r="F4" s="115"/>
      <c r="G4" s="115"/>
      <c r="H4" s="115"/>
      <c r="I4" s="115"/>
      <c r="J4" s="115"/>
      <c r="K4" s="115"/>
      <c r="L4" s="115"/>
      <c r="M4" s="115"/>
      <c r="N4" s="115"/>
      <c r="O4" s="115"/>
      <c r="P4" s="115"/>
      <c r="Q4" s="115"/>
      <c r="R4" s="115"/>
      <c r="S4" s="107"/>
      <c r="T4" s="116"/>
      <c r="U4" s="116"/>
      <c r="V4" s="116"/>
      <c r="W4" s="116"/>
      <c r="X4" s="116"/>
      <c r="Y4" s="116"/>
      <c r="Z4" s="161" t="s">
        <v>68</v>
      </c>
      <c r="AA4" s="162" t="s">
        <v>95</v>
      </c>
      <c r="AD4" s="268"/>
    </row>
    <row r="5" spans="1:30" s="1" customFormat="1" ht="75" customHeight="1" thickBot="1" x14ac:dyDescent="0.25">
      <c r="A5" s="16"/>
      <c r="B5" s="16"/>
      <c r="C5" s="16"/>
      <c r="D5" s="16"/>
      <c r="E5" s="16"/>
      <c r="F5" s="16"/>
      <c r="G5" s="16"/>
      <c r="H5" s="16"/>
      <c r="I5" s="16"/>
      <c r="J5" s="16"/>
      <c r="K5" s="16"/>
      <c r="L5" s="16"/>
      <c r="M5" s="16"/>
      <c r="N5" s="16"/>
      <c r="O5" s="16"/>
      <c r="P5" s="16"/>
      <c r="Q5" s="16"/>
      <c r="R5" s="16"/>
      <c r="T5" s="89"/>
      <c r="U5" s="89"/>
      <c r="V5" s="89"/>
      <c r="W5" s="89"/>
      <c r="X5" s="89"/>
      <c r="Y5" s="89"/>
      <c r="Z5" s="109"/>
      <c r="AA5" s="110"/>
      <c r="AD5" s="268"/>
    </row>
    <row r="6" spans="1:30" s="1" customFormat="1" ht="75" customHeight="1" x14ac:dyDescent="0.2">
      <c r="A6" s="401" t="s">
        <v>59</v>
      </c>
      <c r="B6" s="164"/>
      <c r="C6" s="164"/>
      <c r="D6" s="391" t="s">
        <v>80</v>
      </c>
      <c r="E6" s="391"/>
      <c r="F6" s="391"/>
      <c r="G6" s="391"/>
      <c r="H6" s="391"/>
      <c r="I6" s="391" t="s">
        <v>76</v>
      </c>
      <c r="J6" s="391" t="s">
        <v>2</v>
      </c>
      <c r="K6" s="391" t="s">
        <v>84</v>
      </c>
      <c r="L6" s="391" t="s">
        <v>62</v>
      </c>
      <c r="M6" s="391"/>
      <c r="N6" s="391"/>
      <c r="O6" s="391" t="s">
        <v>61</v>
      </c>
      <c r="P6" s="391"/>
      <c r="Q6" s="391"/>
      <c r="R6" s="391"/>
      <c r="S6" s="391"/>
      <c r="T6" s="391" t="s">
        <v>83</v>
      </c>
      <c r="U6" s="391"/>
      <c r="V6" s="391"/>
      <c r="W6" s="391"/>
      <c r="X6" s="391"/>
      <c r="Y6" s="391"/>
      <c r="Z6" s="391"/>
      <c r="AA6" s="413" t="s">
        <v>23</v>
      </c>
      <c r="AD6" s="268"/>
    </row>
    <row r="7" spans="1:30" s="168" customFormat="1" ht="75" customHeight="1" thickBot="1" x14ac:dyDescent="0.25">
      <c r="A7" s="402"/>
      <c r="B7" s="165" t="s">
        <v>415</v>
      </c>
      <c r="C7" s="165" t="s">
        <v>416</v>
      </c>
      <c r="D7" s="165" t="s">
        <v>74</v>
      </c>
      <c r="E7" s="165" t="s">
        <v>4</v>
      </c>
      <c r="F7" s="165" t="s">
        <v>0</v>
      </c>
      <c r="G7" s="165" t="s">
        <v>60</v>
      </c>
      <c r="H7" s="165" t="s">
        <v>36</v>
      </c>
      <c r="I7" s="393"/>
      <c r="J7" s="393"/>
      <c r="K7" s="434"/>
      <c r="L7" s="165" t="s">
        <v>65</v>
      </c>
      <c r="M7" s="165" t="s">
        <v>66</v>
      </c>
      <c r="N7" s="165" t="s">
        <v>67</v>
      </c>
      <c r="O7" s="165" t="s">
        <v>93</v>
      </c>
      <c r="P7" s="165" t="s">
        <v>63</v>
      </c>
      <c r="Q7" s="165" t="s">
        <v>14</v>
      </c>
      <c r="R7" s="393" t="s">
        <v>94</v>
      </c>
      <c r="S7" s="393"/>
      <c r="T7" s="165" t="s">
        <v>425</v>
      </c>
      <c r="U7" s="165" t="s">
        <v>426</v>
      </c>
      <c r="V7" s="165" t="s">
        <v>427</v>
      </c>
      <c r="W7" s="393" t="s">
        <v>428</v>
      </c>
      <c r="X7" s="393"/>
      <c r="Y7" s="165" t="s">
        <v>429</v>
      </c>
      <c r="Z7" s="165" t="s">
        <v>430</v>
      </c>
      <c r="AA7" s="414"/>
      <c r="AD7" s="269"/>
    </row>
    <row r="8" spans="1:30" s="168" customFormat="1" ht="129" customHeight="1" x14ac:dyDescent="0.2">
      <c r="A8" s="309">
        <v>1</v>
      </c>
      <c r="B8" s="317" t="str">
        <f>'01-Mapa de riesgo'!C8:C10</f>
        <v>ADMINISTRACIÓN_INSTITUCIONAL</v>
      </c>
      <c r="C8" s="317" t="str">
        <f>'01-Mapa de riesgo'!E8:E10</f>
        <v>SECRETARIA_GENERAL</v>
      </c>
      <c r="D8" s="320" t="str">
        <f>'01-Mapa de riesgo'!I8:I10</f>
        <v>Corrupción</v>
      </c>
      <c r="E8" s="320" t="str">
        <f>'01-Mapa de riesgo'!J8:J10</f>
        <v xml:space="preserve">Tráfico de Influencias </v>
      </c>
      <c r="F8" s="320" t="str">
        <f>'01-Mapa de riesgo'!K8:K10</f>
        <v>Favorecimiento en el otorgamiento de derechos o toma de decisiones que competen a la Universidad</v>
      </c>
      <c r="G8" s="118" t="str">
        <f>'01-Mapa de riesgo'!H8</f>
        <v>Utilización o manipulación de información reservada o clasificada que se encuentra disponible en la Secretaria General</v>
      </c>
      <c r="H8" s="320" t="str">
        <f>'01-Mapa de riesgo'!L8:L10</f>
        <v>Procesos legales y/o penales
Perdida de la imagen institucional</v>
      </c>
      <c r="I8" s="353" t="str">
        <f>'01-Mapa de riesgo'!Y8:Y10</f>
        <v>MODERADO</v>
      </c>
      <c r="J8" s="163" t="str">
        <f>'01-Mapa de riesgo'!Z8:Z10</f>
        <v>REDUCIR</v>
      </c>
      <c r="K8" s="320" t="s">
        <v>623</v>
      </c>
      <c r="L8" s="320" t="str">
        <f>'01-Mapa de riesgo'!AD8:AD10</f>
        <v>No. De derechos que son  otorgados sin el cumplimiento de requisitos</v>
      </c>
      <c r="M8" s="427">
        <v>0</v>
      </c>
      <c r="N8" s="430" t="s">
        <v>874</v>
      </c>
      <c r="O8" s="119" t="str">
        <f>'01-Mapa de riesgo'!U8</f>
        <v>Activos de información de acuerdo al Sistema de Seguridad de la Información</v>
      </c>
      <c r="P8" s="166" t="str">
        <f>'01-Mapa de riesgo'!V8</f>
        <v>Anual</v>
      </c>
      <c r="Q8" s="166" t="str">
        <f>'01-Mapa de riesgo'!W8</f>
        <v>Direccion</v>
      </c>
      <c r="R8" s="418" t="s">
        <v>875</v>
      </c>
      <c r="S8" s="418"/>
      <c r="T8" s="166" t="str">
        <f>'01-Mapa de riesgo'!Z8</f>
        <v>REDUCIR</v>
      </c>
      <c r="U8" s="166" t="str">
        <f>'01-Mapa de riesgo'!AA8</f>
        <v>Sensibilización sobre el manejo de  la información pública, reservada y clasificada</v>
      </c>
      <c r="V8" s="166" t="str">
        <f>'01-Mapa de riesgo'!AC8</f>
        <v>Secretaria General</v>
      </c>
      <c r="W8" s="295" t="s">
        <v>432</v>
      </c>
      <c r="X8" s="293" t="s">
        <v>877</v>
      </c>
      <c r="Y8" s="295" t="s">
        <v>436</v>
      </c>
      <c r="Z8" s="294" t="s">
        <v>878</v>
      </c>
      <c r="AA8" s="435" t="s">
        <v>879</v>
      </c>
      <c r="AD8" s="433"/>
    </row>
    <row r="9" spans="1:30" s="168" customFormat="1" ht="75" customHeight="1" x14ac:dyDescent="0.2">
      <c r="A9" s="310"/>
      <c r="B9" s="311"/>
      <c r="C9" s="311"/>
      <c r="D9" s="301"/>
      <c r="E9" s="301"/>
      <c r="F9" s="301"/>
      <c r="G9" s="118">
        <f>'01-Mapa de riesgo'!H9</f>
        <v>0</v>
      </c>
      <c r="H9" s="301"/>
      <c r="I9" s="368"/>
      <c r="J9" s="280">
        <f>'01-Mapa de riesgo'!Z9:Z11</f>
        <v>0</v>
      </c>
      <c r="K9" s="301"/>
      <c r="L9" s="301"/>
      <c r="M9" s="426"/>
      <c r="N9" s="430"/>
      <c r="O9" s="119" t="str">
        <f>'01-Mapa de riesgo'!U9</f>
        <v>Personal calificado y que tiene conciencia sobre la importancia de la información</v>
      </c>
      <c r="P9" s="281" t="str">
        <f>'01-Mapa de riesgo'!V9</f>
        <v>Otra</v>
      </c>
      <c r="Q9" s="281" t="str">
        <f>'01-Mapa de riesgo'!W9</f>
        <v>Direccion</v>
      </c>
      <c r="R9" s="418" t="s">
        <v>876</v>
      </c>
      <c r="S9" s="418"/>
      <c r="T9" s="281">
        <f>'01-Mapa de riesgo'!Z9</f>
        <v>0</v>
      </c>
      <c r="U9" s="281">
        <f>'01-Mapa de riesgo'!AA9</f>
        <v>0</v>
      </c>
      <c r="V9" s="281">
        <f>'01-Mapa de riesgo'!AC9</f>
        <v>0</v>
      </c>
      <c r="W9" s="295"/>
      <c r="X9" s="294"/>
      <c r="Y9" s="295"/>
      <c r="Z9" s="294"/>
      <c r="AA9" s="419"/>
      <c r="AD9" s="433"/>
    </row>
    <row r="10" spans="1:30" s="168" customFormat="1" ht="75" customHeight="1" x14ac:dyDescent="0.2">
      <c r="A10" s="310"/>
      <c r="B10" s="311"/>
      <c r="C10" s="311"/>
      <c r="D10" s="301"/>
      <c r="E10" s="301"/>
      <c r="F10" s="301"/>
      <c r="G10" s="118">
        <f>'01-Mapa de riesgo'!H10</f>
        <v>0</v>
      </c>
      <c r="H10" s="301"/>
      <c r="I10" s="368"/>
      <c r="J10" s="280">
        <f>'01-Mapa de riesgo'!Z10:Z12</f>
        <v>0</v>
      </c>
      <c r="K10" s="301"/>
      <c r="L10" s="301"/>
      <c r="M10" s="426"/>
      <c r="N10" s="430"/>
      <c r="O10" s="119">
        <f>'01-Mapa de riesgo'!U10</f>
        <v>0</v>
      </c>
      <c r="P10" s="281">
        <f>'01-Mapa de riesgo'!V10</f>
        <v>0</v>
      </c>
      <c r="Q10" s="281">
        <f>'01-Mapa de riesgo'!W10</f>
        <v>0</v>
      </c>
      <c r="R10" s="422"/>
      <c r="S10" s="422"/>
      <c r="T10" s="281">
        <f>'01-Mapa de riesgo'!Z10</f>
        <v>0</v>
      </c>
      <c r="U10" s="281">
        <f>'01-Mapa de riesgo'!AA10</f>
        <v>0</v>
      </c>
      <c r="V10" s="281">
        <f>'01-Mapa de riesgo'!AC10</f>
        <v>0</v>
      </c>
      <c r="W10" s="295"/>
      <c r="X10" s="294"/>
      <c r="Y10" s="295"/>
      <c r="Z10" s="294"/>
      <c r="AA10" s="419"/>
      <c r="AD10" s="433"/>
    </row>
    <row r="11" spans="1:30" ht="75" customHeight="1" x14ac:dyDescent="0.2">
      <c r="A11" s="309">
        <v>2</v>
      </c>
      <c r="B11" s="317" t="str">
        <f>'01-Mapa de riesgo'!C11:C13</f>
        <v>ADMINISTRACIÓN_INSTITUCIONAL</v>
      </c>
      <c r="C11" s="317" t="str">
        <f>'01-Mapa de riesgo'!E11:E13</f>
        <v>GESTIÓN_DE_DOCUMENTOS</v>
      </c>
      <c r="D11" s="320" t="str">
        <f>'01-Mapa de riesgo'!I11:I13</f>
        <v>Estratégico</v>
      </c>
      <c r="E11" s="320" t="str">
        <f>'01-Mapa de riesgo'!J11:J13</f>
        <v xml:space="preserve">Pérdida de la información de las series documentales conservadas físicamente </v>
      </c>
      <c r="F11" s="320" t="str">
        <f>'01-Mapa de riesgo'!K11:K13</f>
        <v>Afectación a la informacion contenida en los archivos central e histórico por agentes externos</v>
      </c>
      <c r="G11" s="118" t="str">
        <f>'01-Mapa de riesgo'!H11</f>
        <v xml:space="preserve">El edificio de Archivo no cumple con la mayoria de las normas  para la conservación  de los documentos y se pueden presentar inundaciones, incendios, terremotos. </v>
      </c>
      <c r="H11" s="320" t="str">
        <f>'01-Mapa de riesgo'!L11:L13</f>
        <v>Perdida de la memoria institucional
Demandas por perjuicios a los usuarios
Ausencia de apoyo a la misión institucional</v>
      </c>
      <c r="I11" s="353" t="str">
        <f>'01-Mapa de riesgo'!Y11:Y13</f>
        <v>MODERADO</v>
      </c>
      <c r="J11" s="280" t="str">
        <f>'01-Mapa de riesgo'!Z11:Z13</f>
        <v>COMPARTIR</v>
      </c>
      <c r="K11" s="301" t="s">
        <v>623</v>
      </c>
      <c r="L11" s="320" t="str">
        <f>'01-Mapa de riesgo'!AD11:AD13</f>
        <v>Metros lineales de archivos histórico y central conservados únicamente en soporte papel</v>
      </c>
      <c r="M11" s="427">
        <v>630</v>
      </c>
      <c r="N11" s="429" t="s">
        <v>880</v>
      </c>
      <c r="O11" s="119" t="str">
        <f>'01-Mapa de riesgo'!U11</f>
        <v>Recarga de Extintores , Control de temperatura y humedad y Verificacion de sensores de humo</v>
      </c>
      <c r="P11" s="281" t="str">
        <f>'01-Mapa de riesgo'!V11</f>
        <v>Anual</v>
      </c>
      <c r="Q11" s="281" t="str">
        <f>'01-Mapa de riesgo'!W11</f>
        <v>Preventivo</v>
      </c>
      <c r="R11" s="418" t="s">
        <v>881</v>
      </c>
      <c r="S11" s="418"/>
      <c r="T11" s="281" t="str">
        <f>'01-Mapa de riesgo'!Z11</f>
        <v>COMPARTIR</v>
      </c>
      <c r="U11" s="281" t="str">
        <f>'01-Mapa de riesgo'!AA11</f>
        <v>Solicitar a mantenimiento la verificación del procedimiento</v>
      </c>
      <c r="V11" s="281" t="str">
        <f>'01-Mapa de riesgo'!AC11</f>
        <v>Gestión de Servicios Institucionales</v>
      </c>
      <c r="W11" s="294" t="s">
        <v>432</v>
      </c>
      <c r="X11" s="293" t="s">
        <v>884</v>
      </c>
      <c r="Y11" s="294" t="s">
        <v>436</v>
      </c>
      <c r="Z11" s="294" t="s">
        <v>885</v>
      </c>
      <c r="AA11" s="419" t="s">
        <v>879</v>
      </c>
      <c r="AD11" s="433"/>
    </row>
    <row r="12" spans="1:30" ht="75" customHeight="1" x14ac:dyDescent="0.2">
      <c r="A12" s="310"/>
      <c r="B12" s="311"/>
      <c r="C12" s="311"/>
      <c r="D12" s="301"/>
      <c r="E12" s="301"/>
      <c r="F12" s="301"/>
      <c r="G12" s="118">
        <f>'01-Mapa de riesgo'!H12</f>
        <v>0</v>
      </c>
      <c r="H12" s="301"/>
      <c r="I12" s="368"/>
      <c r="J12" s="280" t="str">
        <f>'01-Mapa de riesgo'!Z12:Z14</f>
        <v>REDUCIR</v>
      </c>
      <c r="K12" s="301"/>
      <c r="L12" s="301"/>
      <c r="M12" s="426"/>
      <c r="N12" s="430"/>
      <c r="O12" s="119" t="str">
        <f>'01-Mapa de riesgo'!U12</f>
        <v>Microfilmación y Digitalización</v>
      </c>
      <c r="P12" s="281" t="str">
        <f>'01-Mapa de riesgo'!V12</f>
        <v>Diaria</v>
      </c>
      <c r="Q12" s="281" t="str">
        <f>'01-Mapa de riesgo'!W12</f>
        <v>Preventivo</v>
      </c>
      <c r="R12" s="418" t="s">
        <v>882</v>
      </c>
      <c r="S12" s="418"/>
      <c r="T12" s="281" t="str">
        <f>'01-Mapa de riesgo'!Z12</f>
        <v>REDUCIR</v>
      </c>
      <c r="U12" s="281" t="str">
        <f>'01-Mapa de riesgo'!AA12</f>
        <v>Los procedimientos de microfilmación y digitalización se realizan  cada vigencia  conforme al plan de acción</v>
      </c>
      <c r="V12" s="281" t="str">
        <f>'01-Mapa de riesgo'!AC12</f>
        <v>Gestión de Documentos</v>
      </c>
      <c r="W12" s="294" t="s">
        <v>433</v>
      </c>
      <c r="X12" s="278" t="s">
        <v>886</v>
      </c>
      <c r="Y12" s="294" t="s">
        <v>437</v>
      </c>
      <c r="Z12" s="294"/>
      <c r="AA12" s="419"/>
      <c r="AD12" s="433"/>
    </row>
    <row r="13" spans="1:30" ht="75" customHeight="1" x14ac:dyDescent="0.2">
      <c r="A13" s="310"/>
      <c r="B13" s="311"/>
      <c r="C13" s="311"/>
      <c r="D13" s="301"/>
      <c r="E13" s="301"/>
      <c r="F13" s="301"/>
      <c r="G13" s="118">
        <f>'01-Mapa de riesgo'!H13</f>
        <v>0</v>
      </c>
      <c r="H13" s="301"/>
      <c r="I13" s="368"/>
      <c r="J13" s="280" t="str">
        <f>'01-Mapa de riesgo'!Z13:Z15</f>
        <v>REDUCIR</v>
      </c>
      <c r="K13" s="301"/>
      <c r="L13" s="301"/>
      <c r="M13" s="426"/>
      <c r="N13" s="430"/>
      <c r="O13" s="119" t="str">
        <f>'01-Mapa de riesgo'!U13</f>
        <v>Inventario documental</v>
      </c>
      <c r="P13" s="281" t="str">
        <f>'01-Mapa de riesgo'!V13</f>
        <v>Anual</v>
      </c>
      <c r="Q13" s="281" t="str">
        <f>'01-Mapa de riesgo'!W13</f>
        <v>Preventivo</v>
      </c>
      <c r="R13" s="418" t="s">
        <v>883</v>
      </c>
      <c r="S13" s="418"/>
      <c r="T13" s="281" t="str">
        <f>'01-Mapa de riesgo'!Z13</f>
        <v>REDUCIR</v>
      </c>
      <c r="U13" s="281" t="str">
        <f>'01-Mapa de riesgo'!AA13</f>
        <v xml:space="preserve">Creación de un procedimiento de inventario </v>
      </c>
      <c r="V13" s="281" t="str">
        <f>'01-Mapa de riesgo'!AC13</f>
        <v>Sistema Integral de Gestión</v>
      </c>
      <c r="W13" s="294" t="s">
        <v>432</v>
      </c>
      <c r="X13" s="278" t="s">
        <v>887</v>
      </c>
      <c r="Y13" s="294" t="s">
        <v>436</v>
      </c>
      <c r="Z13" s="294" t="s">
        <v>885</v>
      </c>
      <c r="AA13" s="419"/>
      <c r="AD13" s="433"/>
    </row>
    <row r="14" spans="1:30" ht="75" customHeight="1" x14ac:dyDescent="0.2">
      <c r="A14" s="309">
        <v>3</v>
      </c>
      <c r="B14" s="317" t="str">
        <f>'01-Mapa de riesgo'!C14:C16</f>
        <v>CONTROL_SEGUIMIENTO</v>
      </c>
      <c r="C14" s="317" t="str">
        <f>'01-Mapa de riesgo'!E14:E16</f>
        <v>CONTROL_INTERNO</v>
      </c>
      <c r="D14" s="320" t="str">
        <f>'01-Mapa de riesgo'!I14:I16</f>
        <v>Corrupción</v>
      </c>
      <c r="E14" s="320" t="str">
        <f>'01-Mapa de riesgo'!J14:J16</f>
        <v>Favorecimiento en informes de auditoria o evaluación por intereses personales</v>
      </c>
      <c r="F14" s="320" t="str">
        <f>'01-Mapa de riesgo'!K14:K16</f>
        <v>Manipulación de informes de control interno, a través de la omisión de posibles actos de corrupción o irregularidades administrativas</v>
      </c>
      <c r="G14" s="118" t="str">
        <f>'01-Mapa de riesgo'!H14</f>
        <v>Personal no idoneo que no atiende los valores de la institución o del servicio público</v>
      </c>
      <c r="H14" s="320" t="str">
        <f>'01-Mapa de riesgo'!L14:L16</f>
        <v>Investigaciones disciplinarias
Afectación del buen nombre y reconocimiento de la Universidad</v>
      </c>
      <c r="I14" s="353" t="str">
        <f>'01-Mapa de riesgo'!Y14:Y16</f>
        <v>MODERADO</v>
      </c>
      <c r="J14" s="280" t="str">
        <f>'01-Mapa de riesgo'!Z14:Z16</f>
        <v>REDUCIR</v>
      </c>
      <c r="K14" s="301" t="s">
        <v>622</v>
      </c>
      <c r="L14" s="320" t="str">
        <f>'01-Mapa de riesgo'!AD14:AD16</f>
        <v>No. De  investigaciones al personal de control interno derivadas de hechos de corrupción</v>
      </c>
      <c r="M14" s="427">
        <v>0</v>
      </c>
      <c r="N14" s="430" t="s">
        <v>888</v>
      </c>
      <c r="O14" s="119" t="str">
        <f>'01-Mapa de riesgo'!U14</f>
        <v>Manual de auditoria que incluye el marco ético para la auditoria interna en la Universidad</v>
      </c>
      <c r="P14" s="281" t="str">
        <f>'01-Mapa de riesgo'!V14</f>
        <v>Otra</v>
      </c>
      <c r="Q14" s="281" t="str">
        <f>'01-Mapa de riesgo'!W14</f>
        <v>Direccion</v>
      </c>
      <c r="R14" s="418" t="s">
        <v>889</v>
      </c>
      <c r="S14" s="418"/>
      <c r="T14" s="281" t="str">
        <f>'01-Mapa de riesgo'!Z14</f>
        <v>REDUCIR</v>
      </c>
      <c r="U14" s="281" t="str">
        <f>'01-Mapa de riesgo'!AA14</f>
        <v>Actualización del manual de auditoria  de Control Interno</v>
      </c>
      <c r="V14" s="281" t="str">
        <f>'01-Mapa de riesgo'!AC14</f>
        <v>No aplica</v>
      </c>
      <c r="W14" s="294" t="s">
        <v>433</v>
      </c>
      <c r="X14" s="293" t="s">
        <v>892</v>
      </c>
      <c r="Y14" s="294" t="s">
        <v>437</v>
      </c>
      <c r="Z14" s="294"/>
      <c r="AA14" s="419" t="s">
        <v>894</v>
      </c>
      <c r="AD14" s="433"/>
    </row>
    <row r="15" spans="1:30" ht="75" customHeight="1" x14ac:dyDescent="0.2">
      <c r="A15" s="310"/>
      <c r="B15" s="311"/>
      <c r="C15" s="311"/>
      <c r="D15" s="301"/>
      <c r="E15" s="301"/>
      <c r="F15" s="301"/>
      <c r="G15" s="118" t="str">
        <f>'01-Mapa de riesgo'!H15</f>
        <v>Presión externa  al personal de control interno para favorecer a terceros</v>
      </c>
      <c r="H15" s="301"/>
      <c r="I15" s="368"/>
      <c r="J15" s="280" t="str">
        <f>'01-Mapa de riesgo'!Z15:Z17</f>
        <v>REDUCIR</v>
      </c>
      <c r="K15" s="301"/>
      <c r="L15" s="301"/>
      <c r="M15" s="426"/>
      <c r="N15" s="430"/>
      <c r="O15" s="119" t="str">
        <f>'01-Mapa de riesgo'!U15</f>
        <v>Procedimientos documentados de auditoria de control interno en el sistema integral de gestión</v>
      </c>
      <c r="P15" s="281" t="str">
        <f>'01-Mapa de riesgo'!V15</f>
        <v>Otra</v>
      </c>
      <c r="Q15" s="281" t="str">
        <f>'01-Mapa de riesgo'!W15</f>
        <v>Direccion</v>
      </c>
      <c r="R15" s="418" t="s">
        <v>890</v>
      </c>
      <c r="S15" s="418"/>
      <c r="T15" s="281" t="str">
        <f>'01-Mapa de riesgo'!Z15</f>
        <v>REDUCIR</v>
      </c>
      <c r="U15" s="281" t="str">
        <f>'01-Mapa de riesgo'!AA15</f>
        <v xml:space="preserve">Implementar formato compromiso ético del auditor interno  </v>
      </c>
      <c r="V15" s="281" t="str">
        <f>'01-Mapa de riesgo'!AC15</f>
        <v>No aplica</v>
      </c>
      <c r="W15" s="294" t="s">
        <v>433</v>
      </c>
      <c r="X15" s="278" t="s">
        <v>893</v>
      </c>
      <c r="Y15" s="294" t="s">
        <v>437</v>
      </c>
      <c r="Z15" s="294"/>
      <c r="AA15" s="419"/>
      <c r="AD15" s="433"/>
    </row>
    <row r="16" spans="1:30" ht="75" customHeight="1" x14ac:dyDescent="0.2">
      <c r="A16" s="310"/>
      <c r="B16" s="311"/>
      <c r="C16" s="311"/>
      <c r="D16" s="301"/>
      <c r="E16" s="301"/>
      <c r="F16" s="301"/>
      <c r="G16" s="118">
        <f>'01-Mapa de riesgo'!H16</f>
        <v>0</v>
      </c>
      <c r="H16" s="301"/>
      <c r="I16" s="368"/>
      <c r="J16" s="280">
        <f>'01-Mapa de riesgo'!Z16:Z18</f>
        <v>0</v>
      </c>
      <c r="K16" s="301"/>
      <c r="L16" s="301"/>
      <c r="M16" s="426"/>
      <c r="N16" s="430"/>
      <c r="O16" s="119">
        <f>'01-Mapa de riesgo'!U16</f>
        <v>0</v>
      </c>
      <c r="P16" s="281">
        <f>'01-Mapa de riesgo'!V16</f>
        <v>0</v>
      </c>
      <c r="Q16" s="281">
        <f>'01-Mapa de riesgo'!W16</f>
        <v>0</v>
      </c>
      <c r="R16" s="422"/>
      <c r="S16" s="422"/>
      <c r="T16" s="281">
        <f>'01-Mapa de riesgo'!Z16</f>
        <v>0</v>
      </c>
      <c r="U16" s="281">
        <f>'01-Mapa de riesgo'!AA16</f>
        <v>0</v>
      </c>
      <c r="V16" s="281">
        <f>'01-Mapa de riesgo'!AC16</f>
        <v>0</v>
      </c>
      <c r="W16" s="294"/>
      <c r="X16" s="167"/>
      <c r="Y16" s="294"/>
      <c r="Z16" s="294"/>
      <c r="AA16" s="419"/>
      <c r="AD16" s="433"/>
    </row>
    <row r="17" spans="1:30" ht="74.25" customHeight="1" x14ac:dyDescent="0.2">
      <c r="A17" s="343">
        <v>4</v>
      </c>
      <c r="B17" s="317" t="str">
        <f>'01-Mapa de riesgo'!C17:C19</f>
        <v>INVESTIGACIÓN_E_INNOVACIÓN</v>
      </c>
      <c r="C17" s="317" t="str">
        <f>'01-Mapa de riesgo'!E17:E19</f>
        <v>VICERRECTORÍA_INVESTIGACIÓN_INNOVACIÓN_EXTENSIÓN</v>
      </c>
      <c r="D17" s="320" t="str">
        <f>'01-Mapa de riesgo'!I17:I19</f>
        <v>Estratégico</v>
      </c>
      <c r="E17" s="320" t="str">
        <f>'01-Mapa de riesgo'!J17:J19</f>
        <v>Deficiencia interna en la financiación para proyectos de investigación</v>
      </c>
      <c r="F17" s="320" t="str">
        <f>'01-Mapa de riesgo'!K17:K19</f>
        <v>Disminución de los recursos para el fomento de la investigación.</v>
      </c>
      <c r="G17" s="118" t="str">
        <f>'01-Mapa de riesgo'!H17</f>
        <v xml:space="preserve">Disminución presupuesta lpara el financiación de los proyectos de investigación. </v>
      </c>
      <c r="H17" s="320" t="str">
        <f>'01-Mapa de riesgo'!L17:L19</f>
        <v>Incumplimiento en las metas de los indicadores institucioonales. Reducción en los proyectos de investigación. Dismunición de la producción intelectual. Deterioro de las capacidades investigativas. Desmotivación para los investigadores de la universidad.</v>
      </c>
      <c r="I17" s="353" t="str">
        <f>'01-Mapa de riesgo'!Y17:Y19</f>
        <v>GRAVE</v>
      </c>
      <c r="J17" s="280" t="str">
        <f>'01-Mapa de riesgo'!Z17:Z19</f>
        <v>REDUCIR</v>
      </c>
      <c r="K17" s="301" t="s">
        <v>622</v>
      </c>
      <c r="L17" s="320" t="str">
        <f>'01-Mapa de riesgo'!AD17:AD19</f>
        <v>No de proyectos de investigación aprobados en la vigencia</v>
      </c>
      <c r="M17" s="427">
        <v>21</v>
      </c>
      <c r="N17" s="430" t="s">
        <v>895</v>
      </c>
      <c r="O17" s="119" t="str">
        <f>'01-Mapa de riesgo'!U17</f>
        <v>Socialización y difusión de las convocatorias externas Colciencias</v>
      </c>
      <c r="P17" s="281" t="str">
        <f>'01-Mapa de riesgo'!V17</f>
        <v>Otra</v>
      </c>
      <c r="Q17" s="281" t="str">
        <f>'01-Mapa de riesgo'!W17</f>
        <v>Direccion</v>
      </c>
      <c r="R17" s="418" t="s">
        <v>896</v>
      </c>
      <c r="S17" s="418"/>
      <c r="T17" s="281" t="str">
        <f>'01-Mapa de riesgo'!Z17</f>
        <v>REDUCIR</v>
      </c>
      <c r="U17" s="281" t="str">
        <f>'01-Mapa de riesgo'!AA17</f>
        <v>Gestión de nuevos recursos ante la administración central</v>
      </c>
      <c r="V17" s="281" t="str">
        <f>'01-Mapa de riesgo'!AC17</f>
        <v>Vicerrectoría Administrativa - Facultades</v>
      </c>
      <c r="W17" s="294" t="s">
        <v>433</v>
      </c>
      <c r="X17" s="278" t="s">
        <v>897</v>
      </c>
      <c r="Y17" s="294" t="s">
        <v>437</v>
      </c>
      <c r="Z17" s="169"/>
      <c r="AA17" s="419" t="s">
        <v>894</v>
      </c>
      <c r="AB17" s="145"/>
      <c r="AD17" s="432"/>
    </row>
    <row r="18" spans="1:30" ht="96.75" customHeight="1" x14ac:dyDescent="0.2">
      <c r="A18" s="344"/>
      <c r="B18" s="311"/>
      <c r="C18" s="311"/>
      <c r="D18" s="301"/>
      <c r="E18" s="301"/>
      <c r="F18" s="301"/>
      <c r="G18" s="118" t="str">
        <f>'01-Mapa de riesgo'!H18</f>
        <v xml:space="preserve">Retención del 20% de los ingresos de los proyectos de investigación financiados por entidades externas en algunos casos. </v>
      </c>
      <c r="H18" s="301"/>
      <c r="I18" s="368"/>
      <c r="J18" s="280" t="str">
        <f>'01-Mapa de riesgo'!Z18:Z20</f>
        <v>REDUCIR</v>
      </c>
      <c r="K18" s="301"/>
      <c r="L18" s="301"/>
      <c r="M18" s="426"/>
      <c r="N18" s="430"/>
      <c r="O18" s="119">
        <f>'01-Mapa de riesgo'!U18</f>
        <v>0</v>
      </c>
      <c r="P18" s="281">
        <f>'01-Mapa de riesgo'!V18</f>
        <v>0</v>
      </c>
      <c r="Q18" s="281">
        <f>'01-Mapa de riesgo'!W18</f>
        <v>0</v>
      </c>
      <c r="R18" s="422"/>
      <c r="S18" s="422"/>
      <c r="T18" s="281" t="str">
        <f>'01-Mapa de riesgo'!Z18</f>
        <v>REDUCIR</v>
      </c>
      <c r="U18" s="281" t="str">
        <f>'01-Mapa de riesgo'!AA18</f>
        <v>Acompañamiento en la presentación de propuestas ante entidades externas.</v>
      </c>
      <c r="V18" s="281" t="str">
        <f>'01-Mapa de riesgo'!AC18</f>
        <v>Vicerrectoría de Inverstigaciones, Innovación y Extensión</v>
      </c>
      <c r="W18" s="294" t="s">
        <v>432</v>
      </c>
      <c r="X18" s="278" t="s">
        <v>898</v>
      </c>
      <c r="Y18" s="294" t="s">
        <v>436</v>
      </c>
      <c r="Z18" s="278" t="s">
        <v>899</v>
      </c>
      <c r="AA18" s="419"/>
      <c r="AB18" s="145"/>
      <c r="AD18" s="432"/>
    </row>
    <row r="19" spans="1:30" ht="90" customHeight="1" x14ac:dyDescent="0.2">
      <c r="A19" s="344"/>
      <c r="B19" s="311"/>
      <c r="C19" s="311"/>
      <c r="D19" s="301"/>
      <c r="E19" s="301"/>
      <c r="F19" s="301"/>
      <c r="G19" s="118">
        <f>'01-Mapa de riesgo'!H19</f>
        <v>0</v>
      </c>
      <c r="H19" s="301"/>
      <c r="I19" s="368"/>
      <c r="J19" s="280">
        <f>'01-Mapa de riesgo'!Z19:Z21</f>
        <v>0</v>
      </c>
      <c r="K19" s="301"/>
      <c r="L19" s="301"/>
      <c r="M19" s="426"/>
      <c r="N19" s="430"/>
      <c r="O19" s="119">
        <f>'01-Mapa de riesgo'!U19</f>
        <v>0</v>
      </c>
      <c r="P19" s="281">
        <f>'01-Mapa de riesgo'!V19</f>
        <v>0</v>
      </c>
      <c r="Q19" s="281">
        <f>'01-Mapa de riesgo'!W19</f>
        <v>0</v>
      </c>
      <c r="R19" s="422"/>
      <c r="S19" s="422"/>
      <c r="T19" s="281">
        <f>'01-Mapa de riesgo'!Z19</f>
        <v>0</v>
      </c>
      <c r="U19" s="281">
        <f>'01-Mapa de riesgo'!AA19</f>
        <v>0</v>
      </c>
      <c r="V19" s="281">
        <f>'01-Mapa de riesgo'!AC19</f>
        <v>0</v>
      </c>
      <c r="W19" s="294"/>
      <c r="X19" s="169"/>
      <c r="Y19" s="294"/>
      <c r="Z19" s="293"/>
      <c r="AA19" s="419"/>
      <c r="AB19" s="145"/>
      <c r="AD19" s="432"/>
    </row>
    <row r="20" spans="1:30" ht="130.5" customHeight="1" x14ac:dyDescent="0.2">
      <c r="A20" s="309">
        <v>5</v>
      </c>
      <c r="B20" s="317" t="str">
        <f>'01-Mapa de riesgo'!C20:C22</f>
        <v>INVESTIGACIÓN_E_INNOVACIÓN</v>
      </c>
      <c r="C20" s="317" t="str">
        <f>'01-Mapa de riesgo'!E20:E22</f>
        <v>VICERRECTORÍA_INVESTIGACIÓN_INNOVACIÓN_EXTENSIÓN</v>
      </c>
      <c r="D20" s="320" t="str">
        <f>'01-Mapa de riesgo'!I20:I22</f>
        <v>Ambiental</v>
      </c>
      <c r="E20" s="320" t="str">
        <f>'01-Mapa de riesgo'!J20:J22</f>
        <v>Incumplimiento en las normas ambientales que rigen a la Universidad frente a la gestión de aspectos ambientales.</v>
      </c>
      <c r="F20" s="320" t="str">
        <f>'01-Mapa de riesgo'!K20:K22</f>
        <v>No cumplir con  las normas ambientales relacionadas a la gestión de aspectos como:Residuos sólidos, aguas residuales, aguas potables, patrimonio arqueológico, protección de la biodiversidad, licencias y permisos ambientales.</v>
      </c>
      <c r="G20" s="118" t="str">
        <f>'01-Mapa de riesgo'!H20</f>
        <v>Incremento de obligaciones normativas de carácter ambiental en la UTP</v>
      </c>
      <c r="H20" s="320" t="str">
        <f>'01-Mapa de riesgo'!L20:L22</f>
        <v>Afectación a la salud de la comunidad universitaria y del ambiente.
Sanciones por parte de la autoridad ambiental</v>
      </c>
      <c r="I20" s="353" t="str">
        <f>'01-Mapa de riesgo'!Y20:Y22</f>
        <v>MODERADO</v>
      </c>
      <c r="J20" s="280" t="str">
        <f>'01-Mapa de riesgo'!Z20:Z22</f>
        <v>COMPARTIR</v>
      </c>
      <c r="K20" s="301" t="s">
        <v>623</v>
      </c>
      <c r="L20" s="320" t="str">
        <f>'01-Mapa de riesgo'!AD20:AD22</f>
        <v>No de sanciones por incumplimiento en normas ambientales</v>
      </c>
      <c r="M20" s="427">
        <v>0</v>
      </c>
      <c r="N20" s="430" t="s">
        <v>900</v>
      </c>
      <c r="O20" s="119" t="str">
        <f>'01-Mapa de riesgo'!U20</f>
        <v>Capacitación permanente a la comunidad universitaria</v>
      </c>
      <c r="P20" s="281" t="str">
        <f>'01-Mapa de riesgo'!V20</f>
        <v>Mensual</v>
      </c>
      <c r="Q20" s="281" t="str">
        <f>'01-Mapa de riesgo'!W20</f>
        <v>Preventivo</v>
      </c>
      <c r="R20" s="418" t="s">
        <v>901</v>
      </c>
      <c r="S20" s="418"/>
      <c r="T20" s="281" t="str">
        <f>'01-Mapa de riesgo'!Z20</f>
        <v>COMPARTIR</v>
      </c>
      <c r="U20" s="281" t="str">
        <f>'01-Mapa de riesgo'!AA20</f>
        <v>Capacitación permanente a los actores institucionales que operativizan, gestionan y controlan el tema de gestión ambiental  para mitigar y disminuir los impactos y posibles sanciones por el inclumplimiento de la norma ambiental</v>
      </c>
      <c r="V20" s="281" t="str">
        <f>'01-Mapa de riesgo'!AC20</f>
        <v>Gestión de Servicios Institucionales</v>
      </c>
      <c r="W20" s="298" t="s">
        <v>432</v>
      </c>
      <c r="X20" s="283" t="s">
        <v>904</v>
      </c>
      <c r="Y20" s="298" t="s">
        <v>436</v>
      </c>
      <c r="Z20" s="297" t="s">
        <v>905</v>
      </c>
      <c r="AA20" s="419" t="s">
        <v>879</v>
      </c>
      <c r="AB20" s="145"/>
      <c r="AD20" s="432"/>
    </row>
    <row r="21" spans="1:30" ht="75" customHeight="1" x14ac:dyDescent="0.2">
      <c r="A21" s="310"/>
      <c r="B21" s="311"/>
      <c r="C21" s="311"/>
      <c r="D21" s="301"/>
      <c r="E21" s="301"/>
      <c r="F21" s="301"/>
      <c r="G21" s="118" t="str">
        <f>'01-Mapa de riesgo'!H21</f>
        <v xml:space="preserve">Impactos ambientales negativos por la actividad económica de la universidad dedicada a la docencia y a la investigación. </v>
      </c>
      <c r="H21" s="301"/>
      <c r="I21" s="368"/>
      <c r="J21" s="280">
        <f>'01-Mapa de riesgo'!Z21:Z23</f>
        <v>0</v>
      </c>
      <c r="K21" s="301"/>
      <c r="L21" s="301"/>
      <c r="M21" s="426"/>
      <c r="N21" s="430"/>
      <c r="O21" s="119" t="str">
        <f>'01-Mapa de riesgo'!U21</f>
        <v>Dotación de infraestructura para el manejo de los aspectos ambientales</v>
      </c>
      <c r="P21" s="281" t="str">
        <f>'01-Mapa de riesgo'!V21</f>
        <v>Otra</v>
      </c>
      <c r="Q21" s="281" t="str">
        <f>'01-Mapa de riesgo'!W21</f>
        <v>Preventivo</v>
      </c>
      <c r="R21" s="418" t="s">
        <v>902</v>
      </c>
      <c r="S21" s="418"/>
      <c r="T21" s="281">
        <f>'01-Mapa de riesgo'!Z21</f>
        <v>0</v>
      </c>
      <c r="U21" s="281">
        <f>'01-Mapa de riesgo'!AA21</f>
        <v>0</v>
      </c>
      <c r="V21" s="281">
        <f>'01-Mapa de riesgo'!AC21</f>
        <v>0</v>
      </c>
      <c r="W21" s="298"/>
      <c r="X21" s="297"/>
      <c r="Y21" s="298"/>
      <c r="Z21" s="297"/>
      <c r="AA21" s="419"/>
      <c r="AB21" s="145"/>
      <c r="AD21" s="432"/>
    </row>
    <row r="22" spans="1:30" ht="75" customHeight="1" x14ac:dyDescent="0.2">
      <c r="A22" s="310"/>
      <c r="B22" s="311"/>
      <c r="C22" s="311"/>
      <c r="D22" s="301"/>
      <c r="E22" s="301"/>
      <c r="F22" s="301"/>
      <c r="G22" s="118" t="str">
        <f>'01-Mapa de riesgo'!H22</f>
        <v xml:space="preserve">Cambios en la normatividad relacionadas con los temas ambientales. </v>
      </c>
      <c r="H22" s="301"/>
      <c r="I22" s="368"/>
      <c r="J22" s="280">
        <f>'01-Mapa de riesgo'!Z22:Z24</f>
        <v>0</v>
      </c>
      <c r="K22" s="301"/>
      <c r="L22" s="301"/>
      <c r="M22" s="426"/>
      <c r="N22" s="430"/>
      <c r="O22" s="119" t="str">
        <f>'01-Mapa de riesgo'!U22</f>
        <v xml:space="preserve">Seguimiento a la recolección de información frente a los aspectos ambientales </v>
      </c>
      <c r="P22" s="281" t="str">
        <f>'01-Mapa de riesgo'!V22</f>
        <v>Mensual</v>
      </c>
      <c r="Q22" s="281" t="str">
        <f>'01-Mapa de riesgo'!W22</f>
        <v>Detectivo</v>
      </c>
      <c r="R22" s="418" t="s">
        <v>903</v>
      </c>
      <c r="S22" s="418"/>
      <c r="T22" s="281">
        <f>'01-Mapa de riesgo'!Z22</f>
        <v>0</v>
      </c>
      <c r="U22" s="281">
        <f>'01-Mapa de riesgo'!AA22</f>
        <v>0</v>
      </c>
      <c r="V22" s="281">
        <f>'01-Mapa de riesgo'!AC22</f>
        <v>0</v>
      </c>
      <c r="W22" s="298"/>
      <c r="X22" s="297"/>
      <c r="Y22" s="298"/>
      <c r="Z22" s="297"/>
      <c r="AA22" s="419"/>
      <c r="AB22" s="145"/>
      <c r="AD22" s="432"/>
    </row>
    <row r="23" spans="1:30" ht="75" customHeight="1" x14ac:dyDescent="0.2">
      <c r="A23" s="309">
        <v>6</v>
      </c>
      <c r="B23" s="317" t="str">
        <f>'01-Mapa de riesgo'!C23:C25</f>
        <v>CONTROL_SEGUIMIENTO</v>
      </c>
      <c r="C23" s="317" t="str">
        <f>'01-Mapa de riesgo'!E23:E25</f>
        <v>RECURSOS_INFORMÁTICOS_EDUCATIVOS</v>
      </c>
      <c r="D23" s="320" t="str">
        <f>'01-Mapa de riesgo'!I23:I25</f>
        <v>Tecnológico</v>
      </c>
      <c r="E23" s="320" t="str">
        <f>'01-Mapa de riesgo'!J23:J25</f>
        <v>Intrusión a equipos y servicios de red</v>
      </c>
      <c r="F23" s="320" t="str">
        <f>'01-Mapa de riesgo'!K23:K25</f>
        <v>Acceso no autorizado a servidores,  servicios y equipos de conectividad bajo la gestión de la Administración de la Red.</v>
      </c>
      <c r="G23" s="118" t="str">
        <f>'01-Mapa de riesgo'!H23</f>
        <v>Vulnerabilidades en sistemas operativos y servicios desarrollados por terceros</v>
      </c>
      <c r="H23" s="320" t="str">
        <f>'01-Mapa de riesgo'!L23:L25</f>
        <v xml:space="preserve">- Cambio de configuraciones que afecten el buen funcionamiento de equipos y servicios.
- Robo, sabotaje  o cambio de información. </v>
      </c>
      <c r="I23" s="353" t="str">
        <f>'01-Mapa de riesgo'!Y23:Y25</f>
        <v>MODERADO</v>
      </c>
      <c r="J23" s="280" t="str">
        <f>'01-Mapa de riesgo'!Z23:Z25</f>
        <v>REDUCIR</v>
      </c>
      <c r="K23" s="301" t="s">
        <v>623</v>
      </c>
      <c r="L23" s="320" t="str">
        <f>'01-Mapa de riesgo'!AD23:AD25</f>
        <v>Total de intrusiones detectadas/Total de intentos de intrusión cada semestre</v>
      </c>
      <c r="M23" s="427">
        <v>0</v>
      </c>
      <c r="N23" s="430" t="s">
        <v>906</v>
      </c>
      <c r="O23" s="119" t="str">
        <f>'01-Mapa de riesgo'!U23</f>
        <v>Actualización de las aplicaciones, servicios y sistemas operativos de los servidores</v>
      </c>
      <c r="P23" s="281" t="str">
        <f>'01-Mapa de riesgo'!V23</f>
        <v>Otra</v>
      </c>
      <c r="Q23" s="281" t="str">
        <f>'01-Mapa de riesgo'!W23</f>
        <v>Preventivo</v>
      </c>
      <c r="R23" s="418" t="s">
        <v>907</v>
      </c>
      <c r="S23" s="418"/>
      <c r="T23" s="281" t="str">
        <f>'01-Mapa de riesgo'!Z23</f>
        <v>REDUCIR</v>
      </c>
      <c r="U23" s="281" t="str">
        <f>'01-Mapa de riesgo'!AA23</f>
        <v xml:space="preserve">Adquisición de solución para la  Correlación de los eventos registrados en los archivos de bitacoras de los servidores </v>
      </c>
      <c r="V23" s="281" t="str">
        <f>'01-Mapa de riesgo'!AC23</f>
        <v>Vicerrectoria Administrativa y Financiera</v>
      </c>
      <c r="W23" s="298" t="s">
        <v>434</v>
      </c>
      <c r="X23" s="298" t="s">
        <v>910</v>
      </c>
      <c r="Y23" s="298" t="s">
        <v>438</v>
      </c>
      <c r="Z23" s="298"/>
      <c r="AA23" s="419" t="s">
        <v>894</v>
      </c>
      <c r="AB23" s="145"/>
      <c r="AD23" s="432"/>
    </row>
    <row r="24" spans="1:30" ht="88.5" customHeight="1" x14ac:dyDescent="0.2">
      <c r="A24" s="310"/>
      <c r="B24" s="311"/>
      <c r="C24" s="311"/>
      <c r="D24" s="301"/>
      <c r="E24" s="301"/>
      <c r="F24" s="301"/>
      <c r="G24" s="118" t="str">
        <f>'01-Mapa de riesgo'!H24</f>
        <v>Falta de equipos adecuados para la seguridad en la red</v>
      </c>
      <c r="H24" s="301"/>
      <c r="I24" s="368"/>
      <c r="J24" s="280" t="str">
        <f>'01-Mapa de riesgo'!Z24:Z26</f>
        <v>REDUCIR</v>
      </c>
      <c r="K24" s="301"/>
      <c r="L24" s="301"/>
      <c r="M24" s="426"/>
      <c r="N24" s="430"/>
      <c r="O24" s="119" t="str">
        <f>'01-Mapa de riesgo'!U24</f>
        <v>Conexiones seguras para todos los servicios que se accedan a través de la red</v>
      </c>
      <c r="P24" s="281" t="str">
        <f>'01-Mapa de riesgo'!V24</f>
        <v>Otra</v>
      </c>
      <c r="Q24" s="281" t="str">
        <f>'01-Mapa de riesgo'!W24</f>
        <v>Preventivo</v>
      </c>
      <c r="R24" s="418" t="s">
        <v>908</v>
      </c>
      <c r="S24" s="418"/>
      <c r="T24" s="281" t="str">
        <f>'01-Mapa de riesgo'!Z24</f>
        <v>REDUCIR</v>
      </c>
      <c r="U24" s="281" t="str">
        <f>'01-Mapa de riesgo'!AA24</f>
        <v>Actualización de las aplicaciones, servicios y sistemas operativos de los servidores</v>
      </c>
      <c r="V24" s="281" t="str">
        <f>'01-Mapa de riesgo'!AC24</f>
        <v>No requiere</v>
      </c>
      <c r="W24" s="298" t="s">
        <v>432</v>
      </c>
      <c r="X24" s="298" t="s">
        <v>911</v>
      </c>
      <c r="Y24" s="298" t="s">
        <v>438</v>
      </c>
      <c r="Z24" s="298" t="s">
        <v>912</v>
      </c>
      <c r="AA24" s="419"/>
      <c r="AB24" s="145"/>
      <c r="AD24" s="432"/>
    </row>
    <row r="25" spans="1:30" ht="116.25" customHeight="1" x14ac:dyDescent="0.2">
      <c r="A25" s="310"/>
      <c r="B25" s="311"/>
      <c r="C25" s="311"/>
      <c r="D25" s="301"/>
      <c r="E25" s="301"/>
      <c r="F25" s="301"/>
      <c r="G25" s="118" t="str">
        <f>'01-Mapa de riesgo'!H25</f>
        <v>Contraseñas y usuarios por defecto, Contraseñas débiles.
Errores en configuraciones.
Uso de protocolos inseguros.</v>
      </c>
      <c r="H25" s="301"/>
      <c r="I25" s="368"/>
      <c r="J25" s="280" t="str">
        <f>'01-Mapa de riesgo'!Z25:Z27</f>
        <v>REDUCIR</v>
      </c>
      <c r="K25" s="301"/>
      <c r="L25" s="301"/>
      <c r="M25" s="426"/>
      <c r="N25" s="430"/>
      <c r="O25" s="119" t="str">
        <f>'01-Mapa de riesgo'!U25</f>
        <v>Equipos de seguridad (Firewall e IPS)</v>
      </c>
      <c r="P25" s="281" t="str">
        <f>'01-Mapa de riesgo'!V25</f>
        <v>Otra</v>
      </c>
      <c r="Q25" s="281" t="str">
        <f>'01-Mapa de riesgo'!W25</f>
        <v>Preventivo</v>
      </c>
      <c r="R25" s="418" t="s">
        <v>909</v>
      </c>
      <c r="S25" s="418"/>
      <c r="T25" s="281" t="str">
        <f>'01-Mapa de riesgo'!Z25</f>
        <v>REDUCIR</v>
      </c>
      <c r="U25" s="281" t="str">
        <f>'01-Mapa de riesgo'!AA25</f>
        <v>Actualización tecnologica y correcto funcionamiento de los dispositivos de seguridad asegurando las actulizaciones, soportes y garantias durante su funcionamiento</v>
      </c>
      <c r="V25" s="281" t="str">
        <f>'01-Mapa de riesgo'!AC25</f>
        <v>Vicerrectoria Administrativa y Financiera y Gestión de Tecnologicas de la Información y Sistemas de Información</v>
      </c>
      <c r="W25" s="298" t="s">
        <v>434</v>
      </c>
      <c r="X25" s="298" t="s">
        <v>913</v>
      </c>
      <c r="Y25" s="298" t="s">
        <v>438</v>
      </c>
      <c r="Z25" s="298"/>
      <c r="AA25" s="419"/>
      <c r="AB25" s="145"/>
      <c r="AD25" s="432"/>
    </row>
    <row r="26" spans="1:30" ht="75" customHeight="1" x14ac:dyDescent="0.2">
      <c r="A26" s="309">
        <v>7</v>
      </c>
      <c r="B26" s="317" t="str">
        <f>'01-Mapa de riesgo'!C26:C28</f>
        <v>DOCENCIA</v>
      </c>
      <c r="C26" s="317" t="str">
        <f>'01-Mapa de riesgo'!E26:E28</f>
        <v>VICERRECTORÍA_ACADÉMICA</v>
      </c>
      <c r="D26" s="320" t="str">
        <f>'01-Mapa de riesgo'!I26:I28</f>
        <v>Cumplimiento</v>
      </c>
      <c r="E26" s="320" t="str">
        <f>'01-Mapa de riesgo'!J26:J28</f>
        <v>Ascenso de Docentes sin Cumplimiento de Requisitos</v>
      </c>
      <c r="F26" s="320" t="str">
        <f>'01-Mapa de riesgo'!K26:K28</f>
        <v>Docentes con ascenso en el escalafon sin el debido cumplimiento  de los requisitos establecidos en el estatuto docente</v>
      </c>
      <c r="G26" s="118" t="str">
        <f>'01-Mapa de riesgo'!H26</f>
        <v>Interpretación de la norma (ambigüedad).</v>
      </c>
      <c r="H26" s="320" t="str">
        <f>'01-Mapa de riesgo'!L26:L28</f>
        <v>Incorrecta asignación salarial
Demandas de los docentes
Pérdida de credibilidad en la institución
Hallazgos por parte de la Contraloría General de la República que conducen a sanciones</v>
      </c>
      <c r="I26" s="353" t="str">
        <f>'01-Mapa de riesgo'!Y26:Y28</f>
        <v>LEVE</v>
      </c>
      <c r="J26" s="280" t="str">
        <f>'01-Mapa de riesgo'!Z26:Z28</f>
        <v>ASUMIR</v>
      </c>
      <c r="K26" s="301" t="s">
        <v>623</v>
      </c>
      <c r="L26" s="320" t="str">
        <f>'01-Mapa de riesgo'!AD26:AD28</f>
        <v># de ascensos en el escalafón docente sin cumplimiento de requisitos / Total Ascensos realizados</v>
      </c>
      <c r="M26" s="427">
        <v>0</v>
      </c>
      <c r="N26" s="430" t="s">
        <v>914</v>
      </c>
      <c r="O26" s="119" t="str">
        <f>'01-Mapa de riesgo'!U26</f>
        <v>Estudio de hojas de vida para verificar cumplimiento de requisitos</v>
      </c>
      <c r="P26" s="281" t="str">
        <f>'01-Mapa de riesgo'!V26</f>
        <v>Semanal</v>
      </c>
      <c r="Q26" s="281" t="str">
        <f>'01-Mapa de riesgo'!W26</f>
        <v>Preventivo</v>
      </c>
      <c r="R26" s="418" t="s">
        <v>915</v>
      </c>
      <c r="S26" s="418"/>
      <c r="T26" s="281" t="str">
        <f>'01-Mapa de riesgo'!Z26</f>
        <v>ASUMIR</v>
      </c>
      <c r="U26" s="281">
        <f>'01-Mapa de riesgo'!AA26</f>
        <v>0</v>
      </c>
      <c r="V26" s="281">
        <f>'01-Mapa de riesgo'!AC26</f>
        <v>0</v>
      </c>
      <c r="W26" s="298"/>
      <c r="X26" s="298"/>
      <c r="Y26" s="298"/>
      <c r="Z26" s="298"/>
      <c r="AA26" s="419" t="s">
        <v>879</v>
      </c>
      <c r="AB26" s="145"/>
      <c r="AD26" s="432"/>
    </row>
    <row r="27" spans="1:30" ht="75" customHeight="1" x14ac:dyDescent="0.2">
      <c r="A27" s="310"/>
      <c r="B27" s="311"/>
      <c r="C27" s="311"/>
      <c r="D27" s="301"/>
      <c r="E27" s="301"/>
      <c r="F27" s="301"/>
      <c r="G27" s="118">
        <f>'01-Mapa de riesgo'!H27</f>
        <v>0</v>
      </c>
      <c r="H27" s="301"/>
      <c r="I27" s="368"/>
      <c r="J27" s="280">
        <f>'01-Mapa de riesgo'!Z27:Z29</f>
        <v>0</v>
      </c>
      <c r="K27" s="301"/>
      <c r="L27" s="301"/>
      <c r="M27" s="426"/>
      <c r="N27" s="430"/>
      <c r="O27" s="119" t="str">
        <f>'01-Mapa de riesgo'!U27</f>
        <v>Verificación de las evaluaciones externas y del Consejo de Facultad. Verificación de certificación de cursos de pedagogía.</v>
      </c>
      <c r="P27" s="281" t="str">
        <f>'01-Mapa de riesgo'!V27</f>
        <v>Semanal</v>
      </c>
      <c r="Q27" s="281" t="str">
        <f>'01-Mapa de riesgo'!W27</f>
        <v>Preventivo</v>
      </c>
      <c r="R27" s="418" t="s">
        <v>915</v>
      </c>
      <c r="S27" s="418"/>
      <c r="T27" s="281">
        <f>'01-Mapa de riesgo'!Z27</f>
        <v>0</v>
      </c>
      <c r="U27" s="281">
        <f>'01-Mapa de riesgo'!AA27</f>
        <v>0</v>
      </c>
      <c r="V27" s="281">
        <f>'01-Mapa de riesgo'!AC27</f>
        <v>0</v>
      </c>
      <c r="W27" s="298"/>
      <c r="X27" s="298"/>
      <c r="Y27" s="298"/>
      <c r="Z27" s="298"/>
      <c r="AA27" s="419"/>
      <c r="AB27" s="145"/>
      <c r="AD27" s="432"/>
    </row>
    <row r="28" spans="1:30" ht="75" customHeight="1" x14ac:dyDescent="0.2">
      <c r="A28" s="310"/>
      <c r="B28" s="311"/>
      <c r="C28" s="311"/>
      <c r="D28" s="301"/>
      <c r="E28" s="301"/>
      <c r="F28" s="301"/>
      <c r="G28" s="118">
        <f>'01-Mapa de riesgo'!H28</f>
        <v>0</v>
      </c>
      <c r="H28" s="301"/>
      <c r="I28" s="368"/>
      <c r="J28" s="280">
        <f>'01-Mapa de riesgo'!Z28:Z30</f>
        <v>0</v>
      </c>
      <c r="K28" s="301"/>
      <c r="L28" s="301"/>
      <c r="M28" s="426"/>
      <c r="N28" s="430"/>
      <c r="O28" s="119" t="str">
        <f>'01-Mapa de riesgo'!U28</f>
        <v>Verificación de hoja de vida en el aplicativo de recursos humano y contratación en el reporte del sistema de información de vicerrectoría académica</v>
      </c>
      <c r="P28" s="281" t="str">
        <f>'01-Mapa de riesgo'!V28</f>
        <v>Semanal</v>
      </c>
      <c r="Q28" s="281" t="str">
        <f>'01-Mapa de riesgo'!W28</f>
        <v>Preventivo</v>
      </c>
      <c r="R28" s="418" t="s">
        <v>916</v>
      </c>
      <c r="S28" s="418"/>
      <c r="T28" s="281">
        <f>'01-Mapa de riesgo'!Z28</f>
        <v>0</v>
      </c>
      <c r="U28" s="281">
        <f>'01-Mapa de riesgo'!AA28</f>
        <v>0</v>
      </c>
      <c r="V28" s="281">
        <f>'01-Mapa de riesgo'!AC28</f>
        <v>0</v>
      </c>
      <c r="W28" s="298"/>
      <c r="X28" s="298"/>
      <c r="Y28" s="298"/>
      <c r="Z28" s="298"/>
      <c r="AA28" s="419"/>
      <c r="AB28" s="145"/>
      <c r="AD28" s="432"/>
    </row>
    <row r="29" spans="1:30" ht="116.25" customHeight="1" x14ac:dyDescent="0.2">
      <c r="A29" s="309">
        <v>8</v>
      </c>
      <c r="B29" s="317" t="str">
        <f>'01-Mapa de riesgo'!C29:C31</f>
        <v>DOCENCIA</v>
      </c>
      <c r="C29" s="317" t="str">
        <f>'01-Mapa de riesgo'!E29:E31</f>
        <v>VICERRECTORÍA_ACADÉMICA</v>
      </c>
      <c r="D29" s="320" t="str">
        <f>'01-Mapa de riesgo'!I29:I31</f>
        <v>Corrupción</v>
      </c>
      <c r="E29" s="320" t="str">
        <f>'01-Mapa de riesgo'!J29:J31</f>
        <v>Asignación de puntos salario y bonificación sin cumplimiento de requisitos</v>
      </c>
      <c r="F29" s="320" t="str">
        <f>'01-Mapa de riesgo'!K29:K31</f>
        <v>Docentes con ascenso en el escalafon sin el debido cumplimiento  de los requisitos establecidos en el estatuto docente</v>
      </c>
      <c r="G29" s="118" t="str">
        <f>'01-Mapa de riesgo'!H29</f>
        <v xml:space="preserve">Nuevo sistema de información </v>
      </c>
      <c r="H29" s="320" t="str">
        <f>'01-Mapa de riesgo'!L29:L31</f>
        <v>Incorrecta asignación salarial
Demandas de los docentes
Pérdida de credibilidad en la institución
Hallazgos por parte de la Contraloría General de la República que conducen a sanciones</v>
      </c>
      <c r="I29" s="353" t="str">
        <f>'01-Mapa de riesgo'!Y29:Y31</f>
        <v>LEVE</v>
      </c>
      <c r="J29" s="280" t="str">
        <f>'01-Mapa de riesgo'!Z29:Z31</f>
        <v>ASUMIR</v>
      </c>
      <c r="K29" s="301" t="s">
        <v>623</v>
      </c>
      <c r="L29" s="320" t="str">
        <f>'01-Mapa de riesgo'!AD29:AD31</f>
        <v># de Puntos Asignados incorrectos / Total de Puntos Asignados</v>
      </c>
      <c r="M29" s="427">
        <v>0</v>
      </c>
      <c r="N29" s="430" t="s">
        <v>914</v>
      </c>
      <c r="O29" s="119" t="str">
        <f>'01-Mapa de riesgo'!U29</f>
        <v>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v>
      </c>
      <c r="P29" s="281" t="str">
        <f>'01-Mapa de riesgo'!V29</f>
        <v>Mensual</v>
      </c>
      <c r="Q29" s="281" t="str">
        <f>'01-Mapa de riesgo'!W29</f>
        <v>Preventivo</v>
      </c>
      <c r="R29" s="418" t="s">
        <v>915</v>
      </c>
      <c r="S29" s="418"/>
      <c r="T29" s="281" t="str">
        <f>'01-Mapa de riesgo'!Z29</f>
        <v>ASUMIR</v>
      </c>
      <c r="U29" s="281">
        <f>'01-Mapa de riesgo'!AA29</f>
        <v>0</v>
      </c>
      <c r="V29" s="281">
        <f>'01-Mapa de riesgo'!AC29</f>
        <v>0</v>
      </c>
      <c r="W29" s="298"/>
      <c r="X29" s="298"/>
      <c r="Y29" s="298"/>
      <c r="Z29" s="298"/>
      <c r="AA29" s="419" t="s">
        <v>879</v>
      </c>
      <c r="AB29" s="145"/>
      <c r="AD29" s="432"/>
    </row>
    <row r="30" spans="1:30" ht="75" customHeight="1" x14ac:dyDescent="0.2">
      <c r="A30" s="310"/>
      <c r="B30" s="311"/>
      <c r="C30" s="311"/>
      <c r="D30" s="301"/>
      <c r="E30" s="301"/>
      <c r="F30" s="301"/>
      <c r="G30" s="118" t="str">
        <f>'01-Mapa de riesgo'!H30</f>
        <v xml:space="preserve">
Interpretación de la normatividad (ambigüedad)</v>
      </c>
      <c r="H30" s="301"/>
      <c r="I30" s="368"/>
      <c r="J30" s="280">
        <f>'01-Mapa de riesgo'!Z30:Z32</f>
        <v>0</v>
      </c>
      <c r="K30" s="301"/>
      <c r="L30" s="301"/>
      <c r="M30" s="426"/>
      <c r="N30" s="430"/>
      <c r="O30" s="119" t="str">
        <f>'01-Mapa de riesgo'!U30</f>
        <v>Revisión de los Actos Administrativos (Resolución de Rectoría) elaborados, de acuerdo con el estudio preliminar aprobado en Acta del CIARP.</v>
      </c>
      <c r="P30" s="281" t="str">
        <f>'01-Mapa de riesgo'!V30</f>
        <v>Semanal</v>
      </c>
      <c r="Q30" s="281" t="str">
        <f>'01-Mapa de riesgo'!W30</f>
        <v>Preventivo</v>
      </c>
      <c r="R30" s="418" t="s">
        <v>915</v>
      </c>
      <c r="S30" s="418"/>
      <c r="T30" s="281">
        <f>'01-Mapa de riesgo'!Z30</f>
        <v>0</v>
      </c>
      <c r="U30" s="281">
        <f>'01-Mapa de riesgo'!AA30</f>
        <v>0</v>
      </c>
      <c r="V30" s="281">
        <f>'01-Mapa de riesgo'!AC30</f>
        <v>0</v>
      </c>
      <c r="W30" s="298"/>
      <c r="X30" s="298"/>
      <c r="Y30" s="298"/>
      <c r="Z30" s="298"/>
      <c r="AA30" s="419"/>
      <c r="AB30" s="145"/>
      <c r="AD30" s="432"/>
    </row>
    <row r="31" spans="1:30" ht="75" customHeight="1" x14ac:dyDescent="0.2">
      <c r="A31" s="310"/>
      <c r="B31" s="311"/>
      <c r="C31" s="311"/>
      <c r="D31" s="301"/>
      <c r="E31" s="301"/>
      <c r="F31" s="301"/>
      <c r="G31" s="118" t="str">
        <f>'01-Mapa de riesgo'!H31</f>
        <v>Falta de reglamentación interna</v>
      </c>
      <c r="H31" s="301"/>
      <c r="I31" s="368"/>
      <c r="J31" s="280">
        <f>'01-Mapa de riesgo'!Z31:Z33</f>
        <v>0</v>
      </c>
      <c r="K31" s="301"/>
      <c r="L31" s="301"/>
      <c r="M31" s="426"/>
      <c r="N31" s="430"/>
      <c r="O31" s="119" t="str">
        <f>'01-Mapa de riesgo'!U31</f>
        <v>Verificación de los Actos Administrativos (Resolución de Rectoría) por parte de la sección de nómina, de acuerdo con el archivo plano entregado por el Comité.</v>
      </c>
      <c r="P31" s="281" t="str">
        <f>'01-Mapa de riesgo'!V31</f>
        <v>Mensual</v>
      </c>
      <c r="Q31" s="281" t="str">
        <f>'01-Mapa de riesgo'!W31</f>
        <v>Preventivo</v>
      </c>
      <c r="R31" s="418" t="s">
        <v>915</v>
      </c>
      <c r="S31" s="418"/>
      <c r="T31" s="281">
        <f>'01-Mapa de riesgo'!Z31</f>
        <v>0</v>
      </c>
      <c r="U31" s="281">
        <f>'01-Mapa de riesgo'!AA31</f>
        <v>0</v>
      </c>
      <c r="V31" s="281">
        <f>'01-Mapa de riesgo'!AC31</f>
        <v>0</v>
      </c>
      <c r="W31" s="298"/>
      <c r="X31" s="298"/>
      <c r="Y31" s="298"/>
      <c r="Z31" s="298"/>
      <c r="AA31" s="419"/>
      <c r="AB31" s="145"/>
      <c r="AD31" s="432"/>
    </row>
    <row r="32" spans="1:30" ht="120.75" customHeight="1" x14ac:dyDescent="0.2">
      <c r="A32" s="309">
        <v>9</v>
      </c>
      <c r="B32" s="317" t="str">
        <f>'01-Mapa de riesgo'!C32:C34</f>
        <v>DIRECCIONAMIENTO_INSTITUCIONAL</v>
      </c>
      <c r="C32" s="317" t="str">
        <f>'01-Mapa de riesgo'!E32:E34</f>
        <v>VICERRECTORÍA_ACADÉMICA</v>
      </c>
      <c r="D32" s="320" t="str">
        <f>'01-Mapa de riesgo'!I32:I34</f>
        <v>Estratégico</v>
      </c>
      <c r="E32" s="320" t="str">
        <f>'01-Mapa de riesgo'!J32:J34</f>
        <v>No cumplimiento de los lineamientos del Proyecto Educativo Institucional</v>
      </c>
      <c r="F32" s="320" t="str">
        <f>'01-Mapa de riesgo'!K32:K34</f>
        <v>Que el Proyecto Educativo Institucional- PEI se quede como un documento escrito y no se haga realidad.</v>
      </c>
      <c r="G32" s="118" t="str">
        <f>'01-Mapa de riesgo'!H32</f>
        <v>Los docentes de los programas académicos no entienden como pueden desarrollar en el aula los lineamientos del PEI.</v>
      </c>
      <c r="H32" s="320" t="str">
        <f>'01-Mapa de riesgo'!L32:L34</f>
        <v>Currículos desactualizados.
Estudiantes con bajas competencias en pensamiento crítico.
Egresados sin el sello de calidad UTP.</v>
      </c>
      <c r="I32" s="353" t="str">
        <f>'01-Mapa de riesgo'!Y32:Y34</f>
        <v>MODERADO</v>
      </c>
      <c r="J32" s="280" t="str">
        <f>'01-Mapa de riesgo'!Z32:Z34</f>
        <v>COMPARTIR</v>
      </c>
      <c r="K32" s="301" t="s">
        <v>623</v>
      </c>
      <c r="L32" s="320" t="str">
        <f>'01-Mapa de riesgo'!AD32:AD34</f>
        <v># de programas académicos sin realizar procesos de renovación curricular/programas académicos acompañados</v>
      </c>
      <c r="M32" s="427">
        <f>7/16*100</f>
        <v>43.75</v>
      </c>
      <c r="N32" s="430" t="s">
        <v>917</v>
      </c>
      <c r="O32" s="119" t="str">
        <f>'01-Mapa de riesgo'!U32</f>
        <v>Registro de las sesiones de acompañamiento a los programas académicos.
Informe de acompañamiento a los programas académicos</v>
      </c>
      <c r="P32" s="281" t="str">
        <f>'01-Mapa de riesgo'!V32</f>
        <v>Anual</v>
      </c>
      <c r="Q32" s="281" t="str">
        <f>'01-Mapa de riesgo'!W32</f>
        <v>Direccion</v>
      </c>
      <c r="R32" s="418" t="s">
        <v>918</v>
      </c>
      <c r="S32" s="418"/>
      <c r="T32" s="281" t="str">
        <f>'01-Mapa de riesgo'!Z32</f>
        <v>COMPARTIR</v>
      </c>
      <c r="U32" s="281" t="str">
        <f>'01-Mapa de riesgo'!AA32</f>
        <v>Renovación curricular</v>
      </c>
      <c r="V32" s="281" t="str">
        <f>'01-Mapa de riesgo'!AC32</f>
        <v>Vicerrectoría Académica
Facultades</v>
      </c>
      <c r="W32" s="298" t="s">
        <v>433</v>
      </c>
      <c r="X32" s="297" t="s">
        <v>919</v>
      </c>
      <c r="Y32" s="298" t="s">
        <v>437</v>
      </c>
      <c r="Z32" s="298"/>
      <c r="AA32" s="419" t="s">
        <v>879</v>
      </c>
      <c r="AB32" s="145"/>
      <c r="AD32" s="432"/>
    </row>
    <row r="33" spans="1:30" ht="75" customHeight="1" x14ac:dyDescent="0.2">
      <c r="A33" s="310"/>
      <c r="B33" s="311"/>
      <c r="C33" s="311"/>
      <c r="D33" s="301"/>
      <c r="E33" s="301"/>
      <c r="F33" s="301"/>
      <c r="G33" s="118" t="str">
        <f>'01-Mapa de riesgo'!H33</f>
        <v>Baja formación en los docentes en temas curriculares, en pedagogía y en didáctica</v>
      </c>
      <c r="H33" s="301"/>
      <c r="I33" s="368"/>
      <c r="J33" s="280">
        <f>'01-Mapa de riesgo'!Z33:Z35</f>
        <v>0</v>
      </c>
      <c r="K33" s="301"/>
      <c r="L33" s="301"/>
      <c r="M33" s="426"/>
      <c r="N33" s="430"/>
      <c r="O33" s="119">
        <f>'01-Mapa de riesgo'!U33</f>
        <v>0</v>
      </c>
      <c r="P33" s="281">
        <f>'01-Mapa de riesgo'!V33</f>
        <v>0</v>
      </c>
      <c r="Q33" s="281">
        <f>'01-Mapa de riesgo'!W33</f>
        <v>0</v>
      </c>
      <c r="R33" s="422"/>
      <c r="S33" s="422"/>
      <c r="T33" s="281">
        <f>'01-Mapa de riesgo'!Z33</f>
        <v>0</v>
      </c>
      <c r="U33" s="281">
        <f>'01-Mapa de riesgo'!AA33</f>
        <v>0</v>
      </c>
      <c r="V33" s="281">
        <f>'01-Mapa de riesgo'!AC33</f>
        <v>0</v>
      </c>
      <c r="W33" s="298"/>
      <c r="X33" s="298"/>
      <c r="Y33" s="298"/>
      <c r="Z33" s="298"/>
      <c r="AA33" s="419"/>
      <c r="AB33" s="145"/>
      <c r="AD33" s="432"/>
    </row>
    <row r="34" spans="1:30" ht="146.25" customHeight="1" x14ac:dyDescent="0.2">
      <c r="A34" s="310"/>
      <c r="B34" s="311"/>
      <c r="C34" s="311"/>
      <c r="D34" s="301"/>
      <c r="E34" s="301"/>
      <c r="F34" s="301"/>
      <c r="G34" s="118" t="str">
        <f>'01-Mapa de riesgo'!H34</f>
        <v>Que la Universidad no favorezca los debidos  espacios de capacitación, no disponer de los recursos para su implemetación y que no se promueva a la cultura de la reflexión, participación, lo cual impediría el cumplimiento de los lineamiento .</v>
      </c>
      <c r="H34" s="301"/>
      <c r="I34" s="368"/>
      <c r="J34" s="280">
        <f>'01-Mapa de riesgo'!Z34:Z36</f>
        <v>0</v>
      </c>
      <c r="K34" s="301"/>
      <c r="L34" s="301"/>
      <c r="M34" s="426"/>
      <c r="N34" s="430"/>
      <c r="O34" s="119">
        <f>'01-Mapa de riesgo'!U34</f>
        <v>0</v>
      </c>
      <c r="P34" s="281">
        <f>'01-Mapa de riesgo'!V34</f>
        <v>0</v>
      </c>
      <c r="Q34" s="281">
        <f>'01-Mapa de riesgo'!W34</f>
        <v>0</v>
      </c>
      <c r="R34" s="422"/>
      <c r="S34" s="422"/>
      <c r="T34" s="281">
        <f>'01-Mapa de riesgo'!Z34</f>
        <v>0</v>
      </c>
      <c r="U34" s="281">
        <f>'01-Mapa de riesgo'!AA34</f>
        <v>0</v>
      </c>
      <c r="V34" s="281">
        <f>'01-Mapa de riesgo'!AC34</f>
        <v>0</v>
      </c>
      <c r="W34" s="298"/>
      <c r="X34" s="298"/>
      <c r="Y34" s="298"/>
      <c r="Z34" s="298"/>
      <c r="AA34" s="419"/>
      <c r="AB34" s="145"/>
      <c r="AD34" s="432"/>
    </row>
    <row r="35" spans="1:30" ht="138" customHeight="1" x14ac:dyDescent="0.2">
      <c r="A35" s="309">
        <v>10</v>
      </c>
      <c r="B35" s="317" t="str">
        <f>'01-Mapa de riesgo'!C35:C37</f>
        <v>DIRECCIONAMIENTO_INSTITUCIONAL</v>
      </c>
      <c r="C35" s="317" t="str">
        <f>'01-Mapa de riesgo'!E35:E37</f>
        <v>PLANEACIÓN</v>
      </c>
      <c r="D35" s="320" t="str">
        <f>'01-Mapa de riesgo'!I35:I37</f>
        <v>Cumplimiento</v>
      </c>
      <c r="E35" s="320" t="str">
        <f>'01-Mapa de riesgo'!J35:J37</f>
        <v>Incumplimiento de las metas planteados en el PDI</v>
      </c>
      <c r="F35" s="320" t="str">
        <f>'01-Mapa de riesgo'!K35:K37</f>
        <v xml:space="preserve">No se cumplan las metas planteadas en los tres niveles de gestión del Plan de Desarrollo Institcional  </v>
      </c>
      <c r="G35" s="118" t="str">
        <f>'01-Mapa de riesgo'!H35</f>
        <v>Falta de seguimiento a las metas planteadas en el PDI</v>
      </c>
      <c r="H35" s="320" t="str">
        <f>'01-Mapa de riesgo'!L35:L37</f>
        <v xml:space="preserve">Hallazgos por parte de los entes de control
Reprocesos en el reporte
Incumplimiento da las metas planteados en el PDI
Ausencia de información para la toma de decisiones
Percepción desfavorable  de la gestión institucional 
</v>
      </c>
      <c r="I35" s="353" t="str">
        <f>'01-Mapa de riesgo'!Y35:Y37</f>
        <v>MODERADO</v>
      </c>
      <c r="J35" s="280" t="str">
        <f>'01-Mapa de riesgo'!Z35:Z37</f>
        <v>COMPARTIR</v>
      </c>
      <c r="K35" s="301" t="s">
        <v>623</v>
      </c>
      <c r="L35" s="320" t="str">
        <f>'01-Mapa de riesgo'!AD35:AD37</f>
        <v>Nivel cumplimiento del PDI en sus tres nivel</v>
      </c>
      <c r="M35" s="428">
        <v>0.42952000000000001</v>
      </c>
      <c r="N35" s="430" t="s">
        <v>920</v>
      </c>
      <c r="O35" s="119" t="str">
        <f>'01-Mapa de riesgo'!U35</f>
        <v xml:space="preserve">Sistema de gerencia del Plan de Desarrollo Insitucional </v>
      </c>
      <c r="P35" s="281" t="str">
        <f>'01-Mapa de riesgo'!V35</f>
        <v>Mensual</v>
      </c>
      <c r="Q35" s="281" t="str">
        <f>'01-Mapa de riesgo'!W35</f>
        <v>Preventivo</v>
      </c>
      <c r="R35" s="438" t="s">
        <v>921</v>
      </c>
      <c r="S35" s="439"/>
      <c r="T35" s="281" t="str">
        <f>'01-Mapa de riesgo'!Z35</f>
        <v>COMPARTIR</v>
      </c>
      <c r="U35" s="281" t="str">
        <f>'01-Mapa de riesgo'!AA35</f>
        <v>Generar alertas de manera trimestral en el Comité de Sistema de Gerencia del PDI  de aquellos indicadores que cuentan con un bajo nivel de cumplimiento</v>
      </c>
      <c r="V35" s="281" t="str">
        <f>'01-Mapa de riesgo'!AC35</f>
        <v>Vicerrectoría Administrativa
Vicerrectoría Académica
Vicerrectoría de Responsabilidad Social y Bienetar Universitario
Vicerrectoría de IIE
ORI
SUEJE
Planeación
Rectoría
Control Interno</v>
      </c>
      <c r="W35" s="298" t="s">
        <v>433</v>
      </c>
      <c r="X35" s="283" t="s">
        <v>922</v>
      </c>
      <c r="Y35" s="298" t="s">
        <v>437</v>
      </c>
      <c r="Z35" s="298"/>
      <c r="AA35" s="419" t="s">
        <v>894</v>
      </c>
      <c r="AB35" s="145"/>
      <c r="AD35" s="432"/>
    </row>
    <row r="36" spans="1:30" ht="75" customHeight="1" x14ac:dyDescent="0.2">
      <c r="A36" s="310"/>
      <c r="B36" s="311"/>
      <c r="C36" s="311"/>
      <c r="D36" s="301"/>
      <c r="E36" s="301"/>
      <c r="F36" s="301"/>
      <c r="G36" s="118" t="str">
        <f>'01-Mapa de riesgo'!H36</f>
        <v>Reporte ausente e  inadecuado por parte de las redes de trabajo del PDI</v>
      </c>
      <c r="H36" s="301"/>
      <c r="I36" s="368"/>
      <c r="J36" s="280" t="str">
        <f>'01-Mapa de riesgo'!Z36:Z38</f>
        <v>COMPARTIR</v>
      </c>
      <c r="K36" s="301"/>
      <c r="L36" s="301"/>
      <c r="M36" s="426"/>
      <c r="N36" s="430"/>
      <c r="O36" s="119" t="str">
        <f>'01-Mapa de riesgo'!U36</f>
        <v>Sistema de información para el PDI</v>
      </c>
      <c r="P36" s="281" t="str">
        <f>'01-Mapa de riesgo'!V36</f>
        <v>Mensual</v>
      </c>
      <c r="Q36" s="281" t="str">
        <f>'01-Mapa de riesgo'!W36</f>
        <v>Preventivo</v>
      </c>
      <c r="R36" s="438" t="s">
        <v>921</v>
      </c>
      <c r="S36" s="439"/>
      <c r="T36" s="281" t="str">
        <f>'01-Mapa de riesgo'!Z36</f>
        <v>COMPARTIR</v>
      </c>
      <c r="U36" s="281" t="str">
        <f>'01-Mapa de riesgo'!AA36</f>
        <v>Recordatorios automáticos del cierre de reporte al PDI en el SIGER</v>
      </c>
      <c r="V36" s="281" t="str">
        <f>'01-Mapa de riesgo'!AC36</f>
        <v>Sistema de Información</v>
      </c>
      <c r="W36" s="298" t="s">
        <v>433</v>
      </c>
      <c r="X36" s="283" t="s">
        <v>923</v>
      </c>
      <c r="Y36" s="298" t="s">
        <v>437</v>
      </c>
      <c r="Z36" s="298"/>
      <c r="AA36" s="419"/>
      <c r="AB36" s="145"/>
      <c r="AD36" s="432"/>
    </row>
    <row r="37" spans="1:30" ht="90.75" customHeight="1" x14ac:dyDescent="0.2">
      <c r="A37" s="310"/>
      <c r="B37" s="311"/>
      <c r="C37" s="311"/>
      <c r="D37" s="301"/>
      <c r="E37" s="301"/>
      <c r="F37" s="301"/>
      <c r="G37" s="118" t="str">
        <f>'01-Mapa de riesgo'!H37</f>
        <v xml:space="preserve">
Baja calidad del reporte en los tres niveles de gestión del PDI</v>
      </c>
      <c r="H37" s="301"/>
      <c r="I37" s="368"/>
      <c r="J37" s="280" t="str">
        <f>'01-Mapa de riesgo'!Z37:Z39</f>
        <v>COMPARTIR</v>
      </c>
      <c r="K37" s="301"/>
      <c r="L37" s="301"/>
      <c r="M37" s="426"/>
      <c r="N37" s="430"/>
      <c r="O37" s="119" t="str">
        <f>'01-Mapa de riesgo'!U37</f>
        <v>Comité del Sistema de Gerencia del PDI</v>
      </c>
      <c r="P37" s="281" t="str">
        <f>'01-Mapa de riesgo'!V37</f>
        <v>Trimestral</v>
      </c>
      <c r="Q37" s="281" t="str">
        <f>'01-Mapa de riesgo'!W37</f>
        <v>Preventivo</v>
      </c>
      <c r="R37" s="438" t="s">
        <v>921</v>
      </c>
      <c r="S37" s="439"/>
      <c r="T37" s="281" t="str">
        <f>'01-Mapa de riesgo'!Z37</f>
        <v>COMPARTIR</v>
      </c>
      <c r="U37" s="281" t="str">
        <f>'01-Mapa de riesgo'!AA37</f>
        <v>Proceso de calidad de información (cualitativo y cuantitativo), de los reportes realizados por las redes de trabajo del PDI</v>
      </c>
      <c r="V37" s="281" t="str">
        <f>'01-Mapa de riesgo'!AC37</f>
        <v>Planeación (profesionales PDI)</v>
      </c>
      <c r="W37" s="298" t="s">
        <v>433</v>
      </c>
      <c r="X37" s="283" t="s">
        <v>924</v>
      </c>
      <c r="Y37" s="298" t="s">
        <v>437</v>
      </c>
      <c r="Z37" s="298"/>
      <c r="AA37" s="419"/>
      <c r="AB37" s="145"/>
      <c r="AD37" s="432"/>
    </row>
    <row r="38" spans="1:30" ht="75" customHeight="1" x14ac:dyDescent="0.2">
      <c r="A38" s="309">
        <v>11</v>
      </c>
      <c r="B38" s="317" t="str">
        <f>'01-Mapa de riesgo'!C38:C40</f>
        <v>ASEGURAMIENTO_DE_LA_CALIDAD_INSTITUCIONAL</v>
      </c>
      <c r="C38" s="317" t="str">
        <f>'01-Mapa de riesgo'!E38:E40</f>
        <v>PLANEACIÓN</v>
      </c>
      <c r="D38" s="320" t="str">
        <f>'01-Mapa de riesgo'!I38:I40</f>
        <v>Cumplimiento</v>
      </c>
      <c r="E38" s="320" t="str">
        <f>'01-Mapa de riesgo'!J38:J40</f>
        <v xml:space="preserve">No renovación de la Acreditación Institucional </v>
      </c>
      <c r="F38" s="320" t="str">
        <f>'01-Mapa de riesgo'!K38:K40</f>
        <v>Incumplimiento en los requisitos establecidos por el CNA, para la radicación en el tiempo previsto del Informe de Autoevaluación Institucional.</v>
      </c>
      <c r="G38" s="118" t="str">
        <f>'01-Mapa de riesgo'!H38</f>
        <v>El CNA se encuentra saturado por la dinámica que las IES han desarrollado en el Sistema de Aseguramiento de la Calidad, lo que ha generado retrasos en los procesos de acreditación.</v>
      </c>
      <c r="H38" s="320" t="str">
        <f>'01-Mapa de riesgo'!L38:L40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I38" s="353" t="str">
        <f>'01-Mapa de riesgo'!Y38:Y40</f>
        <v>MODERADO</v>
      </c>
      <c r="J38" s="280" t="str">
        <f>'01-Mapa de riesgo'!Z38:Z40</f>
        <v>REDUCIR</v>
      </c>
      <c r="K38" s="301" t="s">
        <v>623</v>
      </c>
      <c r="L38" s="320" t="str">
        <f>'01-Mapa de riesgo'!AD38:AD40</f>
        <v>Universidad Tecnológica de Pereira Acreditada Institucionalemente</v>
      </c>
      <c r="M38" s="425">
        <v>0.28000000000000003</v>
      </c>
      <c r="N38" s="430" t="s">
        <v>925</v>
      </c>
      <c r="O38" s="119" t="str">
        <f>'01-Mapa de riesgo'!U38</f>
        <v>Seguimiento periodico al Plan de Mejoramiento Institucional</v>
      </c>
      <c r="P38" s="281" t="str">
        <f>'01-Mapa de riesgo'!V38</f>
        <v>Trimestral</v>
      </c>
      <c r="Q38" s="281" t="str">
        <f>'01-Mapa de riesgo'!W38</f>
        <v>Preventivo</v>
      </c>
      <c r="R38" s="418" t="s">
        <v>926</v>
      </c>
      <c r="S38" s="418"/>
      <c r="T38" s="281" t="str">
        <f>'01-Mapa de riesgo'!Z38</f>
        <v>REDUCIR</v>
      </c>
      <c r="U38" s="281" t="str">
        <f>'01-Mapa de riesgo'!AA38</f>
        <v>Realizar seguimientos periódicos para identificar variables críticas y oportunidades de mejora sin avances significativos.</v>
      </c>
      <c r="V38" s="281">
        <f>'01-Mapa de riesgo'!AC38</f>
        <v>0</v>
      </c>
      <c r="W38" s="167" t="s">
        <v>433</v>
      </c>
      <c r="X38" s="283" t="s">
        <v>832</v>
      </c>
      <c r="Y38" s="298" t="s">
        <v>437</v>
      </c>
      <c r="Z38" s="298"/>
      <c r="AA38" s="419" t="s">
        <v>894</v>
      </c>
      <c r="AB38" s="145"/>
      <c r="AD38" s="432"/>
    </row>
    <row r="39" spans="1:30" ht="111.75" customHeight="1" x14ac:dyDescent="0.2">
      <c r="A39" s="310"/>
      <c r="B39" s="311"/>
      <c r="C39" s="311"/>
      <c r="D39" s="301"/>
      <c r="E39" s="301"/>
      <c r="F39" s="301"/>
      <c r="G39" s="118" t="str">
        <f>'01-Mapa de riesgo'!H39</f>
        <v>Incumplimiento del plan de mejoramiento institucional</v>
      </c>
      <c r="H39" s="301"/>
      <c r="I39" s="368"/>
      <c r="J39" s="280" t="str">
        <f>'01-Mapa de riesgo'!Z39:Z41</f>
        <v>REDUCIR</v>
      </c>
      <c r="K39" s="301"/>
      <c r="L39" s="301"/>
      <c r="M39" s="426"/>
      <c r="N39" s="430"/>
      <c r="O39" s="119" t="str">
        <f>'01-Mapa de riesgo'!U39</f>
        <v>Analisis de Contexto</v>
      </c>
      <c r="P39" s="281" t="str">
        <f>'01-Mapa de riesgo'!V39</f>
        <v>Anual</v>
      </c>
      <c r="Q39" s="281" t="str">
        <f>'01-Mapa de riesgo'!W39</f>
        <v>Preventivo</v>
      </c>
      <c r="R39" s="418" t="s">
        <v>927</v>
      </c>
      <c r="S39" s="418"/>
      <c r="T39" s="281" t="str">
        <f>'01-Mapa de riesgo'!Z39</f>
        <v>REDUCIR</v>
      </c>
      <c r="U39" s="281" t="str">
        <f>'01-Mapa de riesgo'!AA39</f>
        <v>Revisión y análisis de los elementos normativos para el cumplimiento de los estandares para la Acreditación Institucional.</v>
      </c>
      <c r="V39" s="281">
        <f>'01-Mapa de riesgo'!AC39</f>
        <v>0</v>
      </c>
      <c r="W39" s="167" t="s">
        <v>433</v>
      </c>
      <c r="X39" s="283" t="s">
        <v>928</v>
      </c>
      <c r="Y39" s="167" t="s">
        <v>437</v>
      </c>
      <c r="Z39" s="298"/>
      <c r="AA39" s="419"/>
      <c r="AB39" s="145"/>
      <c r="AD39" s="432"/>
    </row>
    <row r="40" spans="1:30" ht="75" customHeight="1" x14ac:dyDescent="0.2">
      <c r="A40" s="310"/>
      <c r="B40" s="311"/>
      <c r="C40" s="311"/>
      <c r="D40" s="301"/>
      <c r="E40" s="301"/>
      <c r="F40" s="301"/>
      <c r="G40" s="118" t="str">
        <f>'01-Mapa de riesgo'!H40</f>
        <v>No cumplimiento de los plazos establecidos para la entrega del informe de autoevaluación</v>
      </c>
      <c r="H40" s="301"/>
      <c r="I40" s="368"/>
      <c r="J40" s="280">
        <f>'01-Mapa de riesgo'!Z40:Z42</f>
        <v>0</v>
      </c>
      <c r="K40" s="301"/>
      <c r="L40" s="301"/>
      <c r="M40" s="426"/>
      <c r="N40" s="430"/>
      <c r="O40" s="119">
        <f>'01-Mapa de riesgo'!U40</f>
        <v>0</v>
      </c>
      <c r="P40" s="281">
        <f>'01-Mapa de riesgo'!V40</f>
        <v>0</v>
      </c>
      <c r="Q40" s="281">
        <f>'01-Mapa de riesgo'!W40</f>
        <v>0</v>
      </c>
      <c r="R40" s="422"/>
      <c r="S40" s="422"/>
      <c r="T40" s="281">
        <f>'01-Mapa de riesgo'!Z40</f>
        <v>0</v>
      </c>
      <c r="U40" s="281">
        <f>'01-Mapa de riesgo'!AA40</f>
        <v>0</v>
      </c>
      <c r="V40" s="281">
        <f>'01-Mapa de riesgo'!AC40</f>
        <v>0</v>
      </c>
      <c r="W40" s="167"/>
      <c r="X40" s="167"/>
      <c r="Y40" s="167"/>
      <c r="Z40" s="298"/>
      <c r="AA40" s="419"/>
      <c r="AB40" s="145"/>
      <c r="AD40" s="432"/>
    </row>
    <row r="41" spans="1:30" ht="111.75" customHeight="1" x14ac:dyDescent="0.2">
      <c r="A41" s="309">
        <v>12</v>
      </c>
      <c r="B41" s="317" t="str">
        <f>'01-Mapa de riesgo'!C41:C43</f>
        <v>ADMINISTRACIÓN_INSTITUCIONAL</v>
      </c>
      <c r="C41" s="317" t="str">
        <f>'01-Mapa de riesgo'!E41:E43</f>
        <v>GESTIÓN_FINANCIERA</v>
      </c>
      <c r="D41" s="320" t="str">
        <f>'01-Mapa de riesgo'!I41:I43</f>
        <v>Corrupción</v>
      </c>
      <c r="E41" s="320" t="str">
        <f>'01-Mapa de riesgo'!J41:J43</f>
        <v>Destinación indebida de recursos públicos.</v>
      </c>
      <c r="F41" s="320" t="str">
        <f>'01-Mapa de riesgo'!K41:K43</f>
        <v xml:space="preserve">Se configura cuando se destinan recursos públicos a finalidades distintas; o se realizan actuaciones de los funcionarios por fuera de las establecidas en la Constitución, en la ley o en la reglamentacón interna. </v>
      </c>
      <c r="G41" s="118" t="str">
        <f>'01-Mapa de riesgo'!H41</f>
        <v>Ausencia de valores éticos.</v>
      </c>
      <c r="H41" s="320" t="str">
        <f>'01-Mapa de riesgo'!L41:L43</f>
        <v>Detrimento patrimonial.
Sanciones disciplinarias, fiscales y/o penales.</v>
      </c>
      <c r="I41" s="353" t="str">
        <f>'01-Mapa de riesgo'!Y41:Y43</f>
        <v>MODERADO</v>
      </c>
      <c r="J41" s="280" t="str">
        <f>'01-Mapa de riesgo'!Z41:Z43</f>
        <v>COMPARTIR</v>
      </c>
      <c r="K41" s="301" t="s">
        <v>622</v>
      </c>
      <c r="L41" s="320" t="str">
        <f>'01-Mapa de riesgo'!AD41:AD43</f>
        <v>Número de hechos sancionados por corrupción.</v>
      </c>
      <c r="M41" s="427">
        <v>0</v>
      </c>
      <c r="N41" s="430" t="s">
        <v>992</v>
      </c>
      <c r="O41" s="119" t="str">
        <f>'01-Mapa de riesgo'!U41</f>
        <v>Actualización de los procedimientos.</v>
      </c>
      <c r="P41" s="281" t="str">
        <f>'01-Mapa de riesgo'!V41</f>
        <v>Anual</v>
      </c>
      <c r="Q41" s="281" t="str">
        <f>'01-Mapa de riesgo'!W41</f>
        <v>Preventivo</v>
      </c>
      <c r="R41" s="418" t="s">
        <v>993</v>
      </c>
      <c r="S41" s="418"/>
      <c r="T41" s="281" t="str">
        <f>'01-Mapa de riesgo'!Z41</f>
        <v>COMPARTIR</v>
      </c>
      <c r="U41" s="281" t="str">
        <f>'01-Mapa de riesgo'!AA41</f>
        <v>Fomentar una cultura de ética y el deber ser del servidor público.</v>
      </c>
      <c r="V41" s="281" t="str">
        <f>'01-Mapa de riesgo'!AC41</f>
        <v>Institucional
Gestión Financiera</v>
      </c>
      <c r="W41" s="167" t="s">
        <v>433</v>
      </c>
      <c r="X41" s="291" t="s">
        <v>994</v>
      </c>
      <c r="Y41" s="167" t="s">
        <v>437</v>
      </c>
      <c r="Z41" s="298"/>
      <c r="AA41" s="419" t="s">
        <v>894</v>
      </c>
      <c r="AB41" s="145"/>
      <c r="AD41" s="432"/>
    </row>
    <row r="42" spans="1:30" ht="75" customHeight="1" x14ac:dyDescent="0.2">
      <c r="A42" s="310"/>
      <c r="B42" s="311"/>
      <c r="C42" s="311"/>
      <c r="D42" s="301"/>
      <c r="E42" s="301"/>
      <c r="F42" s="301"/>
      <c r="G42" s="118">
        <f>'01-Mapa de riesgo'!H42</f>
        <v>0</v>
      </c>
      <c r="H42" s="301"/>
      <c r="I42" s="368"/>
      <c r="J42" s="280">
        <f>'01-Mapa de riesgo'!Z42:Z44</f>
        <v>0</v>
      </c>
      <c r="K42" s="301"/>
      <c r="L42" s="301"/>
      <c r="M42" s="426"/>
      <c r="N42" s="430"/>
      <c r="O42" s="119">
        <f>'01-Mapa de riesgo'!U42</f>
        <v>0</v>
      </c>
      <c r="P42" s="281">
        <f>'01-Mapa de riesgo'!V42</f>
        <v>0</v>
      </c>
      <c r="Q42" s="281">
        <f>'01-Mapa de riesgo'!W42</f>
        <v>0</v>
      </c>
      <c r="R42" s="422"/>
      <c r="S42" s="422"/>
      <c r="T42" s="281">
        <f>'01-Mapa de riesgo'!Z42</f>
        <v>0</v>
      </c>
      <c r="U42" s="281">
        <f>'01-Mapa de riesgo'!AA42</f>
        <v>0</v>
      </c>
      <c r="V42" s="281">
        <f>'01-Mapa de riesgo'!AC42</f>
        <v>0</v>
      </c>
      <c r="W42" s="167"/>
      <c r="X42" s="171"/>
      <c r="Y42" s="167"/>
      <c r="Z42" s="298"/>
      <c r="AA42" s="419"/>
      <c r="AB42" s="145"/>
      <c r="AD42" s="432"/>
    </row>
    <row r="43" spans="1:30" ht="75" customHeight="1" x14ac:dyDescent="0.2">
      <c r="A43" s="310"/>
      <c r="B43" s="311"/>
      <c r="C43" s="311"/>
      <c r="D43" s="301"/>
      <c r="E43" s="301"/>
      <c r="F43" s="301"/>
      <c r="G43" s="118">
        <f>'01-Mapa de riesgo'!H43</f>
        <v>0</v>
      </c>
      <c r="H43" s="301"/>
      <c r="I43" s="368"/>
      <c r="J43" s="280">
        <f>'01-Mapa de riesgo'!Z43:Z45</f>
        <v>0</v>
      </c>
      <c r="K43" s="301"/>
      <c r="L43" s="301"/>
      <c r="M43" s="426"/>
      <c r="N43" s="430"/>
      <c r="O43" s="119">
        <f>'01-Mapa de riesgo'!U43</f>
        <v>0</v>
      </c>
      <c r="P43" s="281">
        <f>'01-Mapa de riesgo'!V43</f>
        <v>0</v>
      </c>
      <c r="Q43" s="281">
        <f>'01-Mapa de riesgo'!W43</f>
        <v>0</v>
      </c>
      <c r="R43" s="422"/>
      <c r="S43" s="422"/>
      <c r="T43" s="281">
        <f>'01-Mapa de riesgo'!Z43</f>
        <v>0</v>
      </c>
      <c r="U43" s="281">
        <f>'01-Mapa de riesgo'!AA43</f>
        <v>0</v>
      </c>
      <c r="V43" s="281">
        <f>'01-Mapa de riesgo'!AC43</f>
        <v>0</v>
      </c>
      <c r="W43" s="167"/>
      <c r="X43" s="167"/>
      <c r="Y43" s="167"/>
      <c r="Z43" s="298"/>
      <c r="AA43" s="419"/>
      <c r="AB43" s="145"/>
      <c r="AD43" s="432"/>
    </row>
    <row r="44" spans="1:30" ht="99.75" customHeight="1" x14ac:dyDescent="0.2">
      <c r="A44" s="309">
        <v>13</v>
      </c>
      <c r="B44" s="317" t="str">
        <f>'01-Mapa de riesgo'!C44:C46</f>
        <v>CONTROL_SEGUIMIENTO</v>
      </c>
      <c r="C44" s="317" t="str">
        <f>'01-Mapa de riesgo'!E44:E46</f>
        <v>VICERRECTORIA_ADMINISTRATIVA_FINANCIERA</v>
      </c>
      <c r="D44" s="320" t="str">
        <f>'01-Mapa de riesgo'!I44:I46</f>
        <v>Cumplimiento</v>
      </c>
      <c r="E44" s="320" t="str">
        <f>'01-Mapa de riesgo'!J44:J46</f>
        <v>Demora en la atención de las PQRS interpuestas por los ciudadanos.</v>
      </c>
      <c r="F44" s="320" t="str">
        <f>'01-Mapa de riesgo'!K44:K46</f>
        <v>Incumplimiento de los tiempos establecidos en la Ley para dar respuesta oportuna a las Peticiones, Quejas, Reclamos y Sugerencias, interpuestas por la Ciudadanía a través del sistema PQRS.</v>
      </c>
      <c r="G44" s="118" t="str">
        <f>'01-Mapa de riesgo'!H44</f>
        <v xml:space="preserve">Fallas en el aplicativo PQRS para dar respuesta al Ciudadano. </v>
      </c>
      <c r="H44" s="320" t="str">
        <f>'01-Mapa de riesgo'!L44:L46</f>
        <v>Falta disciplinaria.
Insatisfacción por parte del   ciudadano
Pérdida de imagen.</v>
      </c>
      <c r="I44" s="353" t="str">
        <f>'01-Mapa de riesgo'!Y44:Y46</f>
        <v>MODERADO</v>
      </c>
      <c r="J44" s="280" t="str">
        <f>'01-Mapa de riesgo'!Z44:Z46</f>
        <v>COMPARTIR</v>
      </c>
      <c r="K44" s="301" t="s">
        <v>623</v>
      </c>
      <c r="L44" s="320" t="str">
        <f>'01-Mapa de riesgo'!AD44:AD46</f>
        <v xml:space="preserve">No. PQRS no respondidas en los tiempos establecidos / total de PQRS recibidas  </v>
      </c>
      <c r="M44" s="428">
        <v>1.2E-2</v>
      </c>
      <c r="N44" s="429" t="s">
        <v>929</v>
      </c>
      <c r="O44" s="119" t="str">
        <f>'01-Mapa de riesgo'!U44</f>
        <v>Auditorías Internas al sistema PQRS.</v>
      </c>
      <c r="P44" s="281" t="str">
        <f>'01-Mapa de riesgo'!V44</f>
        <v>Semestral</v>
      </c>
      <c r="Q44" s="281" t="str">
        <f>'01-Mapa de riesgo'!W44</f>
        <v>Detectivo</v>
      </c>
      <c r="R44" s="418" t="s">
        <v>930</v>
      </c>
      <c r="S44" s="418"/>
      <c r="T44" s="281" t="str">
        <f>'01-Mapa de riesgo'!Z44</f>
        <v>COMPARTIR</v>
      </c>
      <c r="U44" s="281" t="str">
        <f>'01-Mapa de riesgo'!AA44</f>
        <v>Capacitación institucional a los responsables del manejo de las PQRS, sobre los tiempos de respuesta al ciudadano y las implicaciones generadas.</v>
      </c>
      <c r="V44" s="281" t="str">
        <f>'01-Mapa de riesgo'!AC44</f>
        <v>Vicerrectoría Administrativa y Financiera
Control Interno
Control Interno disciplinario
Recursos Informáticos y Educativos</v>
      </c>
      <c r="W44" s="167" t="s">
        <v>434</v>
      </c>
      <c r="X44" s="283" t="s">
        <v>932</v>
      </c>
      <c r="Y44" s="167" t="s">
        <v>438</v>
      </c>
      <c r="Z44" s="298"/>
      <c r="AA44" s="419" t="s">
        <v>894</v>
      </c>
      <c r="AB44" s="145"/>
      <c r="AD44" s="432"/>
    </row>
    <row r="45" spans="1:30" ht="75" customHeight="1" x14ac:dyDescent="0.2">
      <c r="A45" s="310"/>
      <c r="B45" s="311"/>
      <c r="C45" s="311"/>
      <c r="D45" s="301"/>
      <c r="E45" s="301"/>
      <c r="F45" s="301"/>
      <c r="G45" s="118" t="str">
        <f>'01-Mapa de riesgo'!H45</f>
        <v>Cambios en la reglamentación o normativa en el manejo de PQRS.</v>
      </c>
      <c r="H45" s="301"/>
      <c r="I45" s="368"/>
      <c r="J45" s="280">
        <f>'01-Mapa de riesgo'!Z45:Z47</f>
        <v>0</v>
      </c>
      <c r="K45" s="301"/>
      <c r="L45" s="301"/>
      <c r="M45" s="426"/>
      <c r="N45" s="430"/>
      <c r="O45" s="119" t="str">
        <f>'01-Mapa de riesgo'!U45</f>
        <v xml:space="preserve">Verificación del funcionamiento del aplicativo PQRS.  </v>
      </c>
      <c r="P45" s="281" t="str">
        <f>'01-Mapa de riesgo'!V45</f>
        <v>Mensual</v>
      </c>
      <c r="Q45" s="281" t="str">
        <f>'01-Mapa de riesgo'!W45</f>
        <v>Detectivo</v>
      </c>
      <c r="R45" s="418" t="s">
        <v>931</v>
      </c>
      <c r="S45" s="418"/>
      <c r="T45" s="281">
        <f>'01-Mapa de riesgo'!Z45</f>
        <v>0</v>
      </c>
      <c r="U45" s="281">
        <f>'01-Mapa de riesgo'!AA45</f>
        <v>0</v>
      </c>
      <c r="V45" s="281">
        <f>'01-Mapa de riesgo'!AC45</f>
        <v>0</v>
      </c>
      <c r="W45" s="167"/>
      <c r="X45" s="196"/>
      <c r="Y45" s="167"/>
      <c r="Z45" s="298"/>
      <c r="AA45" s="419"/>
      <c r="AB45" s="145"/>
      <c r="AD45" s="432"/>
    </row>
    <row r="46" spans="1:30" ht="75" customHeight="1" x14ac:dyDescent="0.2">
      <c r="A46" s="310"/>
      <c r="B46" s="311"/>
      <c r="C46" s="311"/>
      <c r="D46" s="301"/>
      <c r="E46" s="301"/>
      <c r="F46" s="301"/>
      <c r="G46" s="118" t="str">
        <f>'01-Mapa de riesgo'!H46</f>
        <v>Cambios en los procedimientos no socializados.</v>
      </c>
      <c r="H46" s="301"/>
      <c r="I46" s="368"/>
      <c r="J46" s="280">
        <f>'01-Mapa de riesgo'!Z46:Z48</f>
        <v>0</v>
      </c>
      <c r="K46" s="301"/>
      <c r="L46" s="301"/>
      <c r="M46" s="426"/>
      <c r="N46" s="430"/>
      <c r="O46" s="119">
        <f>'01-Mapa de riesgo'!U46</f>
        <v>0</v>
      </c>
      <c r="P46" s="281">
        <f>'01-Mapa de riesgo'!V46</f>
        <v>0</v>
      </c>
      <c r="Q46" s="281">
        <f>'01-Mapa de riesgo'!W46</f>
        <v>0</v>
      </c>
      <c r="R46" s="422"/>
      <c r="S46" s="422"/>
      <c r="T46" s="281">
        <f>'01-Mapa de riesgo'!Z46</f>
        <v>0</v>
      </c>
      <c r="U46" s="281">
        <f>'01-Mapa de riesgo'!AA46</f>
        <v>0</v>
      </c>
      <c r="V46" s="281">
        <f>'01-Mapa de riesgo'!AC46</f>
        <v>0</v>
      </c>
      <c r="W46" s="167"/>
      <c r="X46" s="167"/>
      <c r="Y46" s="167"/>
      <c r="Z46" s="298"/>
      <c r="AA46" s="419"/>
      <c r="AB46" s="145"/>
      <c r="AD46" s="432"/>
    </row>
    <row r="47" spans="1:30" ht="169.5" customHeight="1" x14ac:dyDescent="0.2">
      <c r="A47" s="309">
        <v>14</v>
      </c>
      <c r="B47" s="317" t="str">
        <f>'01-Mapa de riesgo'!C47:C49</f>
        <v>BIENESTAR_INSTITUCIONAL</v>
      </c>
      <c r="C47" s="317" t="str">
        <f>'01-Mapa de riesgo'!E47:E49</f>
        <v>VICERRECTORÍA_DE_RESPONSABILIDAD_SOCIAL_BIENESTAR_UNIVERSITARIO</v>
      </c>
      <c r="D47" s="320" t="str">
        <f>'01-Mapa de riesgo'!I47:I49</f>
        <v>Cumplimiento</v>
      </c>
      <c r="E47" s="320" t="str">
        <f>'01-Mapa de riesgo'!J47:J49</f>
        <v>No renovación de habilitación del servicio de salud integral de la UTP</v>
      </c>
      <c r="F47" s="320" t="str">
        <f>'01-Mapa de riesgo'!K47:K49</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G47" s="118" t="str">
        <f>'01-Mapa de riesgo'!H47</f>
        <v>Cambios en los estándares normativos en cuanto a  la habilitación de los servicios de salud.</v>
      </c>
      <c r="H47" s="320" t="str">
        <f>'01-Mapa de riesgo'!L47:L49</f>
        <v>Cierre de los servicios de salud en la institución
Sanciones a la Universidad</v>
      </c>
      <c r="I47" s="353" t="str">
        <f>'01-Mapa de riesgo'!Y47:Y49</f>
        <v>GRAVE</v>
      </c>
      <c r="J47" s="280" t="str">
        <f>'01-Mapa de riesgo'!Z47:Z49</f>
        <v>REDUCIR</v>
      </c>
      <c r="K47" s="301" t="s">
        <v>622</v>
      </c>
      <c r="L47" s="320" t="str">
        <f>'01-Mapa de riesgo'!AD47:AD49</f>
        <v>(No. de servicios de salud habilitados / Total de servicios de salud prestados por Vicerrectoria de Responsabilidad Social y Bienestar Universitario) * 100</v>
      </c>
      <c r="M47" s="425">
        <v>0.75</v>
      </c>
      <c r="N47" s="429" t="s">
        <v>933</v>
      </c>
      <c r="O47" s="119" t="str">
        <f>'01-Mapa de riesgo'!U47</f>
        <v>Revisión del cumplimiento de los estándares de habilitación</v>
      </c>
      <c r="P47" s="281" t="str">
        <f>'01-Mapa de riesgo'!V47</f>
        <v>Anual</v>
      </c>
      <c r="Q47" s="281" t="str">
        <f>'01-Mapa de riesgo'!W47</f>
        <v>Detectivo</v>
      </c>
      <c r="R47" s="422" t="s">
        <v>934</v>
      </c>
      <c r="S47" s="422"/>
      <c r="T47" s="281" t="str">
        <f>'01-Mapa de riesgo'!Z47</f>
        <v>REDUCIR</v>
      </c>
      <c r="U47" s="281" t="str">
        <f>'01-Mapa de riesgo'!AA47</f>
        <v>Capacitar al personal involucrado en los servicios de salud  sobre las normas y estandares de habilitación de servicios de salud</v>
      </c>
      <c r="V47" s="281">
        <f>'01-Mapa de riesgo'!AC47</f>
        <v>0</v>
      </c>
      <c r="W47" s="167" t="s">
        <v>432</v>
      </c>
      <c r="X47" s="283" t="s">
        <v>935</v>
      </c>
      <c r="Y47" s="167" t="s">
        <v>436</v>
      </c>
      <c r="Z47" s="167" t="s">
        <v>937</v>
      </c>
      <c r="AA47" s="419" t="s">
        <v>894</v>
      </c>
      <c r="AB47" s="145"/>
      <c r="AD47" s="432"/>
    </row>
    <row r="48" spans="1:30" ht="160.5" customHeight="1" x14ac:dyDescent="0.2">
      <c r="A48" s="310"/>
      <c r="B48" s="311"/>
      <c r="C48" s="311"/>
      <c r="D48" s="301"/>
      <c r="E48" s="301"/>
      <c r="F48" s="301"/>
      <c r="G48" s="118" t="str">
        <f>'01-Mapa de riesgo'!H48</f>
        <v>Desactualización de los procedimientos y normas internas que rige los servicios de salud que ofrece la Universidad</v>
      </c>
      <c r="H48" s="301"/>
      <c r="I48" s="368"/>
      <c r="J48" s="280" t="str">
        <f>'01-Mapa de riesgo'!Z48:Z50</f>
        <v>REDUCIR</v>
      </c>
      <c r="K48" s="301"/>
      <c r="L48" s="301"/>
      <c r="M48" s="426"/>
      <c r="N48" s="430"/>
      <c r="O48" s="119">
        <f>'01-Mapa de riesgo'!U48</f>
        <v>0</v>
      </c>
      <c r="P48" s="281">
        <f>'01-Mapa de riesgo'!V48</f>
        <v>0</v>
      </c>
      <c r="Q48" s="281">
        <f>'01-Mapa de riesgo'!W48</f>
        <v>0</v>
      </c>
      <c r="R48" s="422"/>
      <c r="S48" s="422"/>
      <c r="T48" s="281" t="str">
        <f>'01-Mapa de riesgo'!Z48</f>
        <v>REDUCIR</v>
      </c>
      <c r="U48" s="281" t="str">
        <f>'01-Mapa de riesgo'!AA48</f>
        <v>Realizar procesos de auditoria a los servicios de salud que permitan evaluar el grado de cumplimiento de los estandares para la habilitación del servicio de salud</v>
      </c>
      <c r="V48" s="281">
        <f>'01-Mapa de riesgo'!AC48</f>
        <v>0</v>
      </c>
      <c r="W48" s="167" t="s">
        <v>433</v>
      </c>
      <c r="X48" s="283" t="s">
        <v>936</v>
      </c>
      <c r="Y48" s="167" t="s">
        <v>437</v>
      </c>
      <c r="Z48" s="167"/>
      <c r="AA48" s="419"/>
      <c r="AB48" s="145"/>
      <c r="AD48" s="432"/>
    </row>
    <row r="49" spans="1:30" ht="75" customHeight="1" x14ac:dyDescent="0.2">
      <c r="A49" s="310"/>
      <c r="B49" s="311"/>
      <c r="C49" s="311"/>
      <c r="D49" s="301"/>
      <c r="E49" s="301"/>
      <c r="F49" s="301"/>
      <c r="G49" s="118" t="str">
        <f>'01-Mapa de riesgo'!H49</f>
        <v>Infraestructura no adecuada para la prestación de los servicios de salud</v>
      </c>
      <c r="H49" s="301"/>
      <c r="I49" s="368"/>
      <c r="J49" s="280">
        <f>'01-Mapa de riesgo'!Z49:Z51</f>
        <v>0</v>
      </c>
      <c r="K49" s="301"/>
      <c r="L49" s="301"/>
      <c r="M49" s="426"/>
      <c r="N49" s="430"/>
      <c r="O49" s="119">
        <f>'01-Mapa de riesgo'!U49</f>
        <v>0</v>
      </c>
      <c r="P49" s="281">
        <f>'01-Mapa de riesgo'!V49</f>
        <v>0</v>
      </c>
      <c r="Q49" s="281">
        <f>'01-Mapa de riesgo'!W49</f>
        <v>0</v>
      </c>
      <c r="R49" s="422"/>
      <c r="S49" s="422"/>
      <c r="T49" s="281">
        <f>'01-Mapa de riesgo'!Z49</f>
        <v>0</v>
      </c>
      <c r="U49" s="281">
        <f>'01-Mapa de riesgo'!AA49</f>
        <v>0</v>
      </c>
      <c r="V49" s="281">
        <f>'01-Mapa de riesgo'!AC49</f>
        <v>0</v>
      </c>
      <c r="W49" s="167"/>
      <c r="X49" s="167"/>
      <c r="Y49" s="167"/>
      <c r="Z49" s="167"/>
      <c r="AA49" s="419"/>
      <c r="AB49" s="145"/>
      <c r="AD49" s="432"/>
    </row>
    <row r="50" spans="1:30" ht="75" customHeight="1" x14ac:dyDescent="0.2">
      <c r="A50" s="309">
        <v>15</v>
      </c>
      <c r="B50" s="317" t="str">
        <f>'01-Mapa de riesgo'!C50:C52</f>
        <v>ADMINISTRACIÓN_INSTITUCIONAL</v>
      </c>
      <c r="C50" s="317" t="str">
        <f>'01-Mapa de riesgo'!E50:E52</f>
        <v>JURIDICA</v>
      </c>
      <c r="D50" s="320" t="str">
        <f>'01-Mapa de riesgo'!I50:I52</f>
        <v>Operacional</v>
      </c>
      <c r="E50" s="320" t="str">
        <f>'01-Mapa de riesgo'!J50:J52</f>
        <v>Incumplimiento en los plazos establecidos para gestionar las necesidades de tipo contractual de las dependencias</v>
      </c>
      <c r="F50" s="320" t="str">
        <f>'01-Mapa de riesgo'!K50:K52</f>
        <v>Demora en la atención de los requerimientos de tipo contractual (perfeccionamiento y legalización, modificaciones, actas de ejecución, terminacion y liquidacion del contratos) de las dependencias academicas y administrativas</v>
      </c>
      <c r="G50" s="118" t="str">
        <f>'01-Mapa de riesgo'!H50</f>
        <v>El Software de contratación no se ha implementado</v>
      </c>
      <c r="H50" s="320" t="str">
        <f>'01-Mapa de riesgo'!L50:L52</f>
        <v xml:space="preserve">
Vencimiento de terminos legales de la gestión contractual
Incumplimiento de la prestacion de servicios de la Universidad
Demoras en la realización actividades de las dependencias de la Universidad</v>
      </c>
      <c r="I50" s="353" t="str">
        <f>'01-Mapa de riesgo'!Y50:Y52</f>
        <v>GRAVE</v>
      </c>
      <c r="J50" s="280" t="str">
        <f>'01-Mapa de riesgo'!Z50:Z52</f>
        <v>COMPARTIR</v>
      </c>
      <c r="K50" s="301" t="s">
        <v>622</v>
      </c>
      <c r="L50" s="320" t="str">
        <f>'01-Mapa de riesgo'!AD50:AD52</f>
        <v>Número de requerimientos relacionados con contratación presentados extemporaneamente a Gestión de la Contración</v>
      </c>
      <c r="M50" s="427">
        <v>0</v>
      </c>
      <c r="N50" s="430" t="s">
        <v>1000</v>
      </c>
      <c r="O50" s="119" t="str">
        <f>'01-Mapa de riesgo'!U50</f>
        <v>Cuaderno de radicación de documentos Gestión Contractual</v>
      </c>
      <c r="P50" s="281" t="str">
        <f>'01-Mapa de riesgo'!V50</f>
        <v>Otra</v>
      </c>
      <c r="Q50" s="281" t="str">
        <f>'01-Mapa de riesgo'!W50</f>
        <v>Preventivo</v>
      </c>
      <c r="R50" s="418" t="s">
        <v>1004</v>
      </c>
      <c r="S50" s="418"/>
      <c r="T50" s="281" t="str">
        <f>'01-Mapa de riesgo'!Z50</f>
        <v>COMPARTIR</v>
      </c>
      <c r="U50" s="281" t="str">
        <f>'01-Mapa de riesgo'!AA50</f>
        <v>Implementación del software de contratación</v>
      </c>
      <c r="V50" s="281" t="str">
        <f>'01-Mapa de riesgo'!AC50</f>
        <v>Gestión de Tecnologías Informaticas y Sistemas de Información</v>
      </c>
      <c r="W50" s="167" t="s">
        <v>433</v>
      </c>
      <c r="X50" s="292" t="s">
        <v>1005</v>
      </c>
      <c r="Y50" s="167" t="s">
        <v>437</v>
      </c>
      <c r="Z50" s="167"/>
      <c r="AA50" s="419" t="s">
        <v>894</v>
      </c>
      <c r="AB50" s="145"/>
      <c r="AD50" s="432"/>
    </row>
    <row r="51" spans="1:30" ht="75" customHeight="1" x14ac:dyDescent="0.2">
      <c r="A51" s="310"/>
      <c r="B51" s="311"/>
      <c r="C51" s="311"/>
      <c r="D51" s="301"/>
      <c r="E51" s="301"/>
      <c r="F51" s="301"/>
      <c r="G51" s="118" t="str">
        <f>'01-Mapa de riesgo'!H51</f>
        <v>Los procedimientos relacionados con la Gestión Contractual se llevan a cabo de forma manual</v>
      </c>
      <c r="H51" s="301"/>
      <c r="I51" s="368"/>
      <c r="J51" s="280" t="str">
        <f>'01-Mapa de riesgo'!Z51:Z53</f>
        <v>REDUCIR</v>
      </c>
      <c r="K51" s="301"/>
      <c r="L51" s="301"/>
      <c r="M51" s="426"/>
      <c r="N51" s="430"/>
      <c r="O51" s="119" t="str">
        <f>'01-Mapa de riesgo'!U51</f>
        <v xml:space="preserve">Planilla de salida de los documentos, para cualquier asunto de trámite </v>
      </c>
      <c r="P51" s="281" t="str">
        <f>'01-Mapa de riesgo'!V51</f>
        <v>Otra</v>
      </c>
      <c r="Q51" s="281" t="str">
        <f>'01-Mapa de riesgo'!W51</f>
        <v>Preventivo</v>
      </c>
      <c r="R51" s="418" t="s">
        <v>1004</v>
      </c>
      <c r="S51" s="418"/>
      <c r="T51" s="281" t="str">
        <f>'01-Mapa de riesgo'!Z51</f>
        <v>REDUCIR</v>
      </c>
      <c r="U51" s="281" t="str">
        <f>'01-Mapa de riesgo'!AA51</f>
        <v xml:space="preserve">Sensibilización sobre los plazos establecidos por Gestión de la Contratación </v>
      </c>
      <c r="V51" s="281">
        <f>'01-Mapa de riesgo'!AC51</f>
        <v>0</v>
      </c>
      <c r="W51" s="167" t="s">
        <v>433</v>
      </c>
      <c r="X51" s="292" t="s">
        <v>1006</v>
      </c>
      <c r="Y51" s="167" t="s">
        <v>437</v>
      </c>
      <c r="Z51" s="167"/>
      <c r="AA51" s="419"/>
      <c r="AB51" s="145"/>
      <c r="AD51" s="432"/>
    </row>
    <row r="52" spans="1:30" ht="75" customHeight="1" x14ac:dyDescent="0.2">
      <c r="A52" s="310"/>
      <c r="B52" s="311"/>
      <c r="C52" s="311"/>
      <c r="D52" s="301"/>
      <c r="E52" s="301"/>
      <c r="F52" s="301"/>
      <c r="G52" s="118">
        <f>'01-Mapa de riesgo'!H52</f>
        <v>0</v>
      </c>
      <c r="H52" s="301"/>
      <c r="I52" s="368"/>
      <c r="J52" s="280">
        <f>'01-Mapa de riesgo'!Z52:Z54</f>
        <v>0</v>
      </c>
      <c r="K52" s="301"/>
      <c r="L52" s="301"/>
      <c r="M52" s="426"/>
      <c r="N52" s="430"/>
      <c r="O52" s="119" t="str">
        <f>'01-Mapa de riesgo'!U52</f>
        <v>Documento que expresa los plazos para la gestión de la contratación</v>
      </c>
      <c r="P52" s="281" t="str">
        <f>'01-Mapa de riesgo'!V52</f>
        <v>Otra</v>
      </c>
      <c r="Q52" s="281" t="str">
        <f>'01-Mapa de riesgo'!W52</f>
        <v>Direccion</v>
      </c>
      <c r="R52" s="418" t="s">
        <v>1004</v>
      </c>
      <c r="S52" s="418"/>
      <c r="T52" s="281">
        <f>'01-Mapa de riesgo'!Z52</f>
        <v>0</v>
      </c>
      <c r="U52" s="281">
        <f>'01-Mapa de riesgo'!AA52</f>
        <v>0</v>
      </c>
      <c r="V52" s="281">
        <f>'01-Mapa de riesgo'!AC52</f>
        <v>0</v>
      </c>
      <c r="W52" s="167"/>
      <c r="X52" s="167"/>
      <c r="Y52" s="167"/>
      <c r="Z52" s="167"/>
      <c r="AA52" s="419"/>
      <c r="AB52" s="145"/>
      <c r="AD52" s="432"/>
    </row>
    <row r="53" spans="1:30" ht="75" customHeight="1" x14ac:dyDescent="0.2">
      <c r="A53" s="309">
        <v>16</v>
      </c>
      <c r="B53" s="317" t="str">
        <f>'01-Mapa de riesgo'!C53:C55</f>
        <v>BIENESTAR_INSTITUCIONAL</v>
      </c>
      <c r="C53" s="317" t="str">
        <f>'01-Mapa de riesgo'!E53:E55</f>
        <v>VICERRECTORÍA_DE_RESPONSABILIDAD_SOCIAL_BIENESTAR_UNIVERSITARIO</v>
      </c>
      <c r="D53" s="320" t="str">
        <f>'01-Mapa de riesgo'!I53:I55</f>
        <v>Cumplimiento</v>
      </c>
      <c r="E53" s="320" t="str">
        <f>'01-Mapa de riesgo'!J53:J55</f>
        <v>Apoyos socioeconómicos sin cumplimiento de requisitos o con información inconsistente</v>
      </c>
      <c r="F53" s="320" t="str">
        <f>'01-Mapa de riesgo'!K53:K55</f>
        <v>Otorgamiento de apoyos socioeconómicos que no cumplen con los crtierios y normas establecidos</v>
      </c>
      <c r="G53" s="118" t="str">
        <f>'01-Mapa de riesgo'!H53</f>
        <v xml:space="preserve">Normatividad desactualizada o vacios en la misma, que no permiten tener claridad sobre temas de: recursos, alcances, sanciones y controles </v>
      </c>
      <c r="H53" s="320" t="str">
        <f>'01-Mapa de riesgo'!L53:L55</f>
        <v xml:space="preserve">Mal uso de los recursos por parte de los estudiantes beneficiarios
Asignación inadecuada de los recursos orientados a apoyos socioeconómicos
Perdida de imagen institucional
Reprocesos, desgaste por parte del equipo, tardanza en las respuestas. 
</v>
      </c>
      <c r="I53" s="353" t="str">
        <f>'01-Mapa de riesgo'!Y53:Y55</f>
        <v>GRAVE</v>
      </c>
      <c r="J53" s="280" t="str">
        <f>'01-Mapa de riesgo'!Z53:Z55</f>
        <v>REDUCIR</v>
      </c>
      <c r="K53" s="301" t="s">
        <v>622</v>
      </c>
      <c r="L53" s="320" t="str">
        <f>'01-Mapa de riesgo'!AD53:AD55</f>
        <v>No. De apoyos socioeconómicos que no cumplen requisitos / Total de casos posibles identificados que no cumplen requisitos</v>
      </c>
      <c r="M53" s="427">
        <v>0</v>
      </c>
      <c r="N53" s="430" t="s">
        <v>938</v>
      </c>
      <c r="O53" s="119" t="str">
        <f>'01-Mapa de riesgo'!U53</f>
        <v>Procedimiento: 136-AI-10 - Gestión y administración de Apoyos socio-económicos.</v>
      </c>
      <c r="P53" s="281" t="str">
        <f>'01-Mapa de riesgo'!V53</f>
        <v>Otra</v>
      </c>
      <c r="Q53" s="281" t="str">
        <f>'01-Mapa de riesgo'!W53</f>
        <v>Direccion</v>
      </c>
      <c r="R53" s="418" t="s">
        <v>939</v>
      </c>
      <c r="S53" s="418"/>
      <c r="T53" s="281" t="str">
        <f>'01-Mapa de riesgo'!Z53</f>
        <v>REDUCIR</v>
      </c>
      <c r="U53" s="281" t="str">
        <f>'01-Mapa de riesgo'!AA53</f>
        <v>Presentar propuesta de  actualización de la normatividad asociada a los apoyos socio económicos</v>
      </c>
      <c r="V53" s="281">
        <f>'01-Mapa de riesgo'!AC53</f>
        <v>0</v>
      </c>
      <c r="W53" s="167" t="s">
        <v>433</v>
      </c>
      <c r="X53" s="297" t="s">
        <v>942</v>
      </c>
      <c r="Y53" s="167" t="s">
        <v>437</v>
      </c>
      <c r="Z53" s="167"/>
      <c r="AA53" s="419" t="s">
        <v>894</v>
      </c>
      <c r="AB53" s="145"/>
      <c r="AD53" s="432"/>
    </row>
    <row r="54" spans="1:30" ht="97.5" customHeight="1" x14ac:dyDescent="0.2">
      <c r="A54" s="310"/>
      <c r="B54" s="311"/>
      <c r="C54" s="311"/>
      <c r="D54" s="301"/>
      <c r="E54" s="301"/>
      <c r="F54" s="301"/>
      <c r="G54" s="118" t="str">
        <f>'01-Mapa de riesgo'!H54</f>
        <v>Falta de articulación entre dependencias para la aplicación de sanciones por mal uso de recursos por parte del beneficiario.</v>
      </c>
      <c r="H54" s="301"/>
      <c r="I54" s="368"/>
      <c r="J54" s="280" t="str">
        <f>'01-Mapa de riesgo'!Z54:Z56</f>
        <v>REDUCIR</v>
      </c>
      <c r="K54" s="301"/>
      <c r="L54" s="301"/>
      <c r="M54" s="426"/>
      <c r="N54" s="430"/>
      <c r="O54" s="119" t="str">
        <f>'01-Mapa de riesgo'!U54</f>
        <v xml:space="preserve">Aplicación de los formatos  que amparan el  proceso de asignación y control  de apoyos socioeconomicos y procesos relacionados. </v>
      </c>
      <c r="P54" s="281" t="str">
        <f>'01-Mapa de riesgo'!V54</f>
        <v>Semestral</v>
      </c>
      <c r="Q54" s="281" t="str">
        <f>'01-Mapa de riesgo'!W54</f>
        <v>Preventivo</v>
      </c>
      <c r="R54" s="418" t="s">
        <v>940</v>
      </c>
      <c r="S54" s="418"/>
      <c r="T54" s="281" t="str">
        <f>'01-Mapa de riesgo'!Z54</f>
        <v>REDUCIR</v>
      </c>
      <c r="U54" s="281" t="str">
        <f>'01-Mapa de riesgo'!AA54</f>
        <v>Campañas de sensibilización sobre el buen uso de los recursos de apoyos socioeconómicos</v>
      </c>
      <c r="V54" s="281">
        <f>'01-Mapa de riesgo'!AC54</f>
        <v>0</v>
      </c>
      <c r="W54" s="167" t="s">
        <v>433</v>
      </c>
      <c r="X54" s="283" t="s">
        <v>943</v>
      </c>
      <c r="Y54" s="167" t="s">
        <v>437</v>
      </c>
      <c r="Z54" s="167"/>
      <c r="AA54" s="419"/>
      <c r="AB54" s="145"/>
      <c r="AD54" s="432"/>
    </row>
    <row r="55" spans="1:30" ht="115.5" customHeight="1" x14ac:dyDescent="0.2">
      <c r="A55" s="310"/>
      <c r="B55" s="311"/>
      <c r="C55" s="311"/>
      <c r="D55" s="301"/>
      <c r="E55" s="301"/>
      <c r="F55" s="301"/>
      <c r="G55" s="118" t="str">
        <f>'01-Mapa de riesgo'!H55</f>
        <v>Desactualización de los procedimientos</v>
      </c>
      <c r="H55" s="301"/>
      <c r="I55" s="368"/>
      <c r="J55" s="280" t="str">
        <f>'01-Mapa de riesgo'!Z55:Z57</f>
        <v>REDUCIR</v>
      </c>
      <c r="K55" s="301"/>
      <c r="L55" s="301"/>
      <c r="M55" s="426"/>
      <c r="N55" s="430"/>
      <c r="O55" s="119" t="str">
        <f>'01-Mapa de riesgo'!U55</f>
        <v>Aplicación de protocolos frente a incumplimientos en el uso de los apoyos por parte de los estudiantes</v>
      </c>
      <c r="P55" s="281" t="str">
        <f>'01-Mapa de riesgo'!V55</f>
        <v>Otra</v>
      </c>
      <c r="Q55" s="281" t="str">
        <f>'01-Mapa de riesgo'!W55</f>
        <v>Correctivo</v>
      </c>
      <c r="R55" s="418" t="s">
        <v>941</v>
      </c>
      <c r="S55" s="418"/>
      <c r="T55" s="281" t="str">
        <f>'01-Mapa de riesgo'!Z55</f>
        <v>REDUCIR</v>
      </c>
      <c r="U55" s="281" t="str">
        <f>'01-Mapa de riesgo'!AA55</f>
        <v>Actualización de procedimientos y protocolos respecto a los apoyos socicioeconómicos</v>
      </c>
      <c r="V55" s="281">
        <f>'01-Mapa de riesgo'!AC55</f>
        <v>0</v>
      </c>
      <c r="W55" s="167" t="s">
        <v>433</v>
      </c>
      <c r="X55" s="283" t="s">
        <v>944</v>
      </c>
      <c r="Y55" s="167" t="s">
        <v>437</v>
      </c>
      <c r="Z55" s="167"/>
      <c r="AA55" s="419"/>
      <c r="AB55" s="145"/>
      <c r="AD55" s="432"/>
    </row>
    <row r="56" spans="1:30" ht="104.25" customHeight="1" x14ac:dyDescent="0.2">
      <c r="A56" s="309">
        <v>17</v>
      </c>
      <c r="B56" s="317" t="str">
        <f>'01-Mapa de riesgo'!C56:C58</f>
        <v>BIENESTAR_INSTITUCIONAL_</v>
      </c>
      <c r="C56" s="317" t="str">
        <f>'01-Mapa de riesgo'!E56:E58</f>
        <v>VICERRECTORÍA_DE_RESPONSABILIDAD_SOCIAL_BIENESTAR_UNIVERSITARIO</v>
      </c>
      <c r="D56" s="320" t="str">
        <f>'01-Mapa de riesgo'!I56:I58</f>
        <v>Estratégico</v>
      </c>
      <c r="E56" s="320" t="str">
        <f>'01-Mapa de riesgo'!J56:J58</f>
        <v>Comunidad Universitaria sin cobertura en los programas de  Bienestar Institucional</v>
      </c>
      <c r="F56" s="320" t="str">
        <f>'01-Mapa de riesgo'!K56:K58</f>
        <v>Comunidad Universitaria,  sin participación e inclusión en los programas, estrategias y gestiones internas y externas orientadas al Bienestar Institucional</v>
      </c>
      <c r="G56" s="118" t="str">
        <f>'01-Mapa de riesgo'!H56</f>
        <v>Desinformación y falta de interes de los usuarios  en los programas y estrategias orientadas al Bienestar Institucional</v>
      </c>
      <c r="H56" s="320" t="str">
        <f>'01-Mapa de riesgo'!L56:L58</f>
        <v xml:space="preserve"> Deserción estudiantil 
Falta de credibilidad en los procesos  de la Vicerrectoría de Responsabilidad Social y Bienestar Universitario
Disminución en el cumplimiento de los indicadores del PDI </v>
      </c>
      <c r="I56" s="353" t="str">
        <f>'01-Mapa de riesgo'!Y56:Y58</f>
        <v>MODERADO</v>
      </c>
      <c r="J56" s="280" t="str">
        <f>'01-Mapa de riesgo'!Z56:Z58</f>
        <v>REDUCIR</v>
      </c>
      <c r="K56" s="301" t="s">
        <v>623</v>
      </c>
      <c r="L56" s="320" t="str">
        <f>'01-Mapa de riesgo'!AD56:AD58</f>
        <v>Porcentaje de Calidad de Vida en contextos universitarios con Responsabilidad Social</v>
      </c>
      <c r="M56" s="427">
        <v>28.79</v>
      </c>
      <c r="N56" s="429" t="s">
        <v>945</v>
      </c>
      <c r="O56" s="119" t="str">
        <f>'01-Mapa de riesgo'!U56</f>
        <v>Indicadores asociados al proceso PDI</v>
      </c>
      <c r="P56" s="281" t="str">
        <f>'01-Mapa de riesgo'!V56</f>
        <v>Mensual</v>
      </c>
      <c r="Q56" s="281" t="str">
        <f>'01-Mapa de riesgo'!W56</f>
        <v>Detectivo</v>
      </c>
      <c r="R56" s="418" t="s">
        <v>946</v>
      </c>
      <c r="S56" s="418"/>
      <c r="T56" s="281" t="str">
        <f>'01-Mapa de riesgo'!Z56</f>
        <v>REDUCIR</v>
      </c>
      <c r="U56" s="281" t="str">
        <f>'01-Mapa de riesgo'!AA56</f>
        <v>Divulgar, promocionar y generar las estratégias comunicativas alrededor de los servicios de la Vicerrectoría de Responsabilidad y Bienestar Universitario, que impacten en la comunidad.</v>
      </c>
      <c r="V56" s="281">
        <f>'01-Mapa de riesgo'!AC56</f>
        <v>0</v>
      </c>
      <c r="W56" s="167" t="s">
        <v>433</v>
      </c>
      <c r="X56" s="283" t="s">
        <v>949</v>
      </c>
      <c r="Y56" s="167" t="s">
        <v>437</v>
      </c>
      <c r="Z56" s="299"/>
      <c r="AA56" s="419" t="s">
        <v>894</v>
      </c>
      <c r="AB56" s="145"/>
      <c r="AD56" s="432"/>
    </row>
    <row r="57" spans="1:30" ht="75" customHeight="1" x14ac:dyDescent="0.2">
      <c r="A57" s="310"/>
      <c r="B57" s="311"/>
      <c r="C57" s="311"/>
      <c r="D57" s="301"/>
      <c r="E57" s="301"/>
      <c r="F57" s="301"/>
      <c r="G57" s="118" t="str">
        <f>'01-Mapa de riesgo'!H57</f>
        <v>Pérdida de alianzas y convenios orientadas al  Bienestar</v>
      </c>
      <c r="H57" s="301"/>
      <c r="I57" s="368"/>
      <c r="J57" s="280">
        <f>'01-Mapa de riesgo'!Z57:Z59</f>
        <v>0</v>
      </c>
      <c r="K57" s="301"/>
      <c r="L57" s="301"/>
      <c r="M57" s="426"/>
      <c r="N57" s="430"/>
      <c r="O57" s="119" t="str">
        <f>'01-Mapa de riesgo'!U57</f>
        <v xml:space="preserve">Formalización de alianzas y convenios </v>
      </c>
      <c r="P57" s="281" t="str">
        <f>'01-Mapa de riesgo'!V57</f>
        <v>Anual</v>
      </c>
      <c r="Q57" s="281" t="str">
        <f>'01-Mapa de riesgo'!W57</f>
        <v>Direccion</v>
      </c>
      <c r="R57" s="418" t="s">
        <v>947</v>
      </c>
      <c r="S57" s="418"/>
      <c r="T57" s="281">
        <f>'01-Mapa de riesgo'!Z57</f>
        <v>0</v>
      </c>
      <c r="U57" s="281">
        <f>'01-Mapa de riesgo'!AA57</f>
        <v>0</v>
      </c>
      <c r="V57" s="281">
        <f>'01-Mapa de riesgo'!AC57</f>
        <v>0</v>
      </c>
      <c r="W57" s="298"/>
      <c r="X57" s="298"/>
      <c r="Y57" s="298"/>
      <c r="Z57" s="299"/>
      <c r="AA57" s="419"/>
      <c r="AB57" s="145"/>
      <c r="AD57" s="432"/>
    </row>
    <row r="58" spans="1:30" ht="75" customHeight="1" x14ac:dyDescent="0.2">
      <c r="A58" s="310"/>
      <c r="B58" s="311"/>
      <c r="C58" s="311"/>
      <c r="D58" s="301"/>
      <c r="E58" s="301"/>
      <c r="F58" s="301"/>
      <c r="G58" s="118" t="str">
        <f>'01-Mapa de riesgo'!H58</f>
        <v xml:space="preserve">Las estrategias de acompañamiento no dan respuesta a las condiciones en las que llegan los estudiantes a la Universidad </v>
      </c>
      <c r="H58" s="301"/>
      <c r="I58" s="368"/>
      <c r="J58" s="280">
        <f>'01-Mapa de riesgo'!Z58:Z60</f>
        <v>0</v>
      </c>
      <c r="K58" s="301"/>
      <c r="L58" s="301"/>
      <c r="M58" s="426"/>
      <c r="N58" s="430"/>
      <c r="O58" s="119" t="str">
        <f>'01-Mapa de riesgo'!U58</f>
        <v xml:space="preserve">Medición de las líneas del Programa de Acompañamiento Integral - PAI, dirigido a estudiantes </v>
      </c>
      <c r="P58" s="281" t="str">
        <f>'01-Mapa de riesgo'!V58</f>
        <v>Mensual</v>
      </c>
      <c r="Q58" s="281" t="str">
        <f>'01-Mapa de riesgo'!W58</f>
        <v>Direccion</v>
      </c>
      <c r="R58" s="418" t="s">
        <v>948</v>
      </c>
      <c r="S58" s="418"/>
      <c r="T58" s="281">
        <f>'01-Mapa de riesgo'!Z58</f>
        <v>0</v>
      </c>
      <c r="U58" s="281">
        <f>'01-Mapa de riesgo'!AA58</f>
        <v>0</v>
      </c>
      <c r="V58" s="281">
        <f>'01-Mapa de riesgo'!AC58</f>
        <v>0</v>
      </c>
      <c r="W58" s="298"/>
      <c r="X58" s="298"/>
      <c r="Y58" s="298"/>
      <c r="Z58" s="299"/>
      <c r="AA58" s="419"/>
      <c r="AB58" s="145"/>
      <c r="AD58" s="432"/>
    </row>
    <row r="59" spans="1:30" ht="75" hidden="1" customHeight="1" x14ac:dyDescent="0.2">
      <c r="A59" s="309">
        <v>18</v>
      </c>
      <c r="B59" s="317" t="str">
        <f>'01-Mapa de riesgo'!C59:C61</f>
        <v>COBERTURA_CON_CALIDAD</v>
      </c>
      <c r="C59" s="317" t="str">
        <f>'01-Mapa de riesgo'!E59:E61</f>
        <v>VICERRECTORÍA_ACADÉMICA</v>
      </c>
      <c r="D59" s="320" t="str">
        <f>'01-Mapa de riesgo'!I59:I61</f>
        <v>Estratégico</v>
      </c>
      <c r="E59" s="320" t="str">
        <f>'01-Mapa de riesgo'!J59:J61</f>
        <v xml:space="preserve">Cobertura inadecuada o insuficiente frente a la demanda que tiene la Universidad </v>
      </c>
      <c r="F59" s="320" t="str">
        <f>'01-Mapa de riesgo'!K59:K61</f>
        <v xml:space="preserve">No toda la población estudiantil que demanda el acceso a la Universidad es admitido a los programas académicos de pregrado y posgrado. </v>
      </c>
      <c r="G59" s="118" t="str">
        <f>'01-Mapa de riesgo'!H59</f>
        <v xml:space="preserve"> No contar con infraestructura adecuada para la demanda estudiantil.</v>
      </c>
      <c r="H59" s="320" t="str">
        <f>'01-Mapa de riesgo'!L59:L61</f>
        <v xml:space="preserve">No satisfacer la demanda estudiantil.                           Pérdida  de imagen              Afectación de los indicadores   Disminución de recursos         </v>
      </c>
      <c r="I59" s="353" t="str">
        <f>'01-Mapa de riesgo'!Y59:Y61</f>
        <v>MODERADO</v>
      </c>
      <c r="J59" s="280" t="str">
        <f>'01-Mapa de riesgo'!Z59:Z61</f>
        <v>COMPARTIR</v>
      </c>
      <c r="K59" s="301"/>
      <c r="L59" s="320" t="str">
        <f>'01-Mapa de riesgo'!AD59:AD61</f>
        <v xml:space="preserve">*  Estudiantes matriculados                              *  Oferta de programas = programas académicos con estudiantes matricualdos / programas académicos con registro calificado                                                                                                                                                                                                   *  Formación permantente= No total de docentes en formación permanente de la UTP / No total de docentes                *  Estudiantes graduados por cohorte.        </v>
      </c>
      <c r="M59" s="436">
        <v>3</v>
      </c>
      <c r="N59" s="437"/>
      <c r="O59" s="119" t="str">
        <f>'01-Mapa de riesgo'!U59</f>
        <v xml:space="preserve">Estudio de capacidad para la oferta académica de nuevos programas.       Se  hace reporte bimestral de la capacidad en infraestructura  con la que cuenta la Universidad </v>
      </c>
      <c r="P59" s="281" t="str">
        <f>'01-Mapa de riesgo'!V59</f>
        <v>Bimestral</v>
      </c>
      <c r="Q59" s="281" t="str">
        <f>'01-Mapa de riesgo'!W59</f>
        <v>Preventivo</v>
      </c>
      <c r="R59" s="422"/>
      <c r="S59" s="422"/>
      <c r="T59" s="281" t="str">
        <f>'01-Mapa de riesgo'!Z59</f>
        <v>COMPARTIR</v>
      </c>
      <c r="U59" s="281" t="str">
        <f>'01-Mapa de riesgo'!AA59</f>
        <v xml:space="preserve">Publicar reporte de la capacidad de infraestructura con la que cuenta la Universidad  en el boletín estadistico  en la página web. </v>
      </c>
      <c r="V59" s="281" t="str">
        <f>'01-Mapa de riesgo'!AC59</f>
        <v xml:space="preserve">Planeación
</v>
      </c>
      <c r="W59" s="177"/>
      <c r="X59" s="298"/>
      <c r="Y59" s="298"/>
      <c r="Z59" s="299"/>
      <c r="AA59" s="419" t="s">
        <v>894</v>
      </c>
    </row>
    <row r="60" spans="1:30" ht="75" hidden="1" customHeight="1" x14ac:dyDescent="0.2">
      <c r="A60" s="310"/>
      <c r="B60" s="311"/>
      <c r="C60" s="311"/>
      <c r="D60" s="301"/>
      <c r="E60" s="301"/>
      <c r="F60" s="301"/>
      <c r="G60" s="118" t="str">
        <f>'01-Mapa de riesgo'!H60</f>
        <v xml:space="preserve">Los criterios de asignación de cupos para cada programa. </v>
      </c>
      <c r="H60" s="301"/>
      <c r="I60" s="368"/>
      <c r="J60" s="280" t="str">
        <f>'01-Mapa de riesgo'!Z60:Z62</f>
        <v>COMPARTIR</v>
      </c>
      <c r="K60" s="301"/>
      <c r="L60" s="301"/>
      <c r="M60" s="436"/>
      <c r="N60" s="437"/>
      <c r="O60" s="119" t="str">
        <f>'01-Mapa de riesgo'!U60</f>
        <v xml:space="preserve">Se generó Acuerdo del Consejo Superior con el fin de reglamentar el mercadeo de los programas académicos de la UTP.                     Seguimiento con egresados </v>
      </c>
      <c r="P60" s="281" t="str">
        <f>'01-Mapa de riesgo'!V60</f>
        <v>Semestral</v>
      </c>
      <c r="Q60" s="281" t="str">
        <f>'01-Mapa de riesgo'!W60</f>
        <v>Preventivo</v>
      </c>
      <c r="R60" s="422"/>
      <c r="S60" s="422"/>
      <c r="T60" s="281" t="str">
        <f>'01-Mapa de riesgo'!Z60</f>
        <v>COMPARTIR</v>
      </c>
      <c r="U60" s="281" t="str">
        <f>'01-Mapa de riesgo'!AA60</f>
        <v xml:space="preserve">Se realiza constantemente actualización en la página web de la Universidad  de la oferta de programas académicos; se emite publicidad radial por la emisora de la Universidad </v>
      </c>
      <c r="V60" s="281" t="str">
        <f>'01-Mapa de riesgo'!AC60</f>
        <v>CRIE y Planeación</v>
      </c>
      <c r="W60" s="177"/>
      <c r="X60" s="298"/>
      <c r="Y60" s="298"/>
      <c r="Z60" s="299"/>
      <c r="AA60" s="419"/>
    </row>
    <row r="61" spans="1:30" ht="55.5" hidden="1" customHeight="1" x14ac:dyDescent="0.2">
      <c r="A61" s="310"/>
      <c r="B61" s="311"/>
      <c r="C61" s="311"/>
      <c r="D61" s="301"/>
      <c r="E61" s="301"/>
      <c r="F61" s="301"/>
      <c r="G61" s="118" t="str">
        <f>'01-Mapa de riesgo'!H61</f>
        <v xml:space="preserve">La disponibilidad de docentes  y la falta de  cualificación de estos. </v>
      </c>
      <c r="H61" s="301"/>
      <c r="I61" s="368"/>
      <c r="J61" s="280">
        <f>'01-Mapa de riesgo'!Z61:Z63</f>
        <v>0</v>
      </c>
      <c r="K61" s="301"/>
      <c r="L61" s="301"/>
      <c r="M61" s="436"/>
      <c r="N61" s="437"/>
      <c r="O61" s="119" t="str">
        <f>'01-Mapa de riesgo'!U61</f>
        <v xml:space="preserve">Se generó Acuerdo del Consejo Superior con el fin de reglamentar el mercadeo de los programas académicos de la UTP.                     Seguimiento con egresados </v>
      </c>
      <c r="P61" s="281" t="str">
        <f>'01-Mapa de riesgo'!V61</f>
        <v>Trimestral</v>
      </c>
      <c r="Q61" s="281" t="str">
        <f>'01-Mapa de riesgo'!W61</f>
        <v>Preventivo</v>
      </c>
      <c r="R61" s="422"/>
      <c r="S61" s="422"/>
      <c r="T61" s="281">
        <f>'01-Mapa de riesgo'!Z61</f>
        <v>0</v>
      </c>
      <c r="U61" s="281">
        <f>'01-Mapa de riesgo'!AA61</f>
        <v>0</v>
      </c>
      <c r="V61" s="281">
        <f>'01-Mapa de riesgo'!AC61</f>
        <v>0</v>
      </c>
      <c r="W61" s="177"/>
      <c r="X61" s="298"/>
      <c r="Y61" s="298"/>
      <c r="Z61" s="299"/>
      <c r="AA61" s="419"/>
    </row>
    <row r="62" spans="1:30" ht="75" customHeight="1" x14ac:dyDescent="0.2">
      <c r="A62" s="309">
        <v>19</v>
      </c>
      <c r="B62" s="317" t="str">
        <f>'01-Mapa de riesgo'!C62:C64</f>
        <v>ALIANZAS_ESTRATÉGICAS</v>
      </c>
      <c r="C62" s="317" t="str">
        <f>'01-Mapa de riesgo'!E62:E64</f>
        <v>PLANEACIÓN</v>
      </c>
      <c r="D62" s="320" t="str">
        <f>'01-Mapa de riesgo'!I62:I64</f>
        <v>Estratégico</v>
      </c>
      <c r="E62" s="320" t="str">
        <f>'01-Mapa de riesgo'!J62:J64</f>
        <v>Baja articulación de las alianzas estratégicas al cumplimiento de los fines institucionales</v>
      </c>
      <c r="F62" s="320" t="str">
        <f>'01-Mapa de riesgo'!K62:K64</f>
        <v>Las alianzas estratégicas identificadas en la universidad no aportan al fortalecimiento de la universidad y al cumplimiento de los fines institucionales</v>
      </c>
      <c r="G62" s="118" t="str">
        <f>'01-Mapa de riesgo'!H62</f>
        <v>Falta de interés y articulación de los actores con los procesos que desarrolla la universidad</v>
      </c>
      <c r="H62" s="320" t="str">
        <f>'01-Mapa de riesgo'!L62:L64</f>
        <v>Incumplimiento de las metas trazadas en las alianzas
Pérdida de credibilidad en el proceso e imagen desfavorable</v>
      </c>
      <c r="I62" s="353" t="str">
        <f>'01-Mapa de riesgo'!Y62:Y64</f>
        <v>MODERADO</v>
      </c>
      <c r="J62" s="280" t="str">
        <f>'01-Mapa de riesgo'!Z62:Z64</f>
        <v>REDUCIR</v>
      </c>
      <c r="K62" s="301" t="s">
        <v>623</v>
      </c>
      <c r="L62" s="320" t="str">
        <f>'01-Mapa de riesgo'!AD62:AD64</f>
        <v>Porcentaje de alianzas articuladas a través de proyectos específicos o proyectos del PDI= (Número de alianzas articuladas a través de proyectos específicos o proyectos del PDI / Número total de alianzas activas)*100%</v>
      </c>
      <c r="M62" s="428">
        <v>0.95830000000000004</v>
      </c>
      <c r="N62" s="429" t="s">
        <v>950</v>
      </c>
      <c r="O62" s="119" t="str">
        <f>'01-Mapa de riesgo'!U62</f>
        <v>Elaboración (anual) y seguimiento a los Planes operativos de los proyectos de las alianzas estratégicas</v>
      </c>
      <c r="P62" s="281" t="str">
        <f>'01-Mapa de riesgo'!V62</f>
        <v>Mensual</v>
      </c>
      <c r="Q62" s="281" t="str">
        <f>'01-Mapa de riesgo'!W62</f>
        <v>Preventivo</v>
      </c>
      <c r="R62" s="418" t="s">
        <v>951</v>
      </c>
      <c r="S62" s="418"/>
      <c r="T62" s="281" t="str">
        <f>'01-Mapa de riesgo'!Z62</f>
        <v>REDUCIR</v>
      </c>
      <c r="U62" s="281" t="str">
        <f>'01-Mapa de riesgo'!AA62</f>
        <v>Definir plan de trabajo de articulación de proyectos especiales y actividades de extensión</v>
      </c>
      <c r="V62" s="281">
        <f>'01-Mapa de riesgo'!AC62</f>
        <v>0</v>
      </c>
      <c r="W62" s="177" t="s">
        <v>433</v>
      </c>
      <c r="X62" s="297" t="s">
        <v>952</v>
      </c>
      <c r="Y62" s="298" t="s">
        <v>437</v>
      </c>
      <c r="Z62" s="299"/>
      <c r="AA62" s="419" t="s">
        <v>894</v>
      </c>
    </row>
    <row r="63" spans="1:30" ht="75" customHeight="1" x14ac:dyDescent="0.2">
      <c r="A63" s="310"/>
      <c r="B63" s="311"/>
      <c r="C63" s="311"/>
      <c r="D63" s="301"/>
      <c r="E63" s="301"/>
      <c r="F63" s="301"/>
      <c r="G63" s="118" t="str">
        <f>'01-Mapa de riesgo'!H63</f>
        <v>Poca articulación entre las alianzas, los objetivos y proyectos institucionales</v>
      </c>
      <c r="H63" s="301"/>
      <c r="I63" s="368"/>
      <c r="J63" s="280">
        <f>'01-Mapa de riesgo'!Z63:Z65</f>
        <v>0</v>
      </c>
      <c r="K63" s="301"/>
      <c r="L63" s="301"/>
      <c r="M63" s="426"/>
      <c r="N63" s="430"/>
      <c r="O63" s="119" t="str">
        <f>'01-Mapa de riesgo'!U63</f>
        <v>Comités de sistema de gerencia PDI</v>
      </c>
      <c r="P63" s="281" t="str">
        <f>'01-Mapa de riesgo'!V63</f>
        <v>Trimestral</v>
      </c>
      <c r="Q63" s="281" t="str">
        <f>'01-Mapa de riesgo'!W63</f>
        <v>Preventivo</v>
      </c>
      <c r="R63" s="418" t="s">
        <v>951</v>
      </c>
      <c r="S63" s="418"/>
      <c r="T63" s="281">
        <f>'01-Mapa de riesgo'!Z63</f>
        <v>0</v>
      </c>
      <c r="U63" s="281">
        <f>'01-Mapa de riesgo'!AA63</f>
        <v>0</v>
      </c>
      <c r="V63" s="281">
        <f>'01-Mapa de riesgo'!AC63</f>
        <v>0</v>
      </c>
      <c r="W63" s="177"/>
      <c r="X63" s="177"/>
      <c r="Y63" s="298"/>
      <c r="Z63" s="299"/>
      <c r="AA63" s="419"/>
    </row>
    <row r="64" spans="1:30" ht="75" customHeight="1" x14ac:dyDescent="0.2">
      <c r="A64" s="310"/>
      <c r="B64" s="311"/>
      <c r="C64" s="311"/>
      <c r="D64" s="301"/>
      <c r="E64" s="301"/>
      <c r="F64" s="301"/>
      <c r="G64" s="118" t="str">
        <f>'01-Mapa de riesgo'!H64</f>
        <v>Incumplimiento de los compromisos definidos en las alianzas estratégicas</v>
      </c>
      <c r="H64" s="301"/>
      <c r="I64" s="368"/>
      <c r="J64" s="280">
        <f>'01-Mapa de riesgo'!Z64:Z66</f>
        <v>0</v>
      </c>
      <c r="K64" s="301"/>
      <c r="L64" s="301"/>
      <c r="M64" s="426"/>
      <c r="N64" s="430"/>
      <c r="O64" s="119">
        <f>'01-Mapa de riesgo'!U64</f>
        <v>0</v>
      </c>
      <c r="P64" s="281">
        <f>'01-Mapa de riesgo'!V64</f>
        <v>0</v>
      </c>
      <c r="Q64" s="281">
        <f>'01-Mapa de riesgo'!W64</f>
        <v>0</v>
      </c>
      <c r="R64" s="422"/>
      <c r="S64" s="422"/>
      <c r="T64" s="281">
        <f>'01-Mapa de riesgo'!Z64</f>
        <v>0</v>
      </c>
      <c r="U64" s="281">
        <f>'01-Mapa de riesgo'!AA64</f>
        <v>0</v>
      </c>
      <c r="V64" s="281">
        <f>'01-Mapa de riesgo'!AC64</f>
        <v>0</v>
      </c>
      <c r="W64" s="177"/>
      <c r="X64" s="177"/>
      <c r="Y64" s="298"/>
      <c r="Z64" s="299"/>
      <c r="AA64" s="419"/>
    </row>
    <row r="65" spans="1:27" ht="192" customHeight="1" x14ac:dyDescent="0.2">
      <c r="A65" s="309">
        <v>20</v>
      </c>
      <c r="B65" s="317" t="str">
        <f>'01-Mapa de riesgo'!C65:C67</f>
        <v>INVESTIGACIÓN_INNOVACIÓN_EXTENSIÓN</v>
      </c>
      <c r="C65" s="317" t="str">
        <f>'01-Mapa de riesgo'!E65:E67</f>
        <v>VICERRECTORÍA_INVESTIGACIÓN_INNOVACIÓN_EXTENSIÓN</v>
      </c>
      <c r="D65" s="320" t="str">
        <f>'01-Mapa de riesgo'!I65:I67</f>
        <v>Estratégico</v>
      </c>
      <c r="E65" s="320" t="str">
        <f>'01-Mapa de riesgo'!J65:J67</f>
        <v xml:space="preserve">Grupos de Investigación sin reconocimiento por Colciencias. </v>
      </c>
      <c r="F65" s="320" t="str">
        <f>'01-Mapa de riesgo'!K65:K67</f>
        <v>Grupos de Investigación que no cumplen con los estándares mínimos para lograr el reconocimiento de Colciencias o en su defecto disminuyan su categoría.</v>
      </c>
      <c r="G65" s="118" t="str">
        <f>'01-Mapa de riesgo'!H65</f>
        <v>Cambio de normatividad por parte de Colciencias, relacionada al modelo de medición</v>
      </c>
      <c r="H65" s="320" t="str">
        <f>'01-Mapa de riesgo'!L65:L67</f>
        <v xml:space="preserve">Pérdida de Acreditación Institucional y registros calificados. 
Incumplimiento de los indicadores institucionales. 
Disminución en la imagen y reconocimiento como universidad investigativa. 
</v>
      </c>
      <c r="I65" s="353" t="str">
        <f>'01-Mapa de riesgo'!Y65:Y67</f>
        <v>MODERADO</v>
      </c>
      <c r="J65" s="280" t="str">
        <f>'01-Mapa de riesgo'!Z65:Z67</f>
        <v>REDUCIR</v>
      </c>
      <c r="K65" s="301" t="s">
        <v>623</v>
      </c>
      <c r="L65" s="320" t="str">
        <f>'01-Mapa de riesgo'!AD65:AD67</f>
        <v>% de  Grupos No Reconocidos por Colciencias: No de Grupos de Investigación No  Reconocidos Por Colciencias/No Total de Grupos Avalados</v>
      </c>
      <c r="M65" s="425">
        <f>84/134</f>
        <v>0.62686567164179108</v>
      </c>
      <c r="N65" s="429" t="s">
        <v>953</v>
      </c>
      <c r="O65" s="119" t="str">
        <f>'01-Mapa de riesgo'!U65</f>
        <v>Convocatorias periódicas para la financiación de proyectos de Grupos de Investigación y productos (Libros, artículos)</v>
      </c>
      <c r="P65" s="281" t="str">
        <f>'01-Mapa de riesgo'!V65</f>
        <v>Anual</v>
      </c>
      <c r="Q65" s="281" t="str">
        <f>'01-Mapa de riesgo'!W65</f>
        <v>Direccion</v>
      </c>
      <c r="R65" s="418" t="s">
        <v>954</v>
      </c>
      <c r="S65" s="418"/>
      <c r="T65" s="281" t="str">
        <f>'01-Mapa de riesgo'!Z65</f>
        <v>REDUCIR</v>
      </c>
      <c r="U65" s="281" t="str">
        <f>'01-Mapa de riesgo'!AA65</f>
        <v xml:space="preserve">Se diseñaron procedimientos claros para el seguimiento y control a los grupos de investigación, con el fin de  garantizar su reconocimiento y mejorar en las categorías. </v>
      </c>
      <c r="V65" s="281">
        <f>'01-Mapa de riesgo'!AC65</f>
        <v>0</v>
      </c>
      <c r="W65" s="225" t="s">
        <v>433</v>
      </c>
      <c r="X65" s="283" t="s">
        <v>957</v>
      </c>
      <c r="Y65" s="298" t="s">
        <v>437</v>
      </c>
      <c r="Z65" s="299"/>
      <c r="AA65" s="419" t="s">
        <v>894</v>
      </c>
    </row>
    <row r="66" spans="1:27" ht="117.75" customHeight="1" x14ac:dyDescent="0.2">
      <c r="A66" s="310"/>
      <c r="B66" s="311"/>
      <c r="C66" s="311"/>
      <c r="D66" s="301"/>
      <c r="E66" s="301"/>
      <c r="F66" s="301"/>
      <c r="G66" s="118" t="str">
        <f>'01-Mapa de riesgo'!H66</f>
        <v xml:space="preserve">Falta de financiación externa o interna para el fortalecimiento de los Grupos de Investigación. </v>
      </c>
      <c r="H66" s="301"/>
      <c r="I66" s="368"/>
      <c r="J66" s="280" t="str">
        <f>'01-Mapa de riesgo'!Z66:Z68</f>
        <v>REDUCIR</v>
      </c>
      <c r="K66" s="301"/>
      <c r="L66" s="301"/>
      <c r="M66" s="426"/>
      <c r="N66" s="430"/>
      <c r="O66" s="119" t="str">
        <f>'01-Mapa de riesgo'!U66</f>
        <v>Programa de Formación para los investigadores (Formulación de Proyectos, Redacción de Artículos, Cvlac, Gruplac)</v>
      </c>
      <c r="P66" s="281" t="str">
        <f>'01-Mapa de riesgo'!V66</f>
        <v>Mensual</v>
      </c>
      <c r="Q66" s="281" t="str">
        <f>'01-Mapa de riesgo'!W66</f>
        <v>Correctivo</v>
      </c>
      <c r="R66" s="418" t="s">
        <v>955</v>
      </c>
      <c r="S66" s="418"/>
      <c r="T66" s="281" t="str">
        <f>'01-Mapa de riesgo'!Z66</f>
        <v>REDUCIR</v>
      </c>
      <c r="U66" s="281" t="str">
        <f>'01-Mapa de riesgo'!AA66</f>
        <v xml:space="preserve">Fortalecer la investigación en la  Universidad Tecnológica de Pereira a través de reglamentación y lineamientos claros, convocatorias, formación, etc </v>
      </c>
      <c r="V66" s="281">
        <f>'01-Mapa de riesgo'!AC66</f>
        <v>0</v>
      </c>
      <c r="W66" s="225" t="s">
        <v>433</v>
      </c>
      <c r="X66" s="283" t="s">
        <v>958</v>
      </c>
      <c r="Y66" s="298" t="s">
        <v>437</v>
      </c>
      <c r="Z66" s="299"/>
      <c r="AA66" s="419"/>
    </row>
    <row r="67" spans="1:27" ht="91.5" customHeight="1" x14ac:dyDescent="0.2">
      <c r="A67" s="310"/>
      <c r="B67" s="311"/>
      <c r="C67" s="311"/>
      <c r="D67" s="301"/>
      <c r="E67" s="301"/>
      <c r="F67" s="301"/>
      <c r="G67" s="118" t="str">
        <f>'01-Mapa de riesgo'!H67</f>
        <v xml:space="preserve">Desactualización de procedimientos y reglamentación interna relacionada a los Grupos de Investigación. </v>
      </c>
      <c r="H67" s="301"/>
      <c r="I67" s="368"/>
      <c r="J67" s="280" t="str">
        <f>'01-Mapa de riesgo'!Z67:Z69</f>
        <v>REDUCIR</v>
      </c>
      <c r="K67" s="301"/>
      <c r="L67" s="301"/>
      <c r="M67" s="426"/>
      <c r="N67" s="430"/>
      <c r="O67" s="119" t="str">
        <f>'01-Mapa de riesgo'!U67</f>
        <v xml:space="preserve">Acuerdo de Investigaciones y Resolución Reglamentaria. </v>
      </c>
      <c r="P67" s="281" t="str">
        <f>'01-Mapa de riesgo'!V67</f>
        <v>Mensual</v>
      </c>
      <c r="Q67" s="281" t="str">
        <f>'01-Mapa de riesgo'!W67</f>
        <v>Correctivo</v>
      </c>
      <c r="R67" s="418" t="s">
        <v>956</v>
      </c>
      <c r="S67" s="418"/>
      <c r="T67" s="281" t="str">
        <f>'01-Mapa de riesgo'!Z67</f>
        <v>REDUCIR</v>
      </c>
      <c r="U67" s="281" t="str">
        <f>'01-Mapa de riesgo'!AA67</f>
        <v>Actualización permanente de los lineamientos en lo relacionado a la investigación en la Universidad Tecnológica de Pereira</v>
      </c>
      <c r="V67" s="281">
        <f>'01-Mapa de riesgo'!AC67</f>
        <v>0</v>
      </c>
      <c r="W67" s="225" t="s">
        <v>433</v>
      </c>
      <c r="X67" s="283" t="s">
        <v>959</v>
      </c>
      <c r="Y67" s="298" t="s">
        <v>437</v>
      </c>
      <c r="Z67" s="299"/>
      <c r="AA67" s="419"/>
    </row>
    <row r="68" spans="1:27" ht="116.25" customHeight="1" x14ac:dyDescent="0.2">
      <c r="A68" s="343">
        <v>21</v>
      </c>
      <c r="B68" s="317" t="str">
        <f>'01-Mapa de riesgo'!C68:C70</f>
        <v>INVESTIGACIÓN_INNOVACIÓN_EXTENSIÓN</v>
      </c>
      <c r="C68" s="317" t="str">
        <f>'01-Mapa de riesgo'!E68:E70</f>
        <v>VICERRECTORÍA_INVESTIGACIÓN_INNOVACIÓN_EXTENSIÓN</v>
      </c>
      <c r="D68" s="320" t="str">
        <f>'01-Mapa de riesgo'!I68:I70</f>
        <v>Estratégico</v>
      </c>
      <c r="E68" s="320" t="str">
        <f>'01-Mapa de riesgo'!J68:J70</f>
        <v xml:space="preserve">Disminución de proyectos de extensión en la Universidad Tecnológica de Pereira. </v>
      </c>
      <c r="F68" s="320" t="str">
        <f>'01-Mapa de riesgo'!K68:K70</f>
        <v xml:space="preserve">Baja demanda de servicios de extensión en el sector externo a la Universidad Tecnológica de Pereira. </v>
      </c>
      <c r="G68" s="118" t="str">
        <f>'01-Mapa de riesgo'!H68</f>
        <v>Mala imagen de los servicios ofertados por la institución.</v>
      </c>
      <c r="H68" s="320" t="str">
        <f>'01-Mapa de riesgo'!L68:L70</f>
        <v xml:space="preserve">Desfinanciación de la Institución por falta de recursos internos. 
Bajo posicionamiento de la institución a nivel local, regional, nacional e internacional. 
Incumplimiento en los indicadores. </v>
      </c>
      <c r="I68" s="353" t="str">
        <f>'01-Mapa de riesgo'!Y68:Y70</f>
        <v>MODERADO</v>
      </c>
      <c r="J68" s="280" t="str">
        <f>'01-Mapa de riesgo'!Z68:Z70</f>
        <v>REDUCIR</v>
      </c>
      <c r="K68" s="301" t="s">
        <v>623</v>
      </c>
      <c r="L68" s="320" t="str">
        <f>'01-Mapa de riesgo'!AD68:AD70</f>
        <v>Índice de variación de actividades de extensión: No de Actividades de Extensión por modalidades año 2019 / No de Actividades de Extensión por modalidades año 2018</v>
      </c>
      <c r="M68" s="423">
        <f>(3117-810)/810</f>
        <v>2.8481481481481481</v>
      </c>
      <c r="N68" s="430" t="s">
        <v>995</v>
      </c>
      <c r="O68" s="119" t="str">
        <f>'01-Mapa de riesgo'!U68</f>
        <v>Acuerdo de Extensión y reglamentación</v>
      </c>
      <c r="P68" s="281" t="str">
        <f>'01-Mapa de riesgo'!V68</f>
        <v>Mensual</v>
      </c>
      <c r="Q68" s="281" t="str">
        <f>'01-Mapa de riesgo'!W68</f>
        <v>Correctivo</v>
      </c>
      <c r="R68" s="418" t="s">
        <v>996</v>
      </c>
      <c r="S68" s="418"/>
      <c r="T68" s="281" t="str">
        <f>'01-Mapa de riesgo'!Z68</f>
        <v>REDUCIR</v>
      </c>
      <c r="U68" s="281" t="str">
        <f>'01-Mapa de riesgo'!AA68</f>
        <v xml:space="preserve">Se encuentra en diseño la actualización de la normatividad de extensión. </v>
      </c>
      <c r="V68" s="281">
        <f>'01-Mapa de riesgo'!AC68</f>
        <v>0</v>
      </c>
      <c r="W68" s="225" t="s">
        <v>433</v>
      </c>
      <c r="X68" s="291" t="s">
        <v>998</v>
      </c>
      <c r="Y68" s="298" t="s">
        <v>437</v>
      </c>
      <c r="Z68" s="299"/>
      <c r="AA68" s="419" t="s">
        <v>894</v>
      </c>
    </row>
    <row r="69" spans="1:27" ht="88.5" customHeight="1" x14ac:dyDescent="0.2">
      <c r="A69" s="344"/>
      <c r="B69" s="311"/>
      <c r="C69" s="311"/>
      <c r="D69" s="301"/>
      <c r="E69" s="301"/>
      <c r="F69" s="301"/>
      <c r="G69" s="118" t="str">
        <f>'01-Mapa de riesgo'!H69</f>
        <v xml:space="preserve">Falta de reglamentación y lineamientos claros en temas de extensión universitaria. </v>
      </c>
      <c r="H69" s="301"/>
      <c r="I69" s="368"/>
      <c r="J69" s="280" t="str">
        <f>'01-Mapa de riesgo'!Z69:Z71</f>
        <v>REDUCIR</v>
      </c>
      <c r="K69" s="301"/>
      <c r="L69" s="301"/>
      <c r="M69" s="424"/>
      <c r="N69" s="430"/>
      <c r="O69" s="119" t="str">
        <f>'01-Mapa de riesgo'!U69</f>
        <v xml:space="preserve">Seguimiento y control a las actividades de extensión. </v>
      </c>
      <c r="P69" s="281" t="str">
        <f>'01-Mapa de riesgo'!V69</f>
        <v>Mensual</v>
      </c>
      <c r="Q69" s="281" t="str">
        <f>'01-Mapa de riesgo'!W69</f>
        <v>Preventivo</v>
      </c>
      <c r="R69" s="418" t="s">
        <v>997</v>
      </c>
      <c r="S69" s="418"/>
      <c r="T69" s="281" t="str">
        <f>'01-Mapa de riesgo'!Z69</f>
        <v>REDUCIR</v>
      </c>
      <c r="U69" s="281" t="str">
        <f>'01-Mapa de riesgo'!AA69</f>
        <v xml:space="preserve">Se encuentra en diseño el nuevo software de extensión. </v>
      </c>
      <c r="V69" s="281">
        <f>'01-Mapa de riesgo'!AC69</f>
        <v>0</v>
      </c>
      <c r="W69" s="225" t="s">
        <v>433</v>
      </c>
      <c r="X69" s="291" t="s">
        <v>999</v>
      </c>
      <c r="Y69" s="298" t="s">
        <v>437</v>
      </c>
      <c r="Z69" s="299"/>
      <c r="AA69" s="419"/>
    </row>
    <row r="70" spans="1:27" ht="134.25" customHeight="1" x14ac:dyDescent="0.2">
      <c r="A70" s="344"/>
      <c r="B70" s="311"/>
      <c r="C70" s="311"/>
      <c r="D70" s="301"/>
      <c r="E70" s="301"/>
      <c r="F70" s="301"/>
      <c r="G70" s="118">
        <f>'01-Mapa de riesgo'!H70</f>
        <v>0</v>
      </c>
      <c r="H70" s="301"/>
      <c r="I70" s="368"/>
      <c r="J70" s="280">
        <f>'01-Mapa de riesgo'!Z70:Z72</f>
        <v>0</v>
      </c>
      <c r="K70" s="301"/>
      <c r="L70" s="301"/>
      <c r="M70" s="424"/>
      <c r="N70" s="430"/>
      <c r="O70" s="119">
        <f>'01-Mapa de riesgo'!U70</f>
        <v>0</v>
      </c>
      <c r="P70" s="281">
        <f>'01-Mapa de riesgo'!V70</f>
        <v>0</v>
      </c>
      <c r="Q70" s="281">
        <f>'01-Mapa de riesgo'!W70</f>
        <v>0</v>
      </c>
      <c r="R70" s="422"/>
      <c r="S70" s="422"/>
      <c r="T70" s="281">
        <f>'01-Mapa de riesgo'!Z70</f>
        <v>0</v>
      </c>
      <c r="U70" s="281">
        <f>'01-Mapa de riesgo'!AA70</f>
        <v>0</v>
      </c>
      <c r="V70" s="281">
        <f>'01-Mapa de riesgo'!AC70</f>
        <v>0</v>
      </c>
      <c r="W70" s="225"/>
      <c r="X70" s="225"/>
      <c r="Y70" s="298"/>
      <c r="Z70" s="299"/>
      <c r="AA70" s="419"/>
    </row>
    <row r="71" spans="1:27" ht="300.75" customHeight="1" x14ac:dyDescent="0.2">
      <c r="A71" s="309">
        <v>22</v>
      </c>
      <c r="B71" s="317" t="str">
        <f>'01-Mapa de riesgo'!C71:C73</f>
        <v>INTERNACIONALIZACIÓN</v>
      </c>
      <c r="C71" s="317" t="str">
        <f>'01-Mapa de riesgo'!E71:E73</f>
        <v>RELACIONES_INTERNACIONALES</v>
      </c>
      <c r="D71" s="320" t="str">
        <f>'01-Mapa de riesgo'!I71:I73</f>
        <v xml:space="preserve"> Imagen</v>
      </c>
      <c r="E71" s="320" t="str">
        <f>'01-Mapa de riesgo'!J71:J73</f>
        <v>Pérdida de posicionamiento de la UTP por no articularse con instituciones / socios académicos / redes internacionales.</v>
      </c>
      <c r="F71" s="320" t="str">
        <f>'01-Mapa de riesgo'!K71:K73</f>
        <v xml:space="preserve">El posicionamiento al nivel internacional de la UTP se puede ver afectado si no existe una polÍtica de internacionalización que permita fortalecer el relacionamiento y la generación de estrategias para que la comunidad universitaria se pueda articular con el mundo globalizado actual.  </v>
      </c>
      <c r="G71" s="118" t="str">
        <f>'01-Mapa de riesgo'!H71</f>
        <v>Ausencia de planes de acción explícitos e intencionales para la  internacionalización.</v>
      </c>
      <c r="H71" s="320" t="str">
        <f>'01-Mapa de riesgo'!L71:L73</f>
        <v xml:space="preserve">• Comunidad Universitaria que no puede acceder a oportunidades académicas y/o de investigación en el exterior. 
• Disminución de posibilidades de acceso a recursos externos.
• Falta de visibilidad internacional
• Dificultad para obtener acreditación Internacional.
</v>
      </c>
      <c r="I71" s="353" t="str">
        <f>'01-Mapa de riesgo'!Y71:Y73</f>
        <v>MODERADO</v>
      </c>
      <c r="J71" s="280" t="str">
        <f>'01-Mapa de riesgo'!Z71:Z73</f>
        <v>REDUCIR</v>
      </c>
      <c r="K71" s="301" t="s">
        <v>623</v>
      </c>
      <c r="L71" s="320" t="str">
        <f>'01-Mapa de riesgo'!AD71:AD73</f>
        <v xml:space="preserve">% Internacionalización de la UTP (indicador de propósito del  PDI): 
Unidad de medida:  Porcentaje 
Fórmula: (Indicador de Componente Nivel de Internacionalización x 70%)+ (Indicador de Componente de Gestio ́n de Informacio ́n x 30%). 
</v>
      </c>
      <c r="M71" s="425">
        <v>0.69</v>
      </c>
      <c r="N71" s="429" t="s">
        <v>960</v>
      </c>
      <c r="O71" s="119" t="str">
        <f>'01-Mapa de riesgo'!U71</f>
        <v>Indicadores plan de desarrollo</v>
      </c>
      <c r="P71" s="281" t="str">
        <f>'01-Mapa de riesgo'!V71</f>
        <v>Anual</v>
      </c>
      <c r="Q71" s="281" t="str">
        <f>'01-Mapa de riesgo'!W71</f>
        <v>Detectivo</v>
      </c>
      <c r="R71" s="418" t="s">
        <v>961</v>
      </c>
      <c r="S71" s="418"/>
      <c r="T71" s="281" t="str">
        <f>'01-Mapa de riesgo'!Z71</f>
        <v>REDUCIR</v>
      </c>
      <c r="U71" s="281" t="str">
        <f>'01-Mapa de riesgo'!AA71</f>
        <v>Formulación de estrategias para el fortalecimiento de las competencias en lengua extranjera para estudiantes, docentes y administrativos.</v>
      </c>
      <c r="V71" s="281">
        <f>'01-Mapa de riesgo'!AC71</f>
        <v>0</v>
      </c>
      <c r="W71" s="225" t="s">
        <v>433</v>
      </c>
      <c r="X71" s="283" t="s">
        <v>964</v>
      </c>
      <c r="Y71" s="298" t="s">
        <v>437</v>
      </c>
      <c r="Z71" s="299"/>
      <c r="AA71" s="419" t="s">
        <v>894</v>
      </c>
    </row>
    <row r="72" spans="1:27" ht="146.25" customHeight="1" x14ac:dyDescent="0.2">
      <c r="A72" s="310"/>
      <c r="B72" s="311"/>
      <c r="C72" s="311"/>
      <c r="D72" s="301"/>
      <c r="E72" s="301"/>
      <c r="F72" s="301"/>
      <c r="G72" s="118" t="str">
        <f>'01-Mapa de riesgo'!H72</f>
        <v>Recursos Financieros limitados.</v>
      </c>
      <c r="H72" s="301"/>
      <c r="I72" s="368"/>
      <c r="J72" s="280" t="str">
        <f>'01-Mapa de riesgo'!Z72:Z74</f>
        <v>REDUCIR</v>
      </c>
      <c r="K72" s="301"/>
      <c r="L72" s="301"/>
      <c r="M72" s="426"/>
      <c r="N72" s="430"/>
      <c r="O72" s="119" t="str">
        <f>'01-Mapa de riesgo'!U72</f>
        <v>Aplicación de los Acuerdos del Consejo Superior en temas relacionados con Bilingüismo y Movilidad Académica Internacional.</v>
      </c>
      <c r="P72" s="281" t="str">
        <f>'01-Mapa de riesgo'!V72</f>
        <v>Otra</v>
      </c>
      <c r="Q72" s="281" t="str">
        <f>'01-Mapa de riesgo'!W72</f>
        <v>Direccion</v>
      </c>
      <c r="R72" s="418" t="s">
        <v>962</v>
      </c>
      <c r="S72" s="418"/>
      <c r="T72" s="281" t="str">
        <f>'01-Mapa de riesgo'!Z72</f>
        <v>REDUCIR</v>
      </c>
      <c r="U72" s="281" t="str">
        <f>'01-Mapa de riesgo'!AA72</f>
        <v>Elaborar planes de acción encaminados a fortalecer procesos de internacionaliozación de los programas.</v>
      </c>
      <c r="V72" s="281">
        <f>'01-Mapa de riesgo'!AC72</f>
        <v>0</v>
      </c>
      <c r="W72" s="225" t="s">
        <v>433</v>
      </c>
      <c r="X72" s="283" t="s">
        <v>965</v>
      </c>
      <c r="Y72" s="298" t="s">
        <v>437</v>
      </c>
      <c r="Z72" s="299"/>
      <c r="AA72" s="419"/>
    </row>
    <row r="73" spans="1:27" ht="113.25" customHeight="1" x14ac:dyDescent="0.2">
      <c r="A73" s="310"/>
      <c r="B73" s="311"/>
      <c r="C73" s="311"/>
      <c r="D73" s="301"/>
      <c r="E73" s="301"/>
      <c r="F73" s="301"/>
      <c r="G73" s="118">
        <f>'01-Mapa de riesgo'!H73</f>
        <v>0</v>
      </c>
      <c r="H73" s="301"/>
      <c r="I73" s="368"/>
      <c r="J73" s="280">
        <f>'01-Mapa de riesgo'!Z73:Z75</f>
        <v>0</v>
      </c>
      <c r="K73" s="301"/>
      <c r="L73" s="301"/>
      <c r="M73" s="426"/>
      <c r="N73" s="430"/>
      <c r="O73" s="119" t="str">
        <f>'01-Mapa de riesgo'!U73</f>
        <v>Aplicación del Proyecto Educativo Institucional</v>
      </c>
      <c r="P73" s="281" t="str">
        <f>'01-Mapa de riesgo'!V73</f>
        <v>Anual</v>
      </c>
      <c r="Q73" s="281" t="str">
        <f>'01-Mapa de riesgo'!W73</f>
        <v>Direccion</v>
      </c>
      <c r="R73" s="418" t="s">
        <v>963</v>
      </c>
      <c r="S73" s="418"/>
      <c r="T73" s="281">
        <f>'01-Mapa de riesgo'!Z73</f>
        <v>0</v>
      </c>
      <c r="U73" s="281">
        <f>'01-Mapa de riesgo'!AA73</f>
        <v>0</v>
      </c>
      <c r="V73" s="281">
        <f>'01-Mapa de riesgo'!AC73</f>
        <v>0</v>
      </c>
      <c r="W73" s="225"/>
      <c r="X73" s="256"/>
      <c r="Y73" s="298"/>
      <c r="Z73" s="299"/>
      <c r="AA73" s="419"/>
    </row>
    <row r="74" spans="1:27" ht="104.25" customHeight="1" x14ac:dyDescent="0.2">
      <c r="A74" s="309">
        <v>23</v>
      </c>
      <c r="B74" s="317" t="str">
        <f>'01-Mapa de riesgo'!C74:C76</f>
        <v>IMPACTO_REGIONAL</v>
      </c>
      <c r="C74" s="317" t="str">
        <f>'01-Mapa de riesgo'!E74:E76</f>
        <v>IMPACTO_REGIONAL_</v>
      </c>
      <c r="D74" s="320" t="str">
        <f>'01-Mapa de riesgo'!I74:I76</f>
        <v>Información</v>
      </c>
      <c r="E74" s="320" t="str">
        <f>'01-Mapa de riesgo'!J74:J76</f>
        <v>Los proyectos existentes no generen transferencia de conocimiento a la región</v>
      </c>
      <c r="F74" s="320" t="str">
        <f>'01-Mapa de riesgo'!K74:K76</f>
        <v>Que los proyectos que conforman el Objetivo de Impacto Regional no generen transferencia de conocimiento a la región</v>
      </c>
      <c r="G74" s="118" t="str">
        <f>'01-Mapa de riesgo'!H74</f>
        <v>Ausencia de liderazgo y conocimiento frente a la dinámica institucional y regional</v>
      </c>
      <c r="H74" s="320" t="str">
        <f>'01-Mapa de riesgo'!L74:L76</f>
        <v xml:space="preserve">Pérdida de credibilidad; Disminución de recursos; No cumplimiento de las metas del Objetivo; Disminución en el visibilidad nacional 
No Acreditación Institucional por falta de alineación del contexto </v>
      </c>
      <c r="I74" s="353" t="str">
        <f>'01-Mapa de riesgo'!Y74:Y76</f>
        <v>MODERADO</v>
      </c>
      <c r="J74" s="280" t="str">
        <f>'01-Mapa de riesgo'!Z74:Z76</f>
        <v>REDUCIR</v>
      </c>
      <c r="K74" s="301" t="s">
        <v>623</v>
      </c>
      <c r="L74" s="320" t="str">
        <f>'01-Mapa de riesgo'!AD74:AD76</f>
        <v>Indicador del PDI: Desempeño institucional en alcanzar el Impacto Regional</v>
      </c>
      <c r="M74" s="427">
        <v>42.04</v>
      </c>
      <c r="N74" s="429" t="s">
        <v>966</v>
      </c>
      <c r="O74" s="119" t="str">
        <f>'01-Mapa de riesgo'!U74</f>
        <v xml:space="preserve">Proyectos Impacto Regional del PDI  y seguimiento </v>
      </c>
      <c r="P74" s="281" t="str">
        <f>'01-Mapa de riesgo'!V74</f>
        <v>Mensual</v>
      </c>
      <c r="Q74" s="281" t="str">
        <f>'01-Mapa de riesgo'!W74</f>
        <v>Preventivo</v>
      </c>
      <c r="R74" s="418" t="s">
        <v>967</v>
      </c>
      <c r="S74" s="418"/>
      <c r="T74" s="281" t="str">
        <f>'01-Mapa de riesgo'!Z74</f>
        <v>REDUCIR</v>
      </c>
      <c r="U74" s="281" t="str">
        <f>'01-Mapa de riesgo'!AA74</f>
        <v>Realización de actividades para transferencia de conocimiento al sector productivo</v>
      </c>
      <c r="V74" s="281">
        <f>'01-Mapa de riesgo'!AC74</f>
        <v>0</v>
      </c>
      <c r="W74" s="298" t="s">
        <v>433</v>
      </c>
      <c r="X74" s="283" t="s">
        <v>968</v>
      </c>
      <c r="Y74" s="298" t="s">
        <v>437</v>
      </c>
      <c r="Z74" s="299"/>
      <c r="AA74" s="419" t="s">
        <v>879</v>
      </c>
    </row>
    <row r="75" spans="1:27" ht="75" customHeight="1" x14ac:dyDescent="0.2">
      <c r="A75" s="310"/>
      <c r="B75" s="311"/>
      <c r="C75" s="311"/>
      <c r="D75" s="301"/>
      <c r="E75" s="301"/>
      <c r="F75" s="301"/>
      <c r="G75" s="118" t="str">
        <f>'01-Mapa de riesgo'!H75</f>
        <v>Baja sinergia entre los actores interinstitucionales que permitan generar una dinámica adecuada para el proceso.</v>
      </c>
      <c r="H75" s="301"/>
      <c r="I75" s="368"/>
      <c r="J75" s="280" t="str">
        <f>'01-Mapa de riesgo'!Z75:Z77</f>
        <v>REDUCIR</v>
      </c>
      <c r="K75" s="301"/>
      <c r="L75" s="301"/>
      <c r="M75" s="426"/>
      <c r="N75" s="430"/>
      <c r="O75" s="119" t="str">
        <f>'01-Mapa de riesgo'!U75</f>
        <v>Reporte indicadores estratégicos de impacto regional</v>
      </c>
      <c r="P75" s="281" t="str">
        <f>'01-Mapa de riesgo'!V75</f>
        <v>Trimestral</v>
      </c>
      <c r="Q75" s="281" t="str">
        <f>'01-Mapa de riesgo'!W75</f>
        <v>Preventivo</v>
      </c>
      <c r="R75" s="418" t="s">
        <v>967</v>
      </c>
      <c r="S75" s="418"/>
      <c r="T75" s="281" t="str">
        <f>'01-Mapa de riesgo'!Z75</f>
        <v>REDUCIR</v>
      </c>
      <c r="U75" s="281" t="str">
        <f>'01-Mapa de riesgo'!AA75</f>
        <v>Reuniones periódicas</v>
      </c>
      <c r="V75" s="281">
        <f>'01-Mapa de riesgo'!AC75</f>
        <v>0</v>
      </c>
      <c r="W75" s="298" t="s">
        <v>433</v>
      </c>
      <c r="X75" s="283" t="s">
        <v>968</v>
      </c>
      <c r="Y75" s="298" t="s">
        <v>437</v>
      </c>
      <c r="Z75" s="299"/>
      <c r="AA75" s="419"/>
    </row>
    <row r="76" spans="1:27" ht="75" customHeight="1" x14ac:dyDescent="0.2">
      <c r="A76" s="310"/>
      <c r="B76" s="311"/>
      <c r="C76" s="311"/>
      <c r="D76" s="301"/>
      <c r="E76" s="301"/>
      <c r="F76" s="301"/>
      <c r="G76" s="118">
        <f>'01-Mapa de riesgo'!H76</f>
        <v>0</v>
      </c>
      <c r="H76" s="301"/>
      <c r="I76" s="368"/>
      <c r="J76" s="280">
        <f>'01-Mapa de riesgo'!Z76:Z78</f>
        <v>0</v>
      </c>
      <c r="K76" s="301"/>
      <c r="L76" s="301"/>
      <c r="M76" s="426"/>
      <c r="N76" s="430"/>
      <c r="O76" s="119" t="str">
        <f>'01-Mapa de riesgo'!U76</f>
        <v>Convenios o acuerdos firmados para el trabajo interinstitucional en temas asociados a Universidad Empresa Estado</v>
      </c>
      <c r="P76" s="281" t="str">
        <f>'01-Mapa de riesgo'!V76</f>
        <v>Trimestral</v>
      </c>
      <c r="Q76" s="281" t="str">
        <f>'01-Mapa de riesgo'!W76</f>
        <v>Preventivo</v>
      </c>
      <c r="R76" s="418" t="s">
        <v>967</v>
      </c>
      <c r="S76" s="418"/>
      <c r="T76" s="281">
        <f>'01-Mapa de riesgo'!Z76</f>
        <v>0</v>
      </c>
      <c r="U76" s="281">
        <f>'01-Mapa de riesgo'!AA76</f>
        <v>0</v>
      </c>
      <c r="V76" s="281">
        <f>'01-Mapa de riesgo'!AC76</f>
        <v>0</v>
      </c>
      <c r="W76" s="298"/>
      <c r="X76" s="225"/>
      <c r="Y76" s="298"/>
      <c r="Z76" s="299"/>
      <c r="AA76" s="419"/>
    </row>
    <row r="77" spans="1:27" ht="99" customHeight="1" x14ac:dyDescent="0.2">
      <c r="A77" s="309">
        <v>24</v>
      </c>
      <c r="B77" s="317" t="str">
        <f>'01-Mapa de riesgo'!C77:C79</f>
        <v>DESARROLLO_INSTITUCIONAL_</v>
      </c>
      <c r="C77" s="317" t="str">
        <f>'01-Mapa de riesgo'!E77:E79</f>
        <v>VICERRECTORIA ADMINISTRATIVA Y FINANCIERA</v>
      </c>
      <c r="D77" s="320" t="str">
        <f>'01-Mapa de riesgo'!I77:I79</f>
        <v>Financiero</v>
      </c>
      <c r="E77" s="320" t="str">
        <f>'01-Mapa de riesgo'!J77:J79</f>
        <v>Desfinanciación del presupuesto de gastos de cada vigencia de la Universidad por su estructura de Financiación Ley 30 y por la expedición de normas de entes internos y externos.</v>
      </c>
      <c r="F77" s="320" t="str">
        <f>'01-Mapa de riesgo'!K77:K79</f>
        <v>El Gobierno, Congreso, Consejos Superior y académico, expiden normas que impactan directamente al presupuesto de gastos de la Universidad</v>
      </c>
      <c r="G77" s="118" t="str">
        <f>'01-Mapa de riesgo'!H77</f>
        <v>Incremento del presupuesto de ingresos (recursos de la nación) de acuerdo al incremento del IPC, sin tener en cuenta los decretos y leyes que afectan los gastos por encima de este incremento.</v>
      </c>
      <c r="H77" s="320" t="str">
        <f>'01-Mapa de riesgo'!L77:L79</f>
        <v xml:space="preserve">Reducción del presupuesto de la Universidad 
</v>
      </c>
      <c r="I77" s="353" t="str">
        <f>'01-Mapa de riesgo'!Y77:Y79</f>
        <v>MODERADO</v>
      </c>
      <c r="J77" s="280" t="str">
        <f>'01-Mapa de riesgo'!Z77:Z79</f>
        <v>REDUCIR</v>
      </c>
      <c r="K77" s="301" t="s">
        <v>623</v>
      </c>
      <c r="L77" s="320" t="str">
        <f>'01-Mapa de riesgo'!AD77:AD79</f>
        <v>% de cubrimiento del presupuesto con recursos de la nación para gasto de funcionamiento</v>
      </c>
      <c r="M77" s="428">
        <v>0.56488651563099379</v>
      </c>
      <c r="N77" s="431" t="s">
        <v>969</v>
      </c>
      <c r="O77" s="119" t="str">
        <f>'01-Mapa de riesgo'!U77</f>
        <v>Monitoreo al comportamiento de los indicadores del componente de desarrollo financiero.</v>
      </c>
      <c r="P77" s="281" t="str">
        <f>'01-Mapa de riesgo'!V77</f>
        <v>Trimestral</v>
      </c>
      <c r="Q77" s="281" t="str">
        <f>'01-Mapa de riesgo'!W77</f>
        <v>Preventivo</v>
      </c>
      <c r="R77" s="418" t="s">
        <v>970</v>
      </c>
      <c r="S77" s="418"/>
      <c r="T77" s="281" t="str">
        <f>'01-Mapa de riesgo'!Z77</f>
        <v>REDUCIR</v>
      </c>
      <c r="U77" s="281" t="str">
        <f>'01-Mapa de riesgo'!AA77</f>
        <v>Consecución de recursos nuevos a través de la Comisión SUE</v>
      </c>
      <c r="V77" s="281">
        <f>'01-Mapa de riesgo'!AC77</f>
        <v>0</v>
      </c>
      <c r="W77" s="298" t="s">
        <v>433</v>
      </c>
      <c r="X77" s="283" t="s">
        <v>972</v>
      </c>
      <c r="Y77" s="298" t="s">
        <v>437</v>
      </c>
      <c r="Z77" s="299"/>
      <c r="AA77" s="419" t="s">
        <v>879</v>
      </c>
    </row>
    <row r="78" spans="1:27" ht="144.75" customHeight="1" x14ac:dyDescent="0.2">
      <c r="A78" s="310"/>
      <c r="B78" s="311"/>
      <c r="C78" s="311"/>
      <c r="D78" s="301"/>
      <c r="E78" s="301"/>
      <c r="F78" s="301"/>
      <c r="G78" s="118" t="str">
        <f>'01-Mapa de riesgo'!H78</f>
        <v>Directrices administrativas no soportadas en análisis financieros.</v>
      </c>
      <c r="H78" s="301"/>
      <c r="I78" s="368"/>
      <c r="J78" s="280" t="str">
        <f>'01-Mapa de riesgo'!Z78:Z80</f>
        <v>REDUCIR</v>
      </c>
      <c r="K78" s="301"/>
      <c r="L78" s="301"/>
      <c r="M78" s="426"/>
      <c r="N78" s="430"/>
      <c r="O78" s="119" t="str">
        <f>'01-Mapa de riesgo'!U78</f>
        <v>Decisiones sobre la proyección del presupuesto.</v>
      </c>
      <c r="P78" s="281" t="str">
        <f>'01-Mapa de riesgo'!V78</f>
        <v>Anual</v>
      </c>
      <c r="Q78" s="281" t="str">
        <f>'01-Mapa de riesgo'!W78</f>
        <v>Correctivo</v>
      </c>
      <c r="R78" s="418" t="s">
        <v>971</v>
      </c>
      <c r="S78" s="418"/>
      <c r="T78" s="281" t="str">
        <f>'01-Mapa de riesgo'!Z78</f>
        <v>REDUCIR</v>
      </c>
      <c r="U78" s="281" t="str">
        <f>'01-Mapa de riesgo'!AA78</f>
        <v>Consecución de recursos nuevos a la base de inversión</v>
      </c>
      <c r="V78" s="281">
        <f>'01-Mapa de riesgo'!AC78</f>
        <v>0</v>
      </c>
      <c r="W78" s="298" t="s">
        <v>433</v>
      </c>
      <c r="X78" s="283" t="s">
        <v>972</v>
      </c>
      <c r="Y78" s="298" t="s">
        <v>437</v>
      </c>
      <c r="Z78" s="299"/>
      <c r="AA78" s="419"/>
    </row>
    <row r="79" spans="1:27" ht="75" customHeight="1" x14ac:dyDescent="0.2">
      <c r="A79" s="310"/>
      <c r="B79" s="311"/>
      <c r="C79" s="311"/>
      <c r="D79" s="301"/>
      <c r="E79" s="301"/>
      <c r="F79" s="301"/>
      <c r="G79" s="118">
        <f>'01-Mapa de riesgo'!H79</f>
        <v>0</v>
      </c>
      <c r="H79" s="301"/>
      <c r="I79" s="368"/>
      <c r="J79" s="280">
        <f>'01-Mapa de riesgo'!Z79:Z81</f>
        <v>0</v>
      </c>
      <c r="K79" s="301"/>
      <c r="L79" s="301"/>
      <c r="M79" s="426"/>
      <c r="N79" s="430"/>
      <c r="O79" s="119">
        <f>'01-Mapa de riesgo'!U79</f>
        <v>0</v>
      </c>
      <c r="P79" s="281">
        <f>'01-Mapa de riesgo'!V79</f>
        <v>0</v>
      </c>
      <c r="Q79" s="281">
        <f>'01-Mapa de riesgo'!W79</f>
        <v>0</v>
      </c>
      <c r="R79" s="418"/>
      <c r="S79" s="418"/>
      <c r="T79" s="281">
        <f>'01-Mapa de riesgo'!Z79</f>
        <v>0</v>
      </c>
      <c r="U79" s="281">
        <f>'01-Mapa de riesgo'!AA79</f>
        <v>0</v>
      </c>
      <c r="V79" s="281">
        <f>'01-Mapa de riesgo'!AC79</f>
        <v>0</v>
      </c>
      <c r="W79" s="298"/>
      <c r="X79" s="225"/>
      <c r="Y79" s="298"/>
      <c r="Z79" s="299"/>
      <c r="AA79" s="419"/>
    </row>
    <row r="80" spans="1:27" ht="165" customHeight="1" x14ac:dyDescent="0.2">
      <c r="A80" s="309">
        <v>25</v>
      </c>
      <c r="B80" s="317" t="str">
        <f>'01-Mapa de riesgo'!C80:C82</f>
        <v>DESARROLLO_INSTITUCIONAL_</v>
      </c>
      <c r="C80" s="317" t="str">
        <f>'01-Mapa de riesgo'!E80:E82</f>
        <v>VICERRECTORIA ADMINISTRATIVA Y FINANCIERA</v>
      </c>
      <c r="D80" s="320" t="str">
        <f>'01-Mapa de riesgo'!I80:I82</f>
        <v>Operacional</v>
      </c>
      <c r="E80" s="320" t="str">
        <f>'01-Mapa de riesgo'!J80:J82</f>
        <v>Incumplimiento en el alcance de los objetivos propuestos en el marco del proyecto de Modernización Administrativa.</v>
      </c>
      <c r="F80" s="320" t="str">
        <f>'01-Mapa de riesgo'!K80:K82</f>
        <v>No cumplimiento del plan de trabajo propuesto para la vigencia debido a cambios emergentes durante su desarrollo o la no toma o dilación en la toma de decisiones.</v>
      </c>
      <c r="G80" s="118" t="str">
        <f>'01-Mapa de riesgo'!H80</f>
        <v>Demora en la revisión, unificación de criterios, validación y aprobación de las propuestas planteadas para la generación de los Actos Administrativos requeridos.</v>
      </c>
      <c r="H80" s="320" t="str">
        <f>'01-Mapa de riesgo'!L80:L82</f>
        <v>Deficiencia en los procesos y en la prestación de los servicios.
Falta de claridad en el quehacer y la responsabilidad que tienen las dependencias.
Sanciones administrativas por incumplimiento a la normatividad legal.
Incumplimiento en las metas de Plan de Desarrollo Institucional</v>
      </c>
      <c r="I80" s="353" t="str">
        <f>'01-Mapa de riesgo'!Y80:Y82</f>
        <v>MODERADO</v>
      </c>
      <c r="J80" s="280" t="str">
        <f>'01-Mapa de riesgo'!Z80:Z82</f>
        <v>REDUCIR</v>
      </c>
      <c r="K80" s="301" t="s">
        <v>623</v>
      </c>
      <c r="L80" s="320" t="str">
        <f>'01-Mapa de riesgo'!AD80:AD82</f>
        <v>Cumplimiento al indicador del Plan de Desarrollo Institucional</v>
      </c>
      <c r="M80" s="428">
        <v>0.38740000000000002</v>
      </c>
      <c r="N80" s="430" t="s">
        <v>973</v>
      </c>
      <c r="O80" s="119" t="str">
        <f>'01-Mapa de riesgo'!U80</f>
        <v>Seguimiento frecuente a las revisiones y aprobaciones de los Actos Administrativos propuestos.</v>
      </c>
      <c r="P80" s="281" t="str">
        <f>'01-Mapa de riesgo'!V80</f>
        <v>Semestral</v>
      </c>
      <c r="Q80" s="281" t="str">
        <f>'01-Mapa de riesgo'!W80</f>
        <v>Preventivo</v>
      </c>
      <c r="R80" s="418" t="s">
        <v>974</v>
      </c>
      <c r="S80" s="418"/>
      <c r="T80" s="281" t="str">
        <f>'01-Mapa de riesgo'!Z80</f>
        <v>REDUCIR</v>
      </c>
      <c r="U80" s="281" t="str">
        <f>'01-Mapa de riesgo'!AA80</f>
        <v>Unificar criterios con la Secretaría General con el propósito de darle agilidad a la revisión y aprobación de los Actos Administrativos.</v>
      </c>
      <c r="V80" s="281">
        <f>'01-Mapa de riesgo'!AC80</f>
        <v>0</v>
      </c>
      <c r="W80" s="298" t="s">
        <v>433</v>
      </c>
      <c r="X80" s="283" t="s">
        <v>976</v>
      </c>
      <c r="Y80" s="298" t="s">
        <v>437</v>
      </c>
      <c r="Z80" s="299"/>
      <c r="AA80" s="419" t="s">
        <v>879</v>
      </c>
    </row>
    <row r="81" spans="1:27" ht="147.75" customHeight="1" x14ac:dyDescent="0.2">
      <c r="A81" s="310"/>
      <c r="B81" s="311"/>
      <c r="C81" s="311"/>
      <c r="D81" s="301"/>
      <c r="E81" s="301"/>
      <c r="F81" s="301"/>
      <c r="G81" s="118" t="str">
        <f>'01-Mapa de riesgo'!H81</f>
        <v>Dilación y cancelación frecuente de los espacios programados para el levantamiento, revisión y análisis de la información requerida en el marco del Proyecto de Modernización Administrativa.</v>
      </c>
      <c r="H81" s="301"/>
      <c r="I81" s="368"/>
      <c r="J81" s="280" t="str">
        <f>'01-Mapa de riesgo'!Z81:Z83</f>
        <v>REDUCIR</v>
      </c>
      <c r="K81" s="301"/>
      <c r="L81" s="301"/>
      <c r="M81" s="426"/>
      <c r="N81" s="430"/>
      <c r="O81" s="119" t="str">
        <f>'01-Mapa de riesgo'!U81</f>
        <v>Sensibilización sobre la importancia del proyecto de Modernización Administrativa</v>
      </c>
      <c r="P81" s="281" t="str">
        <f>'01-Mapa de riesgo'!V81</f>
        <v>Semestral</v>
      </c>
      <c r="Q81" s="281" t="str">
        <f>'01-Mapa de riesgo'!W81</f>
        <v>Preventivo</v>
      </c>
      <c r="R81" s="418" t="s">
        <v>975</v>
      </c>
      <c r="S81" s="418"/>
      <c r="T81" s="281" t="str">
        <f>'01-Mapa de riesgo'!Z81</f>
        <v>REDUCIR</v>
      </c>
      <c r="U81" s="281" t="str">
        <f>'01-Mapa de riesgo'!AA81</f>
        <v>Búsqueda de asesoría externa para facilitar los procesos en la toma de decisiones</v>
      </c>
      <c r="V81" s="281">
        <f>'01-Mapa de riesgo'!AC81</f>
        <v>0</v>
      </c>
      <c r="W81" s="298" t="s">
        <v>433</v>
      </c>
      <c r="X81" s="283" t="s">
        <v>977</v>
      </c>
      <c r="Y81" s="298" t="s">
        <v>437</v>
      </c>
      <c r="Z81" s="299"/>
      <c r="AA81" s="419"/>
    </row>
    <row r="82" spans="1:27" ht="75" customHeight="1" x14ac:dyDescent="0.2">
      <c r="A82" s="310"/>
      <c r="B82" s="311"/>
      <c r="C82" s="311"/>
      <c r="D82" s="301"/>
      <c r="E82" s="301"/>
      <c r="F82" s="301"/>
      <c r="G82" s="118" t="str">
        <f>'01-Mapa de riesgo'!H82</f>
        <v>Nuevas normas y reglamentaciones nacionales o actualización de las existentes, que estén directamente relacionadas con las fases del proyecto de Modernización Administrativa.</v>
      </c>
      <c r="H82" s="301"/>
      <c r="I82" s="368"/>
      <c r="J82" s="280">
        <f>'01-Mapa de riesgo'!Z82:Z84</f>
        <v>0</v>
      </c>
      <c r="K82" s="301"/>
      <c r="L82" s="301"/>
      <c r="M82" s="426"/>
      <c r="N82" s="430"/>
      <c r="O82" s="119">
        <f>'01-Mapa de riesgo'!U82</f>
        <v>0</v>
      </c>
      <c r="P82" s="281">
        <f>'01-Mapa de riesgo'!V82</f>
        <v>0</v>
      </c>
      <c r="Q82" s="281">
        <f>'01-Mapa de riesgo'!W82</f>
        <v>0</v>
      </c>
      <c r="R82" s="420"/>
      <c r="S82" s="421"/>
      <c r="T82" s="281">
        <f>'01-Mapa de riesgo'!Z82</f>
        <v>0</v>
      </c>
      <c r="U82" s="281">
        <f>'01-Mapa de riesgo'!AA82</f>
        <v>0</v>
      </c>
      <c r="V82" s="281">
        <f>'01-Mapa de riesgo'!AC82</f>
        <v>0</v>
      </c>
      <c r="W82" s="298"/>
      <c r="X82" s="225"/>
      <c r="Y82" s="298"/>
      <c r="Z82" s="299"/>
      <c r="AA82" s="419"/>
    </row>
    <row r="83" spans="1:27" ht="90" customHeight="1" x14ac:dyDescent="0.2">
      <c r="A83" s="309">
        <v>26</v>
      </c>
      <c r="B83" s="317" t="str">
        <f>'01-Mapa de riesgo'!C83:C85</f>
        <v>EXTENSIÓN_PROYECCIÓN_SOCIAL</v>
      </c>
      <c r="C83" s="317" t="str">
        <f>'01-Mapa de riesgo'!E83:E85</f>
        <v>VICERRECTORIA_ADMINISTRATIVA_FINANCIERA</v>
      </c>
      <c r="D83" s="320" t="str">
        <f>'01-Mapa de riesgo'!I83:I85</f>
        <v>Corrupción</v>
      </c>
      <c r="E83" s="320" t="str">
        <f>'01-Mapa de riesgo'!J83:J85</f>
        <v>Desarrollo de actividades de proyectos especiales que generen bonificaciones o estímulos, y que sean realizadas dentro del horario laboral.</v>
      </c>
      <c r="F83" s="320" t="str">
        <f>'01-Mapa de riesgo'!K83:K85</f>
        <v>Percibir recursos adicionales o bonificaciones por el desarrollo de actividades correspondientes a proyectos, que no se realicen en un horario diferente a la jornada laboral.</v>
      </c>
      <c r="G83" s="118" t="str">
        <f>'01-Mapa de riesgo'!H83</f>
        <v xml:space="preserve">Personal que incumple con el código de ética y buen gobierno definido por la Universidad. </v>
      </c>
      <c r="H83" s="320" t="str">
        <f>'01-Mapa de riesgo'!L83:L85</f>
        <v xml:space="preserve">Mal uso de los recursos institucionales y de los asignados para la ejecución de los proyectos.
Investigaciones y sanciones a los funcionarios por los diferentes entes de control.
</v>
      </c>
      <c r="I83" s="353" t="str">
        <f>'01-Mapa de riesgo'!Y83:Y85</f>
        <v>MODERADO</v>
      </c>
      <c r="J83" s="280" t="str">
        <f>'01-Mapa de riesgo'!Z83:Z85</f>
        <v>REDUCIR</v>
      </c>
      <c r="K83" s="301" t="s">
        <v>623</v>
      </c>
      <c r="L83" s="320" t="str">
        <f>'01-Mapa de riesgo'!AD83:AD85</f>
        <v>N° de casos reportados y/o identificados</v>
      </c>
      <c r="M83" s="427">
        <v>0</v>
      </c>
      <c r="N83" s="430" t="s">
        <v>978</v>
      </c>
      <c r="O83" s="119" t="str">
        <f>'01-Mapa de riesgo'!U83</f>
        <v>Socialización del Código de ética y buen gobierno.</v>
      </c>
      <c r="P83" s="281" t="str">
        <f>'01-Mapa de riesgo'!V83</f>
        <v>Anual</v>
      </c>
      <c r="Q83" s="281" t="str">
        <f>'01-Mapa de riesgo'!W83</f>
        <v>Preventivo</v>
      </c>
      <c r="R83" s="418" t="s">
        <v>979</v>
      </c>
      <c r="S83" s="418"/>
      <c r="T83" s="281" t="str">
        <f>'01-Mapa de riesgo'!Z83</f>
        <v>REDUCIR</v>
      </c>
      <c r="U83" s="281" t="str">
        <f>'01-Mapa de riesgo'!AA83</f>
        <v>Generar lineamientos sobre el desarrollo de actividades de proyectos, realizando su debida socialización.</v>
      </c>
      <c r="V83" s="281">
        <f>'01-Mapa de riesgo'!AC83</f>
        <v>0</v>
      </c>
      <c r="W83" s="298" t="s">
        <v>432</v>
      </c>
      <c r="X83" s="283" t="s">
        <v>981</v>
      </c>
      <c r="Y83" s="298" t="s">
        <v>436</v>
      </c>
      <c r="Z83" s="298" t="s">
        <v>983</v>
      </c>
      <c r="AA83" s="419" t="s">
        <v>879</v>
      </c>
    </row>
    <row r="84" spans="1:27" ht="103.5" customHeight="1" x14ac:dyDescent="0.2">
      <c r="A84" s="310"/>
      <c r="B84" s="311"/>
      <c r="C84" s="311"/>
      <c r="D84" s="301"/>
      <c r="E84" s="301"/>
      <c r="F84" s="301"/>
      <c r="G84" s="118" t="str">
        <f>'01-Mapa de riesgo'!H84</f>
        <v>Desconocimiento o Incumplimiento de la reglamentación vigente en la cual se determina que los estímulos o bonificaciones se perciben por actividades desarrolladas por fuera del programa rutinario de trabajo o jornada laboral.</v>
      </c>
      <c r="H84" s="301"/>
      <c r="I84" s="368"/>
      <c r="J84" s="280" t="str">
        <f>'01-Mapa de riesgo'!Z84:Z86</f>
        <v>REDUCIR</v>
      </c>
      <c r="K84" s="301"/>
      <c r="L84" s="301"/>
      <c r="M84" s="426"/>
      <c r="N84" s="430"/>
      <c r="O84" s="119" t="str">
        <f>'01-Mapa de riesgo'!U84</f>
        <v>Aplicativo de contratación que restringe la asignación de horas en proyectos especiales según los topes establecidos.</v>
      </c>
      <c r="P84" s="281" t="str">
        <f>'01-Mapa de riesgo'!V84</f>
        <v>Mensual</v>
      </c>
      <c r="Q84" s="281" t="str">
        <f>'01-Mapa de riesgo'!W84</f>
        <v>Preventivo</v>
      </c>
      <c r="R84" s="418" t="s">
        <v>980</v>
      </c>
      <c r="S84" s="418"/>
      <c r="T84" s="281" t="str">
        <f>'01-Mapa de riesgo'!Z84</f>
        <v>REDUCIR</v>
      </c>
      <c r="U84" s="281" t="str">
        <f>'01-Mapa de riesgo'!AA84</f>
        <v>Solicitar a Control Interno Auditorías periódicas a la participación de funcionarios en proyectos especiales.</v>
      </c>
      <c r="V84" s="281">
        <f>'01-Mapa de riesgo'!AC84</f>
        <v>0</v>
      </c>
      <c r="W84" s="298" t="s">
        <v>434</v>
      </c>
      <c r="X84" s="283" t="s">
        <v>982</v>
      </c>
      <c r="Y84" s="298" t="s">
        <v>438</v>
      </c>
      <c r="Z84" s="298"/>
      <c r="AA84" s="419"/>
    </row>
    <row r="85" spans="1:27" ht="75" customHeight="1" x14ac:dyDescent="0.2">
      <c r="A85" s="310"/>
      <c r="B85" s="311"/>
      <c r="C85" s="311"/>
      <c r="D85" s="301"/>
      <c r="E85" s="301"/>
      <c r="F85" s="301"/>
      <c r="G85" s="118">
        <f>'01-Mapa de riesgo'!H85</f>
        <v>0</v>
      </c>
      <c r="H85" s="301"/>
      <c r="I85" s="368"/>
      <c r="J85" s="280">
        <f>'01-Mapa de riesgo'!Z85:Z87</f>
        <v>0</v>
      </c>
      <c r="K85" s="301"/>
      <c r="L85" s="301"/>
      <c r="M85" s="426"/>
      <c r="N85" s="430"/>
      <c r="O85" s="119">
        <f>'01-Mapa de riesgo'!U85</f>
        <v>0</v>
      </c>
      <c r="P85" s="281">
        <f>'01-Mapa de riesgo'!V85</f>
        <v>0</v>
      </c>
      <c r="Q85" s="281">
        <f>'01-Mapa de riesgo'!W85</f>
        <v>0</v>
      </c>
      <c r="R85" s="422"/>
      <c r="S85" s="422"/>
      <c r="T85" s="281">
        <f>'01-Mapa de riesgo'!Z85</f>
        <v>0</v>
      </c>
      <c r="U85" s="281">
        <f>'01-Mapa de riesgo'!AA85</f>
        <v>0</v>
      </c>
      <c r="V85" s="281">
        <f>'01-Mapa de riesgo'!AC85</f>
        <v>0</v>
      </c>
      <c r="W85" s="298"/>
      <c r="X85" s="225"/>
      <c r="Y85" s="298"/>
      <c r="Z85" s="298"/>
      <c r="AA85" s="419"/>
    </row>
    <row r="86" spans="1:27" ht="105" customHeight="1" x14ac:dyDescent="0.2">
      <c r="A86" s="309">
        <v>27</v>
      </c>
      <c r="B86" s="317" t="str">
        <f>'01-Mapa de riesgo'!C86:C88</f>
        <v>DIRECCIONAMIENTO_INSTITUCIONAL</v>
      </c>
      <c r="C86" s="317" t="str">
        <f>'01-Mapa de riesgo'!E86:E88</f>
        <v>PLANEACIÓN</v>
      </c>
      <c r="D86" s="320" t="str">
        <f>'01-Mapa de riesgo'!I86:I88</f>
        <v>Corrupción</v>
      </c>
      <c r="E86" s="320" t="str">
        <f>'01-Mapa de riesgo'!J86:J88</f>
        <v>Ejecución inadecuada de proyectos (contratos, Ordenes de servicios,  resoluciones,  proyectos de operación comercial)</v>
      </c>
      <c r="F86" s="320" t="str">
        <f>'01-Mapa de riesgo'!K86:K88</f>
        <v>Incumplimiento en la  ejecución de proyectos (contratos, Ordenes de servicios, resoluciones, proyectos de operación comercial) en el desarrollo y ejecución en cada una de sus etapas</v>
      </c>
      <c r="G86" s="118" t="str">
        <f>'01-Mapa de riesgo'!H86</f>
        <v xml:space="preserve">Desconocimiento de los  procedimientos contractuales y proyectos especiales  </v>
      </c>
      <c r="H86" s="320" t="str">
        <f>'01-Mapa de riesgo'!L86:L88</f>
        <v>Hallazgos por parte de entes de control
Detrimiento patrimonial
Incumplimiento de resultados</v>
      </c>
      <c r="I86" s="353" t="str">
        <f>'01-Mapa de riesgo'!Y86:Y88</f>
        <v>MODERADO</v>
      </c>
      <c r="J86" s="280" t="str">
        <f>'01-Mapa de riesgo'!Z86:Z88</f>
        <v>REDUCIR</v>
      </c>
      <c r="K86" s="301" t="s">
        <v>623</v>
      </c>
      <c r="L86" s="320" t="str">
        <f>'01-Mapa de riesgo'!AD86:AD88</f>
        <v>Proyectos ejecutados inadecuadamente /Total proyectos ejecutados</v>
      </c>
      <c r="M86" s="425">
        <v>0</v>
      </c>
      <c r="N86" s="430" t="s">
        <v>984</v>
      </c>
      <c r="O86" s="119" t="str">
        <f>'01-Mapa de riesgo'!U86</f>
        <v xml:space="preserve">Instructivo de interventoría y supervisión institucional y manual de contratación </v>
      </c>
      <c r="P86" s="281" t="str">
        <f>'01-Mapa de riesgo'!V86</f>
        <v>Mensual</v>
      </c>
      <c r="Q86" s="281" t="str">
        <f>'01-Mapa de riesgo'!W86</f>
        <v>Preventivo</v>
      </c>
      <c r="R86" s="418" t="s">
        <v>921</v>
      </c>
      <c r="S86" s="418"/>
      <c r="T86" s="281" t="str">
        <f>'01-Mapa de riesgo'!Z86</f>
        <v>REDUCIR</v>
      </c>
      <c r="U86" s="281" t="str">
        <f>'01-Mapa de riesgo'!AA86</f>
        <v>Difusión de tips al interior de la Oficina acerca del tema contractual, de supervisión e interventoría</v>
      </c>
      <c r="V86" s="281">
        <f>'01-Mapa de riesgo'!AC86</f>
        <v>0</v>
      </c>
      <c r="W86" s="298" t="s">
        <v>433</v>
      </c>
      <c r="X86" s="283" t="s">
        <v>985</v>
      </c>
      <c r="Y86" s="298" t="s">
        <v>437</v>
      </c>
      <c r="Z86" s="298"/>
      <c r="AA86" s="419" t="s">
        <v>894</v>
      </c>
    </row>
    <row r="87" spans="1:27" ht="152.25" customHeight="1" x14ac:dyDescent="0.2">
      <c r="A87" s="310"/>
      <c r="B87" s="311"/>
      <c r="C87" s="311"/>
      <c r="D87" s="301"/>
      <c r="E87" s="301"/>
      <c r="F87" s="301"/>
      <c r="G87" s="118" t="str">
        <f>'01-Mapa de riesgo'!H87</f>
        <v>Bajo nivel de seguimiento periódico en la ejecución de proyectos (contratos, Ordenes de servicios, proyectos de operación comercial)</v>
      </c>
      <c r="H87" s="301"/>
      <c r="I87" s="368"/>
      <c r="J87" s="280">
        <f>'01-Mapa de riesgo'!Z87:Z89</f>
        <v>0</v>
      </c>
      <c r="K87" s="301"/>
      <c r="L87" s="301"/>
      <c r="M87" s="426"/>
      <c r="N87" s="430"/>
      <c r="O87" s="119" t="str">
        <f>'01-Mapa de riesgo'!U87</f>
        <v>Designación de un profesional de seguimiento y control como apoyo a la interventoría y supervisión de proyectos (verificación de productos)</v>
      </c>
      <c r="P87" s="281" t="str">
        <f>'01-Mapa de riesgo'!V87</f>
        <v>Mensual</v>
      </c>
      <c r="Q87" s="281" t="str">
        <f>'01-Mapa de riesgo'!W87</f>
        <v>Preventivo</v>
      </c>
      <c r="R87" s="418" t="s">
        <v>921</v>
      </c>
      <c r="S87" s="418"/>
      <c r="T87" s="281">
        <f>'01-Mapa de riesgo'!Z87</f>
        <v>0</v>
      </c>
      <c r="U87" s="281">
        <f>'01-Mapa de riesgo'!AA87</f>
        <v>0</v>
      </c>
      <c r="V87" s="281">
        <f>'01-Mapa de riesgo'!AC87</f>
        <v>0</v>
      </c>
      <c r="W87" s="298"/>
      <c r="X87" s="240"/>
      <c r="Y87" s="298"/>
      <c r="Z87" s="298"/>
      <c r="AA87" s="419"/>
    </row>
    <row r="88" spans="1:27" ht="97.5" customHeight="1" x14ac:dyDescent="0.2">
      <c r="A88" s="310"/>
      <c r="B88" s="311"/>
      <c r="C88" s="311"/>
      <c r="D88" s="301"/>
      <c r="E88" s="301"/>
      <c r="F88" s="301"/>
      <c r="G88" s="118" t="str">
        <f>'01-Mapa de riesgo'!H88</f>
        <v xml:space="preserve">Desarticulación de los procedimientos institucionales para el desarrollo y ejecución en cada una de sus etapas </v>
      </c>
      <c r="H88" s="301"/>
      <c r="I88" s="368"/>
      <c r="J88" s="280">
        <f>'01-Mapa de riesgo'!Z88:Z90</f>
        <v>0</v>
      </c>
      <c r="K88" s="301"/>
      <c r="L88" s="301"/>
      <c r="M88" s="426"/>
      <c r="N88" s="430"/>
      <c r="O88" s="119" t="str">
        <f>'01-Mapa de riesgo'!U88</f>
        <v>Flujograma de contratación</v>
      </c>
      <c r="P88" s="281" t="str">
        <f>'01-Mapa de riesgo'!V88</f>
        <v>Mensual</v>
      </c>
      <c r="Q88" s="281" t="str">
        <f>'01-Mapa de riesgo'!W88</f>
        <v>Preventivo</v>
      </c>
      <c r="R88" s="418" t="s">
        <v>921</v>
      </c>
      <c r="S88" s="418"/>
      <c r="T88" s="281">
        <f>'01-Mapa de riesgo'!Z88</f>
        <v>0</v>
      </c>
      <c r="U88" s="281">
        <f>'01-Mapa de riesgo'!AA88</f>
        <v>0</v>
      </c>
      <c r="V88" s="281">
        <f>'01-Mapa de riesgo'!AC88</f>
        <v>0</v>
      </c>
      <c r="W88" s="298"/>
      <c r="X88" s="225"/>
      <c r="Y88" s="298"/>
      <c r="Z88" s="298"/>
      <c r="AA88" s="419"/>
    </row>
    <row r="89" spans="1:27" ht="75" customHeight="1" x14ac:dyDescent="0.2">
      <c r="A89" s="309">
        <v>28</v>
      </c>
      <c r="B89" s="317" t="str">
        <f>'01-Mapa de riesgo'!C89:C91</f>
        <v>ADMINISTRACIÓN_INSTITUCIONAL</v>
      </c>
      <c r="C89" s="317" t="str">
        <f>'01-Mapa de riesgo'!E89:E91</f>
        <v>GESTIÓN_DE_TALENTO_HUMANO</v>
      </c>
      <c r="D89" s="320" t="str">
        <f>'01-Mapa de riesgo'!I89:I91</f>
        <v>Cumplimiento</v>
      </c>
      <c r="E89" s="320" t="str">
        <f>'01-Mapa de riesgo'!J89:J91</f>
        <v>Colaboradores sin las afiliaciones al sistema de seguridad social intergral</v>
      </c>
      <c r="F89" s="320" t="str">
        <f>'01-Mapa de riesgo'!K89:K91</f>
        <v>No afiliar oportunamente al personal vinculado por Gestión del Talento Humano</v>
      </c>
      <c r="G89" s="118" t="str">
        <f>'01-Mapa de riesgo'!H89</f>
        <v>No se recibe información para la afiliación oportunamente. Controles no aplicados</v>
      </c>
      <c r="H89" s="320" t="str">
        <f>'01-Mapa de riesgo'!L89:L91</f>
        <v xml:space="preserve">El empleado no recibe los servicios de seguridad social. 
No pago de las incapacidades por parte de las EPS a la Universidad. Incremento de la cartera con 
las diferentes entidades. </v>
      </c>
      <c r="I89" s="353" t="str">
        <f>'01-Mapa de riesgo'!Y89:Y91</f>
        <v>MODERADO</v>
      </c>
      <c r="J89" s="280" t="str">
        <f>'01-Mapa de riesgo'!Z89:Z91</f>
        <v>REDUCIR</v>
      </c>
      <c r="K89" s="312" t="s">
        <v>623</v>
      </c>
      <c r="L89" s="320" t="str">
        <f>'01-Mapa de riesgo'!AD89:AD91</f>
        <v>Número de personas afiliadas/Número de personal vinculado</v>
      </c>
      <c r="M89" s="428">
        <v>8.8033012379642363E-3</v>
      </c>
      <c r="N89" s="430" t="s">
        <v>986</v>
      </c>
      <c r="O89" s="119" t="str">
        <f>'01-Mapa de riesgo'!U89</f>
        <v>Comparar listado de afiliados con personal aprobado por la Vicerrectoría Académica</v>
      </c>
      <c r="P89" s="281" t="str">
        <f>'01-Mapa de riesgo'!V89</f>
        <v>Semestral</v>
      </c>
      <c r="Q89" s="281" t="str">
        <f>'01-Mapa de riesgo'!W89</f>
        <v>Preventivo</v>
      </c>
      <c r="R89" s="418" t="s">
        <v>987</v>
      </c>
      <c r="S89" s="418"/>
      <c r="T89" s="281" t="str">
        <f>'01-Mapa de riesgo'!Z89</f>
        <v>REDUCIR</v>
      </c>
      <c r="U89" s="281" t="str">
        <f>'01-Mapa de riesgo'!AA89</f>
        <v>Enviar comunicación a todas las entidades prestadoras de salud solicitando el acompañamiento en el ingreso del personal.</v>
      </c>
      <c r="V89" s="281">
        <f>'01-Mapa de riesgo'!AC89</f>
        <v>0</v>
      </c>
      <c r="W89" s="298" t="s">
        <v>432</v>
      </c>
      <c r="X89" s="297" t="s">
        <v>989</v>
      </c>
      <c r="Y89" s="298" t="s">
        <v>436</v>
      </c>
      <c r="Z89" s="298" t="s">
        <v>991</v>
      </c>
      <c r="AA89" s="419" t="s">
        <v>894</v>
      </c>
    </row>
    <row r="90" spans="1:27" ht="75" customHeight="1" x14ac:dyDescent="0.2">
      <c r="A90" s="310"/>
      <c r="B90" s="311"/>
      <c r="C90" s="311"/>
      <c r="D90" s="301"/>
      <c r="E90" s="301"/>
      <c r="F90" s="301"/>
      <c r="G90" s="118">
        <f>'01-Mapa de riesgo'!H90</f>
        <v>0</v>
      </c>
      <c r="H90" s="301"/>
      <c r="I90" s="368"/>
      <c r="J90" s="280" t="str">
        <f>'01-Mapa de riesgo'!Z90:Z92</f>
        <v>REDUCIR</v>
      </c>
      <c r="K90" s="312"/>
      <c r="L90" s="301"/>
      <c r="M90" s="426"/>
      <c r="N90" s="430"/>
      <c r="O90" s="119" t="str">
        <f>'01-Mapa de riesgo'!U90</f>
        <v>Procedimiento establecido en resolución de procedimiento de nómina</v>
      </c>
      <c r="P90" s="281" t="str">
        <f>'01-Mapa de riesgo'!V90</f>
        <v>Mensual</v>
      </c>
      <c r="Q90" s="281" t="str">
        <f>'01-Mapa de riesgo'!W90</f>
        <v>Preventivo</v>
      </c>
      <c r="R90" s="418" t="s">
        <v>988</v>
      </c>
      <c r="S90" s="418"/>
      <c r="T90" s="281" t="str">
        <f>'01-Mapa de riesgo'!Z90</f>
        <v>REDUCIR</v>
      </c>
      <c r="U90" s="281" t="str">
        <f>'01-Mapa de riesgo'!AA90</f>
        <v>Enviar memorando recordatorio de lo contenido en la resolución de procedimiento de nómina</v>
      </c>
      <c r="V90" s="281">
        <f>'01-Mapa de riesgo'!AC90</f>
        <v>0</v>
      </c>
      <c r="W90" s="298" t="s">
        <v>433</v>
      </c>
      <c r="X90" s="297" t="s">
        <v>990</v>
      </c>
      <c r="Y90" s="298" t="s">
        <v>437</v>
      </c>
      <c r="Z90" s="298"/>
      <c r="AA90" s="419"/>
    </row>
    <row r="91" spans="1:27" ht="75" customHeight="1" x14ac:dyDescent="0.2">
      <c r="A91" s="310"/>
      <c r="B91" s="311"/>
      <c r="C91" s="311"/>
      <c r="D91" s="301"/>
      <c r="E91" s="301"/>
      <c r="F91" s="301"/>
      <c r="G91" s="118">
        <f>'01-Mapa de riesgo'!H91</f>
        <v>0</v>
      </c>
      <c r="H91" s="301"/>
      <c r="I91" s="368"/>
      <c r="J91" s="280">
        <f>'01-Mapa de riesgo'!Z91:Z93</f>
        <v>0</v>
      </c>
      <c r="K91" s="312"/>
      <c r="L91" s="301"/>
      <c r="M91" s="426"/>
      <c r="N91" s="430"/>
      <c r="O91" s="119">
        <f>'01-Mapa de riesgo'!U91</f>
        <v>0</v>
      </c>
      <c r="P91" s="281">
        <f>'01-Mapa de riesgo'!V91</f>
        <v>0</v>
      </c>
      <c r="Q91" s="281">
        <f>'01-Mapa de riesgo'!W91</f>
        <v>0</v>
      </c>
      <c r="R91" s="422"/>
      <c r="S91" s="422"/>
      <c r="T91" s="281">
        <f>'01-Mapa de riesgo'!Z91</f>
        <v>0</v>
      </c>
      <c r="U91" s="281">
        <f>'01-Mapa de riesgo'!AA91</f>
        <v>0</v>
      </c>
      <c r="V91" s="281">
        <f>'01-Mapa de riesgo'!AC91</f>
        <v>0</v>
      </c>
      <c r="W91" s="298"/>
      <c r="X91" s="298"/>
      <c r="Y91" s="298"/>
      <c r="Z91" s="298"/>
      <c r="AA91" s="419"/>
    </row>
    <row r="92" spans="1:27" ht="120.75" customHeight="1" x14ac:dyDescent="0.2">
      <c r="A92" s="309">
        <v>29</v>
      </c>
      <c r="B92" s="317" t="str">
        <f>'01-Mapa de riesgo'!C92:C94</f>
        <v>ADMINISTRACIÓN_INSTITUCIONAL</v>
      </c>
      <c r="C92" s="315" t="str">
        <f>'01-Mapa de riesgo'!E92:E94</f>
        <v>COMUNICACIONES</v>
      </c>
      <c r="D92" s="320" t="str">
        <f>'01-Mapa de riesgo'!I92:I94</f>
        <v>Imagen</v>
      </c>
      <c r="E92" s="320" t="str">
        <f>'01-Mapa de riesgo'!J92:J94</f>
        <v>Divulgación de información errada o perjudicial para la institución</v>
      </c>
      <c r="F92" s="320" t="str">
        <f>'01-Mapa de riesgo'!K92:K94</f>
        <v>Publicación y divulgación a través de medios masivos de comunicación de información errada o parcial que pueda perjudicar la imagen que se tiene de la Universidad.</v>
      </c>
      <c r="G92" s="118" t="str">
        <f>'01-Mapa de riesgo'!H92</f>
        <v>Falta de formalzacion de criterios para la publicación institucional</v>
      </c>
      <c r="H92" s="320" t="str">
        <f>'01-Mapa de riesgo'!L92:L94</f>
        <v>Crisis reputacional de la Universdad</v>
      </c>
      <c r="I92" s="353" t="str">
        <f>'01-Mapa de riesgo'!Y92:Y94</f>
        <v>MODERADO</v>
      </c>
      <c r="J92" s="280" t="str">
        <f>'01-Mapa de riesgo'!Z92:Z94</f>
        <v>COMPARTIR</v>
      </c>
      <c r="K92" s="312" t="s">
        <v>623</v>
      </c>
      <c r="L92" s="320" t="str">
        <f>'01-Mapa de riesgo'!AD92:AD94</f>
        <v># de publicaciones de rectificaciones solicitadas por la Universidad a medios externos
# de rectificaciones que debe asumir la Universidad</v>
      </c>
      <c r="M92" s="427">
        <v>0</v>
      </c>
      <c r="N92" s="430" t="s">
        <v>1008</v>
      </c>
      <c r="O92" s="119" t="str">
        <f>'01-Mapa de riesgo'!U92</f>
        <v>Redacción de criterios de publicación</v>
      </c>
      <c r="P92" s="281" t="str">
        <f>'01-Mapa de riesgo'!V92</f>
        <v>Anual</v>
      </c>
      <c r="Q92" s="281" t="str">
        <f>'01-Mapa de riesgo'!W92</f>
        <v>Preventivo</v>
      </c>
      <c r="R92" s="418" t="s">
        <v>1009</v>
      </c>
      <c r="S92" s="418"/>
      <c r="T92" s="281" t="str">
        <f>'01-Mapa de riesgo'!Z92</f>
        <v>COMPARTIR</v>
      </c>
      <c r="U92" s="281" t="str">
        <f>'01-Mapa de riesgo'!AA92</f>
        <v>Formalizar los criterios de publicacion en medios institucionales</v>
      </c>
      <c r="V92" s="281" t="str">
        <f>'01-Mapa de riesgo'!AC92</f>
        <v>Comunicaciones
Secretaría General</v>
      </c>
      <c r="W92" s="298" t="s">
        <v>433</v>
      </c>
      <c r="X92" s="296" t="s">
        <v>1010</v>
      </c>
      <c r="Y92" s="298" t="s">
        <v>437</v>
      </c>
      <c r="Z92" s="294"/>
      <c r="AA92" s="419" t="s">
        <v>879</v>
      </c>
    </row>
    <row r="93" spans="1:27" ht="102" customHeight="1" x14ac:dyDescent="0.2">
      <c r="A93" s="310"/>
      <c r="B93" s="311"/>
      <c r="C93" s="316"/>
      <c r="D93" s="301"/>
      <c r="E93" s="301"/>
      <c r="F93" s="301"/>
      <c r="G93" s="118" t="str">
        <f>'01-Mapa de riesgo'!H93</f>
        <v>No establecimiento de voceros oficiales de la institución</v>
      </c>
      <c r="H93" s="301"/>
      <c r="I93" s="368"/>
      <c r="J93" s="280" t="str">
        <f>'01-Mapa de riesgo'!Z93:Z95</f>
        <v>COMPARTIR</v>
      </c>
      <c r="K93" s="312"/>
      <c r="L93" s="301"/>
      <c r="M93" s="426"/>
      <c r="N93" s="430"/>
      <c r="O93" s="119" t="str">
        <f>'01-Mapa de riesgo'!U93</f>
        <v>Directrices establecidas por la Dirección de Comunicaciones</v>
      </c>
      <c r="P93" s="281" t="str">
        <f>'01-Mapa de riesgo'!V93</f>
        <v>Otra</v>
      </c>
      <c r="Q93" s="281" t="str">
        <f>'01-Mapa de riesgo'!W93</f>
        <v>Direccion</v>
      </c>
      <c r="R93" s="418" t="s">
        <v>1009</v>
      </c>
      <c r="S93" s="418"/>
      <c r="T93" s="281" t="str">
        <f>'01-Mapa de riesgo'!Z93</f>
        <v>COMPARTIR</v>
      </c>
      <c r="U93" s="281" t="str">
        <f>'01-Mapa de riesgo'!AA93</f>
        <v>Definir criterios que permitan establecer los voceros oficiales por la Universidad</v>
      </c>
      <c r="V93" s="281" t="str">
        <f>'01-Mapa de riesgo'!AC93</f>
        <v>Comunicaciones
Comité Directivo</v>
      </c>
      <c r="W93" s="298" t="s">
        <v>433</v>
      </c>
      <c r="X93" s="296" t="s">
        <v>1011</v>
      </c>
      <c r="Y93" s="298" t="s">
        <v>437</v>
      </c>
      <c r="Z93" s="294"/>
      <c r="AA93" s="419"/>
    </row>
    <row r="94" spans="1:27" ht="75" customHeight="1" x14ac:dyDescent="0.2">
      <c r="A94" s="310"/>
      <c r="B94" s="311"/>
      <c r="C94" s="317"/>
      <c r="D94" s="301"/>
      <c r="E94" s="301"/>
      <c r="F94" s="301"/>
      <c r="G94" s="118" t="str">
        <f>'01-Mapa de riesgo'!H94</f>
        <v>Malas intenciones de actores externos por motivaciones personales</v>
      </c>
      <c r="H94" s="301"/>
      <c r="I94" s="368"/>
      <c r="J94" s="280">
        <f>'01-Mapa de riesgo'!Z94:Z96</f>
        <v>0</v>
      </c>
      <c r="K94" s="312"/>
      <c r="L94" s="301"/>
      <c r="M94" s="426"/>
      <c r="N94" s="430"/>
      <c r="O94" s="119" t="str">
        <f>'01-Mapa de riesgo'!U94</f>
        <v>Revisión de publicaciones sobre la Universidad en medios externos</v>
      </c>
      <c r="P94" s="281" t="str">
        <f>'01-Mapa de riesgo'!V94</f>
        <v>Mensual</v>
      </c>
      <c r="Q94" s="281" t="str">
        <f>'01-Mapa de riesgo'!W94</f>
        <v>Correctivo</v>
      </c>
      <c r="R94" s="418" t="s">
        <v>1009</v>
      </c>
      <c r="S94" s="418"/>
      <c r="T94" s="281">
        <f>'01-Mapa de riesgo'!Z94</f>
        <v>0</v>
      </c>
      <c r="U94" s="281">
        <f>'01-Mapa de riesgo'!AA94</f>
        <v>0</v>
      </c>
      <c r="V94" s="281">
        <f>'01-Mapa de riesgo'!AC94</f>
        <v>0</v>
      </c>
      <c r="W94" s="298"/>
      <c r="X94" s="294"/>
      <c r="Y94" s="298"/>
      <c r="Z94" s="294"/>
      <c r="AA94" s="419"/>
    </row>
    <row r="1048396" spans="23:26" ht="75" customHeight="1" x14ac:dyDescent="0.2">
      <c r="W1048396" s="13" t="s">
        <v>435</v>
      </c>
      <c r="X1048396" s="13" t="s">
        <v>432</v>
      </c>
      <c r="Y1048396" s="13" t="s">
        <v>433</v>
      </c>
      <c r="Z1048396" s="13" t="s">
        <v>434</v>
      </c>
    </row>
    <row r="1048397" spans="23:26" ht="75" customHeight="1" x14ac:dyDescent="0.2">
      <c r="W1048397" s="13" t="s">
        <v>432</v>
      </c>
      <c r="X1048397" s="13" t="s">
        <v>436</v>
      </c>
      <c r="Y1048397" s="13" t="s">
        <v>437</v>
      </c>
      <c r="Z1048397" s="13" t="s">
        <v>438</v>
      </c>
    </row>
    <row r="1048398" spans="23:26" ht="75" customHeight="1" x14ac:dyDescent="0.2">
      <c r="W1048398" s="13" t="s">
        <v>433</v>
      </c>
      <c r="X1048398" s="13" t="s">
        <v>438</v>
      </c>
    </row>
    <row r="1048399" spans="23:26" ht="75" customHeight="1" x14ac:dyDescent="0.2">
      <c r="W1048399" s="13" t="s">
        <v>434</v>
      </c>
    </row>
  </sheetData>
  <sheetProtection algorithmName="SHA-512" hashValue="e5KSkhMAIbuaux1wpvTNhmirCgFfblCRv8Jd5GFnlLNysXseBWP0d9fBUt7jgDGB399qBzQvPJySH8ZS3srE1g==" saltValue="wJgaE//vzYF+NOrzT81wQA==" spinCount="100000" sheet="1" formatRows="0" insertRows="0" deleteRows="0" selectLockedCells="1"/>
  <mergeCells count="494">
    <mergeCell ref="A89:A91"/>
    <mergeCell ref="A92:A94"/>
    <mergeCell ref="B89:B91"/>
    <mergeCell ref="B92:B94"/>
    <mergeCell ref="C89:C91"/>
    <mergeCell ref="C92:C94"/>
    <mergeCell ref="D89:D91"/>
    <mergeCell ref="D92:D94"/>
    <mergeCell ref="E89:E91"/>
    <mergeCell ref="E92:E94"/>
    <mergeCell ref="AA89:AA91"/>
    <mergeCell ref="AA92:AA94"/>
    <mergeCell ref="R89:S89"/>
    <mergeCell ref="R90:S90"/>
    <mergeCell ref="R91:S91"/>
    <mergeCell ref="R92:S92"/>
    <mergeCell ref="R93:S93"/>
    <mergeCell ref="R94:S94"/>
    <mergeCell ref="F89:F91"/>
    <mergeCell ref="F92:F94"/>
    <mergeCell ref="H89:H91"/>
    <mergeCell ref="H92:H94"/>
    <mergeCell ref="I89:I91"/>
    <mergeCell ref="I92:I94"/>
    <mergeCell ref="K89:K91"/>
    <mergeCell ref="K92:K94"/>
    <mergeCell ref="L89:L91"/>
    <mergeCell ref="L92:L94"/>
    <mergeCell ref="M89:M91"/>
    <mergeCell ref="M92:M94"/>
    <mergeCell ref="N89:N91"/>
    <mergeCell ref="N92:N94"/>
    <mergeCell ref="AA59:AA61"/>
    <mergeCell ref="AA62:AA64"/>
    <mergeCell ref="AA20:AA22"/>
    <mergeCell ref="AA23:AA25"/>
    <mergeCell ref="AA26:AA28"/>
    <mergeCell ref="AA29:AA31"/>
    <mergeCell ref="AA32:AA34"/>
    <mergeCell ref="AA35:AA37"/>
    <mergeCell ref="AA38:AA40"/>
    <mergeCell ref="AA41:AA43"/>
    <mergeCell ref="R55:S55"/>
    <mergeCell ref="R56:S56"/>
    <mergeCell ref="R57:S57"/>
    <mergeCell ref="R58:S58"/>
    <mergeCell ref="AA44:AA46"/>
    <mergeCell ref="AA47:AA49"/>
    <mergeCell ref="AA50:AA52"/>
    <mergeCell ref="AA53:AA55"/>
    <mergeCell ref="AA56:AA58"/>
    <mergeCell ref="R44:S44"/>
    <mergeCell ref="R45:S45"/>
    <mergeCell ref="R46:S46"/>
    <mergeCell ref="R47:S47"/>
    <mergeCell ref="R48:S48"/>
    <mergeCell ref="R49:S49"/>
    <mergeCell ref="R50:S50"/>
    <mergeCell ref="R51:S51"/>
    <mergeCell ref="R52:S52"/>
    <mergeCell ref="R37:S37"/>
    <mergeCell ref="R38:S38"/>
    <mergeCell ref="R39:S39"/>
    <mergeCell ref="R40:S40"/>
    <mergeCell ref="R41:S41"/>
    <mergeCell ref="R42:S42"/>
    <mergeCell ref="R43:S43"/>
    <mergeCell ref="R53:S53"/>
    <mergeCell ref="R54:S54"/>
    <mergeCell ref="R28:S28"/>
    <mergeCell ref="R29:S29"/>
    <mergeCell ref="R30:S30"/>
    <mergeCell ref="R31:S31"/>
    <mergeCell ref="R32:S32"/>
    <mergeCell ref="R33:S33"/>
    <mergeCell ref="R34:S34"/>
    <mergeCell ref="R35:S35"/>
    <mergeCell ref="R36:S36"/>
    <mergeCell ref="R19:S19"/>
    <mergeCell ref="R20:S20"/>
    <mergeCell ref="R21:S21"/>
    <mergeCell ref="R22:S22"/>
    <mergeCell ref="R23:S23"/>
    <mergeCell ref="R24:S24"/>
    <mergeCell ref="R25:S25"/>
    <mergeCell ref="R26:S26"/>
    <mergeCell ref="R27:S27"/>
    <mergeCell ref="M56:M58"/>
    <mergeCell ref="N56:N58"/>
    <mergeCell ref="M59:M61"/>
    <mergeCell ref="N59:N61"/>
    <mergeCell ref="M62:M64"/>
    <mergeCell ref="N62:N64"/>
    <mergeCell ref="K23:K25"/>
    <mergeCell ref="K26:K28"/>
    <mergeCell ref="K29:K31"/>
    <mergeCell ref="K32:K34"/>
    <mergeCell ref="K35:K37"/>
    <mergeCell ref="K38:K40"/>
    <mergeCell ref="K41:K43"/>
    <mergeCell ref="K44:K46"/>
    <mergeCell ref="K47:K49"/>
    <mergeCell ref="K50:K52"/>
    <mergeCell ref="K53:K55"/>
    <mergeCell ref="K56:K58"/>
    <mergeCell ref="M41:M43"/>
    <mergeCell ref="N41:N43"/>
    <mergeCell ref="M44:M46"/>
    <mergeCell ref="N44:N46"/>
    <mergeCell ref="M29:M31"/>
    <mergeCell ref="N29:N31"/>
    <mergeCell ref="M53:M55"/>
    <mergeCell ref="N53:N55"/>
    <mergeCell ref="L17:L19"/>
    <mergeCell ref="L20:L22"/>
    <mergeCell ref="L23:L25"/>
    <mergeCell ref="L26:L28"/>
    <mergeCell ref="M17:M19"/>
    <mergeCell ref="N17:N19"/>
    <mergeCell ref="M20:M22"/>
    <mergeCell ref="N20:N22"/>
    <mergeCell ref="M23:M25"/>
    <mergeCell ref="N23:N25"/>
    <mergeCell ref="M26:M28"/>
    <mergeCell ref="N26:N28"/>
    <mergeCell ref="M47:M49"/>
    <mergeCell ref="N47:N49"/>
    <mergeCell ref="M50:M52"/>
    <mergeCell ref="N50:N52"/>
    <mergeCell ref="L41:L43"/>
    <mergeCell ref="L44:L46"/>
    <mergeCell ref="L47:L49"/>
    <mergeCell ref="L50:L52"/>
    <mergeCell ref="M32:M34"/>
    <mergeCell ref="N32:N34"/>
    <mergeCell ref="M35:M37"/>
    <mergeCell ref="N35:N37"/>
    <mergeCell ref="M38:M40"/>
    <mergeCell ref="N38:N40"/>
    <mergeCell ref="L53:L55"/>
    <mergeCell ref="L56:L58"/>
    <mergeCell ref="H23:H25"/>
    <mergeCell ref="H26:H28"/>
    <mergeCell ref="H29:H31"/>
    <mergeCell ref="H32:H34"/>
    <mergeCell ref="H35:H37"/>
    <mergeCell ref="H38:H40"/>
    <mergeCell ref="H41:H43"/>
    <mergeCell ref="H44:H46"/>
    <mergeCell ref="L29:L31"/>
    <mergeCell ref="L32:L34"/>
    <mergeCell ref="L35:L37"/>
    <mergeCell ref="L38:L40"/>
    <mergeCell ref="H47:H49"/>
    <mergeCell ref="H50:H52"/>
    <mergeCell ref="H53:H55"/>
    <mergeCell ref="I26:I28"/>
    <mergeCell ref="I29:I31"/>
    <mergeCell ref="I32:I34"/>
    <mergeCell ref="I35:I37"/>
    <mergeCell ref="I38:I40"/>
    <mergeCell ref="I41:I43"/>
    <mergeCell ref="E47:E49"/>
    <mergeCell ref="H56:H58"/>
    <mergeCell ref="I44:I46"/>
    <mergeCell ref="I47:I49"/>
    <mergeCell ref="I50:I52"/>
    <mergeCell ref="I53:I55"/>
    <mergeCell ref="I56:I58"/>
    <mergeCell ref="E50:E52"/>
    <mergeCell ref="E53:E55"/>
    <mergeCell ref="E56:E58"/>
    <mergeCell ref="F44:F46"/>
    <mergeCell ref="F47:F49"/>
    <mergeCell ref="F50:F52"/>
    <mergeCell ref="F53:F55"/>
    <mergeCell ref="F56:F58"/>
    <mergeCell ref="F17:F19"/>
    <mergeCell ref="F20:F22"/>
    <mergeCell ref="F23:F25"/>
    <mergeCell ref="F26:F28"/>
    <mergeCell ref="F29:F31"/>
    <mergeCell ref="F32:F34"/>
    <mergeCell ref="F35:F37"/>
    <mergeCell ref="F38:F40"/>
    <mergeCell ref="F41:F43"/>
    <mergeCell ref="E20:E22"/>
    <mergeCell ref="C53:C55"/>
    <mergeCell ref="C56:C58"/>
    <mergeCell ref="D23:D25"/>
    <mergeCell ref="D26:D28"/>
    <mergeCell ref="D29:D31"/>
    <mergeCell ref="D32:D34"/>
    <mergeCell ref="D35:D37"/>
    <mergeCell ref="D38:D40"/>
    <mergeCell ref="D41:D43"/>
    <mergeCell ref="D44:D46"/>
    <mergeCell ref="D47:D49"/>
    <mergeCell ref="D50:D52"/>
    <mergeCell ref="D53:D55"/>
    <mergeCell ref="D56:D58"/>
    <mergeCell ref="C41:C43"/>
    <mergeCell ref="C47:C49"/>
    <mergeCell ref="C50:C52"/>
    <mergeCell ref="C23:C25"/>
    <mergeCell ref="C26:C28"/>
    <mergeCell ref="C29:C31"/>
    <mergeCell ref="C32:C34"/>
    <mergeCell ref="C35:C37"/>
    <mergeCell ref="C38:C40"/>
    <mergeCell ref="A47:A49"/>
    <mergeCell ref="A50:A52"/>
    <mergeCell ref="A53:A55"/>
    <mergeCell ref="A56:A58"/>
    <mergeCell ref="A65:A67"/>
    <mergeCell ref="A68:A70"/>
    <mergeCell ref="A59:A61"/>
    <mergeCell ref="A62:A64"/>
    <mergeCell ref="B53:B55"/>
    <mergeCell ref="B56:B58"/>
    <mergeCell ref="B59:B61"/>
    <mergeCell ref="B62:B64"/>
    <mergeCell ref="B47:B49"/>
    <mergeCell ref="B50:B52"/>
    <mergeCell ref="A26:A28"/>
    <mergeCell ref="A29:A31"/>
    <mergeCell ref="A32:A34"/>
    <mergeCell ref="A35:A37"/>
    <mergeCell ref="A38:A40"/>
    <mergeCell ref="A41:A43"/>
    <mergeCell ref="A44:A46"/>
    <mergeCell ref="B41:B43"/>
    <mergeCell ref="B44:B46"/>
    <mergeCell ref="B26:B28"/>
    <mergeCell ref="B29:B31"/>
    <mergeCell ref="B32:B34"/>
    <mergeCell ref="B35:B37"/>
    <mergeCell ref="B38:B40"/>
    <mergeCell ref="C44:C46"/>
    <mergeCell ref="E23:E25"/>
    <mergeCell ref="E26:E28"/>
    <mergeCell ref="E29:E31"/>
    <mergeCell ref="E32:E34"/>
    <mergeCell ref="E35:E37"/>
    <mergeCell ref="E38:E40"/>
    <mergeCell ref="E41:E43"/>
    <mergeCell ref="E44:E46"/>
    <mergeCell ref="D17:D19"/>
    <mergeCell ref="I17:I19"/>
    <mergeCell ref="AA17:AA19"/>
    <mergeCell ref="D20:D22"/>
    <mergeCell ref="A23:A25"/>
    <mergeCell ref="AA11:AA13"/>
    <mergeCell ref="A17:A19"/>
    <mergeCell ref="B17:B19"/>
    <mergeCell ref="N11:N13"/>
    <mergeCell ref="N14:N16"/>
    <mergeCell ref="H17:H19"/>
    <mergeCell ref="H20:H22"/>
    <mergeCell ref="K17:K19"/>
    <mergeCell ref="A20:A22"/>
    <mergeCell ref="B20:B22"/>
    <mergeCell ref="K20:K22"/>
    <mergeCell ref="C17:C19"/>
    <mergeCell ref="C20:C22"/>
    <mergeCell ref="E17:E19"/>
    <mergeCell ref="B23:B25"/>
    <mergeCell ref="I20:I22"/>
    <mergeCell ref="I23:I25"/>
    <mergeCell ref="R17:S17"/>
    <mergeCell ref="R18:S18"/>
    <mergeCell ref="A6:A7"/>
    <mergeCell ref="A8:A10"/>
    <mergeCell ref="D8:D10"/>
    <mergeCell ref="E8:E10"/>
    <mergeCell ref="F8:F10"/>
    <mergeCell ref="L8:L10"/>
    <mergeCell ref="D6:H6"/>
    <mergeCell ref="F14:F16"/>
    <mergeCell ref="H14:H16"/>
    <mergeCell ref="I14:I16"/>
    <mergeCell ref="A14:A16"/>
    <mergeCell ref="D14:D16"/>
    <mergeCell ref="E14:E16"/>
    <mergeCell ref="A11:A13"/>
    <mergeCell ref="D11:D13"/>
    <mergeCell ref="E11:E13"/>
    <mergeCell ref="F11:F13"/>
    <mergeCell ref="H11:H13"/>
    <mergeCell ref="I11:I13"/>
    <mergeCell ref="K11:K13"/>
    <mergeCell ref="B14:B16"/>
    <mergeCell ref="D2:Q2"/>
    <mergeCell ref="I6:I7"/>
    <mergeCell ref="K6:K7"/>
    <mergeCell ref="D3:Q3"/>
    <mergeCell ref="AA6:AA7"/>
    <mergeCell ref="J6:J7"/>
    <mergeCell ref="L6:N6"/>
    <mergeCell ref="M8:M10"/>
    <mergeCell ref="N8:N10"/>
    <mergeCell ref="W7:X7"/>
    <mergeCell ref="T6:Z6"/>
    <mergeCell ref="H8:H10"/>
    <mergeCell ref="O6:S6"/>
    <mergeCell ref="I8:I10"/>
    <mergeCell ref="K8:K10"/>
    <mergeCell ref="R7:S7"/>
    <mergeCell ref="R8:S8"/>
    <mergeCell ref="R9:S9"/>
    <mergeCell ref="R10:S10"/>
    <mergeCell ref="AA8:AA10"/>
    <mergeCell ref="AD8:AD10"/>
    <mergeCell ref="AD11:AD13"/>
    <mergeCell ref="AD14:AD16"/>
    <mergeCell ref="L14:L16"/>
    <mergeCell ref="K14:K16"/>
    <mergeCell ref="B8:B10"/>
    <mergeCell ref="C8:C10"/>
    <mergeCell ref="C11:C13"/>
    <mergeCell ref="C14:C16"/>
    <mergeCell ref="B11:B13"/>
    <mergeCell ref="AA14:AA16"/>
    <mergeCell ref="R13:S13"/>
    <mergeCell ref="R14:S14"/>
    <mergeCell ref="R11:S11"/>
    <mergeCell ref="M14:M16"/>
    <mergeCell ref="L11:L13"/>
    <mergeCell ref="M11:M13"/>
    <mergeCell ref="R15:S15"/>
    <mergeCell ref="R16:S16"/>
    <mergeCell ref="R12:S12"/>
    <mergeCell ref="AD47:AD49"/>
    <mergeCell ref="AD50:AD52"/>
    <mergeCell ref="AD53:AD55"/>
    <mergeCell ref="AD56:AD58"/>
    <mergeCell ref="AD35:AD37"/>
    <mergeCell ref="AD38:AD40"/>
    <mergeCell ref="AD41:AD43"/>
    <mergeCell ref="AD44:AD46"/>
    <mergeCell ref="AD17:AD19"/>
    <mergeCell ref="AD20:AD22"/>
    <mergeCell ref="AD23:AD25"/>
    <mergeCell ref="AD26:AD28"/>
    <mergeCell ref="AD29:AD31"/>
    <mergeCell ref="AD32:AD34"/>
    <mergeCell ref="D59:D61"/>
    <mergeCell ref="E59:E61"/>
    <mergeCell ref="E62:E64"/>
    <mergeCell ref="D62:D64"/>
    <mergeCell ref="C65:C67"/>
    <mergeCell ref="C68:C70"/>
    <mergeCell ref="E65:E67"/>
    <mergeCell ref="E68:E70"/>
    <mergeCell ref="L59:L61"/>
    <mergeCell ref="C59:C61"/>
    <mergeCell ref="C62:C64"/>
    <mergeCell ref="L62:L64"/>
    <mergeCell ref="R65:S65"/>
    <mergeCell ref="R66:S66"/>
    <mergeCell ref="R67:S67"/>
    <mergeCell ref="F59:F61"/>
    <mergeCell ref="F62:F64"/>
    <mergeCell ref="I59:I61"/>
    <mergeCell ref="I62:I64"/>
    <mergeCell ref="K59:K61"/>
    <mergeCell ref="K62:K64"/>
    <mergeCell ref="H59:H61"/>
    <mergeCell ref="H62:H64"/>
    <mergeCell ref="H65:H67"/>
    <mergeCell ref="K65:K67"/>
    <mergeCell ref="R59:S59"/>
    <mergeCell ref="R60:S60"/>
    <mergeCell ref="R61:S61"/>
    <mergeCell ref="R62:S62"/>
    <mergeCell ref="R63:S63"/>
    <mergeCell ref="R64:S64"/>
    <mergeCell ref="A71:A73"/>
    <mergeCell ref="A74:A76"/>
    <mergeCell ref="A77:A79"/>
    <mergeCell ref="A80:A82"/>
    <mergeCell ref="A83:A85"/>
    <mergeCell ref="A86:A88"/>
    <mergeCell ref="B65:B67"/>
    <mergeCell ref="B68:B70"/>
    <mergeCell ref="B71:B73"/>
    <mergeCell ref="B74:B76"/>
    <mergeCell ref="B77:B79"/>
    <mergeCell ref="B80:B82"/>
    <mergeCell ref="B83:B85"/>
    <mergeCell ref="B86:B88"/>
    <mergeCell ref="C71:C73"/>
    <mergeCell ref="C74:C76"/>
    <mergeCell ref="C77:C79"/>
    <mergeCell ref="C80:C82"/>
    <mergeCell ref="C83:C85"/>
    <mergeCell ref="C86:C88"/>
    <mergeCell ref="D65:D67"/>
    <mergeCell ref="D68:D70"/>
    <mergeCell ref="D71:D73"/>
    <mergeCell ref="D74:D76"/>
    <mergeCell ref="D77:D79"/>
    <mergeCell ref="D80:D82"/>
    <mergeCell ref="D83:D85"/>
    <mergeCell ref="D86:D88"/>
    <mergeCell ref="E71:E73"/>
    <mergeCell ref="E74:E76"/>
    <mergeCell ref="E77:E79"/>
    <mergeCell ref="E80:E82"/>
    <mergeCell ref="E83:E85"/>
    <mergeCell ref="E86:E88"/>
    <mergeCell ref="F65:F67"/>
    <mergeCell ref="F68:F70"/>
    <mergeCell ref="F71:F73"/>
    <mergeCell ref="F74:F76"/>
    <mergeCell ref="F77:F79"/>
    <mergeCell ref="F80:F82"/>
    <mergeCell ref="F83:F85"/>
    <mergeCell ref="F86:F88"/>
    <mergeCell ref="H71:H73"/>
    <mergeCell ref="H74:H76"/>
    <mergeCell ref="H77:H79"/>
    <mergeCell ref="H80:H82"/>
    <mergeCell ref="H83:H85"/>
    <mergeCell ref="H86:H88"/>
    <mergeCell ref="I65:I67"/>
    <mergeCell ref="I68:I70"/>
    <mergeCell ref="I71:I73"/>
    <mergeCell ref="I74:I76"/>
    <mergeCell ref="I77:I79"/>
    <mergeCell ref="I80:I82"/>
    <mergeCell ref="I83:I85"/>
    <mergeCell ref="I86:I88"/>
    <mergeCell ref="H68:H70"/>
    <mergeCell ref="K71:K73"/>
    <mergeCell ref="K74:K76"/>
    <mergeCell ref="K77:K79"/>
    <mergeCell ref="K80:K82"/>
    <mergeCell ref="K83:K85"/>
    <mergeCell ref="K86:K88"/>
    <mergeCell ref="L65:L67"/>
    <mergeCell ref="L68:L70"/>
    <mergeCell ref="L71:L73"/>
    <mergeCell ref="L74:L76"/>
    <mergeCell ref="L77:L79"/>
    <mergeCell ref="L80:L82"/>
    <mergeCell ref="L83:L85"/>
    <mergeCell ref="L86:L88"/>
    <mergeCell ref="K68:K70"/>
    <mergeCell ref="M80:M82"/>
    <mergeCell ref="M83:M85"/>
    <mergeCell ref="M86:M88"/>
    <mergeCell ref="N65:N67"/>
    <mergeCell ref="N68:N70"/>
    <mergeCell ref="N71:N73"/>
    <mergeCell ref="N74:N76"/>
    <mergeCell ref="N77:N79"/>
    <mergeCell ref="N80:N82"/>
    <mergeCell ref="N83:N85"/>
    <mergeCell ref="N86:N88"/>
    <mergeCell ref="M65:M67"/>
    <mergeCell ref="R72:S72"/>
    <mergeCell ref="R73:S73"/>
    <mergeCell ref="R74:S74"/>
    <mergeCell ref="R75:S75"/>
    <mergeCell ref="R76:S76"/>
    <mergeCell ref="M68:M70"/>
    <mergeCell ref="M71:M73"/>
    <mergeCell ref="M74:M76"/>
    <mergeCell ref="M77:M79"/>
    <mergeCell ref="R86:S86"/>
    <mergeCell ref="R87:S87"/>
    <mergeCell ref="R88:S88"/>
    <mergeCell ref="AA65:AA67"/>
    <mergeCell ref="AA68:AA70"/>
    <mergeCell ref="AA71:AA73"/>
    <mergeCell ref="AA74:AA76"/>
    <mergeCell ref="AA77:AA79"/>
    <mergeCell ref="AA80:AA82"/>
    <mergeCell ref="AA83:AA85"/>
    <mergeCell ref="AA86:AA88"/>
    <mergeCell ref="R77:S77"/>
    <mergeCell ref="R78:S78"/>
    <mergeCell ref="R79:S79"/>
    <mergeCell ref="R80:S80"/>
    <mergeCell ref="R81:S81"/>
    <mergeCell ref="R82:S82"/>
    <mergeCell ref="R83:S83"/>
    <mergeCell ref="R84:S84"/>
    <mergeCell ref="R85:S85"/>
    <mergeCell ref="R68:S68"/>
    <mergeCell ref="R69:S69"/>
    <mergeCell ref="R70:S70"/>
    <mergeCell ref="R71:S71"/>
  </mergeCells>
  <phoneticPr fontId="3" type="noConversion"/>
  <conditionalFormatting sqref="I8:I94">
    <cfRule type="cellIs" dxfId="35" priority="78" stopIfTrue="1" operator="equal">
      <formula>1</formula>
    </cfRule>
    <cfRule type="cellIs" dxfId="34" priority="79" stopIfTrue="1" operator="between">
      <formula>1.9</formula>
      <formula>3.1</formula>
    </cfRule>
    <cfRule type="cellIs" dxfId="33" priority="80" stopIfTrue="1" operator="equal">
      <formula>4</formula>
    </cfRule>
  </conditionalFormatting>
  <conditionalFormatting sqref="I8:I94">
    <cfRule type="cellIs" dxfId="32" priority="69" operator="equal">
      <formula>"LEVE"</formula>
    </cfRule>
    <cfRule type="cellIs" dxfId="31" priority="70" operator="equal">
      <formula>"MODERADO"</formula>
    </cfRule>
    <cfRule type="cellIs" dxfId="30" priority="71" operator="equal">
      <formula>"GRAVE"</formula>
    </cfRule>
  </conditionalFormatting>
  <conditionalFormatting sqref="K8:K94">
    <cfRule type="containsText" dxfId="29" priority="67" operator="containsText" text="NO">
      <formula>NOT(ISERROR(SEARCH("NO",K8)))</formula>
    </cfRule>
    <cfRule type="containsText" dxfId="28" priority="68" operator="containsText" text="SI">
      <formula>NOT(ISERROR(SEARCH("SI",K8)))</formula>
    </cfRule>
  </conditionalFormatting>
  <conditionalFormatting sqref="AA8:AA94">
    <cfRule type="containsText" dxfId="27" priority="62" operator="containsText" text="CONTINUA LA ACCIÓN ANTERIOR">
      <formula>NOT(ISERROR(SEARCH("CONTINUA LA ACCIÓN ANTERIOR",AA8)))</formula>
    </cfRule>
    <cfRule type="containsText" dxfId="26" priority="63" operator="containsText" text="REQUIERE NUEVA ACCIÓN">
      <formula>NOT(ISERROR(SEARCH("REQUIERE NUEVA ACCIÓN",AA8)))</formula>
    </cfRule>
    <cfRule type="containsText" dxfId="25" priority="64" operator="containsText" text="RIESGO CONTROLADO">
      <formula>NOT(ISERROR(SEARCH("RIESGO CONTROLADO",AA8)))</formula>
    </cfRule>
  </conditionalFormatting>
  <conditionalFormatting sqref="X42">
    <cfRule type="expression" dxfId="24" priority="54">
      <formula>T42="ASUMIR"</formula>
    </cfRule>
  </conditionalFormatting>
  <conditionalFormatting sqref="X44">
    <cfRule type="expression" dxfId="23" priority="44">
      <formula>T44="ASUMIR"</formula>
    </cfRule>
  </conditionalFormatting>
  <conditionalFormatting sqref="X87">
    <cfRule type="expression" dxfId="22" priority="34">
      <formula>T87="ASUMIR"</formula>
    </cfRule>
  </conditionalFormatting>
  <conditionalFormatting sqref="X73">
    <cfRule type="expression" dxfId="21" priority="26">
      <formula>T73="ASUMIR"</formula>
    </cfRule>
  </conditionalFormatting>
  <conditionalFormatting sqref="X8">
    <cfRule type="expression" dxfId="20" priority="25">
      <formula>T8="ASUMIR"</formula>
    </cfRule>
  </conditionalFormatting>
  <conditionalFormatting sqref="X11:X13">
    <cfRule type="expression" dxfId="19" priority="20">
      <formula>T11="ASUMIR"</formula>
    </cfRule>
  </conditionalFormatting>
  <conditionalFormatting sqref="X14:X15">
    <cfRule type="expression" dxfId="18" priority="19">
      <formula>T14="ASUMIR"</formula>
    </cfRule>
  </conditionalFormatting>
  <conditionalFormatting sqref="X17">
    <cfRule type="expression" dxfId="17" priority="18">
      <formula>T17="ASUMIR"</formula>
    </cfRule>
  </conditionalFormatting>
  <conditionalFormatting sqref="X32">
    <cfRule type="expression" dxfId="16" priority="17">
      <formula>T32="ASUMIR"</formula>
    </cfRule>
  </conditionalFormatting>
  <conditionalFormatting sqref="X38:X39">
    <cfRule type="expression" dxfId="15" priority="16">
      <formula>T38="ASUMIR"</formula>
    </cfRule>
  </conditionalFormatting>
  <conditionalFormatting sqref="X47:X48">
    <cfRule type="expression" dxfId="14" priority="15">
      <formula>T47="ASUMIR"</formula>
    </cfRule>
  </conditionalFormatting>
  <conditionalFormatting sqref="X53:X55">
    <cfRule type="expression" dxfId="13" priority="14">
      <formula>T53="ASUMIR"</formula>
    </cfRule>
  </conditionalFormatting>
  <conditionalFormatting sqref="X56">
    <cfRule type="expression" dxfId="12" priority="13">
      <formula>T56="ASUMIR"</formula>
    </cfRule>
  </conditionalFormatting>
  <conditionalFormatting sqref="X62">
    <cfRule type="expression" dxfId="11" priority="12">
      <formula>T62="ASUMIR"</formula>
    </cfRule>
  </conditionalFormatting>
  <conditionalFormatting sqref="X65:X67">
    <cfRule type="expression" dxfId="10" priority="11">
      <formula>T65="ASUMIR"</formula>
    </cfRule>
  </conditionalFormatting>
  <conditionalFormatting sqref="X71:X72">
    <cfRule type="expression" dxfId="9" priority="10">
      <formula>T71="ASUMIR"</formula>
    </cfRule>
  </conditionalFormatting>
  <conditionalFormatting sqref="X74:X75">
    <cfRule type="expression" dxfId="8" priority="9">
      <formula>T74="ASUMIR"</formula>
    </cfRule>
  </conditionalFormatting>
  <conditionalFormatting sqref="X77:X78">
    <cfRule type="expression" dxfId="7" priority="8">
      <formula>T77="ASUMIR"</formula>
    </cfRule>
  </conditionalFormatting>
  <conditionalFormatting sqref="X80:X81">
    <cfRule type="expression" dxfId="6" priority="7">
      <formula>T80="ASUMIR"</formula>
    </cfRule>
  </conditionalFormatting>
  <conditionalFormatting sqref="X83:X84">
    <cfRule type="expression" dxfId="5" priority="6">
      <formula>T83="ASUMIR"</formula>
    </cfRule>
  </conditionalFormatting>
  <conditionalFormatting sqref="X89">
    <cfRule type="expression" dxfId="4" priority="5">
      <formula>T89="ASUMIR"</formula>
    </cfRule>
  </conditionalFormatting>
  <conditionalFormatting sqref="X41">
    <cfRule type="expression" dxfId="3" priority="4">
      <formula>T41="ASUMIR"</formula>
    </cfRule>
  </conditionalFormatting>
  <conditionalFormatting sqref="X68:X69">
    <cfRule type="expression" dxfId="2" priority="3">
      <formula>T68="ASUMIR"</formula>
    </cfRule>
  </conditionalFormatting>
  <conditionalFormatting sqref="X50:X51">
    <cfRule type="expression" dxfId="1" priority="2">
      <formula>T50="ASUMIR"</formula>
    </cfRule>
  </conditionalFormatting>
  <conditionalFormatting sqref="X92:X93">
    <cfRule type="expression" dxfId="0" priority="1">
      <formula>T92="ASUMIR"</formula>
    </cfRule>
  </conditionalFormatting>
  <dataValidations xWindow="1603" yWindow="514" count="13">
    <dataValidation allowBlank="1" showInputMessage="1" showErrorMessage="1" promptTitle="Limitación del control" prompt="Describa brevemente los problemas o limitantes tenidos al momento de aplicar el control establecido" sqref="R42:R43 R40 R64 R46:R49 R33:R34 R85 R10 R16 R18:R19 R70 R59:R61 R82 R91"/>
    <dataValidation type="date" operator="greaterThan" allowBlank="1" showInputMessage="1" showErrorMessage="1" errorTitle="INTRODUZCA FECHA" error="DD/MM/AA" promptTitle="FECHA DE ELABORACIÓN" prompt="Ingrese la fecha en la cual elabora el plan de manejo de riesgos" sqref="T3:Z3">
      <formula1>#REF!</formula1>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R86:S90 R20:S32 R35:S39 R83:S84 R65:S69 R8:S9 R11:S15 R17:S17 R44:S45 R50:S58 R62:S63 R71:S81 R41:S41 R92:S94"/>
    <dataValidation allowBlank="1" showInputMessage="1" showErrorMessage="1" promptTitle="Acción" prompt="Describa la forma en la cual se ha cumplido con la acción (oportunidad de mejora) que se implementó para tratar el riesgo" sqref="X89:X90 X92:X93 X32 X35:X39 X11:X15 X44:X45 X80:X81 X83:X84 X77:X78 X71:X75 X65:X69 X8 X47:X48 X53:X56 X62 X86:X87 X41:X42 X50:X51 X17:X22"/>
    <dataValidation type="decimal" allowBlank="1" showInputMessage="1" showErrorMessage="1" promptTitle="% De medición del indicador" prompt="Sólo permite números" sqref="M8:M58 M62:M88 M92:M94">
      <formula1>-2E+22</formula1>
      <formula2>2E+21</formula2>
    </dataValidation>
    <dataValidation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7:Z22"/>
    <dataValidation type="decimal" allowBlank="1" showInputMessage="1" showErrorMessage="1" promptTitle="% De medición del indicador" prompt="Sólo permite números " sqref="M89:M91">
      <formula1>-2E+22</formula1>
      <formula2>2E+21</formula2>
    </dataValidation>
    <dataValidation allowBlank="1" showInputMessage="1" showErrorMessage="1" promptTitle="FACTORES DE RIESGO" prompt="Seleccione el factor de riesgo interno o externo" sqref="D8:D94"/>
    <dataValidation type="list" allowBlank="1" showInputMessage="1" showErrorMessage="1" promptTitle="Plan de Mitigación" prompt="Establezca si tiene Plan de Mitigacion" sqref="K8:K94">
      <formula1>"SI, NO"</formula1>
    </dataValidation>
    <dataValidation allowBlank="1" showInputMessage="1" showErrorMessage="1" promptTitle="Análisis del indicador" prompt="Describa brevemente el comportamiento del indicador" sqref="N8:N94"/>
    <dataValidation type="list" allowBlank="1" showInputMessage="1" showErrorMessage="1" promptTitle="SITUACION DEL RIESGO" prompt="Evalue luego del seguimiento el riesgo." sqref="AA8:AA94">
      <formula1>"RIESGO CONTROLADO, REQUIERE NUEVA ACCIÓN, CONTINUA LA ACCIÓN ANTERIOR"</formula1>
    </dataValidation>
    <dataValidation type="list" allowBlank="1" showInputMessage="1" showErrorMessage="1" sqref="W8:W94">
      <formula1>CUMPLIMIENTOS</formula1>
    </dataValidation>
    <dataValidation type="list" allowBlank="1" showInputMessage="1" showErrorMessage="1" sqref="Y8:Y94">
      <formula1>INDIRECT(W8)</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15</v>
      </c>
    </row>
    <row r="3" spans="1:2" x14ac:dyDescent="0.2">
      <c r="A3" s="2" t="s">
        <v>16</v>
      </c>
    </row>
    <row r="5" spans="1:2" x14ac:dyDescent="0.2">
      <c r="A5">
        <v>1</v>
      </c>
      <c r="B5" t="s">
        <v>17</v>
      </c>
    </row>
    <row r="6" spans="1:2" x14ac:dyDescent="0.2">
      <c r="A6">
        <v>2</v>
      </c>
      <c r="B6" t="s">
        <v>18</v>
      </c>
    </row>
    <row r="7" spans="1:2" x14ac:dyDescent="0.2">
      <c r="A7">
        <v>3</v>
      </c>
      <c r="B7" t="s">
        <v>19</v>
      </c>
    </row>
    <row r="8" spans="1:2" x14ac:dyDescent="0.2">
      <c r="A8">
        <v>5</v>
      </c>
      <c r="B8" t="s">
        <v>20</v>
      </c>
    </row>
    <row r="9" spans="1:2" x14ac:dyDescent="0.2">
      <c r="A9">
        <v>6</v>
      </c>
      <c r="B9" t="s">
        <v>21</v>
      </c>
    </row>
    <row r="10" spans="1:2" x14ac:dyDescent="0.2">
      <c r="A10">
        <v>7</v>
      </c>
      <c r="B10" t="s">
        <v>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zoomScale="110" zoomScaleNormal="110" workbookViewId="0">
      <selection sqref="A1:T1"/>
    </sheetView>
  </sheetViews>
  <sheetFormatPr baseColWidth="10" defaultColWidth="11.42578125" defaultRowHeight="12.75" x14ac:dyDescent="0.2"/>
  <cols>
    <col min="1" max="1" width="11.42578125" style="12"/>
    <col min="2" max="2" width="1.5703125" style="12"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71" t="s">
        <v>70</v>
      </c>
      <c r="B1" s="472"/>
      <c r="C1" s="472"/>
      <c r="D1" s="472"/>
      <c r="E1" s="472"/>
      <c r="F1" s="472"/>
      <c r="G1" s="472"/>
      <c r="H1" s="472"/>
      <c r="I1" s="472"/>
      <c r="J1" s="472"/>
      <c r="K1" s="472"/>
      <c r="L1" s="472"/>
      <c r="M1" s="472"/>
      <c r="N1" s="472"/>
      <c r="O1" s="472"/>
      <c r="P1" s="472"/>
      <c r="Q1" s="472"/>
      <c r="R1" s="472"/>
      <c r="S1" s="472"/>
      <c r="T1" s="473"/>
    </row>
    <row r="2" spans="1:20" ht="15.75" x14ac:dyDescent="0.25">
      <c r="A2" s="24"/>
      <c r="B2" s="25"/>
      <c r="C2" s="25"/>
      <c r="D2" s="25"/>
      <c r="E2" s="25"/>
      <c r="F2" s="25"/>
      <c r="G2" s="25"/>
      <c r="H2" s="25"/>
      <c r="I2" s="25"/>
      <c r="J2" s="25"/>
      <c r="K2" s="25"/>
      <c r="L2" s="25"/>
      <c r="M2" s="25"/>
      <c r="N2" s="25"/>
      <c r="O2" s="25"/>
      <c r="P2" s="25"/>
      <c r="Q2" s="25"/>
      <c r="R2" s="41"/>
      <c r="S2" s="41"/>
      <c r="T2" s="26"/>
    </row>
    <row r="3" spans="1:20" ht="15.75" x14ac:dyDescent="0.25">
      <c r="A3" s="468" t="s">
        <v>69</v>
      </c>
      <c r="B3" s="469"/>
      <c r="C3" s="469"/>
      <c r="D3" s="469"/>
      <c r="E3" s="469"/>
      <c r="F3" s="469"/>
      <c r="G3" s="469"/>
      <c r="H3" s="469"/>
      <c r="I3" s="469"/>
      <c r="J3" s="469"/>
      <c r="K3" s="469"/>
      <c r="L3" s="469"/>
      <c r="M3" s="469"/>
      <c r="N3" s="469"/>
      <c r="O3" s="469"/>
      <c r="P3" s="469"/>
      <c r="Q3" s="469"/>
      <c r="R3" s="469"/>
      <c r="S3" s="469"/>
      <c r="T3" s="470"/>
    </row>
    <row r="4" spans="1:20" x14ac:dyDescent="0.2">
      <c r="A4" s="20"/>
      <c r="B4" s="21"/>
      <c r="C4" s="22"/>
      <c r="D4" s="22"/>
      <c r="E4" s="22"/>
      <c r="F4" s="22"/>
      <c r="G4" s="22"/>
      <c r="H4" s="22"/>
      <c r="I4" s="22"/>
      <c r="J4" s="22"/>
      <c r="K4" s="22"/>
      <c r="L4" s="22"/>
      <c r="M4" s="22"/>
      <c r="N4" s="22"/>
      <c r="O4" s="22"/>
      <c r="P4" s="22"/>
      <c r="Q4" s="22"/>
      <c r="R4" s="22"/>
      <c r="S4" s="22"/>
      <c r="T4" s="23"/>
    </row>
    <row r="5" spans="1:20" ht="13.5" thickBot="1" x14ac:dyDescent="0.25">
      <c r="A5" s="27"/>
      <c r="B5" s="27"/>
      <c r="C5" s="28"/>
      <c r="D5" s="28"/>
      <c r="E5" s="28"/>
      <c r="F5" s="28"/>
      <c r="G5" s="28"/>
      <c r="H5" s="28"/>
      <c r="I5" s="28"/>
      <c r="J5" s="28"/>
      <c r="K5" s="28"/>
      <c r="L5" s="28"/>
      <c r="M5" s="28"/>
      <c r="N5" s="28"/>
      <c r="O5" s="28"/>
      <c r="P5" s="28"/>
      <c r="Q5" s="28"/>
      <c r="R5" s="28"/>
      <c r="S5" s="28"/>
      <c r="T5" s="28"/>
    </row>
    <row r="6" spans="1:20" ht="24" customHeight="1" x14ac:dyDescent="0.2">
      <c r="A6" s="29" t="s">
        <v>24</v>
      </c>
      <c r="B6" s="482"/>
      <c r="C6" s="443" t="s">
        <v>89</v>
      </c>
      <c r="D6" s="443"/>
      <c r="E6" s="443"/>
      <c r="F6" s="443"/>
      <c r="G6" s="443"/>
      <c r="H6" s="443"/>
      <c r="I6" s="489"/>
      <c r="J6" s="486"/>
      <c r="K6" s="485" t="s">
        <v>88</v>
      </c>
      <c r="L6" s="485"/>
      <c r="M6" s="485"/>
      <c r="N6" s="485"/>
      <c r="O6" s="485"/>
      <c r="P6" s="485"/>
      <c r="Q6" s="485"/>
      <c r="R6" s="44"/>
      <c r="S6" s="44"/>
      <c r="T6" s="475"/>
    </row>
    <row r="7" spans="1:20" ht="15" customHeight="1" x14ac:dyDescent="0.2">
      <c r="A7" s="480" t="s">
        <v>26</v>
      </c>
      <c r="B7" s="483"/>
      <c r="C7" s="441"/>
      <c r="D7" s="441"/>
      <c r="E7" s="441"/>
      <c r="F7" s="441"/>
      <c r="G7" s="441"/>
      <c r="H7" s="441"/>
      <c r="I7" s="490"/>
      <c r="J7" s="487"/>
      <c r="K7" s="442" t="s">
        <v>112</v>
      </c>
      <c r="L7" s="442"/>
      <c r="M7" s="442"/>
      <c r="N7" s="442"/>
      <c r="O7" s="442"/>
      <c r="P7" s="442"/>
      <c r="Q7" s="442"/>
      <c r="R7" s="442"/>
      <c r="S7" s="442"/>
      <c r="T7" s="476"/>
    </row>
    <row r="8" spans="1:20" ht="15" customHeight="1" x14ac:dyDescent="0.2">
      <c r="A8" s="480"/>
      <c r="B8" s="483"/>
      <c r="C8" s="492" t="s">
        <v>25</v>
      </c>
      <c r="D8" s="492"/>
      <c r="E8" s="492"/>
      <c r="F8" s="492" t="s">
        <v>315</v>
      </c>
      <c r="G8" s="492"/>
      <c r="H8" s="492"/>
      <c r="I8" s="490"/>
      <c r="J8" s="487"/>
      <c r="K8" s="442"/>
      <c r="L8" s="442"/>
      <c r="M8" s="442"/>
      <c r="N8" s="442"/>
      <c r="O8" s="442"/>
      <c r="P8" s="442"/>
      <c r="Q8" s="442"/>
      <c r="R8" s="442"/>
      <c r="S8" s="442"/>
      <c r="T8" s="476"/>
    </row>
    <row r="9" spans="1:20" ht="15" customHeight="1" x14ac:dyDescent="0.2">
      <c r="A9" s="480"/>
      <c r="B9" s="483"/>
      <c r="C9" s="474" t="s">
        <v>38</v>
      </c>
      <c r="D9" s="474"/>
      <c r="E9" s="474"/>
      <c r="F9" s="474" t="s">
        <v>43</v>
      </c>
      <c r="G9" s="474"/>
      <c r="H9" s="474"/>
      <c r="I9" s="490"/>
      <c r="J9" s="487"/>
      <c r="K9" s="442" t="s">
        <v>113</v>
      </c>
      <c r="L9" s="442"/>
      <c r="M9" s="442"/>
      <c r="N9" s="442"/>
      <c r="O9" s="442"/>
      <c r="P9" s="442"/>
      <c r="Q9" s="442"/>
      <c r="R9" s="442"/>
      <c r="S9" s="442"/>
      <c r="T9" s="476"/>
    </row>
    <row r="10" spans="1:20" ht="12.75" customHeight="1" x14ac:dyDescent="0.2">
      <c r="A10" s="480"/>
      <c r="B10" s="483"/>
      <c r="C10" s="474" t="s">
        <v>39</v>
      </c>
      <c r="D10" s="474"/>
      <c r="E10" s="474"/>
      <c r="F10" s="474" t="s">
        <v>44</v>
      </c>
      <c r="G10" s="474"/>
      <c r="H10" s="474"/>
      <c r="I10" s="490"/>
      <c r="J10" s="487"/>
      <c r="K10" s="442"/>
      <c r="L10" s="442"/>
      <c r="M10" s="442"/>
      <c r="N10" s="442"/>
      <c r="O10" s="442"/>
      <c r="P10" s="442"/>
      <c r="Q10" s="442"/>
      <c r="R10" s="442"/>
      <c r="S10" s="442"/>
      <c r="T10" s="476"/>
    </row>
    <row r="11" spans="1:20" ht="15" customHeight="1" x14ac:dyDescent="0.2">
      <c r="A11" s="480"/>
      <c r="B11" s="483"/>
      <c r="C11" s="474" t="s">
        <v>40</v>
      </c>
      <c r="D11" s="474"/>
      <c r="E11" s="474"/>
      <c r="F11" s="474" t="s">
        <v>45</v>
      </c>
      <c r="G11" s="474"/>
      <c r="H11" s="474"/>
      <c r="I11" s="490"/>
      <c r="J11" s="487"/>
      <c r="K11" s="442"/>
      <c r="L11" s="442"/>
      <c r="M11" s="442"/>
      <c r="N11" s="442"/>
      <c r="O11" s="442"/>
      <c r="P11" s="442"/>
      <c r="Q11" s="442"/>
      <c r="R11" s="442"/>
      <c r="S11" s="442"/>
      <c r="T11" s="476"/>
    </row>
    <row r="12" spans="1:20" ht="12.75" customHeight="1" x14ac:dyDescent="0.2">
      <c r="A12" s="480"/>
      <c r="B12" s="483"/>
      <c r="C12" s="474" t="s">
        <v>41</v>
      </c>
      <c r="D12" s="474"/>
      <c r="E12" s="474"/>
      <c r="F12" s="474" t="s">
        <v>46</v>
      </c>
      <c r="G12" s="474"/>
      <c r="H12" s="474"/>
      <c r="I12" s="490"/>
      <c r="J12" s="487"/>
      <c r="K12" s="442" t="s">
        <v>114</v>
      </c>
      <c r="L12" s="442"/>
      <c r="M12" s="442"/>
      <c r="N12" s="442"/>
      <c r="O12" s="442"/>
      <c r="P12" s="442"/>
      <c r="Q12" s="442"/>
      <c r="R12" s="442"/>
      <c r="S12" s="442"/>
      <c r="T12" s="476"/>
    </row>
    <row r="13" spans="1:20" ht="12.75" customHeight="1" x14ac:dyDescent="0.2">
      <c r="A13" s="480"/>
      <c r="B13" s="483"/>
      <c r="C13" s="474" t="s">
        <v>318</v>
      </c>
      <c r="D13" s="474"/>
      <c r="E13" s="474"/>
      <c r="F13" s="474" t="s">
        <v>316</v>
      </c>
      <c r="G13" s="474"/>
      <c r="H13" s="474"/>
      <c r="I13" s="490"/>
      <c r="J13" s="487"/>
      <c r="K13" s="442"/>
      <c r="L13" s="442"/>
      <c r="M13" s="442"/>
      <c r="N13" s="442"/>
      <c r="O13" s="442"/>
      <c r="P13" s="442"/>
      <c r="Q13" s="442"/>
      <c r="R13" s="442"/>
      <c r="S13" s="442"/>
      <c r="T13" s="476"/>
    </row>
    <row r="14" spans="1:20" ht="12.75" customHeight="1" x14ac:dyDescent="0.2">
      <c r="A14" s="480"/>
      <c r="B14" s="483"/>
      <c r="C14" s="474" t="s">
        <v>42</v>
      </c>
      <c r="D14" s="474"/>
      <c r="E14" s="474"/>
      <c r="F14" s="474" t="s">
        <v>317</v>
      </c>
      <c r="G14" s="474"/>
      <c r="H14" s="474"/>
      <c r="I14" s="490"/>
      <c r="J14" s="487"/>
      <c r="K14" s="442" t="s">
        <v>115</v>
      </c>
      <c r="L14" s="442"/>
      <c r="M14" s="442"/>
      <c r="N14" s="442"/>
      <c r="O14" s="442"/>
      <c r="P14" s="442"/>
      <c r="Q14" s="442"/>
      <c r="R14" s="442"/>
      <c r="S14" s="442"/>
      <c r="T14" s="476"/>
    </row>
    <row r="15" spans="1:20" ht="12.75" customHeight="1" x14ac:dyDescent="0.2">
      <c r="A15" s="480"/>
      <c r="B15" s="483"/>
      <c r="C15" s="474"/>
      <c r="D15" s="474"/>
      <c r="E15" s="474"/>
      <c r="F15" s="515"/>
      <c r="G15" s="515"/>
      <c r="H15" s="515"/>
      <c r="I15" s="490"/>
      <c r="J15" s="487"/>
      <c r="K15" s="442" t="s">
        <v>116</v>
      </c>
      <c r="L15" s="442"/>
      <c r="M15" s="442"/>
      <c r="N15" s="442"/>
      <c r="O15" s="442"/>
      <c r="P15" s="442"/>
      <c r="Q15" s="442"/>
      <c r="R15" s="442"/>
      <c r="S15" s="442"/>
      <c r="T15" s="476"/>
    </row>
    <row r="16" spans="1:20" ht="12.75" customHeight="1" x14ac:dyDescent="0.2">
      <c r="A16" s="480"/>
      <c r="B16" s="483"/>
      <c r="C16" s="474" t="s">
        <v>90</v>
      </c>
      <c r="D16" s="474"/>
      <c r="E16" s="474"/>
      <c r="F16" s="474"/>
      <c r="G16" s="474"/>
      <c r="H16" s="474"/>
      <c r="I16" s="490"/>
      <c r="J16" s="487"/>
      <c r="K16" s="442"/>
      <c r="L16" s="442"/>
      <c r="M16" s="442"/>
      <c r="N16" s="442"/>
      <c r="O16" s="442"/>
      <c r="P16" s="442"/>
      <c r="Q16" s="442"/>
      <c r="R16" s="442"/>
      <c r="S16" s="442"/>
      <c r="T16" s="476"/>
    </row>
    <row r="17" spans="1:21" ht="19.5" customHeight="1" x14ac:dyDescent="0.2">
      <c r="A17" s="480"/>
      <c r="B17" s="483"/>
      <c r="C17" s="474"/>
      <c r="D17" s="474"/>
      <c r="E17" s="474"/>
      <c r="F17" s="474"/>
      <c r="G17" s="474"/>
      <c r="H17" s="474"/>
      <c r="I17" s="490"/>
      <c r="J17" s="487"/>
      <c r="K17" s="442"/>
      <c r="L17" s="442"/>
      <c r="M17" s="442"/>
      <c r="N17" s="442"/>
      <c r="O17" s="442"/>
      <c r="P17" s="442"/>
      <c r="Q17" s="442"/>
      <c r="R17" s="442"/>
      <c r="S17" s="442"/>
      <c r="T17" s="476"/>
    </row>
    <row r="18" spans="1:21" ht="13.5" thickBot="1" x14ac:dyDescent="0.25">
      <c r="A18" s="481"/>
      <c r="B18" s="484"/>
      <c r="C18" s="478"/>
      <c r="D18" s="478"/>
      <c r="E18" s="478"/>
      <c r="F18" s="478"/>
      <c r="G18" s="478"/>
      <c r="H18" s="478"/>
      <c r="I18" s="491"/>
      <c r="J18" s="488"/>
      <c r="K18" s="479"/>
      <c r="L18" s="479"/>
      <c r="M18" s="479"/>
      <c r="N18" s="479"/>
      <c r="O18" s="479"/>
      <c r="P18" s="479"/>
      <c r="Q18" s="479"/>
      <c r="R18" s="43"/>
      <c r="S18" s="43"/>
      <c r="T18" s="477"/>
    </row>
    <row r="19" spans="1:21" ht="24" customHeight="1" x14ac:dyDescent="0.2">
      <c r="A19" s="30" t="s">
        <v>27</v>
      </c>
      <c r="B19" s="493"/>
      <c r="C19" s="443" t="s">
        <v>55</v>
      </c>
      <c r="D19" s="443"/>
      <c r="E19" s="443"/>
      <c r="F19" s="443"/>
      <c r="G19" s="443"/>
      <c r="H19" s="443"/>
      <c r="I19" s="496"/>
      <c r="J19" s="486"/>
      <c r="K19" s="68"/>
      <c r="L19" s="68"/>
      <c r="M19" s="68"/>
      <c r="N19" s="68"/>
      <c r="O19" s="68"/>
      <c r="P19" s="68"/>
      <c r="Q19" s="68"/>
      <c r="R19" s="68"/>
      <c r="S19" s="68"/>
      <c r="T19" s="459"/>
    </row>
    <row r="20" spans="1:21" ht="12.75" customHeight="1" x14ac:dyDescent="0.2">
      <c r="A20" s="480" t="s">
        <v>28</v>
      </c>
      <c r="B20" s="494"/>
      <c r="C20" s="466"/>
      <c r="D20" s="466"/>
      <c r="E20" s="466"/>
      <c r="F20" s="466"/>
      <c r="G20" s="466"/>
      <c r="H20" s="466"/>
      <c r="I20" s="497"/>
      <c r="J20" s="487"/>
      <c r="K20" s="462" t="s">
        <v>289</v>
      </c>
      <c r="L20" s="462"/>
      <c r="M20" s="462"/>
      <c r="N20" s="462"/>
      <c r="O20" s="462"/>
      <c r="P20" s="462"/>
      <c r="Q20" s="462"/>
      <c r="R20" s="462"/>
      <c r="S20" s="462"/>
      <c r="T20" s="460"/>
      <c r="U20" s="4"/>
    </row>
    <row r="21" spans="1:21" ht="12.75" customHeight="1" x14ac:dyDescent="0.2">
      <c r="A21" s="480"/>
      <c r="B21" s="494"/>
      <c r="C21" s="467" t="s">
        <v>117</v>
      </c>
      <c r="D21" s="467"/>
      <c r="E21" s="467"/>
      <c r="F21" s="467"/>
      <c r="G21" s="467"/>
      <c r="H21" s="467"/>
      <c r="I21" s="497"/>
      <c r="J21" s="487"/>
      <c r="K21" s="512" t="s">
        <v>29</v>
      </c>
      <c r="L21" s="49" t="s">
        <v>290</v>
      </c>
      <c r="M21" s="50" t="s">
        <v>190</v>
      </c>
      <c r="N21" s="50">
        <v>5</v>
      </c>
      <c r="O21" s="51">
        <v>5</v>
      </c>
      <c r="P21" s="52">
        <v>10</v>
      </c>
      <c r="Q21" s="52">
        <v>15</v>
      </c>
      <c r="R21" s="52">
        <v>20</v>
      </c>
      <c r="S21" s="52">
        <v>25</v>
      </c>
      <c r="T21" s="460"/>
      <c r="U21" s="3"/>
    </row>
    <row r="22" spans="1:21" x14ac:dyDescent="0.2">
      <c r="A22" s="480"/>
      <c r="B22" s="494"/>
      <c r="C22" s="467" t="s">
        <v>305</v>
      </c>
      <c r="D22" s="467"/>
      <c r="E22" s="467"/>
      <c r="F22" s="467"/>
      <c r="G22" s="467"/>
      <c r="H22" s="467"/>
      <c r="I22" s="497"/>
      <c r="J22" s="487"/>
      <c r="K22" s="513"/>
      <c r="L22" s="53" t="s">
        <v>291</v>
      </c>
      <c r="M22" s="50" t="s">
        <v>292</v>
      </c>
      <c r="N22" s="50">
        <v>4</v>
      </c>
      <c r="O22" s="51">
        <v>4</v>
      </c>
      <c r="P22" s="51">
        <v>8</v>
      </c>
      <c r="Q22" s="52">
        <v>12</v>
      </c>
      <c r="R22" s="52">
        <v>16</v>
      </c>
      <c r="S22" s="52">
        <v>20</v>
      </c>
      <c r="T22" s="460"/>
      <c r="U22" s="3"/>
    </row>
    <row r="23" spans="1:21" x14ac:dyDescent="0.2">
      <c r="A23" s="480"/>
      <c r="B23" s="494"/>
      <c r="C23" s="467" t="s">
        <v>306</v>
      </c>
      <c r="D23" s="467"/>
      <c r="E23" s="467"/>
      <c r="F23" s="467"/>
      <c r="G23" s="467"/>
      <c r="H23" s="467"/>
      <c r="I23" s="497"/>
      <c r="J23" s="487"/>
      <c r="K23" s="513"/>
      <c r="L23" s="53" t="s">
        <v>293</v>
      </c>
      <c r="M23" s="50" t="s">
        <v>127</v>
      </c>
      <c r="N23" s="50">
        <v>3</v>
      </c>
      <c r="O23" s="54">
        <v>3</v>
      </c>
      <c r="P23" s="51">
        <v>6</v>
      </c>
      <c r="Q23" s="51">
        <v>9</v>
      </c>
      <c r="R23" s="52">
        <v>12</v>
      </c>
      <c r="S23" s="52">
        <v>15</v>
      </c>
      <c r="T23" s="460"/>
      <c r="U23" s="3"/>
    </row>
    <row r="24" spans="1:21" x14ac:dyDescent="0.2">
      <c r="A24" s="480"/>
      <c r="B24" s="494"/>
      <c r="C24" s="467" t="s">
        <v>309</v>
      </c>
      <c r="D24" s="467"/>
      <c r="E24" s="467"/>
      <c r="F24" s="467"/>
      <c r="G24" s="467"/>
      <c r="H24" s="467"/>
      <c r="I24" s="497"/>
      <c r="J24" s="487"/>
      <c r="K24" s="513"/>
      <c r="L24" s="53" t="s">
        <v>294</v>
      </c>
      <c r="M24" s="50" t="s">
        <v>295</v>
      </c>
      <c r="N24" s="50">
        <v>2</v>
      </c>
      <c r="O24" s="54">
        <v>2</v>
      </c>
      <c r="P24" s="51">
        <v>4</v>
      </c>
      <c r="Q24" s="51">
        <v>6</v>
      </c>
      <c r="R24" s="51">
        <v>8</v>
      </c>
      <c r="S24" s="52">
        <v>10</v>
      </c>
      <c r="T24" s="460"/>
      <c r="U24" s="3"/>
    </row>
    <row r="25" spans="1:21" x14ac:dyDescent="0.2">
      <c r="A25" s="480"/>
      <c r="B25" s="494"/>
      <c r="C25" s="467" t="s">
        <v>310</v>
      </c>
      <c r="D25" s="467"/>
      <c r="E25" s="467"/>
      <c r="F25" s="467"/>
      <c r="G25" s="467"/>
      <c r="H25" s="467"/>
      <c r="I25" s="497"/>
      <c r="J25" s="487"/>
      <c r="K25" s="514"/>
      <c r="L25" s="53" t="s">
        <v>296</v>
      </c>
      <c r="M25" s="50" t="s">
        <v>160</v>
      </c>
      <c r="N25" s="50">
        <v>1</v>
      </c>
      <c r="O25" s="55">
        <v>1</v>
      </c>
      <c r="P25" s="55">
        <v>2</v>
      </c>
      <c r="Q25" s="55">
        <v>3</v>
      </c>
      <c r="R25" s="56">
        <v>4</v>
      </c>
      <c r="S25" s="51">
        <v>5</v>
      </c>
      <c r="T25" s="460"/>
      <c r="U25" s="3"/>
    </row>
    <row r="26" spans="1:21" ht="12.75" customHeight="1" x14ac:dyDescent="0.2">
      <c r="A26" s="480"/>
      <c r="B26" s="494"/>
      <c r="C26" s="467" t="s">
        <v>307</v>
      </c>
      <c r="D26" s="467"/>
      <c r="E26" s="467"/>
      <c r="F26" s="467"/>
      <c r="G26" s="467"/>
      <c r="H26" s="467"/>
      <c r="I26" s="497"/>
      <c r="J26" s="487"/>
      <c r="K26" s="57"/>
      <c r="L26" s="57"/>
      <c r="M26" s="57"/>
      <c r="N26" s="57"/>
      <c r="O26" s="50">
        <v>1</v>
      </c>
      <c r="P26" s="50">
        <v>2</v>
      </c>
      <c r="Q26" s="50">
        <v>3</v>
      </c>
      <c r="R26" s="58">
        <v>4</v>
      </c>
      <c r="S26" s="50">
        <v>5</v>
      </c>
      <c r="T26" s="460"/>
    </row>
    <row r="27" spans="1:21" ht="12.75" customHeight="1" x14ac:dyDescent="0.2">
      <c r="A27" s="480"/>
      <c r="B27" s="494"/>
      <c r="C27" s="3"/>
      <c r="D27" s="3"/>
      <c r="E27" s="3"/>
      <c r="F27" s="3"/>
      <c r="G27" s="3"/>
      <c r="H27" s="3"/>
      <c r="I27" s="497"/>
      <c r="J27" s="487"/>
      <c r="K27" s="59"/>
      <c r="L27" s="59"/>
      <c r="M27" s="60"/>
      <c r="N27" s="60"/>
      <c r="O27" s="50" t="s">
        <v>182</v>
      </c>
      <c r="P27" s="50" t="s">
        <v>297</v>
      </c>
      <c r="Q27" s="50" t="s">
        <v>181</v>
      </c>
      <c r="R27" s="50" t="s">
        <v>298</v>
      </c>
      <c r="S27" s="50" t="s">
        <v>180</v>
      </c>
      <c r="T27" s="460"/>
    </row>
    <row r="28" spans="1:21" ht="12.75" customHeight="1" x14ac:dyDescent="0.2">
      <c r="A28" s="480"/>
      <c r="B28" s="494"/>
      <c r="C28" s="465"/>
      <c r="D28" s="465"/>
      <c r="E28" s="465"/>
      <c r="F28" s="465"/>
      <c r="G28" s="465"/>
      <c r="H28" s="465"/>
      <c r="I28" s="497"/>
      <c r="J28" s="487"/>
      <c r="K28" s="59"/>
      <c r="L28" s="59"/>
      <c r="M28" s="60"/>
      <c r="N28" s="60"/>
      <c r="O28" s="61" t="s">
        <v>299</v>
      </c>
      <c r="P28" s="61" t="s">
        <v>300</v>
      </c>
      <c r="Q28" s="61" t="s">
        <v>104</v>
      </c>
      <c r="R28" s="61" t="s">
        <v>301</v>
      </c>
      <c r="S28" s="61" t="s">
        <v>302</v>
      </c>
      <c r="T28" s="460"/>
    </row>
    <row r="29" spans="1:21" ht="12.75" customHeight="1" x14ac:dyDescent="0.2">
      <c r="A29" s="480"/>
      <c r="B29" s="494"/>
      <c r="C29" s="45" t="s">
        <v>118</v>
      </c>
      <c r="D29" s="45"/>
      <c r="E29" s="45"/>
      <c r="F29" s="45"/>
      <c r="G29" s="45"/>
      <c r="H29" s="45"/>
      <c r="I29" s="497"/>
      <c r="J29" s="487"/>
      <c r="K29" s="62"/>
      <c r="L29" s="59"/>
      <c r="M29" s="63"/>
      <c r="N29" s="63"/>
      <c r="O29" s="463" t="s">
        <v>30</v>
      </c>
      <c r="P29" s="464"/>
      <c r="Q29" s="464"/>
      <c r="R29" s="464"/>
      <c r="S29" s="464"/>
      <c r="T29" s="460"/>
    </row>
    <row r="30" spans="1:21" x14ac:dyDescent="0.2">
      <c r="A30" s="480"/>
      <c r="B30" s="494"/>
      <c r="C30" s="467" t="s">
        <v>308</v>
      </c>
      <c r="D30" s="467"/>
      <c r="E30" s="467"/>
      <c r="F30" s="467"/>
      <c r="G30" s="467"/>
      <c r="H30" s="467"/>
      <c r="I30" s="497"/>
      <c r="J30" s="487"/>
      <c r="K30" s="69"/>
      <c r="L30" s="69"/>
      <c r="M30" s="69"/>
      <c r="N30" s="69"/>
      <c r="O30" s="69"/>
      <c r="P30" s="69"/>
      <c r="Q30" s="69"/>
      <c r="R30" s="69"/>
      <c r="S30" s="69"/>
      <c r="T30" s="460"/>
    </row>
    <row r="31" spans="1:21" ht="12.75" customHeight="1" x14ac:dyDescent="0.2">
      <c r="A31" s="480"/>
      <c r="B31" s="494"/>
      <c r="C31" s="467" t="s">
        <v>311</v>
      </c>
      <c r="D31" s="467"/>
      <c r="E31" s="467"/>
      <c r="F31" s="467"/>
      <c r="G31" s="467"/>
      <c r="H31" s="467"/>
      <c r="I31" s="497"/>
      <c r="J31" s="487"/>
      <c r="K31" s="465" t="s">
        <v>48</v>
      </c>
      <c r="L31" s="465"/>
      <c r="M31" s="465"/>
      <c r="N31" s="465"/>
      <c r="O31" s="465"/>
      <c r="P31" s="465"/>
      <c r="Q31" s="465"/>
      <c r="R31" s="465"/>
      <c r="S31" s="465"/>
      <c r="T31" s="460"/>
    </row>
    <row r="32" spans="1:21" x14ac:dyDescent="0.2">
      <c r="A32" s="480"/>
      <c r="B32" s="494"/>
      <c r="C32" s="467" t="s">
        <v>312</v>
      </c>
      <c r="D32" s="467"/>
      <c r="E32" s="467"/>
      <c r="F32" s="467"/>
      <c r="G32" s="467"/>
      <c r="H32" s="467"/>
      <c r="I32" s="497"/>
      <c r="J32" s="487"/>
      <c r="K32" s="69"/>
      <c r="L32" s="69"/>
      <c r="M32" s="69"/>
      <c r="N32" s="69"/>
      <c r="O32" s="69"/>
      <c r="P32" s="69"/>
      <c r="Q32" s="69"/>
      <c r="R32" s="69"/>
      <c r="S32" s="69"/>
      <c r="T32" s="460"/>
    </row>
    <row r="33" spans="1:20" ht="12.75" customHeight="1" x14ac:dyDescent="0.2">
      <c r="A33" s="480"/>
      <c r="B33" s="494"/>
      <c r="C33" s="467" t="s">
        <v>313</v>
      </c>
      <c r="D33" s="467"/>
      <c r="E33" s="467"/>
      <c r="F33" s="467"/>
      <c r="G33" s="467"/>
      <c r="H33" s="467"/>
      <c r="I33" s="497"/>
      <c r="J33" s="487"/>
      <c r="K33" s="466" t="s">
        <v>119</v>
      </c>
      <c r="L33" s="466"/>
      <c r="M33" s="466"/>
      <c r="N33" s="466"/>
      <c r="O33" s="466"/>
      <c r="P33" s="466"/>
      <c r="Q33" s="466"/>
      <c r="R33" s="466"/>
      <c r="S33" s="466"/>
      <c r="T33" s="460"/>
    </row>
    <row r="34" spans="1:20" x14ac:dyDescent="0.2">
      <c r="A34" s="480"/>
      <c r="B34" s="494"/>
      <c r="C34" s="467" t="s">
        <v>314</v>
      </c>
      <c r="D34" s="467"/>
      <c r="E34" s="467"/>
      <c r="F34" s="467"/>
      <c r="G34" s="467"/>
      <c r="H34" s="467"/>
      <c r="I34" s="497"/>
      <c r="J34" s="487"/>
      <c r="K34" s="466"/>
      <c r="L34" s="466"/>
      <c r="M34" s="466"/>
      <c r="N34" s="466"/>
      <c r="O34" s="466"/>
      <c r="P34" s="466"/>
      <c r="Q34" s="466"/>
      <c r="R34" s="466"/>
      <c r="S34" s="466"/>
      <c r="T34" s="460"/>
    </row>
    <row r="35" spans="1:20" ht="13.5" thickBot="1" x14ac:dyDescent="0.25">
      <c r="A35" s="481"/>
      <c r="B35" s="495"/>
      <c r="C35" s="501"/>
      <c r="D35" s="501"/>
      <c r="E35" s="501"/>
      <c r="F35" s="501"/>
      <c r="G35" s="501"/>
      <c r="H35" s="501"/>
      <c r="I35" s="498"/>
      <c r="J35" s="488"/>
      <c r="K35" s="458"/>
      <c r="L35" s="458"/>
      <c r="M35" s="458"/>
      <c r="N35" s="458"/>
      <c r="O35" s="458"/>
      <c r="P35" s="458"/>
      <c r="Q35" s="458"/>
      <c r="R35" s="46"/>
      <c r="S35" s="46"/>
      <c r="T35" s="461"/>
    </row>
    <row r="36" spans="1:20" ht="24" customHeight="1" x14ac:dyDescent="0.2">
      <c r="A36" s="30" t="s">
        <v>31</v>
      </c>
      <c r="B36" s="493"/>
      <c r="I36" s="496"/>
      <c r="J36" s="503"/>
      <c r="K36" s="67"/>
      <c r="L36" s="67"/>
      <c r="M36" s="67"/>
      <c r="N36" s="67"/>
      <c r="O36" s="67"/>
      <c r="P36" s="67"/>
      <c r="Q36" s="67"/>
      <c r="R36" s="64"/>
      <c r="S36" s="64"/>
      <c r="T36" s="445"/>
    </row>
    <row r="37" spans="1:20" ht="21" customHeight="1" x14ac:dyDescent="0.2">
      <c r="A37" s="499" t="s">
        <v>52</v>
      </c>
      <c r="B37" s="494"/>
      <c r="C37" s="441" t="s">
        <v>96</v>
      </c>
      <c r="D37" s="441"/>
      <c r="E37" s="441"/>
      <c r="F37" s="441"/>
      <c r="G37" s="441"/>
      <c r="H37" s="441"/>
      <c r="I37" s="497"/>
      <c r="J37" s="504"/>
      <c r="K37" s="67"/>
      <c r="L37" s="67"/>
      <c r="M37" s="67"/>
      <c r="N37" s="67"/>
      <c r="O37" s="67"/>
      <c r="P37" s="67"/>
      <c r="Q37" s="67"/>
      <c r="R37" s="64"/>
      <c r="S37" s="64"/>
      <c r="T37" s="445"/>
    </row>
    <row r="38" spans="1:20" ht="12.75" customHeight="1" x14ac:dyDescent="0.2">
      <c r="A38" s="499"/>
      <c r="B38" s="494"/>
      <c r="C38" s="441"/>
      <c r="D38" s="441"/>
      <c r="E38" s="441"/>
      <c r="F38" s="441"/>
      <c r="G38" s="441"/>
      <c r="H38" s="441"/>
      <c r="I38" s="497"/>
      <c r="J38" s="504"/>
      <c r="K38" s="72"/>
      <c r="L38" s="67"/>
      <c r="M38" s="73"/>
      <c r="N38" s="73"/>
      <c r="O38" s="73"/>
      <c r="P38" s="73"/>
      <c r="Q38" s="73"/>
      <c r="R38" s="70"/>
      <c r="S38" s="70"/>
      <c r="T38" s="445"/>
    </row>
    <row r="39" spans="1:20" ht="12.75" customHeight="1" x14ac:dyDescent="0.2">
      <c r="A39" s="499"/>
      <c r="B39" s="494"/>
      <c r="I39" s="497"/>
      <c r="J39" s="504"/>
      <c r="K39" s="72"/>
      <c r="L39" s="67"/>
      <c r="M39" s="73"/>
      <c r="N39" s="73"/>
      <c r="O39" s="73"/>
      <c r="P39" s="73"/>
      <c r="Q39" s="73"/>
      <c r="R39" s="70"/>
      <c r="S39" s="70"/>
      <c r="T39" s="445"/>
    </row>
    <row r="40" spans="1:20" x14ac:dyDescent="0.2">
      <c r="A40" s="499"/>
      <c r="B40" s="494"/>
      <c r="C40" s="442" t="s">
        <v>120</v>
      </c>
      <c r="D40" s="442"/>
      <c r="E40" s="442"/>
      <c r="F40" s="442"/>
      <c r="G40" s="442"/>
      <c r="H40" s="442"/>
      <c r="I40" s="497"/>
      <c r="J40" s="504"/>
      <c r="K40" s="72"/>
      <c r="L40" s="67"/>
      <c r="M40" s="73"/>
      <c r="N40" s="73"/>
      <c r="O40" s="73"/>
      <c r="P40" s="73"/>
      <c r="Q40" s="73"/>
      <c r="R40" s="70"/>
      <c r="S40" s="70"/>
      <c r="T40" s="445"/>
    </row>
    <row r="41" spans="1:20" x14ac:dyDescent="0.2">
      <c r="A41" s="499"/>
      <c r="B41" s="494"/>
      <c r="C41" s="442"/>
      <c r="D41" s="442"/>
      <c r="E41" s="442"/>
      <c r="F41" s="442"/>
      <c r="G41" s="442"/>
      <c r="H41" s="442"/>
      <c r="I41" s="497"/>
      <c r="J41" s="504"/>
      <c r="K41" s="72"/>
      <c r="L41" s="67"/>
      <c r="M41" s="73"/>
      <c r="N41" s="73"/>
      <c r="O41" s="73"/>
      <c r="P41" s="73"/>
      <c r="Q41" s="73"/>
      <c r="R41" s="70"/>
      <c r="S41" s="70"/>
      <c r="T41" s="445"/>
    </row>
    <row r="42" spans="1:20" ht="12.75" customHeight="1" x14ac:dyDescent="0.2">
      <c r="A42" s="499"/>
      <c r="B42" s="494"/>
      <c r="C42" s="442"/>
      <c r="D42" s="442"/>
      <c r="E42" s="442"/>
      <c r="F42" s="442"/>
      <c r="G42" s="442"/>
      <c r="H42" s="442"/>
      <c r="I42" s="497"/>
      <c r="J42" s="504"/>
      <c r="K42" s="72"/>
      <c r="L42" s="67"/>
      <c r="M42" s="73"/>
      <c r="N42" s="73"/>
      <c r="O42" s="73"/>
      <c r="P42" s="73"/>
      <c r="Q42" s="73"/>
      <c r="R42" s="70"/>
      <c r="S42" s="70"/>
      <c r="T42" s="445"/>
    </row>
    <row r="43" spans="1:20" ht="12.75" customHeight="1" x14ac:dyDescent="0.2">
      <c r="A43" s="499"/>
      <c r="B43" s="494"/>
      <c r="C43" s="442"/>
      <c r="D43" s="442"/>
      <c r="E43" s="442"/>
      <c r="F43" s="442"/>
      <c r="G43" s="442"/>
      <c r="H43" s="442"/>
      <c r="I43" s="497"/>
      <c r="J43" s="504"/>
      <c r="K43" s="72"/>
      <c r="L43" s="67"/>
      <c r="M43" s="73"/>
      <c r="N43" s="73"/>
      <c r="O43" s="73"/>
      <c r="P43" s="73"/>
      <c r="Q43" s="73"/>
      <c r="R43" s="70"/>
      <c r="S43" s="70"/>
      <c r="T43" s="445"/>
    </row>
    <row r="44" spans="1:20" ht="12.75" customHeight="1" x14ac:dyDescent="0.2">
      <c r="A44" s="499"/>
      <c r="B44" s="494"/>
      <c r="C44" s="28"/>
      <c r="D44" s="33"/>
      <c r="E44" s="33"/>
      <c r="F44" s="33"/>
      <c r="G44" s="33"/>
      <c r="H44" s="33"/>
      <c r="I44" s="497"/>
      <c r="J44" s="504"/>
      <c r="K44" s="72"/>
      <c r="L44" s="67"/>
      <c r="M44" s="73"/>
      <c r="N44" s="73"/>
      <c r="O44" s="73"/>
      <c r="P44" s="73"/>
      <c r="Q44" s="73"/>
      <c r="R44" s="70"/>
      <c r="S44" s="70"/>
      <c r="T44" s="445"/>
    </row>
    <row r="45" spans="1:20" ht="12.75" customHeight="1" x14ac:dyDescent="0.2">
      <c r="A45" s="499"/>
      <c r="B45" s="494"/>
      <c r="C45" s="441" t="s">
        <v>121</v>
      </c>
      <c r="D45" s="441"/>
      <c r="E45" s="441"/>
      <c r="F45" s="441"/>
      <c r="G45" s="441"/>
      <c r="H45" s="441"/>
      <c r="I45" s="497"/>
      <c r="J45" s="504"/>
      <c r="K45" s="72"/>
      <c r="L45" s="67"/>
      <c r="M45" s="73"/>
      <c r="N45" s="73"/>
      <c r="O45" s="73"/>
      <c r="P45" s="73"/>
      <c r="Q45" s="73"/>
      <c r="R45" s="70"/>
      <c r="S45" s="70"/>
      <c r="T45" s="445"/>
    </row>
    <row r="46" spans="1:20" ht="12.75" customHeight="1" x14ac:dyDescent="0.2">
      <c r="A46" s="499"/>
      <c r="B46" s="494"/>
      <c r="C46" s="441"/>
      <c r="D46" s="441"/>
      <c r="E46" s="441"/>
      <c r="F46" s="441"/>
      <c r="G46" s="441"/>
      <c r="H46" s="441"/>
      <c r="I46" s="497"/>
      <c r="J46" s="504"/>
      <c r="K46" s="72"/>
      <c r="L46" s="67"/>
      <c r="M46" s="73"/>
      <c r="N46" s="73"/>
      <c r="O46" s="73"/>
      <c r="P46" s="73"/>
      <c r="Q46" s="73"/>
      <c r="R46" s="70"/>
      <c r="S46" s="70"/>
      <c r="T46" s="445"/>
    </row>
    <row r="47" spans="1:20" ht="12.75" customHeight="1" x14ac:dyDescent="0.2">
      <c r="A47" s="499"/>
      <c r="B47" s="494"/>
      <c r="C47" s="441"/>
      <c r="D47" s="441"/>
      <c r="E47" s="441"/>
      <c r="F47" s="441"/>
      <c r="G47" s="441"/>
      <c r="H47" s="441"/>
      <c r="I47" s="497"/>
      <c r="J47" s="504"/>
      <c r="K47" s="72"/>
      <c r="L47" s="67"/>
      <c r="M47" s="73"/>
      <c r="N47" s="73"/>
      <c r="O47" s="73"/>
      <c r="P47" s="73"/>
      <c r="Q47" s="73"/>
      <c r="R47" s="70"/>
      <c r="S47" s="70"/>
      <c r="T47" s="445"/>
    </row>
    <row r="48" spans="1:20" ht="12.75" customHeight="1" x14ac:dyDescent="0.2">
      <c r="A48" s="499"/>
      <c r="B48" s="494"/>
      <c r="C48" s="441"/>
      <c r="D48" s="441"/>
      <c r="E48" s="441"/>
      <c r="F48" s="441"/>
      <c r="G48" s="441"/>
      <c r="H48" s="441"/>
      <c r="I48" s="497"/>
      <c r="J48" s="504"/>
      <c r="K48" s="72"/>
      <c r="L48" s="67"/>
      <c r="M48" s="73"/>
      <c r="N48" s="73"/>
      <c r="O48" s="73"/>
      <c r="P48" s="73"/>
      <c r="Q48" s="73"/>
      <c r="R48" s="70"/>
      <c r="S48" s="70"/>
      <c r="T48" s="445"/>
    </row>
    <row r="49" spans="1:20" ht="12.75" customHeight="1" x14ac:dyDescent="0.2">
      <c r="A49" s="499"/>
      <c r="B49" s="494"/>
      <c r="C49" s="441"/>
      <c r="D49" s="441"/>
      <c r="E49" s="441"/>
      <c r="F49" s="441"/>
      <c r="G49" s="441"/>
      <c r="H49" s="441"/>
      <c r="I49" s="497"/>
      <c r="J49" s="504"/>
      <c r="K49" s="72"/>
      <c r="L49" s="67"/>
      <c r="M49" s="73"/>
      <c r="N49" s="73"/>
      <c r="O49" s="73"/>
      <c r="P49" s="73"/>
      <c r="Q49" s="73"/>
      <c r="R49" s="70"/>
      <c r="S49" s="70"/>
      <c r="T49" s="445"/>
    </row>
    <row r="50" spans="1:20" ht="12.75" customHeight="1" x14ac:dyDescent="0.2">
      <c r="A50" s="499"/>
      <c r="B50" s="494"/>
      <c r="C50" s="441"/>
      <c r="D50" s="441"/>
      <c r="E50" s="441"/>
      <c r="F50" s="441"/>
      <c r="G50" s="441"/>
      <c r="H50" s="441"/>
      <c r="I50" s="497"/>
      <c r="J50" s="504"/>
      <c r="K50" s="72"/>
      <c r="L50" s="67"/>
      <c r="M50" s="73"/>
      <c r="N50" s="73"/>
      <c r="O50" s="73"/>
      <c r="P50" s="73"/>
      <c r="Q50" s="73"/>
      <c r="R50" s="70"/>
      <c r="S50" s="70"/>
      <c r="T50" s="445"/>
    </row>
    <row r="51" spans="1:20" ht="12.75" customHeight="1" x14ac:dyDescent="0.2">
      <c r="A51" s="499"/>
      <c r="B51" s="494"/>
      <c r="C51" s="441"/>
      <c r="D51" s="441"/>
      <c r="E51" s="441"/>
      <c r="F51" s="441"/>
      <c r="G51" s="441"/>
      <c r="H51" s="441"/>
      <c r="I51" s="497"/>
      <c r="J51" s="504"/>
      <c r="K51" s="72"/>
      <c r="L51" s="67"/>
      <c r="M51" s="73"/>
      <c r="N51" s="73"/>
      <c r="O51" s="73"/>
      <c r="P51" s="73"/>
      <c r="Q51" s="73"/>
      <c r="R51" s="70"/>
      <c r="S51" s="70"/>
      <c r="T51" s="445"/>
    </row>
    <row r="52" spans="1:20" ht="12.75" customHeight="1" x14ac:dyDescent="0.2">
      <c r="A52" s="499"/>
      <c r="B52" s="494"/>
      <c r="I52" s="497"/>
      <c r="J52" s="504"/>
      <c r="K52" s="72"/>
      <c r="L52" s="67"/>
      <c r="M52" s="73"/>
      <c r="N52" s="73"/>
      <c r="O52" s="73"/>
      <c r="P52" s="73"/>
      <c r="Q52" s="73"/>
      <c r="R52" s="70"/>
      <c r="S52" s="70"/>
      <c r="T52" s="445"/>
    </row>
    <row r="53" spans="1:20" x14ac:dyDescent="0.2">
      <c r="A53" s="499"/>
      <c r="B53" s="494"/>
      <c r="C53" s="492" t="s">
        <v>87</v>
      </c>
      <c r="D53" s="474"/>
      <c r="E53" s="474"/>
      <c r="F53" s="474"/>
      <c r="G53" s="474"/>
      <c r="H53" s="474"/>
      <c r="I53" s="497"/>
      <c r="J53" s="504"/>
      <c r="K53" s="72"/>
      <c r="L53" s="67"/>
      <c r="M53" s="73"/>
      <c r="N53" s="73"/>
      <c r="O53" s="73"/>
      <c r="P53" s="73"/>
      <c r="Q53" s="73"/>
      <c r="R53" s="70"/>
      <c r="S53" s="70"/>
      <c r="T53" s="445"/>
    </row>
    <row r="54" spans="1:20" ht="21" customHeight="1" x14ac:dyDescent="0.2">
      <c r="A54" s="499"/>
      <c r="B54" s="494"/>
      <c r="C54" s="474" t="s">
        <v>122</v>
      </c>
      <c r="D54" s="441" t="s">
        <v>123</v>
      </c>
      <c r="E54" s="441"/>
      <c r="F54" s="441"/>
      <c r="G54" s="441"/>
      <c r="H54" s="441"/>
      <c r="I54" s="497"/>
      <c r="J54" s="504"/>
      <c r="K54" s="72"/>
      <c r="L54" s="67"/>
      <c r="M54" s="73"/>
      <c r="N54" s="73"/>
      <c r="O54" s="73"/>
      <c r="P54" s="73"/>
      <c r="Q54" s="73"/>
      <c r="R54" s="70"/>
      <c r="S54" s="70"/>
      <c r="T54" s="445"/>
    </row>
    <row r="55" spans="1:20" ht="29.25" customHeight="1" x14ac:dyDescent="0.2">
      <c r="A55" s="499"/>
      <c r="B55" s="494"/>
      <c r="C55" s="474"/>
      <c r="D55" s="441"/>
      <c r="E55" s="441"/>
      <c r="F55" s="441"/>
      <c r="G55" s="441"/>
      <c r="H55" s="441"/>
      <c r="I55" s="497"/>
      <c r="J55" s="504"/>
      <c r="K55" s="72"/>
      <c r="L55" s="67"/>
      <c r="M55" s="73"/>
      <c r="N55" s="73"/>
      <c r="O55" s="73"/>
      <c r="P55" s="73"/>
      <c r="Q55" s="73"/>
      <c r="R55" s="70"/>
      <c r="S55" s="70"/>
      <c r="T55" s="445"/>
    </row>
    <row r="56" spans="1:20" ht="32.25" customHeight="1" x14ac:dyDescent="0.2">
      <c r="A56" s="499"/>
      <c r="B56" s="494"/>
      <c r="C56" s="474"/>
      <c r="D56" s="441"/>
      <c r="E56" s="441"/>
      <c r="F56" s="441"/>
      <c r="G56" s="441"/>
      <c r="H56" s="441"/>
      <c r="I56" s="497"/>
      <c r="J56" s="504"/>
      <c r="K56" s="72"/>
      <c r="L56" s="67"/>
      <c r="M56" s="73"/>
      <c r="N56" s="73"/>
      <c r="O56" s="73"/>
      <c r="P56" s="73"/>
      <c r="Q56" s="73"/>
      <c r="R56" s="70"/>
      <c r="S56" s="70"/>
      <c r="T56" s="445"/>
    </row>
    <row r="57" spans="1:20" ht="20.25" customHeight="1" x14ac:dyDescent="0.2">
      <c r="A57" s="499"/>
      <c r="B57" s="494"/>
      <c r="C57" s="442" t="s">
        <v>304</v>
      </c>
      <c r="D57" s="442"/>
      <c r="E57" s="442"/>
      <c r="F57" s="442"/>
      <c r="G57" s="442"/>
      <c r="H57" s="442"/>
      <c r="I57" s="497"/>
      <c r="J57" s="504"/>
      <c r="K57" s="72"/>
      <c r="L57" s="67"/>
      <c r="M57" s="73"/>
      <c r="N57" s="73"/>
      <c r="O57" s="73"/>
      <c r="P57" s="73"/>
      <c r="Q57" s="73"/>
      <c r="R57" s="70"/>
      <c r="S57" s="70"/>
      <c r="T57" s="445"/>
    </row>
    <row r="58" spans="1:20" x14ac:dyDescent="0.2">
      <c r="A58" s="499"/>
      <c r="B58" s="494"/>
      <c r="C58" s="442"/>
      <c r="D58" s="442"/>
      <c r="E58" s="442"/>
      <c r="F58" s="442"/>
      <c r="G58" s="442"/>
      <c r="H58" s="442"/>
      <c r="I58" s="497"/>
      <c r="J58" s="504"/>
      <c r="K58" s="72"/>
      <c r="L58" s="67"/>
      <c r="M58" s="73"/>
      <c r="N58" s="73"/>
      <c r="O58" s="73"/>
      <c r="P58" s="73"/>
      <c r="Q58" s="73"/>
      <c r="R58" s="70"/>
      <c r="S58" s="70"/>
      <c r="T58" s="445"/>
    </row>
    <row r="59" spans="1:20" x14ac:dyDescent="0.2">
      <c r="A59" s="499"/>
      <c r="B59" s="494"/>
      <c r="I59" s="497"/>
      <c r="J59" s="504"/>
      <c r="K59" s="69"/>
      <c r="L59" s="69"/>
      <c r="M59" s="64"/>
      <c r="N59" s="64"/>
      <c r="O59" s="64"/>
      <c r="P59" s="64"/>
      <c r="Q59" s="64"/>
      <c r="R59" s="64"/>
      <c r="S59" s="64"/>
      <c r="T59" s="445"/>
    </row>
    <row r="60" spans="1:20" ht="12.75" customHeight="1" x14ac:dyDescent="0.2">
      <c r="A60" s="499"/>
      <c r="B60" s="494"/>
      <c r="C60" s="442" t="s">
        <v>303</v>
      </c>
      <c r="D60" s="442"/>
      <c r="E60" s="442"/>
      <c r="F60" s="442"/>
      <c r="G60" s="442"/>
      <c r="H60" s="442"/>
      <c r="I60" s="497"/>
      <c r="J60" s="504"/>
      <c r="K60" s="48"/>
      <c r="L60" s="48"/>
      <c r="M60" s="74"/>
      <c r="N60" s="74"/>
      <c r="O60" s="74"/>
      <c r="P60" s="74"/>
      <c r="Q60" s="74"/>
      <c r="R60" s="71"/>
      <c r="S60" s="71"/>
      <c r="T60" s="445"/>
    </row>
    <row r="61" spans="1:20" ht="20.25" customHeight="1" x14ac:dyDescent="0.2">
      <c r="A61" s="499"/>
      <c r="B61" s="494"/>
      <c r="C61" s="442"/>
      <c r="D61" s="442"/>
      <c r="E61" s="442"/>
      <c r="F61" s="442"/>
      <c r="G61" s="442"/>
      <c r="H61" s="442"/>
      <c r="I61" s="497"/>
      <c r="J61" s="504"/>
      <c r="K61" s="32"/>
      <c r="L61" s="32"/>
      <c r="M61" s="34"/>
      <c r="N61" s="34"/>
      <c r="O61" s="34"/>
      <c r="P61" s="34"/>
      <c r="Q61" s="34"/>
      <c r="R61" s="40"/>
      <c r="S61" s="40"/>
      <c r="T61" s="35"/>
    </row>
    <row r="62" spans="1:20" ht="11.25" customHeight="1" thickBot="1" x14ac:dyDescent="0.25">
      <c r="A62" s="500"/>
      <c r="B62" s="494"/>
      <c r="C62" s="509"/>
      <c r="D62" s="509"/>
      <c r="E62" s="509"/>
      <c r="F62" s="509"/>
      <c r="G62" s="509"/>
      <c r="H62" s="509"/>
      <c r="I62" s="497"/>
      <c r="J62" s="504"/>
      <c r="K62" s="507"/>
      <c r="L62" s="507"/>
      <c r="M62" s="507"/>
      <c r="N62" s="507"/>
      <c r="O62" s="507"/>
      <c r="P62" s="507"/>
      <c r="Q62" s="507"/>
      <c r="R62" s="507"/>
      <c r="S62" s="507"/>
      <c r="T62" s="508"/>
    </row>
    <row r="63" spans="1:20" ht="32.25" customHeight="1" x14ac:dyDescent="0.2">
      <c r="A63" s="31" t="s">
        <v>32</v>
      </c>
      <c r="B63" s="493"/>
      <c r="C63" s="443" t="s">
        <v>97</v>
      </c>
      <c r="D63" s="443"/>
      <c r="E63" s="443"/>
      <c r="F63" s="443"/>
      <c r="G63" s="443"/>
      <c r="H63" s="443"/>
      <c r="I63" s="447"/>
      <c r="J63" s="503"/>
      <c r="K63" s="510"/>
      <c r="L63" s="510"/>
      <c r="M63" s="510"/>
      <c r="N63" s="510"/>
      <c r="O63" s="510"/>
      <c r="P63" s="510"/>
      <c r="Q63" s="510"/>
      <c r="R63" s="65"/>
      <c r="S63" s="65"/>
      <c r="T63" s="444"/>
    </row>
    <row r="64" spans="1:20" ht="25.5" customHeight="1" x14ac:dyDescent="0.2">
      <c r="A64" s="480" t="s">
        <v>34</v>
      </c>
      <c r="B64" s="494"/>
      <c r="C64" s="441" t="s">
        <v>99</v>
      </c>
      <c r="D64" s="441"/>
      <c r="E64" s="441"/>
      <c r="F64" s="441"/>
      <c r="G64" s="441"/>
      <c r="H64" s="441"/>
      <c r="I64" s="448"/>
      <c r="J64" s="504"/>
      <c r="K64" s="450" t="s">
        <v>56</v>
      </c>
      <c r="L64" s="451"/>
      <c r="M64" s="506" t="s">
        <v>53</v>
      </c>
      <c r="N64" s="506" t="s">
        <v>54</v>
      </c>
      <c r="O64" s="506"/>
      <c r="P64" s="506"/>
      <c r="Q64" s="506"/>
      <c r="R64" s="40"/>
      <c r="S64" s="40"/>
      <c r="T64" s="445"/>
    </row>
    <row r="65" spans="1:20" ht="24.95" customHeight="1" x14ac:dyDescent="0.2">
      <c r="A65" s="480"/>
      <c r="B65" s="494"/>
      <c r="C65" s="441" t="s">
        <v>98</v>
      </c>
      <c r="D65" s="441"/>
      <c r="E65" s="441"/>
      <c r="F65" s="441"/>
      <c r="G65" s="441"/>
      <c r="H65" s="441"/>
      <c r="I65" s="448"/>
      <c r="J65" s="504"/>
      <c r="K65" s="452"/>
      <c r="L65" s="453"/>
      <c r="M65" s="506"/>
      <c r="N65" s="506"/>
      <c r="O65" s="506"/>
      <c r="P65" s="506"/>
      <c r="Q65" s="506"/>
      <c r="R65" s="40"/>
      <c r="S65" s="40"/>
      <c r="T65" s="445"/>
    </row>
    <row r="66" spans="1:20" ht="23.25" customHeight="1" x14ac:dyDescent="0.2">
      <c r="A66" s="480"/>
      <c r="B66" s="494"/>
      <c r="C66" s="492" t="s">
        <v>124</v>
      </c>
      <c r="D66" s="492"/>
      <c r="E66" s="492"/>
      <c r="F66" s="492"/>
      <c r="G66" s="492"/>
      <c r="H66" s="492"/>
      <c r="I66" s="448"/>
      <c r="J66" s="504"/>
      <c r="K66" s="455" t="s">
        <v>319</v>
      </c>
      <c r="L66" s="455"/>
      <c r="M66" s="454" t="s">
        <v>49</v>
      </c>
      <c r="N66" s="454" t="s">
        <v>77</v>
      </c>
      <c r="O66" s="454"/>
      <c r="P66" s="454"/>
      <c r="Q66" s="454"/>
      <c r="R66" s="42"/>
      <c r="S66" s="42"/>
      <c r="T66" s="445"/>
    </row>
    <row r="67" spans="1:20" ht="24.95" customHeight="1" x14ac:dyDescent="0.2">
      <c r="A67" s="480"/>
      <c r="B67" s="494"/>
      <c r="C67" s="440" t="s">
        <v>100</v>
      </c>
      <c r="D67" s="441"/>
      <c r="E67" s="441"/>
      <c r="F67" s="441"/>
      <c r="G67" s="441"/>
      <c r="H67" s="441"/>
      <c r="I67" s="448"/>
      <c r="J67" s="504"/>
      <c r="K67" s="455"/>
      <c r="L67" s="455"/>
      <c r="M67" s="454"/>
      <c r="N67" s="454"/>
      <c r="O67" s="454"/>
      <c r="P67" s="454"/>
      <c r="Q67" s="454"/>
      <c r="R67" s="42"/>
      <c r="S67" s="42"/>
      <c r="T67" s="445"/>
    </row>
    <row r="68" spans="1:20" ht="24.95" customHeight="1" x14ac:dyDescent="0.2">
      <c r="A68" s="480"/>
      <c r="B68" s="494"/>
      <c r="C68" s="441"/>
      <c r="D68" s="441"/>
      <c r="E68" s="441"/>
      <c r="F68" s="441"/>
      <c r="G68" s="441"/>
      <c r="H68" s="441"/>
      <c r="I68" s="448"/>
      <c r="J68" s="504"/>
      <c r="K68" s="455"/>
      <c r="L68" s="455"/>
      <c r="M68" s="454"/>
      <c r="N68" s="454"/>
      <c r="O68" s="454"/>
      <c r="P68" s="454"/>
      <c r="Q68" s="454"/>
      <c r="R68" s="42"/>
      <c r="S68" s="42"/>
      <c r="T68" s="445"/>
    </row>
    <row r="69" spans="1:20" ht="24.95" customHeight="1" x14ac:dyDescent="0.2">
      <c r="A69" s="480"/>
      <c r="B69" s="494"/>
      <c r="C69" s="441"/>
      <c r="D69" s="441"/>
      <c r="E69" s="441"/>
      <c r="F69" s="441"/>
      <c r="G69" s="441"/>
      <c r="H69" s="441"/>
      <c r="I69" s="448"/>
      <c r="J69" s="504"/>
      <c r="K69" s="455"/>
      <c r="L69" s="455"/>
      <c r="M69" s="454"/>
      <c r="N69" s="454"/>
      <c r="O69" s="454"/>
      <c r="P69" s="454"/>
      <c r="Q69" s="454"/>
      <c r="R69" s="42"/>
      <c r="S69" s="42"/>
      <c r="T69" s="445"/>
    </row>
    <row r="70" spans="1:20" ht="24.95" customHeight="1" x14ac:dyDescent="0.2">
      <c r="A70" s="480"/>
      <c r="B70" s="494"/>
      <c r="C70" s="492" t="s">
        <v>33</v>
      </c>
      <c r="D70" s="492"/>
      <c r="E70" s="492"/>
      <c r="F70" s="492"/>
      <c r="G70" s="492"/>
      <c r="H70" s="492"/>
      <c r="I70" s="448"/>
      <c r="J70" s="504"/>
      <c r="K70" s="455"/>
      <c r="L70" s="455"/>
      <c r="M70" s="454"/>
      <c r="N70" s="454"/>
      <c r="O70" s="454"/>
      <c r="P70" s="454"/>
      <c r="Q70" s="454"/>
      <c r="R70" s="42"/>
      <c r="S70" s="42"/>
      <c r="T70" s="445"/>
    </row>
    <row r="71" spans="1:20" ht="23.1" customHeight="1" x14ac:dyDescent="0.2">
      <c r="A71" s="480"/>
      <c r="B71" s="494"/>
      <c r="C71" s="441" t="s">
        <v>125</v>
      </c>
      <c r="D71" s="441"/>
      <c r="E71" s="441"/>
      <c r="F71" s="441"/>
      <c r="G71" s="441"/>
      <c r="H71" s="441"/>
      <c r="I71" s="448"/>
      <c r="J71" s="504"/>
      <c r="K71" s="455"/>
      <c r="L71" s="455"/>
      <c r="M71" s="454"/>
      <c r="N71" s="454"/>
      <c r="O71" s="454"/>
      <c r="P71" s="454"/>
      <c r="Q71" s="454"/>
      <c r="R71" s="42"/>
      <c r="S71" s="42"/>
      <c r="T71" s="445"/>
    </row>
    <row r="72" spans="1:20" ht="23.1" customHeight="1" x14ac:dyDescent="0.2">
      <c r="A72" s="480"/>
      <c r="B72" s="494"/>
      <c r="C72" s="441"/>
      <c r="D72" s="441"/>
      <c r="E72" s="441"/>
      <c r="F72" s="441"/>
      <c r="G72" s="441"/>
      <c r="H72" s="441"/>
      <c r="I72" s="448"/>
      <c r="J72" s="504"/>
      <c r="K72" s="457" t="s">
        <v>320</v>
      </c>
      <c r="L72" s="457"/>
      <c r="M72" s="454" t="s">
        <v>50</v>
      </c>
      <c r="N72" s="454" t="s">
        <v>78</v>
      </c>
      <c r="O72" s="454"/>
      <c r="P72" s="454"/>
      <c r="Q72" s="454"/>
      <c r="R72" s="42"/>
      <c r="S72" s="42"/>
      <c r="T72" s="445"/>
    </row>
    <row r="73" spans="1:20" ht="23.1" customHeight="1" x14ac:dyDescent="0.2">
      <c r="A73" s="480"/>
      <c r="B73" s="494"/>
      <c r="C73" s="441"/>
      <c r="D73" s="441"/>
      <c r="E73" s="441"/>
      <c r="F73" s="441"/>
      <c r="G73" s="441"/>
      <c r="H73" s="441"/>
      <c r="I73" s="448"/>
      <c r="J73" s="504"/>
      <c r="K73" s="457"/>
      <c r="L73" s="457"/>
      <c r="M73" s="454"/>
      <c r="N73" s="454"/>
      <c r="O73" s="454"/>
      <c r="P73" s="454"/>
      <c r="Q73" s="454"/>
      <c r="R73" s="42"/>
      <c r="S73" s="42"/>
      <c r="T73" s="445"/>
    </row>
    <row r="74" spans="1:20" ht="23.1" customHeight="1" x14ac:dyDescent="0.2">
      <c r="A74" s="480"/>
      <c r="B74" s="494"/>
      <c r="C74" s="492" t="s">
        <v>126</v>
      </c>
      <c r="D74" s="492"/>
      <c r="E74" s="492"/>
      <c r="F74" s="492"/>
      <c r="G74" s="492"/>
      <c r="H74" s="492"/>
      <c r="I74" s="448"/>
      <c r="J74" s="504"/>
      <c r="K74" s="457"/>
      <c r="L74" s="457"/>
      <c r="M74" s="454"/>
      <c r="N74" s="454"/>
      <c r="O74" s="454"/>
      <c r="P74" s="454"/>
      <c r="Q74" s="454"/>
      <c r="R74" s="42"/>
      <c r="S74" s="42"/>
      <c r="T74" s="445"/>
    </row>
    <row r="75" spans="1:20" ht="23.1" customHeight="1" x14ac:dyDescent="0.2">
      <c r="A75" s="480"/>
      <c r="B75" s="494"/>
      <c r="C75" s="440" t="s">
        <v>102</v>
      </c>
      <c r="D75" s="442"/>
      <c r="E75" s="442"/>
      <c r="F75" s="442"/>
      <c r="G75" s="442"/>
      <c r="H75" s="442"/>
      <c r="I75" s="448"/>
      <c r="J75" s="504"/>
      <c r="K75" s="457"/>
      <c r="L75" s="457"/>
      <c r="M75" s="454"/>
      <c r="N75" s="454"/>
      <c r="O75" s="454"/>
      <c r="P75" s="454"/>
      <c r="Q75" s="454"/>
      <c r="R75" s="42"/>
      <c r="S75" s="42"/>
      <c r="T75" s="445"/>
    </row>
    <row r="76" spans="1:20" ht="23.1" customHeight="1" x14ac:dyDescent="0.2">
      <c r="A76" s="480"/>
      <c r="B76" s="494"/>
      <c r="C76" s="442"/>
      <c r="D76" s="442"/>
      <c r="E76" s="442"/>
      <c r="F76" s="442"/>
      <c r="G76" s="442"/>
      <c r="H76" s="442"/>
      <c r="I76" s="448"/>
      <c r="J76" s="504"/>
      <c r="K76" s="457"/>
      <c r="L76" s="457"/>
      <c r="M76" s="454"/>
      <c r="N76" s="454"/>
      <c r="O76" s="454"/>
      <c r="P76" s="454"/>
      <c r="Q76" s="454"/>
      <c r="R76" s="42"/>
      <c r="S76" s="42"/>
      <c r="T76" s="445"/>
    </row>
    <row r="77" spans="1:20" ht="23.1" customHeight="1" x14ac:dyDescent="0.2">
      <c r="A77" s="480"/>
      <c r="B77" s="494"/>
      <c r="C77" s="492" t="s">
        <v>86</v>
      </c>
      <c r="D77" s="492"/>
      <c r="E77" s="492"/>
      <c r="F77" s="492"/>
      <c r="G77" s="492"/>
      <c r="H77" s="492"/>
      <c r="I77" s="448"/>
      <c r="J77" s="504"/>
      <c r="K77" s="457"/>
      <c r="L77" s="457"/>
      <c r="M77" s="454"/>
      <c r="N77" s="454"/>
      <c r="O77" s="454"/>
      <c r="P77" s="454"/>
      <c r="Q77" s="454"/>
      <c r="R77" s="42"/>
      <c r="S77" s="42"/>
      <c r="T77" s="445"/>
    </row>
    <row r="78" spans="1:20" ht="23.1" customHeight="1" x14ac:dyDescent="0.2">
      <c r="A78" s="480"/>
      <c r="B78" s="494"/>
      <c r="C78" s="474" t="s">
        <v>85</v>
      </c>
      <c r="D78" s="474"/>
      <c r="E78" s="474"/>
      <c r="F78" s="474"/>
      <c r="G78" s="474"/>
      <c r="H78" s="474"/>
      <c r="I78" s="448"/>
      <c r="J78" s="504"/>
      <c r="K78" s="456" t="s">
        <v>91</v>
      </c>
      <c r="L78" s="456"/>
      <c r="M78" s="511" t="s">
        <v>51</v>
      </c>
      <c r="N78" s="511" t="s">
        <v>79</v>
      </c>
      <c r="O78" s="511"/>
      <c r="P78" s="511"/>
      <c r="Q78" s="511"/>
      <c r="R78" s="66"/>
      <c r="S78" s="66"/>
      <c r="T78" s="445"/>
    </row>
    <row r="79" spans="1:20" ht="23.1" customHeight="1" x14ac:dyDescent="0.2">
      <c r="A79" s="480"/>
      <c r="B79" s="494"/>
      <c r="C79" s="474"/>
      <c r="D79" s="474"/>
      <c r="E79" s="474"/>
      <c r="F79" s="474"/>
      <c r="G79" s="474"/>
      <c r="H79" s="474"/>
      <c r="I79" s="448"/>
      <c r="J79" s="504"/>
      <c r="K79" s="456"/>
      <c r="L79" s="456"/>
      <c r="M79" s="511"/>
      <c r="N79" s="511"/>
      <c r="O79" s="511"/>
      <c r="P79" s="511"/>
      <c r="Q79" s="511"/>
      <c r="R79" s="66"/>
      <c r="S79" s="66"/>
      <c r="T79" s="445"/>
    </row>
    <row r="80" spans="1:20" ht="23.1" customHeight="1" x14ac:dyDescent="0.2">
      <c r="A80" s="480"/>
      <c r="B80" s="494"/>
      <c r="C80" s="492" t="s">
        <v>64</v>
      </c>
      <c r="D80" s="492"/>
      <c r="E80" s="492"/>
      <c r="F80" s="492"/>
      <c r="G80" s="492"/>
      <c r="H80" s="492"/>
      <c r="I80" s="448"/>
      <c r="J80" s="504"/>
      <c r="K80" s="456"/>
      <c r="L80" s="456"/>
      <c r="M80" s="511"/>
      <c r="N80" s="511"/>
      <c r="O80" s="511"/>
      <c r="P80" s="511"/>
      <c r="Q80" s="511"/>
      <c r="R80" s="66"/>
      <c r="S80" s="66"/>
      <c r="T80" s="445"/>
    </row>
    <row r="81" spans="1:20" ht="23.1" customHeight="1" x14ac:dyDescent="0.2">
      <c r="A81" s="480"/>
      <c r="B81" s="494"/>
      <c r="C81" s="474" t="s">
        <v>101</v>
      </c>
      <c r="D81" s="474"/>
      <c r="E81" s="474"/>
      <c r="F81" s="474"/>
      <c r="G81" s="474"/>
      <c r="H81" s="474"/>
      <c r="I81" s="448"/>
      <c r="J81" s="504"/>
      <c r="K81" s="456"/>
      <c r="L81" s="456"/>
      <c r="M81" s="511"/>
      <c r="N81" s="511"/>
      <c r="O81" s="511"/>
      <c r="P81" s="511"/>
      <c r="Q81" s="511"/>
      <c r="R81" s="66"/>
      <c r="S81" s="66"/>
      <c r="T81" s="445"/>
    </row>
    <row r="82" spans="1:20" ht="23.1" customHeight="1" x14ac:dyDescent="0.2">
      <c r="A82" s="480"/>
      <c r="B82" s="494"/>
      <c r="C82" s="474"/>
      <c r="D82" s="474"/>
      <c r="E82" s="474"/>
      <c r="F82" s="474"/>
      <c r="G82" s="474"/>
      <c r="H82" s="474"/>
      <c r="I82" s="448"/>
      <c r="J82" s="504"/>
      <c r="K82" s="456"/>
      <c r="L82" s="456"/>
      <c r="M82" s="511"/>
      <c r="N82" s="511"/>
      <c r="O82" s="511"/>
      <c r="P82" s="511"/>
      <c r="Q82" s="511"/>
      <c r="R82" s="66"/>
      <c r="S82" s="66"/>
      <c r="T82" s="445"/>
    </row>
    <row r="83" spans="1:20" ht="22.5" customHeight="1" x14ac:dyDescent="0.2">
      <c r="A83" s="480"/>
      <c r="B83" s="494"/>
      <c r="C83" s="474"/>
      <c r="D83" s="474"/>
      <c r="E83" s="474"/>
      <c r="F83" s="474"/>
      <c r="G83" s="474"/>
      <c r="H83" s="474"/>
      <c r="I83" s="448"/>
      <c r="J83" s="504"/>
      <c r="K83" s="456"/>
      <c r="L83" s="456"/>
      <c r="M83" s="511"/>
      <c r="N83" s="511"/>
      <c r="O83" s="511"/>
      <c r="P83" s="511"/>
      <c r="Q83" s="511"/>
      <c r="R83" s="66"/>
      <c r="S83" s="66"/>
      <c r="T83" s="445"/>
    </row>
    <row r="84" spans="1:20" ht="18" customHeight="1" thickBot="1" x14ac:dyDescent="0.25">
      <c r="A84" s="481"/>
      <c r="B84" s="495"/>
      <c r="C84" s="501"/>
      <c r="D84" s="501"/>
      <c r="E84" s="501"/>
      <c r="F84" s="501"/>
      <c r="G84" s="501"/>
      <c r="H84" s="501"/>
      <c r="I84" s="449"/>
      <c r="J84" s="505"/>
      <c r="K84" s="458"/>
      <c r="L84" s="458"/>
      <c r="M84" s="458"/>
      <c r="N84" s="458"/>
      <c r="O84" s="458"/>
      <c r="P84" s="458"/>
      <c r="Q84" s="458"/>
      <c r="R84" s="46"/>
      <c r="S84" s="46"/>
      <c r="T84" s="446"/>
    </row>
    <row r="88" spans="1:20" ht="12.75" customHeight="1" x14ac:dyDescent="0.2"/>
    <row r="89" spans="1:20" x14ac:dyDescent="0.2">
      <c r="F89" s="6"/>
    </row>
    <row r="90" spans="1:20" x14ac:dyDescent="0.2">
      <c r="F90" s="6"/>
    </row>
    <row r="91" spans="1:20" x14ac:dyDescent="0.2">
      <c r="F91" s="6"/>
    </row>
    <row r="92" spans="1:20" ht="12.75" customHeight="1" x14ac:dyDescent="0.2">
      <c r="F92" s="6"/>
    </row>
    <row r="94" spans="1:20" ht="12.75" customHeight="1" x14ac:dyDescent="0.2">
      <c r="B94" s="5"/>
      <c r="C94" s="5"/>
      <c r="D94" s="5"/>
      <c r="E94" s="5"/>
      <c r="F94" s="5"/>
    </row>
    <row r="95" spans="1:20" x14ac:dyDescent="0.2">
      <c r="A95" s="5"/>
      <c r="B95" s="5"/>
      <c r="C95" s="5"/>
      <c r="D95" s="5"/>
      <c r="E95" s="5"/>
      <c r="F95" s="5"/>
      <c r="I95" s="8"/>
      <c r="J95" s="502"/>
      <c r="K95" s="502"/>
      <c r="L95" s="502"/>
    </row>
    <row r="96" spans="1:20" ht="22.5" customHeight="1" x14ac:dyDescent="0.2">
      <c r="A96" s="5"/>
      <c r="B96" s="5"/>
      <c r="C96" s="5"/>
      <c r="D96" s="5"/>
      <c r="E96" s="5"/>
      <c r="F96" s="5"/>
      <c r="I96" s="9"/>
      <c r="J96" s="502"/>
      <c r="K96" s="502"/>
      <c r="L96" s="502"/>
    </row>
    <row r="97" spans="1:12" x14ac:dyDescent="0.2">
      <c r="A97" s="5"/>
      <c r="B97" s="5"/>
      <c r="C97" s="5"/>
      <c r="D97" s="5"/>
      <c r="E97" s="5"/>
      <c r="F97" s="5"/>
      <c r="I97" s="10"/>
      <c r="J97" s="11"/>
      <c r="K97" s="7"/>
      <c r="L97" s="7"/>
    </row>
    <row r="98" spans="1:12" x14ac:dyDescent="0.2">
      <c r="A98" s="5"/>
      <c r="B98" s="5"/>
      <c r="C98" s="5"/>
      <c r="D98" s="5"/>
      <c r="E98" s="5"/>
      <c r="F98" s="5"/>
    </row>
    <row r="107" spans="1:12" x14ac:dyDescent="0.2">
      <c r="E107" s="15"/>
    </row>
  </sheetData>
  <mergeCells count="108">
    <mergeCell ref="C32:H32"/>
    <mergeCell ref="C34:H34"/>
    <mergeCell ref="K21:K25"/>
    <mergeCell ref="F15:H15"/>
    <mergeCell ref="K7:S8"/>
    <mergeCell ref="K9:S11"/>
    <mergeCell ref="K12:S13"/>
    <mergeCell ref="K14:S14"/>
    <mergeCell ref="K15:S17"/>
    <mergeCell ref="C6:H7"/>
    <mergeCell ref="C15:E15"/>
    <mergeCell ref="F14:H14"/>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s>
  <pageMargins left="0.7" right="0.7" top="0.75" bottom="0.75" header="0.3" footer="0.3"/>
  <pageSetup scale="80" orientation="landscape" r:id="rId1"/>
  <rowBreaks count="2" manualBreakCount="2">
    <brk id="35"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zoomScaleNormal="100" workbookViewId="0">
      <selection sqref="A1:M1"/>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516" t="s">
        <v>129</v>
      </c>
      <c r="B1" s="517"/>
      <c r="C1" s="517"/>
      <c r="D1" s="517"/>
      <c r="E1" s="517"/>
      <c r="F1" s="517"/>
      <c r="G1" s="517"/>
      <c r="H1" s="517"/>
      <c r="I1" s="517"/>
      <c r="J1" s="517"/>
      <c r="K1" s="517"/>
      <c r="L1" s="517"/>
      <c r="M1" s="518"/>
    </row>
    <row r="2" spans="1:13" x14ac:dyDescent="0.2">
      <c r="A2" s="526" t="s">
        <v>130</v>
      </c>
      <c r="B2" s="528" t="s">
        <v>131</v>
      </c>
      <c r="C2" s="530" t="s">
        <v>132</v>
      </c>
      <c r="D2" s="530" t="s">
        <v>128</v>
      </c>
      <c r="E2" s="530" t="s">
        <v>133</v>
      </c>
      <c r="F2" s="530" t="s">
        <v>134</v>
      </c>
      <c r="G2" s="530" t="s">
        <v>135</v>
      </c>
      <c r="H2" s="530" t="s">
        <v>136</v>
      </c>
      <c r="I2" s="530" t="s">
        <v>137</v>
      </c>
      <c r="J2" s="530" t="s">
        <v>184</v>
      </c>
      <c r="K2" s="530" t="s">
        <v>321</v>
      </c>
      <c r="L2" s="530" t="s">
        <v>139</v>
      </c>
      <c r="M2" s="530" t="s">
        <v>140</v>
      </c>
    </row>
    <row r="3" spans="1:13" ht="13.5" thickBot="1" x14ac:dyDescent="0.25">
      <c r="A3" s="527"/>
      <c r="B3" s="529"/>
      <c r="C3" s="531"/>
      <c r="D3" s="531"/>
      <c r="E3" s="531"/>
      <c r="F3" s="531"/>
      <c r="G3" s="531"/>
      <c r="H3" s="531"/>
      <c r="I3" s="531"/>
      <c r="J3" s="531"/>
      <c r="K3" s="531"/>
      <c r="L3" s="531"/>
      <c r="M3" s="531"/>
    </row>
    <row r="4" spans="1:13" ht="57.75" customHeight="1" x14ac:dyDescent="0.2">
      <c r="A4" s="527"/>
      <c r="B4" s="534" t="s">
        <v>141</v>
      </c>
      <c r="C4" s="536" t="s">
        <v>142</v>
      </c>
      <c r="D4" s="532" t="s">
        <v>143</v>
      </c>
      <c r="E4" s="532" t="s">
        <v>322</v>
      </c>
      <c r="F4" s="532" t="s">
        <v>144</v>
      </c>
      <c r="G4" s="532" t="s">
        <v>145</v>
      </c>
      <c r="H4" s="532" t="s">
        <v>146</v>
      </c>
      <c r="I4" s="532" t="s">
        <v>147</v>
      </c>
      <c r="J4" s="532" t="s">
        <v>148</v>
      </c>
      <c r="K4" s="532" t="s">
        <v>149</v>
      </c>
      <c r="L4" s="532" t="s">
        <v>150</v>
      </c>
      <c r="M4" s="532" t="s">
        <v>151</v>
      </c>
    </row>
    <row r="5" spans="1:13" ht="120" customHeight="1" thickBot="1" x14ac:dyDescent="0.25">
      <c r="A5" s="81" t="s">
        <v>179</v>
      </c>
      <c r="B5" s="535"/>
      <c r="C5" s="537"/>
      <c r="D5" s="533"/>
      <c r="E5" s="533"/>
      <c r="F5" s="533"/>
      <c r="G5" s="533"/>
      <c r="H5" s="533"/>
      <c r="I5" s="533"/>
      <c r="J5" s="533"/>
      <c r="K5" s="533"/>
      <c r="L5" s="533"/>
      <c r="M5" s="533"/>
    </row>
    <row r="6" spans="1:13" ht="147" customHeight="1" thickBot="1" x14ac:dyDescent="0.25">
      <c r="A6" s="80" t="s">
        <v>152</v>
      </c>
      <c r="B6" s="83" t="s">
        <v>323</v>
      </c>
      <c r="C6" s="79" t="s">
        <v>153</v>
      </c>
      <c r="D6" s="78" t="s">
        <v>324</v>
      </c>
      <c r="E6" s="78" t="s">
        <v>154</v>
      </c>
      <c r="F6" s="78" t="s">
        <v>155</v>
      </c>
      <c r="G6" s="78" t="s">
        <v>325</v>
      </c>
      <c r="H6" s="78" t="s">
        <v>326</v>
      </c>
      <c r="I6" s="78" t="s">
        <v>327</v>
      </c>
      <c r="J6" s="78" t="s">
        <v>328</v>
      </c>
      <c r="K6" s="37" t="s">
        <v>329</v>
      </c>
      <c r="L6" s="78" t="s">
        <v>330</v>
      </c>
      <c r="M6" s="78" t="s">
        <v>156</v>
      </c>
    </row>
    <row r="7" spans="1:13" ht="108.75" customHeight="1" thickBot="1" x14ac:dyDescent="0.25">
      <c r="A7" s="84" t="s">
        <v>331</v>
      </c>
      <c r="B7" s="85" t="s">
        <v>332</v>
      </c>
      <c r="C7" s="85" t="s">
        <v>333</v>
      </c>
      <c r="D7" s="86" t="s">
        <v>334</v>
      </c>
      <c r="E7" s="86" t="s">
        <v>335</v>
      </c>
      <c r="F7" s="86" t="s">
        <v>336</v>
      </c>
      <c r="G7" s="86" t="s">
        <v>337</v>
      </c>
      <c r="H7" s="86" t="s">
        <v>338</v>
      </c>
      <c r="I7" s="86" t="s">
        <v>339</v>
      </c>
      <c r="J7" s="78" t="s">
        <v>340</v>
      </c>
      <c r="K7" s="86" t="s">
        <v>158</v>
      </c>
      <c r="L7" s="86" t="s">
        <v>159</v>
      </c>
      <c r="M7" s="86" t="s">
        <v>341</v>
      </c>
    </row>
    <row r="8" spans="1:13" ht="90.75" thickBot="1" x14ac:dyDescent="0.25">
      <c r="A8" s="87" t="s">
        <v>127</v>
      </c>
      <c r="B8" s="85" t="s">
        <v>342</v>
      </c>
      <c r="C8" s="85" t="s">
        <v>343</v>
      </c>
      <c r="D8" s="86" t="s">
        <v>344</v>
      </c>
      <c r="E8" s="86" t="s">
        <v>345</v>
      </c>
      <c r="F8" s="86" t="s">
        <v>346</v>
      </c>
      <c r="G8" s="86" t="s">
        <v>347</v>
      </c>
      <c r="H8" s="86" t="s">
        <v>348</v>
      </c>
      <c r="I8" s="86" t="s">
        <v>349</v>
      </c>
      <c r="J8" s="86" t="s">
        <v>350</v>
      </c>
      <c r="K8" s="86" t="s">
        <v>158</v>
      </c>
      <c r="L8" s="86" t="s">
        <v>351</v>
      </c>
      <c r="M8" s="86" t="s">
        <v>352</v>
      </c>
    </row>
    <row r="9" spans="1:13" ht="103.5" customHeight="1" thickBot="1" x14ac:dyDescent="0.25">
      <c r="A9" s="88" t="s">
        <v>295</v>
      </c>
      <c r="B9" s="82" t="s">
        <v>353</v>
      </c>
      <c r="C9" s="82" t="s">
        <v>161</v>
      </c>
      <c r="D9" s="86" t="s">
        <v>157</v>
      </c>
      <c r="E9" s="38" t="s">
        <v>354</v>
      </c>
      <c r="F9" s="86" t="s">
        <v>355</v>
      </c>
      <c r="G9" s="38" t="s">
        <v>356</v>
      </c>
      <c r="H9" s="86" t="s">
        <v>357</v>
      </c>
      <c r="I9" s="38" t="s">
        <v>358</v>
      </c>
      <c r="J9" s="38" t="s">
        <v>163</v>
      </c>
      <c r="K9" s="38" t="s">
        <v>164</v>
      </c>
      <c r="L9" s="86" t="s">
        <v>359</v>
      </c>
      <c r="M9" s="86" t="s">
        <v>360</v>
      </c>
    </row>
    <row r="10" spans="1:13" ht="90.75" thickBot="1" x14ac:dyDescent="0.25">
      <c r="A10" s="39" t="s">
        <v>160</v>
      </c>
      <c r="B10" s="82" t="s">
        <v>361</v>
      </c>
      <c r="C10" s="82" t="s">
        <v>362</v>
      </c>
      <c r="D10" s="38" t="s">
        <v>162</v>
      </c>
      <c r="E10" s="38" t="s">
        <v>363</v>
      </c>
      <c r="F10" s="86" t="s">
        <v>364</v>
      </c>
      <c r="G10" s="38" t="s">
        <v>365</v>
      </c>
      <c r="H10" s="86" t="s">
        <v>366</v>
      </c>
      <c r="I10" s="38" t="s">
        <v>367</v>
      </c>
      <c r="J10" s="38" t="s">
        <v>163</v>
      </c>
      <c r="K10" s="38" t="s">
        <v>164</v>
      </c>
      <c r="L10" s="86" t="s">
        <v>359</v>
      </c>
      <c r="M10" s="38" t="s">
        <v>165</v>
      </c>
    </row>
    <row r="11" spans="1:13" x14ac:dyDescent="0.2">
      <c r="A11" s="36"/>
      <c r="B11" s="36"/>
      <c r="C11" s="36"/>
      <c r="D11" s="36"/>
      <c r="E11" s="36"/>
      <c r="F11" s="36"/>
      <c r="G11" s="36"/>
      <c r="H11" s="36"/>
      <c r="I11" s="36"/>
      <c r="J11" s="36"/>
      <c r="K11" s="36"/>
      <c r="L11" s="36"/>
      <c r="M11" s="36"/>
    </row>
    <row r="12" spans="1:13" ht="13.5" thickBot="1" x14ac:dyDescent="0.25">
      <c r="A12" s="36"/>
      <c r="B12" s="36"/>
      <c r="C12" s="36"/>
      <c r="D12" s="36"/>
      <c r="E12" s="36"/>
      <c r="F12" s="36"/>
      <c r="G12" s="36"/>
      <c r="H12" s="36"/>
      <c r="I12" s="36"/>
      <c r="J12" s="36"/>
      <c r="K12" s="36"/>
      <c r="L12" s="36"/>
      <c r="M12" s="36"/>
    </row>
    <row r="13" spans="1:13" ht="19.5" thickBot="1" x14ac:dyDescent="0.25">
      <c r="A13" s="516" t="s">
        <v>166</v>
      </c>
      <c r="B13" s="517"/>
      <c r="C13" s="517"/>
      <c r="D13" s="517"/>
      <c r="E13" s="517"/>
      <c r="F13" s="517"/>
      <c r="G13" s="517"/>
      <c r="H13" s="517"/>
      <c r="I13" s="517"/>
      <c r="J13" s="517"/>
      <c r="K13" s="517"/>
      <c r="L13" s="517"/>
      <c r="M13" s="518"/>
    </row>
    <row r="14" spans="1:13" x14ac:dyDescent="0.2">
      <c r="A14" s="519" t="s">
        <v>167</v>
      </c>
      <c r="B14" s="521" t="s">
        <v>131</v>
      </c>
      <c r="C14" s="521" t="s">
        <v>132</v>
      </c>
      <c r="D14" s="521" t="s">
        <v>128</v>
      </c>
      <c r="E14" s="521" t="s">
        <v>133</v>
      </c>
      <c r="F14" s="521" t="s">
        <v>134</v>
      </c>
      <c r="G14" s="521" t="s">
        <v>135</v>
      </c>
      <c r="H14" s="521" t="s">
        <v>136</v>
      </c>
      <c r="I14" s="521" t="s">
        <v>137</v>
      </c>
      <c r="J14" s="521" t="s">
        <v>184</v>
      </c>
      <c r="K14" s="521" t="s">
        <v>138</v>
      </c>
      <c r="L14" s="521" t="s">
        <v>139</v>
      </c>
      <c r="M14" s="523" t="s">
        <v>140</v>
      </c>
    </row>
    <row r="15" spans="1:13" x14ac:dyDescent="0.2">
      <c r="A15" s="520"/>
      <c r="B15" s="522"/>
      <c r="C15" s="522"/>
      <c r="D15" s="522"/>
      <c r="E15" s="522"/>
      <c r="F15" s="522"/>
      <c r="G15" s="522"/>
      <c r="H15" s="522"/>
      <c r="I15" s="522"/>
      <c r="J15" s="522"/>
      <c r="K15" s="522"/>
      <c r="L15" s="522"/>
      <c r="M15" s="524"/>
    </row>
    <row r="16" spans="1:13" x14ac:dyDescent="0.2">
      <c r="A16" s="525" t="s">
        <v>168</v>
      </c>
      <c r="B16" s="522"/>
      <c r="C16" s="522"/>
      <c r="D16" s="522"/>
      <c r="E16" s="522"/>
      <c r="F16" s="522"/>
      <c r="G16" s="522"/>
      <c r="H16" s="522"/>
      <c r="I16" s="522"/>
      <c r="J16" s="522"/>
      <c r="K16" s="522"/>
      <c r="L16" s="522"/>
      <c r="M16" s="524"/>
    </row>
    <row r="17" spans="1:13" x14ac:dyDescent="0.2">
      <c r="A17" s="525" t="s">
        <v>169</v>
      </c>
      <c r="B17" s="522"/>
      <c r="C17" s="522"/>
      <c r="D17" s="522"/>
      <c r="E17" s="522"/>
      <c r="F17" s="522"/>
      <c r="G17" s="522"/>
      <c r="H17" s="522"/>
      <c r="I17" s="522"/>
      <c r="J17" s="522"/>
      <c r="K17" s="522"/>
      <c r="L17" s="522"/>
      <c r="M17" s="524"/>
    </row>
    <row r="18" spans="1:13" ht="41.25" customHeight="1" thickBot="1" x14ac:dyDescent="0.25">
      <c r="A18" s="80" t="s">
        <v>152</v>
      </c>
      <c r="B18" s="76" t="s">
        <v>170</v>
      </c>
      <c r="C18" s="76" t="s">
        <v>170</v>
      </c>
      <c r="D18" s="76" t="s">
        <v>368</v>
      </c>
      <c r="E18" s="76" t="s">
        <v>369</v>
      </c>
      <c r="F18" s="76" t="s">
        <v>370</v>
      </c>
      <c r="G18" s="76" t="s">
        <v>371</v>
      </c>
      <c r="H18" s="76" t="s">
        <v>368</v>
      </c>
      <c r="I18" s="76" t="s">
        <v>368</v>
      </c>
      <c r="J18" s="75" t="s">
        <v>372</v>
      </c>
      <c r="K18" s="75" t="s">
        <v>172</v>
      </c>
      <c r="L18" s="76" t="s">
        <v>170</v>
      </c>
      <c r="M18" s="76" t="s">
        <v>369</v>
      </c>
    </row>
    <row r="19" spans="1:13" ht="44.25" customHeight="1" thickBot="1" x14ac:dyDescent="0.25">
      <c r="A19" s="84" t="s">
        <v>373</v>
      </c>
      <c r="B19" s="76" t="s">
        <v>374</v>
      </c>
      <c r="C19" s="76" t="s">
        <v>173</v>
      </c>
      <c r="D19" s="76" t="s">
        <v>375</v>
      </c>
      <c r="E19" s="76" t="s">
        <v>376</v>
      </c>
      <c r="F19" s="76" t="s">
        <v>171</v>
      </c>
      <c r="G19" s="76" t="s">
        <v>377</v>
      </c>
      <c r="H19" s="76" t="s">
        <v>375</v>
      </c>
      <c r="I19" s="76" t="s">
        <v>375</v>
      </c>
      <c r="J19" s="75" t="s">
        <v>378</v>
      </c>
      <c r="K19" s="75"/>
      <c r="L19" s="76" t="s">
        <v>173</v>
      </c>
      <c r="M19" s="76" t="s">
        <v>376</v>
      </c>
    </row>
    <row r="20" spans="1:13" ht="48" customHeight="1" thickBot="1" x14ac:dyDescent="0.25">
      <c r="A20" s="87" t="s">
        <v>127</v>
      </c>
      <c r="B20" s="76" t="s">
        <v>379</v>
      </c>
      <c r="C20" s="76" t="s">
        <v>177</v>
      </c>
      <c r="D20" s="76" t="s">
        <v>174</v>
      </c>
      <c r="E20" s="76" t="s">
        <v>380</v>
      </c>
      <c r="F20" s="76" t="s">
        <v>175</v>
      </c>
      <c r="G20" s="76" t="s">
        <v>381</v>
      </c>
      <c r="H20" s="76" t="s">
        <v>174</v>
      </c>
      <c r="I20" s="76" t="s">
        <v>174</v>
      </c>
      <c r="J20" s="75" t="s">
        <v>382</v>
      </c>
      <c r="K20" s="75" t="s">
        <v>176</v>
      </c>
      <c r="L20" s="76" t="s">
        <v>177</v>
      </c>
      <c r="M20" s="76" t="s">
        <v>380</v>
      </c>
    </row>
    <row r="21" spans="1:13" ht="43.5" customHeight="1" thickBot="1" x14ac:dyDescent="0.25">
      <c r="A21" s="88" t="s">
        <v>295</v>
      </c>
      <c r="B21" s="76" t="s">
        <v>383</v>
      </c>
      <c r="C21" s="76" t="s">
        <v>383</v>
      </c>
      <c r="D21" s="76" t="s">
        <v>178</v>
      </c>
      <c r="E21" s="76" t="s">
        <v>384</v>
      </c>
      <c r="F21" s="76" t="s">
        <v>385</v>
      </c>
      <c r="G21" s="76" t="s">
        <v>381</v>
      </c>
      <c r="H21" s="76" t="s">
        <v>178</v>
      </c>
      <c r="I21" s="76" t="s">
        <v>178</v>
      </c>
      <c r="J21" s="75" t="s">
        <v>386</v>
      </c>
      <c r="K21" s="75"/>
      <c r="L21" s="76" t="s">
        <v>383</v>
      </c>
      <c r="M21" s="76" t="s">
        <v>384</v>
      </c>
    </row>
    <row r="22" spans="1:13" ht="51.75" customHeight="1" thickBot="1" x14ac:dyDescent="0.25">
      <c r="A22" s="39" t="s">
        <v>160</v>
      </c>
      <c r="B22" s="77" t="s">
        <v>387</v>
      </c>
      <c r="C22" s="77" t="s">
        <v>387</v>
      </c>
      <c r="D22" s="77" t="s">
        <v>387</v>
      </c>
      <c r="E22" s="77" t="s">
        <v>388</v>
      </c>
      <c r="F22" s="77" t="s">
        <v>387</v>
      </c>
      <c r="G22" s="77" t="s">
        <v>389</v>
      </c>
      <c r="H22" s="77" t="s">
        <v>387</v>
      </c>
      <c r="I22" s="77" t="s">
        <v>387</v>
      </c>
      <c r="J22" s="77" t="s">
        <v>390</v>
      </c>
      <c r="K22" s="77" t="s">
        <v>387</v>
      </c>
      <c r="L22" s="77" t="s">
        <v>387</v>
      </c>
      <c r="M22" s="77" t="s">
        <v>388</v>
      </c>
    </row>
  </sheetData>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vt:lpstr>
      <vt:lpstr>02-Plan Contingencia</vt:lpstr>
      <vt:lpstr>03-Seguimiento</vt:lpstr>
      <vt:lpstr>Hoja1</vt:lpstr>
      <vt:lpstr>INSTRUCTIVO</vt:lpstr>
      <vt:lpstr>ESCALA</vt:lpstr>
      <vt:lpstr>ACCION</vt:lpstr>
      <vt:lpstr>ADMINISTRACIÓN_INSTITUCIONAL</vt:lpstr>
      <vt:lpstr>ADMISIONES_REGISTRO_CONTROL_ACADÉMICO</vt:lpstr>
      <vt:lpstr>ALIANZAS_ESTRATÉGICAS</vt:lpstr>
      <vt:lpstr>Ambiental</vt:lpstr>
      <vt:lpstr>APROBADO</vt:lpstr>
      <vt:lpstr>'03-Seguimiento'!Área_de_impresión</vt:lpstr>
      <vt:lpstr>ASEGURAMIENTO_DE_LA_CALIDAD_INSTITUCIONAL</vt:lpstr>
      <vt:lpstr>BIBLIOTECA_E_INFORMACIÓN_CIENTIFICA</vt:lpstr>
      <vt:lpstr>BIENESTAR_INSTITUCIONAL</vt:lpstr>
      <vt:lpstr>BIENESTAR_INSTITUCIONAL_</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DESARROLLO_INSTITUCIONAL_</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INTERNACIONALIZACIÓN_</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'03-Seguimiento'!Títulos_a_imprimir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2017-12-15T16:06:56Z</cp:lastPrinted>
  <dcterms:created xsi:type="dcterms:W3CDTF">2006-09-13T22:30:50Z</dcterms:created>
  <dcterms:modified xsi:type="dcterms:W3CDTF">2019-06-17T20:19:38Z</dcterms:modified>
</cp:coreProperties>
</file>