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Desktop\UTP\MAPA DE RIESGOS INSTITUCIONAL\2017\EQUIPO DE RIESGOS\MAPA DE RIESGOS\MAPA RIESGOS INSTITUCIONAL\"/>
    </mc:Choice>
  </mc:AlternateContent>
  <bookViews>
    <workbookView xWindow="0" yWindow="0" windowWidth="28800" windowHeight="12045" activeTab="2"/>
  </bookViews>
  <sheets>
    <sheet name="01-Mapa de riesgo" sheetId="4" r:id="rId1"/>
    <sheet name="02-Plan Contingencia" sheetId="8" r:id="rId2"/>
    <sheet name="03-Seguimiento" sheetId="7" r:id="rId3"/>
    <sheet name="Hoja1" sheetId="9" state="hidden" r:id="rId4"/>
    <sheet name="INSTRUCTIVO" sheetId="10" r:id="rId5"/>
    <sheet name="ESCALA" sheetId="11" r:id="rId6"/>
  </sheets>
  <definedNames>
    <definedName name="_xlnm._FilterDatabase" localSheetId="0" hidden="1">'01-Mapa de riesgo'!$I$1:$AD$34</definedName>
    <definedName name="ACCION">'01-Mapa de riesgo'!$T$1048509:$T$1048511</definedName>
    <definedName name="ADMINISTRACIÓN_INSTITUCIONAL">'01-Mapa de riesgo'!$AF$1048491:$AF$1048512</definedName>
    <definedName name="ADMISIONES_REGISTRO_CONTROL_ACADÉMICO">'01-Mapa de riesgo'!$X$1048501</definedName>
    <definedName name="ALIANZAS_ESTRATÉGICAS">'01-Mapa de riesgo'!$AA$1048485</definedName>
    <definedName name="Ambiental">'01-Mapa de riesgo'!$Q$1048523:$Q$1048527</definedName>
    <definedName name="APROBADO">'01-Mapa de riesgo'!$Y$1048525:$Y$1048526</definedName>
    <definedName name="_xlnm.Print_Area" localSheetId="2">'03-Seguimiento'!$D$1:$AA$13</definedName>
    <definedName name="ASEGURAMIENTO_DE_LA_CALIDAD_INSTITUCIONAL">'01-Mapa de riesgo'!$Z$1048497:$Z$1048499</definedName>
    <definedName name="BIBLIOTECA_E_INFORMACIÓN_CIENTIFICA">'01-Mapa de riesgo'!$X$1048503</definedName>
    <definedName name="BIENESTAR_INSTITUCIONAL">'01-Mapa de riesgo'!$AG$1048491:$AG$1048504</definedName>
    <definedName name="COBERTURA_CON_CALIDAD">'01-Mapa de riesgo'!$Z$1048483</definedName>
    <definedName name="COMUNICACIONES">'01-Mapa de riesgo'!$X$1048486</definedName>
    <definedName name="Contable">'01-Mapa de riesgo'!$V$1048523:$V$1048527</definedName>
    <definedName name="CONTROL_INTERNO">'01-Mapa de riesgo'!$X$1048500</definedName>
    <definedName name="CONTROL_INTERNO_DISCIPLINARIO">'01-Mapa de riesgo'!$X$1048484</definedName>
    <definedName name="CONTROL_SEGUIMIENTO">'01-Mapa de riesgo'!$Z$1048501:$Z$1048507</definedName>
    <definedName name="Corrupción">'01-Mapa de riesgo'!$T$1048514:$T$1048516</definedName>
    <definedName name="Cumplimiento">'01-Mapa de riesgo'!$O$1048509:$O$1048513</definedName>
    <definedName name="CUMPLIMIENTO_PARCIAL">'03-Seguimiento'!$Y$1048518</definedName>
    <definedName name="CUMPLIMIENTO_TOTAL">'03-Seguimiento'!$X$1048518:$X$1048519</definedName>
    <definedName name="CUMPLIMIENTOS">'03-Seguimiento'!$W$1048518:$W$1048520</definedName>
    <definedName name="DEMAS">'01-Mapa de riesgo'!#REF!</definedName>
    <definedName name="Derechos_Humanos">'01-Mapa de riesgo'!$R$1048523:$R$1048527</definedName>
    <definedName name="DIRECCIONAMIENTO_INSTITUCIONAL">'01-Mapa de riesgo'!$Z$1048491:$Z$1048495</definedName>
    <definedName name="DOCENCIA">'01-Mapa de riesgo'!$AA$1048491:$AA$1048506</definedName>
    <definedName name="EGRESADOS">'01-Mapa de riesgo'!$AH$1048491:$AH$1048501</definedName>
    <definedName name="Estratégico">'01-Mapa de riesgo'!$T$1048523:$T$1048527</definedName>
    <definedName name="EXTENSIÓN_PROYECCIÓN_SOCIAL">'01-Mapa de riesgo'!$AD$1048491:$AD$1048510</definedName>
    <definedName name="EXTERNO">'01-Mapa de riesgo'!$G$1048507:$G$1048512</definedName>
    <definedName name="FACTOR">'01-Mapa de riesgo'!$E$1048507:$E$1048508</definedName>
    <definedName name="FACULTAD_BELLAS_ARTES_HUMANIDADES">'01-Mapa de riesgo'!$X$1048509</definedName>
    <definedName name="FACULTAD_CIENCIAS_AGRARIAS_AGROINDUSTRIA">'01-Mapa de riesgo'!$X$1048510</definedName>
    <definedName name="FACULTAD_CIENCIAS_AMBIENTALES">'01-Mapa de riesgo'!$X$1048511</definedName>
    <definedName name="FACULTAD_CIENCIAS_BÁSICAS">'01-Mapa de riesgo'!$X$1048512</definedName>
    <definedName name="FACULTAD_CIENCIAS_DE_LA_EDUCACIÓN">'01-Mapa de riesgo'!$X$1048513</definedName>
    <definedName name="FACULTAD_CIENCIAS_DE_LA_SALUD">'01-Mapa de riesgo'!$X$1048504</definedName>
    <definedName name="FACULTAD_INGENIERÍA_INDUSTRIAL">'01-Mapa de riesgo'!$X$1048506</definedName>
    <definedName name="FACULTAD_INGENIERÍA_MECÁNICA">'01-Mapa de riesgo'!$X$1048507</definedName>
    <definedName name="FACULTAD_INGENIERÍAS">'01-Mapa de riesgo'!$X$1048505</definedName>
    <definedName name="FACULTAD_TECNOLOGÍA">#REF!</definedName>
    <definedName name="Financiero">'01-Mapa de riesgo'!$Q$1048509:$Q$1048513</definedName>
    <definedName name="GESTIÓN_DE_DOCUMENTOS">'01-Mapa de riesgo'!$X$1048490</definedName>
    <definedName name="GESTIÓN_DE_SERVICIOS_INSTITUCIONALES">'01-Mapa de riesgo'!$X$1048497</definedName>
    <definedName name="GESTIÓN_DE_TALENTO_HUMANO">'01-Mapa de riesgo'!$X$1048499</definedName>
    <definedName name="GESTIÓN_DE_TECNOLOGÍAS_INFORMÁTICAS_SISTEMAS_DE_INFORMACIÓN">'01-Mapa de riesgo'!$X$1048498</definedName>
    <definedName name="GESTIÓN_FINANCIERA">'01-Mapa de riesgo'!$X$1048496</definedName>
    <definedName name="GRAVE">'01-Mapa de riesgo'!$W$1048509:$W$1048512</definedName>
    <definedName name="GRUPO_INVESTIGACIÓN_AGUAS_SANEAMIENTO">'01-Mapa de riesgo'!$X$1048522</definedName>
    <definedName name="Imagen">'01-Mapa de riesgo'!$U$1048513:$U$1048517</definedName>
    <definedName name="IMPACTO_REGIONAL">'01-Mapa de riesgo'!$Z$1048485</definedName>
    <definedName name="IMPACTO_REGIONAL_">'01-Mapa de riesgo'!$X$1048523</definedName>
    <definedName name="Información">'01-Mapa de riesgo'!$Q$1048516:$Q$1048520</definedName>
    <definedName name="INTERNACIONALIZACIÓN">'01-Mapa de riesgo'!$AE$1048491:$AE$1048501</definedName>
    <definedName name="INTERNO">'01-Mapa de riesgo'!$F$1048507:$F$1048512</definedName>
    <definedName name="INVESTIGACIÓN_E_INNOVACIÓN">'01-Mapa de riesgo'!$AC$1048491:$AC$1048501</definedName>
    <definedName name="INVESTIGACIÓN_INNOVACIÓN_EXTENSIÓN">'01-Mapa de riesgo'!$AA$1048483</definedName>
    <definedName name="JURIDICA">'01-Mapa de riesgo'!$X$1048485</definedName>
    <definedName name="Laborales">'01-Mapa de riesgo'!#REF!</definedName>
    <definedName name="LABORATORIO_AGUAS_ALIMENTOS">'01-Mapa de riesgo'!$X$1048515</definedName>
    <definedName name="LABORATORIO_DE_METROOLOGIA_DE_VARIABLES_ELECTRICAS">'01-Mapa de riesgo'!$X$1048519</definedName>
    <definedName name="LABORATORIO_ENSAYOS_NO_DESTRUCTIVOS_DESTRUCTIVOS">'01-Mapa de riesgo'!$X$1048516</definedName>
    <definedName name="LABORATORIO_ENSAYOS_PARA_EQUIPO_DE_AIRE_ACONDICIONADO">'01-Mapa de riesgo'!$X$1048517</definedName>
    <definedName name="LABORATORIO_GENÉTICA_MÉDICA">'01-Mapa de riesgo'!$X$1048514</definedName>
    <definedName name="LABORATORIO_QUÍMICA_AMBIENTAL">'01-Mapa de riesgo'!$X$1048521</definedName>
    <definedName name="LEVE">'01-Mapa de riesgo'!$U$1048509</definedName>
    <definedName name="MAPA">'01-Mapa de riesgo'!$A$1048507:$A$1048508</definedName>
    <definedName name="MODERADO">'01-Mapa de riesgo'!$V$1048509:$V$1048511</definedName>
    <definedName name="nnnn">'01-Mapa de riesgo'!#REF!</definedName>
    <definedName name="NO_CUMPLIDA">'03-Seguimiento'!$Z$1048518</definedName>
    <definedName name="OBJETIVOS">'01-Mapa de riesgo'!#REF!</definedName>
    <definedName name="Operacional">'01-Mapa de riesgo'!$V$1048513:$V$1048517</definedName>
    <definedName name="ORGANISMO_CERTIFICADOR_DE_SISTEMAS_DE_GESTIÓN_QLCT">'01-Mapa de riesgo'!$X$1048520</definedName>
    <definedName name="PDI">'01-Mapa de riesgo'!$I$1048519:$I$1048525</definedName>
    <definedName name="PLANEACIÓN">'01-Mapa de riesgo'!$X$1048487</definedName>
    <definedName name="PLANEACIÓN_">#REF!</definedName>
    <definedName name="Presupuestal">'01-Mapa de riesgo'!#REF!</definedName>
    <definedName name="PROBABILIDAD">'01-Mapa de riesgo'!$K$1048509:$K$1048513</definedName>
    <definedName name="PROCESOS">'01-Mapa de riesgo'!$I$1048507:$I$1048516</definedName>
    <definedName name="PROCESOSA">#REF!</definedName>
    <definedName name="RECTORÍA">'01-Mapa de riesgo'!$X$1048483</definedName>
    <definedName name="RECURSOS_INFORMÁTICOS_EDUCATIVOS">'01-Mapa de riesgo'!$X$1048502</definedName>
    <definedName name="RELACIONES_INTERNACIONALES">'01-Mapa de riesgo'!$X$1048488</definedName>
    <definedName name="RELACIONES_INTERNACIONALES_">#REF!</definedName>
    <definedName name="RESPONSABLES_PDI">'01-Mapa de riesgo'!$J$1048519:$J$1048525</definedName>
    <definedName name="SECRETARIA_GENERAL">'01-Mapa de riesgo'!$X$1048489</definedName>
    <definedName name="Seguridad_y_Salud_en_el_trabajo">'01-Mapa de riesgo'!$O$1048523:$O$1048527</definedName>
    <definedName name="SISTEMA_INTEGRAL_DE_GESTIÓN">'01-Mapa de riesgo'!$X$1048518</definedName>
    <definedName name="Tecnología">'01-Mapa de riesgo'!#REF!</definedName>
    <definedName name="Tecnológico">'01-Mapa de riesgo'!$O$1048516:$O$1048520</definedName>
    <definedName name="TIPO">'01-Mapa de riesgo'!$L$1048509:$L$1048520</definedName>
    <definedName name="_xlnm.Print_Titles" localSheetId="0">'01-Mapa de riesgo'!$6:$7</definedName>
    <definedName name="_xlnm.Print_Titles" localSheetId="1">'02-Plan Contingencia'!$6:$7</definedName>
    <definedName name="_xlnm.Print_Titles" localSheetId="2">'03-Seguimiento'!$6:$7</definedName>
    <definedName name="Transparencia">'01-Mapa de riesgo'!#REF!</definedName>
    <definedName name="UNIDAD">#REF!</definedName>
    <definedName name="UNIVIRTUAL">'01-Mapa de riesgo'!$X$1048492</definedName>
    <definedName name="VICERRECTORÍA_ACADÉMICA">'01-Mapa de riesgo'!$X$1048491</definedName>
    <definedName name="VICERRECTORÍA_ACADÉMICA_">#REF!</definedName>
    <definedName name="VICERRECTORIA_ADMINISTRATIVA_FINANCIERA">'01-Mapa de riesgo'!$X$1048495</definedName>
    <definedName name="VICERRECTORIA_ADMINISTRATIVA_FINANCIERA_">#REF!</definedName>
    <definedName name="VICERRECTORÍA_DE_RESPONSABILIDAD_SOCIAL_BIENESTAR_UNIVERSITARIO">'01-Mapa de riesgo'!$X$1048494</definedName>
    <definedName name="VICERRECTORÍA_DE_RESPONSABILIDAD_SOCIAL_BIENESTAR_UNIVERSITARIO_">#REF!</definedName>
    <definedName name="VICERRECTORÍA_INVESTIGACIÓN_INNOVACIÓN_EXTENSIÓN">'01-Mapa de riesgo'!$X$1048493</definedName>
    <definedName name="VICERRECTORÍA_INVESTIGACIÓN_INNOVACIÓN_EXTENSIÓN_">#REF!</definedName>
  </definedNames>
  <calcPr calcId="152511"/>
</workbook>
</file>

<file path=xl/calcChain.xml><?xml version="1.0" encoding="utf-8"?>
<calcChain xmlns="http://schemas.openxmlformats.org/spreadsheetml/2006/main">
  <c r="D74" i="4" l="1"/>
  <c r="D77" i="4"/>
  <c r="D80" i="4"/>
  <c r="D83" i="4"/>
  <c r="D86" i="4"/>
  <c r="D89" i="4"/>
  <c r="D92" i="4"/>
  <c r="D95" i="4"/>
  <c r="D98" i="4"/>
  <c r="D101" i="4"/>
  <c r="D104" i="4"/>
  <c r="D107" i="4"/>
  <c r="D110" i="4"/>
  <c r="D113" i="4"/>
  <c r="D116" i="4"/>
  <c r="D119" i="4"/>
  <c r="D122" i="4"/>
  <c r="D125" i="4"/>
  <c r="D128" i="4"/>
  <c r="D131" i="4"/>
  <c r="D134" i="4"/>
  <c r="D137" i="4"/>
  <c r="D140" i="4"/>
  <c r="D143" i="4"/>
  <c r="D146" i="4"/>
  <c r="D149" i="4"/>
  <c r="D152" i="4"/>
  <c r="D11" i="4"/>
  <c r="D14" i="4"/>
  <c r="D17" i="4"/>
  <c r="D20" i="4"/>
  <c r="D23" i="4"/>
  <c r="D26" i="4"/>
  <c r="D29" i="4"/>
  <c r="D32" i="4"/>
  <c r="D35" i="4"/>
  <c r="D38" i="4"/>
  <c r="D41" i="4"/>
  <c r="D44" i="4"/>
  <c r="D47" i="4"/>
  <c r="D50" i="4"/>
  <c r="D53" i="4"/>
  <c r="D56" i="4"/>
  <c r="D59" i="4"/>
  <c r="D62" i="4"/>
  <c r="D65" i="4"/>
  <c r="D68" i="4"/>
  <c r="D71" i="4"/>
  <c r="D8" i="4"/>
  <c r="Y62" i="4" l="1"/>
  <c r="X62" i="4"/>
  <c r="Q32" i="4" l="1"/>
  <c r="P11" i="4"/>
  <c r="P14" i="4"/>
  <c r="P17" i="4"/>
  <c r="P20" i="4"/>
  <c r="P23" i="4"/>
  <c r="P26" i="4"/>
  <c r="P29" i="4"/>
  <c r="P32" i="4"/>
  <c r="P35" i="4"/>
  <c r="Q35" i="4" s="1"/>
  <c r="P38" i="4"/>
  <c r="Q38" i="4" s="1"/>
  <c r="P41" i="4"/>
  <c r="Q41" i="4" s="1"/>
  <c r="P44" i="4"/>
  <c r="P47" i="4"/>
  <c r="P50" i="4"/>
  <c r="P53" i="4"/>
  <c r="P56" i="4"/>
  <c r="P59" i="4"/>
  <c r="P62" i="4"/>
  <c r="P65" i="4"/>
  <c r="P68" i="4"/>
  <c r="P71" i="4"/>
  <c r="P74" i="4"/>
  <c r="P77" i="4"/>
  <c r="P80" i="4"/>
  <c r="P83" i="4"/>
  <c r="P86" i="4"/>
  <c r="P89" i="4"/>
  <c r="P92" i="4"/>
  <c r="P95" i="4"/>
  <c r="P98" i="4"/>
  <c r="P101" i="4"/>
  <c r="P104" i="4"/>
  <c r="P107" i="4"/>
  <c r="P110" i="4"/>
  <c r="P113" i="4"/>
  <c r="P116" i="4"/>
  <c r="P119" i="4"/>
  <c r="P122" i="4"/>
  <c r="P125" i="4"/>
  <c r="P128" i="4"/>
  <c r="P131" i="4"/>
  <c r="P134" i="4"/>
  <c r="P137" i="4"/>
  <c r="P140" i="4"/>
  <c r="P143" i="4"/>
  <c r="P146" i="4"/>
  <c r="P149" i="4"/>
  <c r="P152" i="4"/>
  <c r="N11" i="4"/>
  <c r="N14" i="4"/>
  <c r="N17" i="4"/>
  <c r="N20" i="4"/>
  <c r="N23" i="4"/>
  <c r="N26" i="4"/>
  <c r="N29" i="4"/>
  <c r="N32" i="4"/>
  <c r="N35" i="4"/>
  <c r="N38" i="4"/>
  <c r="N41" i="4"/>
  <c r="N44" i="4"/>
  <c r="Q44" i="4" s="1"/>
  <c r="N47" i="4"/>
  <c r="Q47" i="4" s="1"/>
  <c r="N50" i="4"/>
  <c r="N53" i="4"/>
  <c r="N56" i="4"/>
  <c r="N59" i="4"/>
  <c r="Q59" i="4" s="1"/>
  <c r="N62" i="4"/>
  <c r="Q62" i="4" s="1"/>
  <c r="N65" i="4"/>
  <c r="N68" i="4"/>
  <c r="N71" i="4"/>
  <c r="N74" i="4"/>
  <c r="N77" i="4"/>
  <c r="N80" i="4"/>
  <c r="N83" i="4"/>
  <c r="N86" i="4"/>
  <c r="N89" i="4"/>
  <c r="N92" i="4"/>
  <c r="N95" i="4"/>
  <c r="N98" i="4"/>
  <c r="N101" i="4"/>
  <c r="N104" i="4"/>
  <c r="N107" i="4"/>
  <c r="N110" i="4"/>
  <c r="N113" i="4"/>
  <c r="N116" i="4"/>
  <c r="N119" i="4"/>
  <c r="N122" i="4"/>
  <c r="N125" i="4"/>
  <c r="N128" i="4"/>
  <c r="N131" i="4"/>
  <c r="N134" i="4"/>
  <c r="N137" i="4"/>
  <c r="N140" i="4"/>
  <c r="N143" i="4"/>
  <c r="N146" i="4"/>
  <c r="N149" i="4"/>
  <c r="N152" i="4"/>
  <c r="Q152" i="4" l="1"/>
  <c r="Q149" i="4"/>
  <c r="Q146" i="4"/>
  <c r="Q143" i="4"/>
  <c r="Q140" i="4"/>
  <c r="Q137" i="4"/>
  <c r="Q134" i="4"/>
  <c r="Q131" i="4"/>
  <c r="Q128" i="4"/>
  <c r="Q125" i="4"/>
  <c r="Q122" i="4"/>
  <c r="Q119" i="4"/>
  <c r="Q116" i="4"/>
  <c r="Q113" i="4"/>
  <c r="Q110" i="4"/>
  <c r="Q107" i="4"/>
  <c r="Q104" i="4"/>
  <c r="Q101" i="4"/>
  <c r="Q98" i="4"/>
  <c r="Q95" i="4"/>
  <c r="Q92" i="4"/>
  <c r="Q89" i="4"/>
  <c r="Q86" i="4"/>
  <c r="Q83" i="4"/>
  <c r="Q80" i="4"/>
  <c r="Q77" i="4"/>
  <c r="Q74" i="4"/>
  <c r="Q71" i="4"/>
  <c r="Q68" i="4"/>
  <c r="Q65" i="4"/>
  <c r="Q56" i="4"/>
  <c r="Q53" i="4"/>
  <c r="Q50" i="4"/>
  <c r="S19" i="4"/>
  <c r="S18" i="4"/>
  <c r="S17" i="4"/>
  <c r="T17" i="4" s="1"/>
  <c r="S16" i="4"/>
  <c r="S15" i="4"/>
  <c r="S14" i="4"/>
  <c r="T14" i="4" s="1"/>
  <c r="S13" i="4"/>
  <c r="S12" i="4"/>
  <c r="S11" i="4"/>
  <c r="T11" i="4" s="1"/>
  <c r="S10" i="4" l="1"/>
  <c r="S9" i="4"/>
  <c r="S8" i="4"/>
  <c r="T8" i="4" l="1"/>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8" i="8"/>
  <c r="G11" i="8"/>
  <c r="G14" i="8"/>
  <c r="G17" i="8"/>
  <c r="G20" i="8"/>
  <c r="G23" i="8"/>
  <c r="G26" i="8"/>
  <c r="G29" i="8"/>
  <c r="G32" i="8"/>
  <c r="G35" i="8"/>
  <c r="G38" i="8"/>
  <c r="G41" i="8"/>
  <c r="G44" i="8"/>
  <c r="G47" i="8"/>
  <c r="G50" i="8"/>
  <c r="G53" i="8"/>
  <c r="G56" i="8"/>
  <c r="G59" i="8"/>
  <c r="G62" i="8"/>
  <c r="G65" i="8"/>
  <c r="G68" i="8"/>
  <c r="G71" i="8"/>
  <c r="G74" i="8"/>
  <c r="G77" i="8"/>
  <c r="G80" i="8"/>
  <c r="G83" i="8"/>
  <c r="G86" i="8"/>
  <c r="G89" i="8"/>
  <c r="G92" i="8"/>
  <c r="G95" i="8"/>
  <c r="G98" i="8"/>
  <c r="G101" i="8"/>
  <c r="G104" i="8"/>
  <c r="G107" i="8"/>
  <c r="G110" i="8"/>
  <c r="G113" i="8"/>
  <c r="G116" i="8"/>
  <c r="G119" i="8"/>
  <c r="G122" i="8"/>
  <c r="G125" i="8"/>
  <c r="G128" i="8"/>
  <c r="G131" i="8"/>
  <c r="G134" i="8"/>
  <c r="G137" i="8"/>
  <c r="G140" i="8"/>
  <c r="G143" i="8"/>
  <c r="G146" i="8"/>
  <c r="G149" i="8"/>
  <c r="G152"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B11" i="8"/>
  <c r="C11" i="8"/>
  <c r="D11" i="8"/>
  <c r="E11" i="8"/>
  <c r="B14" i="8"/>
  <c r="C14" i="8"/>
  <c r="D14" i="8"/>
  <c r="E14" i="8"/>
  <c r="B17" i="8"/>
  <c r="C17" i="8"/>
  <c r="D17" i="8"/>
  <c r="E17" i="8"/>
  <c r="B20" i="8"/>
  <c r="C20" i="8"/>
  <c r="D20" i="8"/>
  <c r="E20" i="8"/>
  <c r="B23" i="8"/>
  <c r="C23" i="8"/>
  <c r="D23" i="8"/>
  <c r="E23" i="8"/>
  <c r="B26" i="8"/>
  <c r="C26" i="8"/>
  <c r="D26" i="8"/>
  <c r="E26" i="8"/>
  <c r="B29" i="8"/>
  <c r="C29" i="8"/>
  <c r="D29" i="8"/>
  <c r="E29" i="8"/>
  <c r="B32" i="8"/>
  <c r="C32" i="8"/>
  <c r="D32" i="8"/>
  <c r="E32" i="8"/>
  <c r="B35" i="8"/>
  <c r="C35" i="8"/>
  <c r="D35" i="8"/>
  <c r="E35" i="8"/>
  <c r="B38" i="8"/>
  <c r="C38" i="8"/>
  <c r="D38" i="8"/>
  <c r="E38" i="8"/>
  <c r="B41" i="8"/>
  <c r="C41" i="8"/>
  <c r="D41" i="8"/>
  <c r="E41" i="8"/>
  <c r="B44" i="8"/>
  <c r="C44" i="8"/>
  <c r="D44" i="8"/>
  <c r="E44" i="8"/>
  <c r="B47" i="8"/>
  <c r="C47" i="8"/>
  <c r="D47" i="8"/>
  <c r="E47" i="8"/>
  <c r="B50" i="8"/>
  <c r="C50" i="8"/>
  <c r="D50" i="8"/>
  <c r="E50" i="8"/>
  <c r="B53" i="8"/>
  <c r="C53" i="8"/>
  <c r="D53" i="8"/>
  <c r="E53" i="8"/>
  <c r="B56" i="8"/>
  <c r="C56" i="8"/>
  <c r="D56" i="8"/>
  <c r="E56" i="8"/>
  <c r="B59" i="8"/>
  <c r="C59" i="8"/>
  <c r="D59" i="8"/>
  <c r="E59" i="8"/>
  <c r="B62" i="8"/>
  <c r="C62" i="8"/>
  <c r="D62" i="8"/>
  <c r="E62" i="8"/>
  <c r="B65" i="8"/>
  <c r="C65" i="8"/>
  <c r="D65" i="8"/>
  <c r="E65" i="8"/>
  <c r="B68" i="8"/>
  <c r="C68" i="8"/>
  <c r="D68" i="8"/>
  <c r="E68" i="8"/>
  <c r="B71" i="8"/>
  <c r="C71" i="8"/>
  <c r="D71" i="8"/>
  <c r="E71" i="8"/>
  <c r="B74" i="8"/>
  <c r="C74" i="8"/>
  <c r="D74" i="8"/>
  <c r="E74" i="8"/>
  <c r="B77" i="8"/>
  <c r="C77" i="8"/>
  <c r="D77" i="8"/>
  <c r="E77" i="8"/>
  <c r="B80" i="8"/>
  <c r="C80" i="8"/>
  <c r="D80" i="8"/>
  <c r="E80" i="8"/>
  <c r="B83" i="8"/>
  <c r="C83" i="8"/>
  <c r="D83" i="8"/>
  <c r="E83" i="8"/>
  <c r="B86" i="8"/>
  <c r="C86" i="8"/>
  <c r="D86" i="8"/>
  <c r="E86" i="8"/>
  <c r="B89" i="8"/>
  <c r="C89" i="8"/>
  <c r="D89" i="8"/>
  <c r="E89" i="8"/>
  <c r="B92" i="8"/>
  <c r="C92" i="8"/>
  <c r="D92" i="8"/>
  <c r="E92" i="8"/>
  <c r="B95" i="8"/>
  <c r="C95" i="8"/>
  <c r="D95" i="8"/>
  <c r="E95" i="8"/>
  <c r="B98" i="8"/>
  <c r="C98" i="8"/>
  <c r="D98" i="8"/>
  <c r="E98" i="8"/>
  <c r="B101" i="8"/>
  <c r="C101" i="8"/>
  <c r="D101" i="8"/>
  <c r="E101" i="8"/>
  <c r="B104" i="8"/>
  <c r="C104" i="8"/>
  <c r="D104" i="8"/>
  <c r="E104" i="8"/>
  <c r="B107" i="8"/>
  <c r="C107" i="8"/>
  <c r="D107" i="8"/>
  <c r="E107" i="8"/>
  <c r="B110" i="8"/>
  <c r="C110" i="8"/>
  <c r="D110" i="8"/>
  <c r="E110" i="8"/>
  <c r="B113" i="8"/>
  <c r="C113" i="8"/>
  <c r="D113" i="8"/>
  <c r="E113" i="8"/>
  <c r="B116" i="8"/>
  <c r="C116" i="8"/>
  <c r="D116" i="8"/>
  <c r="E116" i="8"/>
  <c r="B119" i="8"/>
  <c r="C119" i="8"/>
  <c r="D119" i="8"/>
  <c r="E119" i="8"/>
  <c r="B122" i="8"/>
  <c r="C122" i="8"/>
  <c r="D122" i="8"/>
  <c r="E122" i="8"/>
  <c r="B125" i="8"/>
  <c r="C125" i="8"/>
  <c r="D125" i="8"/>
  <c r="E125" i="8"/>
  <c r="B128" i="8"/>
  <c r="C128" i="8"/>
  <c r="D128" i="8"/>
  <c r="E128" i="8"/>
  <c r="B131" i="8"/>
  <c r="C131" i="8"/>
  <c r="D131" i="8"/>
  <c r="E131" i="8"/>
  <c r="B134" i="8"/>
  <c r="C134" i="8"/>
  <c r="D134" i="8"/>
  <c r="E134" i="8"/>
  <c r="B137" i="8"/>
  <c r="C137" i="8"/>
  <c r="D137" i="8"/>
  <c r="E137" i="8"/>
  <c r="B140" i="8"/>
  <c r="C140" i="8"/>
  <c r="D140" i="8"/>
  <c r="E140" i="8"/>
  <c r="B143" i="8"/>
  <c r="C143" i="8"/>
  <c r="D143" i="8"/>
  <c r="E143" i="8"/>
  <c r="B146" i="8"/>
  <c r="C146" i="8"/>
  <c r="D146" i="8"/>
  <c r="E146" i="8"/>
  <c r="B149" i="8"/>
  <c r="C149" i="8"/>
  <c r="D149" i="8"/>
  <c r="E149" i="8"/>
  <c r="B152" i="8"/>
  <c r="C152" i="8"/>
  <c r="D152" i="8"/>
  <c r="E152" i="8"/>
  <c r="G8" i="8"/>
  <c r="F8" i="8"/>
  <c r="E8" i="8"/>
  <c r="D8" i="8"/>
  <c r="C8" i="8"/>
  <c r="B8" i="8"/>
  <c r="U9" i="7"/>
  <c r="V9" i="7"/>
  <c r="U10" i="7"/>
  <c r="V10" i="7"/>
  <c r="U11" i="7"/>
  <c r="V11" i="7"/>
  <c r="U12" i="7"/>
  <c r="V12" i="7"/>
  <c r="U13" i="7"/>
  <c r="V13" i="7"/>
  <c r="U14" i="7"/>
  <c r="V14" i="7"/>
  <c r="U15" i="7"/>
  <c r="V15" i="7"/>
  <c r="U16" i="7"/>
  <c r="V16" i="7"/>
  <c r="U17" i="7"/>
  <c r="V17" i="7"/>
  <c r="U18" i="7"/>
  <c r="V18" i="7"/>
  <c r="U19" i="7"/>
  <c r="V19" i="7"/>
  <c r="U20" i="7"/>
  <c r="V20" i="7"/>
  <c r="U21" i="7"/>
  <c r="V21" i="7"/>
  <c r="U22" i="7"/>
  <c r="V22" i="7"/>
  <c r="U23" i="7"/>
  <c r="V23" i="7"/>
  <c r="U24" i="7"/>
  <c r="V24" i="7"/>
  <c r="U25" i="7"/>
  <c r="V25" i="7"/>
  <c r="U26" i="7"/>
  <c r="V26" i="7"/>
  <c r="U27" i="7"/>
  <c r="V27" i="7"/>
  <c r="U28" i="7"/>
  <c r="V28" i="7"/>
  <c r="U29" i="7"/>
  <c r="V29" i="7"/>
  <c r="U30" i="7"/>
  <c r="V30" i="7"/>
  <c r="U31" i="7"/>
  <c r="V31" i="7"/>
  <c r="U32" i="7"/>
  <c r="V32" i="7"/>
  <c r="U33" i="7"/>
  <c r="V33" i="7"/>
  <c r="U34" i="7"/>
  <c r="V34" i="7"/>
  <c r="U35" i="7"/>
  <c r="V35" i="7"/>
  <c r="U36" i="7"/>
  <c r="V36" i="7"/>
  <c r="U37" i="7"/>
  <c r="V37" i="7"/>
  <c r="U38" i="7"/>
  <c r="V38" i="7"/>
  <c r="U39" i="7"/>
  <c r="V39" i="7"/>
  <c r="U40" i="7"/>
  <c r="V40" i="7"/>
  <c r="U41" i="7"/>
  <c r="V41" i="7"/>
  <c r="U42" i="7"/>
  <c r="V42" i="7"/>
  <c r="U43" i="7"/>
  <c r="V43" i="7"/>
  <c r="U44" i="7"/>
  <c r="V44" i="7"/>
  <c r="U45" i="7"/>
  <c r="V45" i="7"/>
  <c r="U46" i="7"/>
  <c r="V46" i="7"/>
  <c r="U47" i="7"/>
  <c r="V47" i="7"/>
  <c r="U48" i="7"/>
  <c r="V48" i="7"/>
  <c r="U49" i="7"/>
  <c r="V49" i="7"/>
  <c r="U50" i="7"/>
  <c r="V50" i="7"/>
  <c r="U51" i="7"/>
  <c r="V51" i="7"/>
  <c r="U52" i="7"/>
  <c r="V52" i="7"/>
  <c r="U53" i="7"/>
  <c r="V53" i="7"/>
  <c r="U54" i="7"/>
  <c r="V54" i="7"/>
  <c r="U55" i="7"/>
  <c r="V55" i="7"/>
  <c r="U56" i="7"/>
  <c r="V56" i="7"/>
  <c r="U57" i="7"/>
  <c r="V57" i="7"/>
  <c r="U58" i="7"/>
  <c r="V58" i="7"/>
  <c r="U59" i="7"/>
  <c r="V59" i="7"/>
  <c r="U60" i="7"/>
  <c r="V60" i="7"/>
  <c r="U61" i="7"/>
  <c r="V61" i="7"/>
  <c r="U62" i="7"/>
  <c r="V62" i="7"/>
  <c r="U63" i="7"/>
  <c r="V63" i="7"/>
  <c r="U64" i="7"/>
  <c r="V64" i="7"/>
  <c r="U65" i="7"/>
  <c r="V65" i="7"/>
  <c r="U66" i="7"/>
  <c r="V66" i="7"/>
  <c r="U67" i="7"/>
  <c r="V67" i="7"/>
  <c r="U68" i="7"/>
  <c r="V68" i="7"/>
  <c r="U69" i="7"/>
  <c r="V69" i="7"/>
  <c r="U70" i="7"/>
  <c r="V70" i="7"/>
  <c r="U71" i="7"/>
  <c r="V71" i="7"/>
  <c r="U72" i="7"/>
  <c r="V72" i="7"/>
  <c r="U73" i="7"/>
  <c r="V73" i="7"/>
  <c r="U74" i="7"/>
  <c r="V74" i="7"/>
  <c r="U75" i="7"/>
  <c r="V75" i="7"/>
  <c r="U76" i="7"/>
  <c r="V76" i="7"/>
  <c r="U77" i="7"/>
  <c r="V77" i="7"/>
  <c r="U78" i="7"/>
  <c r="V78" i="7"/>
  <c r="U79" i="7"/>
  <c r="V79" i="7"/>
  <c r="U80" i="7"/>
  <c r="V80" i="7"/>
  <c r="U81" i="7"/>
  <c r="V81" i="7"/>
  <c r="U82" i="7"/>
  <c r="V82" i="7"/>
  <c r="U83" i="7"/>
  <c r="V83" i="7"/>
  <c r="U84" i="7"/>
  <c r="V84" i="7"/>
  <c r="U85" i="7"/>
  <c r="V85" i="7"/>
  <c r="U86" i="7"/>
  <c r="V86" i="7"/>
  <c r="U87" i="7"/>
  <c r="V87" i="7"/>
  <c r="U88" i="7"/>
  <c r="V88" i="7"/>
  <c r="U89" i="7"/>
  <c r="V89" i="7"/>
  <c r="U90" i="7"/>
  <c r="V90" i="7"/>
  <c r="U91" i="7"/>
  <c r="V91" i="7"/>
  <c r="U92" i="7"/>
  <c r="V92" i="7"/>
  <c r="U93" i="7"/>
  <c r="V93" i="7"/>
  <c r="U94" i="7"/>
  <c r="V94" i="7"/>
  <c r="U95" i="7"/>
  <c r="V95" i="7"/>
  <c r="U96" i="7"/>
  <c r="V96" i="7"/>
  <c r="U97" i="7"/>
  <c r="V97" i="7"/>
  <c r="U98" i="7"/>
  <c r="V98" i="7"/>
  <c r="U99" i="7"/>
  <c r="V99" i="7"/>
  <c r="U100" i="7"/>
  <c r="V100" i="7"/>
  <c r="U101" i="7"/>
  <c r="V101" i="7"/>
  <c r="U102" i="7"/>
  <c r="V102" i="7"/>
  <c r="U103" i="7"/>
  <c r="V103" i="7"/>
  <c r="U104" i="7"/>
  <c r="V104" i="7"/>
  <c r="U105" i="7"/>
  <c r="V105" i="7"/>
  <c r="U106" i="7"/>
  <c r="V106" i="7"/>
  <c r="U107" i="7"/>
  <c r="V107" i="7"/>
  <c r="U108" i="7"/>
  <c r="V108" i="7"/>
  <c r="U109" i="7"/>
  <c r="V109" i="7"/>
  <c r="U110" i="7"/>
  <c r="V110" i="7"/>
  <c r="U111" i="7"/>
  <c r="V111" i="7"/>
  <c r="U112" i="7"/>
  <c r="V112" i="7"/>
  <c r="U113" i="7"/>
  <c r="V113" i="7"/>
  <c r="U114" i="7"/>
  <c r="V114" i="7"/>
  <c r="U115" i="7"/>
  <c r="V115" i="7"/>
  <c r="U116" i="7"/>
  <c r="V116" i="7"/>
  <c r="U117" i="7"/>
  <c r="V117" i="7"/>
  <c r="U118" i="7"/>
  <c r="V118" i="7"/>
  <c r="U119" i="7"/>
  <c r="V119" i="7"/>
  <c r="U120" i="7"/>
  <c r="V120" i="7"/>
  <c r="U121" i="7"/>
  <c r="V121" i="7"/>
  <c r="U122" i="7"/>
  <c r="V122" i="7"/>
  <c r="U123" i="7"/>
  <c r="V123" i="7"/>
  <c r="U124" i="7"/>
  <c r="V124" i="7"/>
  <c r="U125" i="7"/>
  <c r="V125" i="7"/>
  <c r="U126" i="7"/>
  <c r="V126" i="7"/>
  <c r="U127" i="7"/>
  <c r="V127" i="7"/>
  <c r="U128" i="7"/>
  <c r="V128" i="7"/>
  <c r="U129" i="7"/>
  <c r="V129" i="7"/>
  <c r="U130" i="7"/>
  <c r="V130" i="7"/>
  <c r="U131" i="7"/>
  <c r="V131" i="7"/>
  <c r="U132" i="7"/>
  <c r="V132" i="7"/>
  <c r="U133" i="7"/>
  <c r="V133" i="7"/>
  <c r="U134" i="7"/>
  <c r="V134" i="7"/>
  <c r="U135" i="7"/>
  <c r="V135" i="7"/>
  <c r="U136" i="7"/>
  <c r="V136" i="7"/>
  <c r="U137" i="7"/>
  <c r="V137" i="7"/>
  <c r="U138" i="7"/>
  <c r="V138" i="7"/>
  <c r="U139" i="7"/>
  <c r="V139" i="7"/>
  <c r="U140" i="7"/>
  <c r="V140" i="7"/>
  <c r="U141" i="7"/>
  <c r="V141" i="7"/>
  <c r="U142" i="7"/>
  <c r="V142" i="7"/>
  <c r="U143" i="7"/>
  <c r="V143" i="7"/>
  <c r="U144" i="7"/>
  <c r="V144" i="7"/>
  <c r="U145" i="7"/>
  <c r="V145" i="7"/>
  <c r="U146" i="7"/>
  <c r="V146" i="7"/>
  <c r="U147" i="7"/>
  <c r="V147" i="7"/>
  <c r="U148" i="7"/>
  <c r="V148" i="7"/>
  <c r="U149" i="7"/>
  <c r="V149" i="7"/>
  <c r="U150" i="7"/>
  <c r="V150" i="7"/>
  <c r="U151" i="7"/>
  <c r="V151" i="7"/>
  <c r="U152" i="7"/>
  <c r="V152" i="7"/>
  <c r="U153" i="7"/>
  <c r="V153" i="7"/>
  <c r="U154" i="7"/>
  <c r="V154" i="7"/>
  <c r="V8" i="7"/>
  <c r="U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8" i="7"/>
  <c r="O9" i="7"/>
  <c r="P9" i="7"/>
  <c r="Q9" i="7"/>
  <c r="O10" i="7"/>
  <c r="P10" i="7"/>
  <c r="Q10" i="7"/>
  <c r="O11" i="7"/>
  <c r="P11" i="7"/>
  <c r="Q11" i="7"/>
  <c r="O12" i="7"/>
  <c r="P12" i="7"/>
  <c r="Q12" i="7"/>
  <c r="O13" i="7"/>
  <c r="P13" i="7"/>
  <c r="Q13" i="7"/>
  <c r="O14" i="7"/>
  <c r="P14" i="7"/>
  <c r="Q14" i="7"/>
  <c r="O15" i="7"/>
  <c r="P15" i="7"/>
  <c r="Q15" i="7"/>
  <c r="O16" i="7"/>
  <c r="P16" i="7"/>
  <c r="Q16" i="7"/>
  <c r="O17" i="7"/>
  <c r="P17" i="7"/>
  <c r="Q17" i="7"/>
  <c r="O18" i="7"/>
  <c r="P18" i="7"/>
  <c r="Q18" i="7"/>
  <c r="O19" i="7"/>
  <c r="P19" i="7"/>
  <c r="Q19" i="7"/>
  <c r="O20" i="7"/>
  <c r="P20" i="7"/>
  <c r="Q20" i="7"/>
  <c r="O21" i="7"/>
  <c r="P21" i="7"/>
  <c r="Q21" i="7"/>
  <c r="O22" i="7"/>
  <c r="P22" i="7"/>
  <c r="Q22" i="7"/>
  <c r="O23" i="7"/>
  <c r="P23" i="7"/>
  <c r="Q23" i="7"/>
  <c r="O24" i="7"/>
  <c r="P24" i="7"/>
  <c r="Q24" i="7"/>
  <c r="O25" i="7"/>
  <c r="P25" i="7"/>
  <c r="Q25" i="7"/>
  <c r="O26" i="7"/>
  <c r="P26" i="7"/>
  <c r="Q26" i="7"/>
  <c r="O27" i="7"/>
  <c r="P27" i="7"/>
  <c r="Q27" i="7"/>
  <c r="O28" i="7"/>
  <c r="P28" i="7"/>
  <c r="Q28" i="7"/>
  <c r="O29" i="7"/>
  <c r="P29" i="7"/>
  <c r="Q29" i="7"/>
  <c r="O30" i="7"/>
  <c r="P30" i="7"/>
  <c r="Q30" i="7"/>
  <c r="O31" i="7"/>
  <c r="P31" i="7"/>
  <c r="Q31" i="7"/>
  <c r="O32" i="7"/>
  <c r="P32" i="7"/>
  <c r="Q32" i="7"/>
  <c r="O33" i="7"/>
  <c r="P33" i="7"/>
  <c r="Q33" i="7"/>
  <c r="O34" i="7"/>
  <c r="P34" i="7"/>
  <c r="Q34" i="7"/>
  <c r="O35" i="7"/>
  <c r="P35" i="7"/>
  <c r="Q35" i="7"/>
  <c r="O36" i="7"/>
  <c r="P36" i="7"/>
  <c r="Q36" i="7"/>
  <c r="O37" i="7"/>
  <c r="P37" i="7"/>
  <c r="Q37" i="7"/>
  <c r="O38" i="7"/>
  <c r="P38" i="7"/>
  <c r="Q38" i="7"/>
  <c r="O39" i="7"/>
  <c r="P39" i="7"/>
  <c r="Q39" i="7"/>
  <c r="O40" i="7"/>
  <c r="P40" i="7"/>
  <c r="Q40" i="7"/>
  <c r="O41" i="7"/>
  <c r="P41" i="7"/>
  <c r="Q41" i="7"/>
  <c r="O42" i="7"/>
  <c r="P42" i="7"/>
  <c r="Q42" i="7"/>
  <c r="O43" i="7"/>
  <c r="P43" i="7"/>
  <c r="Q43" i="7"/>
  <c r="O44" i="7"/>
  <c r="P44" i="7"/>
  <c r="Q44" i="7"/>
  <c r="O45" i="7"/>
  <c r="P45" i="7"/>
  <c r="Q45" i="7"/>
  <c r="O46" i="7"/>
  <c r="P46" i="7"/>
  <c r="Q46" i="7"/>
  <c r="O47" i="7"/>
  <c r="P47" i="7"/>
  <c r="Q47" i="7"/>
  <c r="O48" i="7"/>
  <c r="P48" i="7"/>
  <c r="Q48" i="7"/>
  <c r="O49" i="7"/>
  <c r="P49" i="7"/>
  <c r="Q49" i="7"/>
  <c r="O50" i="7"/>
  <c r="P50" i="7"/>
  <c r="Q50" i="7"/>
  <c r="O51" i="7"/>
  <c r="P51" i="7"/>
  <c r="Q51" i="7"/>
  <c r="O52" i="7"/>
  <c r="P52" i="7"/>
  <c r="Q52" i="7"/>
  <c r="O53" i="7"/>
  <c r="P53" i="7"/>
  <c r="Q53" i="7"/>
  <c r="O54" i="7"/>
  <c r="P54" i="7"/>
  <c r="Q54" i="7"/>
  <c r="O55" i="7"/>
  <c r="P55" i="7"/>
  <c r="Q55" i="7"/>
  <c r="O56" i="7"/>
  <c r="P56" i="7"/>
  <c r="Q56" i="7"/>
  <c r="O57" i="7"/>
  <c r="P57" i="7"/>
  <c r="Q57" i="7"/>
  <c r="O58" i="7"/>
  <c r="P58" i="7"/>
  <c r="Q58" i="7"/>
  <c r="O59" i="7"/>
  <c r="P59" i="7"/>
  <c r="Q59" i="7"/>
  <c r="O60" i="7"/>
  <c r="P60" i="7"/>
  <c r="Q60" i="7"/>
  <c r="O61" i="7"/>
  <c r="P61" i="7"/>
  <c r="Q61" i="7"/>
  <c r="O62" i="7"/>
  <c r="P62" i="7"/>
  <c r="Q62" i="7"/>
  <c r="O63" i="7"/>
  <c r="P63" i="7"/>
  <c r="Q63" i="7"/>
  <c r="O64" i="7"/>
  <c r="P64" i="7"/>
  <c r="Q64" i="7"/>
  <c r="O65" i="7"/>
  <c r="P65" i="7"/>
  <c r="Q65" i="7"/>
  <c r="O66" i="7"/>
  <c r="P66" i="7"/>
  <c r="Q66" i="7"/>
  <c r="O67" i="7"/>
  <c r="P67" i="7"/>
  <c r="Q67" i="7"/>
  <c r="O68" i="7"/>
  <c r="P68" i="7"/>
  <c r="Q68" i="7"/>
  <c r="O69" i="7"/>
  <c r="P69" i="7"/>
  <c r="Q69" i="7"/>
  <c r="O70" i="7"/>
  <c r="P70" i="7"/>
  <c r="Q70" i="7"/>
  <c r="O71" i="7"/>
  <c r="P71" i="7"/>
  <c r="Q71" i="7"/>
  <c r="O72" i="7"/>
  <c r="P72" i="7"/>
  <c r="Q72" i="7"/>
  <c r="O73" i="7"/>
  <c r="P73" i="7"/>
  <c r="Q73" i="7"/>
  <c r="O74" i="7"/>
  <c r="P74" i="7"/>
  <c r="Q74" i="7"/>
  <c r="O75" i="7"/>
  <c r="P75" i="7"/>
  <c r="Q75" i="7"/>
  <c r="O76" i="7"/>
  <c r="P76" i="7"/>
  <c r="Q76" i="7"/>
  <c r="O77" i="7"/>
  <c r="P77" i="7"/>
  <c r="Q77" i="7"/>
  <c r="O78" i="7"/>
  <c r="P78" i="7"/>
  <c r="Q78" i="7"/>
  <c r="O79" i="7"/>
  <c r="P79" i="7"/>
  <c r="Q79" i="7"/>
  <c r="O80" i="7"/>
  <c r="P80" i="7"/>
  <c r="Q80" i="7"/>
  <c r="O81" i="7"/>
  <c r="P81" i="7"/>
  <c r="Q81" i="7"/>
  <c r="O82" i="7"/>
  <c r="P82" i="7"/>
  <c r="Q82" i="7"/>
  <c r="O83" i="7"/>
  <c r="P83" i="7"/>
  <c r="Q83" i="7"/>
  <c r="O84" i="7"/>
  <c r="P84" i="7"/>
  <c r="Q84" i="7"/>
  <c r="O85" i="7"/>
  <c r="P85" i="7"/>
  <c r="Q85" i="7"/>
  <c r="O86" i="7"/>
  <c r="P86" i="7"/>
  <c r="Q86" i="7"/>
  <c r="O87" i="7"/>
  <c r="P87" i="7"/>
  <c r="Q87" i="7"/>
  <c r="O88" i="7"/>
  <c r="P88" i="7"/>
  <c r="Q88" i="7"/>
  <c r="O89" i="7"/>
  <c r="P89" i="7"/>
  <c r="Q89" i="7"/>
  <c r="O90" i="7"/>
  <c r="P90" i="7"/>
  <c r="Q90" i="7"/>
  <c r="O91" i="7"/>
  <c r="P91" i="7"/>
  <c r="Q91" i="7"/>
  <c r="O92" i="7"/>
  <c r="P92" i="7"/>
  <c r="Q92" i="7"/>
  <c r="O93" i="7"/>
  <c r="P93" i="7"/>
  <c r="Q93" i="7"/>
  <c r="O94" i="7"/>
  <c r="P94" i="7"/>
  <c r="Q94" i="7"/>
  <c r="O95" i="7"/>
  <c r="P95" i="7"/>
  <c r="Q95" i="7"/>
  <c r="O96" i="7"/>
  <c r="P96" i="7"/>
  <c r="Q96" i="7"/>
  <c r="O97" i="7"/>
  <c r="P97" i="7"/>
  <c r="Q97" i="7"/>
  <c r="O98" i="7"/>
  <c r="P98" i="7"/>
  <c r="Q98" i="7"/>
  <c r="O99" i="7"/>
  <c r="P99" i="7"/>
  <c r="Q99" i="7"/>
  <c r="O100" i="7"/>
  <c r="P100" i="7"/>
  <c r="Q100" i="7"/>
  <c r="O101" i="7"/>
  <c r="P101" i="7"/>
  <c r="Q101" i="7"/>
  <c r="O102" i="7"/>
  <c r="P102" i="7"/>
  <c r="Q102" i="7"/>
  <c r="O103" i="7"/>
  <c r="P103" i="7"/>
  <c r="Q103" i="7"/>
  <c r="O104" i="7"/>
  <c r="P104" i="7"/>
  <c r="Q104" i="7"/>
  <c r="O105" i="7"/>
  <c r="P105" i="7"/>
  <c r="Q105" i="7"/>
  <c r="O106" i="7"/>
  <c r="P106" i="7"/>
  <c r="Q106" i="7"/>
  <c r="O107" i="7"/>
  <c r="P107" i="7"/>
  <c r="Q107" i="7"/>
  <c r="O108" i="7"/>
  <c r="P108" i="7"/>
  <c r="Q108" i="7"/>
  <c r="O109" i="7"/>
  <c r="P109" i="7"/>
  <c r="Q109" i="7"/>
  <c r="O110" i="7"/>
  <c r="P110" i="7"/>
  <c r="Q110" i="7"/>
  <c r="O111" i="7"/>
  <c r="P111" i="7"/>
  <c r="Q111" i="7"/>
  <c r="O112" i="7"/>
  <c r="P112" i="7"/>
  <c r="Q112" i="7"/>
  <c r="O113" i="7"/>
  <c r="P113" i="7"/>
  <c r="Q113" i="7"/>
  <c r="O114" i="7"/>
  <c r="P114" i="7"/>
  <c r="Q114" i="7"/>
  <c r="O115" i="7"/>
  <c r="P115" i="7"/>
  <c r="Q115" i="7"/>
  <c r="O116" i="7"/>
  <c r="P116" i="7"/>
  <c r="Q116" i="7"/>
  <c r="O117" i="7"/>
  <c r="P117" i="7"/>
  <c r="Q117" i="7"/>
  <c r="O118" i="7"/>
  <c r="P118" i="7"/>
  <c r="Q118" i="7"/>
  <c r="O119" i="7"/>
  <c r="P119" i="7"/>
  <c r="Q119" i="7"/>
  <c r="O120" i="7"/>
  <c r="P120" i="7"/>
  <c r="Q120" i="7"/>
  <c r="O121" i="7"/>
  <c r="P121" i="7"/>
  <c r="Q121" i="7"/>
  <c r="O122" i="7"/>
  <c r="P122" i="7"/>
  <c r="Q122" i="7"/>
  <c r="O123" i="7"/>
  <c r="P123" i="7"/>
  <c r="Q123" i="7"/>
  <c r="O124" i="7"/>
  <c r="P124" i="7"/>
  <c r="Q124" i="7"/>
  <c r="O125" i="7"/>
  <c r="P125" i="7"/>
  <c r="Q125" i="7"/>
  <c r="O126" i="7"/>
  <c r="P126" i="7"/>
  <c r="Q126" i="7"/>
  <c r="O127" i="7"/>
  <c r="P127" i="7"/>
  <c r="Q127" i="7"/>
  <c r="O128" i="7"/>
  <c r="P128" i="7"/>
  <c r="Q128" i="7"/>
  <c r="O129" i="7"/>
  <c r="P129" i="7"/>
  <c r="Q129" i="7"/>
  <c r="O130" i="7"/>
  <c r="P130" i="7"/>
  <c r="Q130" i="7"/>
  <c r="O131" i="7"/>
  <c r="P131" i="7"/>
  <c r="Q131" i="7"/>
  <c r="O132" i="7"/>
  <c r="P132" i="7"/>
  <c r="Q132" i="7"/>
  <c r="O133" i="7"/>
  <c r="P133" i="7"/>
  <c r="Q133" i="7"/>
  <c r="O134" i="7"/>
  <c r="P134" i="7"/>
  <c r="Q134" i="7"/>
  <c r="O135" i="7"/>
  <c r="P135" i="7"/>
  <c r="Q135" i="7"/>
  <c r="O136" i="7"/>
  <c r="P136" i="7"/>
  <c r="Q136" i="7"/>
  <c r="O137" i="7"/>
  <c r="P137" i="7"/>
  <c r="Q137" i="7"/>
  <c r="O138" i="7"/>
  <c r="P138" i="7"/>
  <c r="Q138" i="7"/>
  <c r="O139" i="7"/>
  <c r="P139" i="7"/>
  <c r="Q139" i="7"/>
  <c r="O140" i="7"/>
  <c r="P140" i="7"/>
  <c r="Q140" i="7"/>
  <c r="O141" i="7"/>
  <c r="P141" i="7"/>
  <c r="Q141" i="7"/>
  <c r="O142" i="7"/>
  <c r="P142" i="7"/>
  <c r="Q142" i="7"/>
  <c r="O143" i="7"/>
  <c r="P143" i="7"/>
  <c r="Q143" i="7"/>
  <c r="O144" i="7"/>
  <c r="P144" i="7"/>
  <c r="Q144" i="7"/>
  <c r="O145" i="7"/>
  <c r="P145" i="7"/>
  <c r="Q145" i="7"/>
  <c r="O146" i="7"/>
  <c r="P146" i="7"/>
  <c r="Q146" i="7"/>
  <c r="O147" i="7"/>
  <c r="P147" i="7"/>
  <c r="Q147" i="7"/>
  <c r="O148" i="7"/>
  <c r="P148" i="7"/>
  <c r="Q148" i="7"/>
  <c r="O149" i="7"/>
  <c r="P149" i="7"/>
  <c r="Q149" i="7"/>
  <c r="O150" i="7"/>
  <c r="P150" i="7"/>
  <c r="Q150" i="7"/>
  <c r="O151" i="7"/>
  <c r="P151" i="7"/>
  <c r="Q151" i="7"/>
  <c r="O152" i="7"/>
  <c r="P152" i="7"/>
  <c r="Q152" i="7"/>
  <c r="O153" i="7"/>
  <c r="P153" i="7"/>
  <c r="Q153" i="7"/>
  <c r="O154" i="7"/>
  <c r="P154" i="7"/>
  <c r="Q154" i="7"/>
  <c r="Q8" i="7"/>
  <c r="P8" i="7"/>
  <c r="O8" i="7"/>
  <c r="L26" i="7"/>
  <c r="L29" i="7"/>
  <c r="L32" i="7"/>
  <c r="L35" i="7"/>
  <c r="L38" i="7"/>
  <c r="L41" i="7"/>
  <c r="L44" i="7"/>
  <c r="L47" i="7"/>
  <c r="L50" i="7"/>
  <c r="L53" i="7"/>
  <c r="L56" i="7"/>
  <c r="L59" i="7"/>
  <c r="L62" i="7"/>
  <c r="L65" i="7"/>
  <c r="L68" i="7"/>
  <c r="L71" i="7"/>
  <c r="L74" i="7"/>
  <c r="L77" i="7"/>
  <c r="L80" i="7"/>
  <c r="L83" i="7"/>
  <c r="L86" i="7"/>
  <c r="L89" i="7"/>
  <c r="L92" i="7"/>
  <c r="L95" i="7"/>
  <c r="L98" i="7"/>
  <c r="L101" i="7"/>
  <c r="L104" i="7"/>
  <c r="L107" i="7"/>
  <c r="L110" i="7"/>
  <c r="L113" i="7"/>
  <c r="L116" i="7"/>
  <c r="L119" i="7"/>
  <c r="L122" i="7"/>
  <c r="L125" i="7"/>
  <c r="L128" i="7"/>
  <c r="L131" i="7"/>
  <c r="L134" i="7"/>
  <c r="L137" i="7"/>
  <c r="L140" i="7"/>
  <c r="L143" i="7"/>
  <c r="L146" i="7"/>
  <c r="L149" i="7"/>
  <c r="L152" i="7"/>
  <c r="L11" i="7"/>
  <c r="L14" i="7"/>
  <c r="L17" i="7"/>
  <c r="L20" i="7"/>
  <c r="L23"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H71" i="7"/>
  <c r="H74" i="7"/>
  <c r="H77" i="7"/>
  <c r="H80" i="7"/>
  <c r="H83" i="7"/>
  <c r="H86" i="7"/>
  <c r="H89" i="7"/>
  <c r="H92" i="7"/>
  <c r="H95" i="7"/>
  <c r="H98" i="7"/>
  <c r="H101" i="7"/>
  <c r="H104" i="7"/>
  <c r="H107" i="7"/>
  <c r="H110" i="7"/>
  <c r="H113" i="7"/>
  <c r="H116" i="7"/>
  <c r="H119" i="7"/>
  <c r="H122" i="7"/>
  <c r="H125" i="7"/>
  <c r="H128" i="7"/>
  <c r="H131" i="7"/>
  <c r="H134" i="7"/>
  <c r="H137" i="7"/>
  <c r="H140" i="7"/>
  <c r="H143" i="7"/>
  <c r="H146" i="7"/>
  <c r="H149" i="7"/>
  <c r="H152" i="7"/>
  <c r="H26" i="7"/>
  <c r="H29" i="7"/>
  <c r="H32" i="7"/>
  <c r="H35" i="7"/>
  <c r="H38" i="7"/>
  <c r="H41" i="7"/>
  <c r="H44" i="7"/>
  <c r="H47" i="7"/>
  <c r="H50" i="7"/>
  <c r="H53" i="7"/>
  <c r="H56" i="7"/>
  <c r="H59" i="7"/>
  <c r="H62" i="7"/>
  <c r="H65" i="7"/>
  <c r="H68" i="7"/>
  <c r="H11" i="7"/>
  <c r="H14" i="7"/>
  <c r="H17" i="7"/>
  <c r="H20" i="7"/>
  <c r="H23" i="7"/>
  <c r="H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8" i="7"/>
  <c r="F104" i="7"/>
  <c r="F107" i="7"/>
  <c r="F110" i="7"/>
  <c r="F113" i="7"/>
  <c r="F116" i="7"/>
  <c r="F119" i="7"/>
  <c r="F122" i="7"/>
  <c r="F125" i="7"/>
  <c r="F128" i="7"/>
  <c r="F131" i="7"/>
  <c r="F134" i="7"/>
  <c r="F137" i="7"/>
  <c r="F140" i="7"/>
  <c r="F143" i="7"/>
  <c r="F146" i="7"/>
  <c r="F149" i="7"/>
  <c r="F152" i="7"/>
  <c r="F77" i="7"/>
  <c r="F80" i="7"/>
  <c r="F83" i="7"/>
  <c r="F86" i="7"/>
  <c r="F89" i="7"/>
  <c r="F92" i="7"/>
  <c r="F95" i="7"/>
  <c r="F98" i="7"/>
  <c r="F101" i="7"/>
  <c r="F56" i="7"/>
  <c r="F59" i="7"/>
  <c r="F62" i="7"/>
  <c r="F65" i="7"/>
  <c r="F68" i="7"/>
  <c r="F71" i="7"/>
  <c r="F74" i="7"/>
  <c r="F38" i="7"/>
  <c r="F41" i="7"/>
  <c r="F44" i="7"/>
  <c r="F47" i="7"/>
  <c r="F50" i="7"/>
  <c r="F53" i="7"/>
  <c r="F26" i="7"/>
  <c r="F29" i="7"/>
  <c r="F32" i="7"/>
  <c r="F35" i="7"/>
  <c r="F14" i="7"/>
  <c r="F17" i="7"/>
  <c r="F20" i="7"/>
  <c r="F23" i="7"/>
  <c r="F11" i="7"/>
  <c r="F8" i="7"/>
  <c r="E11" i="7"/>
  <c r="E14" i="7"/>
  <c r="E17" i="7"/>
  <c r="E20" i="7"/>
  <c r="E23" i="7"/>
  <c r="E26" i="7"/>
  <c r="E29" i="7"/>
  <c r="E32" i="7"/>
  <c r="E35" i="7"/>
  <c r="E38" i="7"/>
  <c r="E41" i="7"/>
  <c r="E44" i="7"/>
  <c r="E47" i="7"/>
  <c r="E50" i="7"/>
  <c r="E53" i="7"/>
  <c r="E56" i="7"/>
  <c r="E59" i="7"/>
  <c r="E62" i="7"/>
  <c r="E65" i="7"/>
  <c r="E68" i="7"/>
  <c r="E71" i="7"/>
  <c r="E74" i="7"/>
  <c r="E77" i="7"/>
  <c r="E80" i="7"/>
  <c r="E83" i="7"/>
  <c r="E86" i="7"/>
  <c r="E89" i="7"/>
  <c r="E92" i="7"/>
  <c r="E95" i="7"/>
  <c r="E98" i="7"/>
  <c r="E101" i="7"/>
  <c r="E104" i="7"/>
  <c r="E107" i="7"/>
  <c r="E110" i="7"/>
  <c r="E113" i="7"/>
  <c r="E116" i="7"/>
  <c r="E119" i="7"/>
  <c r="E122" i="7"/>
  <c r="E125" i="7"/>
  <c r="E128" i="7"/>
  <c r="E131" i="7"/>
  <c r="E134" i="7"/>
  <c r="E137" i="7"/>
  <c r="E140" i="7"/>
  <c r="E143" i="7"/>
  <c r="E146" i="7"/>
  <c r="E149" i="7"/>
  <c r="E152" i="7"/>
  <c r="E8" i="7"/>
  <c r="D11" i="7"/>
  <c r="D14" i="7"/>
  <c r="D17" i="7"/>
  <c r="D20" i="7"/>
  <c r="D23" i="7"/>
  <c r="D26" i="7"/>
  <c r="D29" i="7"/>
  <c r="D32" i="7"/>
  <c r="D35" i="7"/>
  <c r="D38" i="7"/>
  <c r="D41" i="7"/>
  <c r="D44" i="7"/>
  <c r="D47" i="7"/>
  <c r="D50" i="7"/>
  <c r="D53" i="7"/>
  <c r="D56" i="7"/>
  <c r="D59" i="7"/>
  <c r="D62" i="7"/>
  <c r="D65" i="7"/>
  <c r="D68" i="7"/>
  <c r="D71" i="7"/>
  <c r="D74" i="7"/>
  <c r="D77" i="7"/>
  <c r="D80" i="7"/>
  <c r="D83" i="7"/>
  <c r="D86" i="7"/>
  <c r="D89" i="7"/>
  <c r="D92" i="7"/>
  <c r="D95" i="7"/>
  <c r="D98" i="7"/>
  <c r="D101" i="7"/>
  <c r="D104" i="7"/>
  <c r="D107" i="7"/>
  <c r="D110" i="7"/>
  <c r="D113" i="7"/>
  <c r="D116" i="7"/>
  <c r="D119" i="7"/>
  <c r="D122" i="7"/>
  <c r="D125" i="7"/>
  <c r="D128" i="7"/>
  <c r="D131" i="7"/>
  <c r="D134" i="7"/>
  <c r="D137" i="7"/>
  <c r="D140" i="7"/>
  <c r="D143" i="7"/>
  <c r="D146" i="7"/>
  <c r="D149" i="7"/>
  <c r="D152" i="7"/>
  <c r="C11" i="7"/>
  <c r="C14" i="7"/>
  <c r="C17" i="7"/>
  <c r="C20" i="7"/>
  <c r="C23" i="7"/>
  <c r="C26" i="7"/>
  <c r="C29" i="7"/>
  <c r="C32" i="7"/>
  <c r="C35" i="7"/>
  <c r="C38" i="7"/>
  <c r="C41" i="7"/>
  <c r="C44" i="7"/>
  <c r="C47" i="7"/>
  <c r="C50" i="7"/>
  <c r="C53" i="7"/>
  <c r="C56" i="7"/>
  <c r="C59" i="7"/>
  <c r="C62" i="7"/>
  <c r="C65" i="7"/>
  <c r="C68" i="7"/>
  <c r="C71" i="7"/>
  <c r="C74" i="7"/>
  <c r="C77" i="7"/>
  <c r="C80" i="7"/>
  <c r="C83" i="7"/>
  <c r="C86" i="7"/>
  <c r="C89" i="7"/>
  <c r="C92" i="7"/>
  <c r="C95" i="7"/>
  <c r="C98" i="7"/>
  <c r="C101" i="7"/>
  <c r="C104" i="7"/>
  <c r="C107" i="7"/>
  <c r="C110" i="7"/>
  <c r="C113" i="7"/>
  <c r="C116" i="7"/>
  <c r="C119" i="7"/>
  <c r="C122" i="7"/>
  <c r="C125" i="7"/>
  <c r="C128" i="7"/>
  <c r="C131" i="7"/>
  <c r="C134" i="7"/>
  <c r="C137" i="7"/>
  <c r="C140" i="7"/>
  <c r="C143" i="7"/>
  <c r="C146" i="7"/>
  <c r="C149" i="7"/>
  <c r="C152" i="7"/>
  <c r="B134" i="7"/>
  <c r="B11" i="7"/>
  <c r="B14" i="7"/>
  <c r="B17" i="7"/>
  <c r="B20" i="7"/>
  <c r="B23" i="7"/>
  <c r="B26" i="7"/>
  <c r="B29" i="7"/>
  <c r="B32" i="7"/>
  <c r="B35" i="7"/>
  <c r="B38" i="7"/>
  <c r="B41" i="7"/>
  <c r="B44" i="7"/>
  <c r="B47" i="7"/>
  <c r="B50" i="7"/>
  <c r="B53" i="7"/>
  <c r="B56" i="7"/>
  <c r="B59" i="7"/>
  <c r="B62" i="7"/>
  <c r="B65" i="7"/>
  <c r="B68" i="7"/>
  <c r="B71" i="7"/>
  <c r="B74" i="7"/>
  <c r="B77" i="7"/>
  <c r="B80" i="7"/>
  <c r="B83" i="7"/>
  <c r="B86" i="7"/>
  <c r="B89" i="7"/>
  <c r="B92" i="7"/>
  <c r="B95" i="7"/>
  <c r="B98" i="7"/>
  <c r="B101" i="7"/>
  <c r="B104" i="7"/>
  <c r="B107" i="7"/>
  <c r="B110" i="7"/>
  <c r="B113" i="7"/>
  <c r="B116" i="7"/>
  <c r="B119" i="7"/>
  <c r="B122" i="7"/>
  <c r="B125" i="7"/>
  <c r="B128" i="7"/>
  <c r="B131" i="7"/>
  <c r="B137" i="7"/>
  <c r="B140" i="7"/>
  <c r="B143" i="7"/>
  <c r="B146" i="7"/>
  <c r="B149" i="7"/>
  <c r="B152" i="7"/>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35" i="4"/>
  <c r="S36" i="4"/>
  <c r="S37" i="4"/>
  <c r="S38" i="4"/>
  <c r="S39" i="4"/>
  <c r="S40" i="4"/>
  <c r="S41" i="4"/>
  <c r="S42" i="4"/>
  <c r="S43" i="4"/>
  <c r="I44" i="7"/>
  <c r="S44" i="4"/>
  <c r="S45" i="4"/>
  <c r="S46" i="4"/>
  <c r="T44" i="4" s="1"/>
  <c r="X44" i="4" s="1"/>
  <c r="Y44" i="4" s="1"/>
  <c r="S47" i="4"/>
  <c r="S48" i="4"/>
  <c r="S49" i="4"/>
  <c r="S50" i="4"/>
  <c r="S51" i="4"/>
  <c r="S52" i="4"/>
  <c r="S53" i="4"/>
  <c r="S54" i="4"/>
  <c r="S55" i="4"/>
  <c r="S56" i="4"/>
  <c r="S57" i="4"/>
  <c r="S58" i="4"/>
  <c r="T56" i="4" s="1"/>
  <c r="X56" i="4" s="1"/>
  <c r="Y56" i="4" s="1"/>
  <c r="I56" i="7" s="1"/>
  <c r="S59" i="4"/>
  <c r="S60" i="4"/>
  <c r="S61" i="4"/>
  <c r="S26" i="4"/>
  <c r="S27" i="4"/>
  <c r="S28" i="4"/>
  <c r="S29" i="4"/>
  <c r="S30" i="4"/>
  <c r="S31" i="4"/>
  <c r="S23" i="4"/>
  <c r="S24" i="4"/>
  <c r="S25" i="4"/>
  <c r="T152" i="4" l="1"/>
  <c r="X152" i="4" s="1"/>
  <c r="Y152" i="4" s="1"/>
  <c r="T143" i="4"/>
  <c r="X143" i="4" s="1"/>
  <c r="Y143" i="4" s="1"/>
  <c r="I143" i="7" s="1"/>
  <c r="T140" i="4"/>
  <c r="X140" i="4" s="1"/>
  <c r="Y140" i="4" s="1"/>
  <c r="T131" i="4"/>
  <c r="X131" i="4" s="1"/>
  <c r="Y131" i="4" s="1"/>
  <c r="T62" i="4"/>
  <c r="I62" i="7" s="1"/>
  <c r="T86" i="4"/>
  <c r="X86" i="4" s="1"/>
  <c r="Y86" i="4" s="1"/>
  <c r="I86" i="7" s="1"/>
  <c r="T74" i="4"/>
  <c r="X74" i="4" s="1"/>
  <c r="Y74" i="4" s="1"/>
  <c r="I74" i="7" s="1"/>
  <c r="T116" i="4"/>
  <c r="X116" i="4" s="1"/>
  <c r="Y116" i="4" s="1"/>
  <c r="I116" i="7" s="1"/>
  <c r="T128" i="4"/>
  <c r="X128" i="4" s="1"/>
  <c r="Y128" i="4" s="1"/>
  <c r="T113" i="4"/>
  <c r="X113" i="4" s="1"/>
  <c r="Y113" i="4" s="1"/>
  <c r="T104" i="4"/>
  <c r="X104" i="4" s="1"/>
  <c r="Y104" i="4" s="1"/>
  <c r="H104" i="8" s="1"/>
  <c r="J104" i="8" s="1"/>
  <c r="T101" i="4"/>
  <c r="X101" i="4" s="1"/>
  <c r="Y101" i="4" s="1"/>
  <c r="T92" i="4"/>
  <c r="X92" i="4" s="1"/>
  <c r="Y92" i="4" s="1"/>
  <c r="I92" i="7" s="1"/>
  <c r="T53" i="4"/>
  <c r="X53" i="4" s="1"/>
  <c r="Y53" i="4" s="1"/>
  <c r="T41" i="4"/>
  <c r="X41" i="4" s="1"/>
  <c r="Y41" i="4" s="1"/>
  <c r="H44" i="8"/>
  <c r="J44" i="8" s="1"/>
  <c r="H86" i="8"/>
  <c r="J86" i="8" s="1"/>
  <c r="H62" i="8"/>
  <c r="J62" i="8" s="1"/>
  <c r="H56" i="8"/>
  <c r="J56" i="8" s="1"/>
  <c r="Q29" i="4"/>
  <c r="T26" i="4"/>
  <c r="Q20" i="4"/>
  <c r="Q11" i="4"/>
  <c r="X11" i="4" s="1"/>
  <c r="Y11" i="4" s="1"/>
  <c r="T80" i="4"/>
  <c r="X80" i="4" s="1"/>
  <c r="Y80" i="4" s="1"/>
  <c r="T68" i="4"/>
  <c r="X68" i="4" s="1"/>
  <c r="Y68" i="4" s="1"/>
  <c r="T119" i="4"/>
  <c r="X119" i="4" s="1"/>
  <c r="Y119" i="4" s="1"/>
  <c r="T107" i="4"/>
  <c r="X107" i="4" s="1"/>
  <c r="Y107" i="4" s="1"/>
  <c r="T95" i="4"/>
  <c r="X95" i="4" s="1"/>
  <c r="Y95" i="4" s="1"/>
  <c r="T146" i="4"/>
  <c r="X146" i="4" s="1"/>
  <c r="Y146" i="4" s="1"/>
  <c r="T134" i="4"/>
  <c r="X134" i="4" s="1"/>
  <c r="Y134" i="4" s="1"/>
  <c r="T83" i="4"/>
  <c r="X83" i="4" s="1"/>
  <c r="Y83" i="4" s="1"/>
  <c r="T71" i="4"/>
  <c r="X71" i="4" s="1"/>
  <c r="Y71" i="4" s="1"/>
  <c r="Q14" i="4"/>
  <c r="X14" i="4" s="1"/>
  <c r="Y14" i="4" s="1"/>
  <c r="T23" i="4"/>
  <c r="Q23" i="4"/>
  <c r="X23" i="4" s="1"/>
  <c r="Y23" i="4" s="1"/>
  <c r="T29" i="4"/>
  <c r="T59" i="4"/>
  <c r="X59" i="4" s="1"/>
  <c r="Y59" i="4" s="1"/>
  <c r="T47" i="4"/>
  <c r="X47" i="4" s="1"/>
  <c r="Y47" i="4" s="1"/>
  <c r="T35" i="4"/>
  <c r="X35" i="4" s="1"/>
  <c r="Y35" i="4" s="1"/>
  <c r="Q17" i="4"/>
  <c r="X17" i="4" s="1"/>
  <c r="Y17" i="4" s="1"/>
  <c r="Q26" i="4"/>
  <c r="X26" i="4" s="1"/>
  <c r="Y26" i="4" s="1"/>
  <c r="T50" i="4"/>
  <c r="X50" i="4" s="1"/>
  <c r="Y50" i="4" s="1"/>
  <c r="T38" i="4"/>
  <c r="X38" i="4" s="1"/>
  <c r="Y38" i="4" s="1"/>
  <c r="T89" i="4"/>
  <c r="X89" i="4" s="1"/>
  <c r="Y89" i="4" s="1"/>
  <c r="T77" i="4"/>
  <c r="X77" i="4" s="1"/>
  <c r="Y77" i="4" s="1"/>
  <c r="T65" i="4"/>
  <c r="X65" i="4" s="1"/>
  <c r="Y65" i="4" s="1"/>
  <c r="T122" i="4"/>
  <c r="X122" i="4" s="1"/>
  <c r="Y122" i="4" s="1"/>
  <c r="T110" i="4"/>
  <c r="X110" i="4" s="1"/>
  <c r="Y110" i="4" s="1"/>
  <c r="T98" i="4"/>
  <c r="X98" i="4" s="1"/>
  <c r="Y98" i="4" s="1"/>
  <c r="T149" i="4"/>
  <c r="X149" i="4" s="1"/>
  <c r="Y149" i="4" s="1"/>
  <c r="T137" i="4"/>
  <c r="X137" i="4" s="1"/>
  <c r="Y137" i="4" s="1"/>
  <c r="T125" i="4"/>
  <c r="X125" i="4" s="1"/>
  <c r="Y125" i="4" s="1"/>
  <c r="C8" i="7"/>
  <c r="B8" i="7"/>
  <c r="H143" i="8" l="1"/>
  <c r="J143" i="8" s="1"/>
  <c r="I104" i="7"/>
  <c r="H74" i="8"/>
  <c r="J74" i="8" s="1"/>
  <c r="I131" i="7"/>
  <c r="H131" i="8"/>
  <c r="J131" i="8" s="1"/>
  <c r="X29" i="4"/>
  <c r="Y29" i="4" s="1"/>
  <c r="H29" i="8" s="1"/>
  <c r="J29" i="8" s="1"/>
  <c r="H92" i="8"/>
  <c r="J92" i="8" s="1"/>
  <c r="H116" i="8"/>
  <c r="J116" i="8" s="1"/>
  <c r="H50" i="8"/>
  <c r="J50" i="8" s="1"/>
  <c r="I50" i="7"/>
  <c r="H113" i="8"/>
  <c r="J113" i="8" s="1"/>
  <c r="I113" i="7"/>
  <c r="H122" i="8"/>
  <c r="J122" i="8" s="1"/>
  <c r="I122" i="7"/>
  <c r="I59" i="7"/>
  <c r="H59" i="8"/>
  <c r="J59" i="8" s="1"/>
  <c r="H134" i="8"/>
  <c r="J134" i="8" s="1"/>
  <c r="I134" i="7"/>
  <c r="I71" i="7"/>
  <c r="H71" i="8"/>
  <c r="J71" i="8" s="1"/>
  <c r="I95" i="7"/>
  <c r="H95" i="8"/>
  <c r="J95" i="8" s="1"/>
  <c r="I128" i="7"/>
  <c r="H128" i="8"/>
  <c r="J128" i="8" s="1"/>
  <c r="I152" i="7"/>
  <c r="H152" i="8"/>
  <c r="J152" i="8" s="1"/>
  <c r="H65" i="8"/>
  <c r="J65" i="8" s="1"/>
  <c r="I65" i="7"/>
  <c r="H41" i="8"/>
  <c r="J41" i="8" s="1"/>
  <c r="I41" i="7"/>
  <c r="I119" i="7"/>
  <c r="H119" i="8"/>
  <c r="J119" i="8" s="1"/>
  <c r="I83" i="7"/>
  <c r="H83" i="8"/>
  <c r="J83" i="8" s="1"/>
  <c r="I107" i="7"/>
  <c r="H107" i="8"/>
  <c r="J107" i="8" s="1"/>
  <c r="H137" i="8"/>
  <c r="J137" i="8" s="1"/>
  <c r="I137" i="7"/>
  <c r="H98" i="8"/>
  <c r="J98" i="8" s="1"/>
  <c r="I98" i="7"/>
  <c r="H77" i="8"/>
  <c r="J77" i="8" s="1"/>
  <c r="I77" i="7"/>
  <c r="H149" i="8"/>
  <c r="J149" i="8" s="1"/>
  <c r="I149" i="7"/>
  <c r="I68" i="7"/>
  <c r="H68" i="8"/>
  <c r="J68" i="8" s="1"/>
  <c r="H101" i="8"/>
  <c r="J101" i="8" s="1"/>
  <c r="I101" i="7"/>
  <c r="H146" i="8"/>
  <c r="J146" i="8" s="1"/>
  <c r="I146" i="7"/>
  <c r="I140" i="7"/>
  <c r="H140" i="8"/>
  <c r="J140" i="8" s="1"/>
  <c r="H110" i="8"/>
  <c r="J110" i="8" s="1"/>
  <c r="I110" i="7"/>
  <c r="H89" i="8"/>
  <c r="J89" i="8" s="1"/>
  <c r="I89" i="7"/>
  <c r="H53" i="8"/>
  <c r="J53" i="8" s="1"/>
  <c r="I53" i="7"/>
  <c r="I47" i="7"/>
  <c r="H47" i="8"/>
  <c r="J47" i="8" s="1"/>
  <c r="H125" i="8"/>
  <c r="J125" i="8" s="1"/>
  <c r="I125" i="7"/>
  <c r="I80" i="7"/>
  <c r="H80" i="8"/>
  <c r="J80" i="8" s="1"/>
  <c r="I38" i="7"/>
  <c r="H38" i="8"/>
  <c r="J38" i="8" s="1"/>
  <c r="H35" i="8"/>
  <c r="J35" i="8" s="1"/>
  <c r="I35" i="7"/>
  <c r="I29" i="7"/>
  <c r="H26" i="8"/>
  <c r="J26" i="8" s="1"/>
  <c r="D8" i="7"/>
  <c r="I26" i="7" l="1"/>
  <c r="I23" i="7"/>
  <c r="H23" i="8"/>
  <c r="AD1048510" i="4"/>
  <c r="AD1048509" i="4"/>
  <c r="AD1048508" i="4"/>
  <c r="AD1048507" i="4"/>
  <c r="AD1048506" i="4"/>
  <c r="AD1048505" i="4"/>
  <c r="AD1048504" i="4"/>
  <c r="AD1048503" i="4"/>
  <c r="AH1048501" i="4"/>
  <c r="AH1048500" i="4"/>
  <c r="AH1048499" i="4"/>
  <c r="AH1048498" i="4"/>
  <c r="AH1048497" i="4"/>
  <c r="AH1048496" i="4"/>
  <c r="AH1048495" i="4"/>
  <c r="AH1048494" i="4"/>
  <c r="AH1048493" i="4"/>
  <c r="AH1048492" i="4"/>
  <c r="AG1048504" i="4"/>
  <c r="AG1048503" i="4"/>
  <c r="AG1048502" i="4"/>
  <c r="AG1048501" i="4"/>
  <c r="AG1048500" i="4"/>
  <c r="AG1048499" i="4"/>
  <c r="AG1048498" i="4"/>
  <c r="AG1048497" i="4"/>
  <c r="AG1048496" i="4"/>
  <c r="AG1048495" i="4"/>
  <c r="AF1048512" i="4"/>
  <c r="AF1048511" i="4"/>
  <c r="AF1048510" i="4"/>
  <c r="AF1048509" i="4"/>
  <c r="AF1048508" i="4"/>
  <c r="AF1048507" i="4"/>
  <c r="AF1048506" i="4"/>
  <c r="AF1048505" i="4"/>
  <c r="AF1048504" i="4"/>
  <c r="AF1048503" i="4"/>
  <c r="AE1048501" i="4"/>
  <c r="AE1048500" i="4"/>
  <c r="AE1048499" i="4"/>
  <c r="AE1048498" i="4"/>
  <c r="AE1048497" i="4"/>
  <c r="AE1048496" i="4"/>
  <c r="AE1048495" i="4"/>
  <c r="AE1048494" i="4"/>
  <c r="AE1048493" i="4"/>
  <c r="AE1048492" i="4"/>
  <c r="AD1048502" i="4"/>
  <c r="AD1048501" i="4"/>
  <c r="AD1048500" i="4"/>
  <c r="AD1048499" i="4"/>
  <c r="AD1048498" i="4"/>
  <c r="AD1048497" i="4"/>
  <c r="AD1048496" i="4"/>
  <c r="AD1048495" i="4"/>
  <c r="AD1048494" i="4"/>
  <c r="AD1048493" i="4"/>
  <c r="AC1048501" i="4"/>
  <c r="AC1048500" i="4"/>
  <c r="AC1048499" i="4"/>
  <c r="AC1048498" i="4"/>
  <c r="AC1048497" i="4"/>
  <c r="AC1048496" i="4"/>
  <c r="AC1048495" i="4"/>
  <c r="AC1048494" i="4"/>
  <c r="AC1048493" i="4"/>
  <c r="AC1048492" i="4"/>
  <c r="AA1048500" i="4"/>
  <c r="AA1048505" i="4"/>
  <c r="AA1048499" i="4"/>
  <c r="AA1048506" i="4"/>
  <c r="AA1048497" i="4"/>
  <c r="AA1048501" i="4"/>
  <c r="AA1048503" i="4"/>
  <c r="AA1048502" i="4"/>
  <c r="AA1048504" i="4"/>
  <c r="AA1048498" i="4"/>
  <c r="Z1048499" i="4"/>
  <c r="Z1048498" i="4"/>
  <c r="Z1048497" i="4"/>
  <c r="AA1048496" i="4"/>
  <c r="AF1048502" i="4"/>
  <c r="Z1048507" i="4"/>
  <c r="AA1048495" i="4"/>
  <c r="Z1048506" i="4"/>
  <c r="AF1048501" i="4"/>
  <c r="AA1048494" i="4"/>
  <c r="AF1048500" i="4"/>
  <c r="Z1048505" i="4"/>
  <c r="AF1048499" i="4"/>
  <c r="Z1048504" i="4"/>
  <c r="AF1048498" i="4"/>
  <c r="AG1048494" i="4"/>
  <c r="AF1048497" i="4"/>
  <c r="Z1048503" i="4"/>
  <c r="Z1048502" i="4"/>
  <c r="AE1048491" i="4"/>
  <c r="AF1048496" i="4"/>
  <c r="Z1048495" i="4"/>
  <c r="AF1048495" i="4"/>
  <c r="AG1048493" i="4"/>
  <c r="AA1048493" i="4"/>
  <c r="AC1048491" i="4"/>
  <c r="AD1048492" i="4"/>
  <c r="AA1048492" i="4"/>
  <c r="AH1048491" i="4"/>
  <c r="AG1048492" i="4"/>
  <c r="AA1048491" i="4"/>
  <c r="Z1048494" i="4"/>
  <c r="Z1048501" i="4"/>
  <c r="AG1048491" i="4"/>
  <c r="AF1048494" i="4"/>
  <c r="AD1048491" i="4"/>
  <c r="Z1048493" i="4"/>
  <c r="AF1048493" i="4"/>
  <c r="AF1048492" i="4"/>
  <c r="AF1048491" i="4"/>
  <c r="Z1048492" i="4"/>
  <c r="Z1048491" i="4"/>
  <c r="AA1048483" i="4"/>
  <c r="AA1048485" i="4"/>
  <c r="Z1048483" i="4"/>
  <c r="P8" i="4" l="1"/>
  <c r="N8" i="4"/>
  <c r="Q8" i="4" l="1"/>
  <c r="S20" i="4" l="1"/>
  <c r="S21" i="4"/>
  <c r="S22" i="4"/>
  <c r="S32" i="4"/>
  <c r="S33" i="4"/>
  <c r="S34" i="4"/>
  <c r="T20" i="4" l="1"/>
  <c r="X20" i="4" s="1"/>
  <c r="Y20" i="4" s="1"/>
  <c r="T32" i="4"/>
  <c r="X32" i="4" s="1"/>
  <c r="Y32" i="4" s="1"/>
  <c r="X8" i="4"/>
  <c r="Y8" i="4" s="1"/>
  <c r="H20" i="8" l="1"/>
  <c r="I20" i="7"/>
  <c r="I17" i="7"/>
  <c r="H17" i="8"/>
  <c r="H14" i="8"/>
  <c r="I14" i="7"/>
  <c r="I11" i="7"/>
  <c r="H11" i="8"/>
  <c r="I32" i="7" l="1"/>
  <c r="H32" i="8"/>
  <c r="J32" i="8" s="1"/>
  <c r="J23" i="8"/>
  <c r="J20" i="8"/>
  <c r="J17" i="8"/>
  <c r="J11" i="8"/>
  <c r="J14" i="8"/>
  <c r="L8" i="7"/>
  <c r="H8" i="8" l="1"/>
  <c r="J8" i="7" l="1"/>
  <c r="I8" i="7"/>
  <c r="J8" i="8" l="1"/>
</calcChain>
</file>

<file path=xl/sharedStrings.xml><?xml version="1.0" encoding="utf-8"?>
<sst xmlns="http://schemas.openxmlformats.org/spreadsheetml/2006/main" count="2496" uniqueCount="1006">
  <si>
    <t>DESCRIPCIÓN</t>
  </si>
  <si>
    <t>POSIBLES CONSECUENCIAS</t>
  </si>
  <si>
    <t>TRATAMIENTO</t>
  </si>
  <si>
    <t>RESPONSABLE (S) EN EL PROCESO</t>
  </si>
  <si>
    <t>RIESGO</t>
  </si>
  <si>
    <t xml:space="preserve">PROBABILIDAD </t>
  </si>
  <si>
    <t xml:space="preserve">IMPACTO </t>
  </si>
  <si>
    <t>Estado</t>
  </si>
  <si>
    <t xml:space="preserve">Código </t>
  </si>
  <si>
    <t xml:space="preserve">Versión </t>
  </si>
  <si>
    <t xml:space="preserve">Fecha </t>
  </si>
  <si>
    <t>ACCIÓN DURANTE (Contingencia)</t>
  </si>
  <si>
    <t>ACCIÓN DESPUÉS (Recuperación)</t>
  </si>
  <si>
    <t>Periodicidad del control</t>
  </si>
  <si>
    <t>Tipo de control</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</si>
  <si>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</si>
  <si>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</si>
  <si>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</si>
  <si>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</si>
  <si>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</si>
  <si>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</si>
  <si>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</si>
  <si>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</si>
  <si>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</si>
  <si>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</si>
  <si>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</si>
  <si>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</si>
  <si>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</si>
  <si>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</si>
  <si>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</si>
  <si>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</si>
  <si>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</si>
  <si>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</si>
  <si>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</si>
  <si>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</si>
  <si>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</si>
  <si>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</si>
  <si>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</si>
  <si>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</si>
  <si>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</si>
  <si>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</si>
  <si>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</si>
  <si>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</si>
  <si>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Economicos</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</si>
  <si>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</si>
  <si>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</si>
  <si>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</si>
  <si>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</si>
  <si>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</si>
  <si>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</si>
  <si>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</si>
  <si>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</si>
  <si>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</si>
  <si>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</si>
  <si>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</si>
  <si>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</si>
  <si>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</si>
  <si>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 xml:space="preserve">PRIORIDAD
INICIAL </t>
  </si>
  <si>
    <t>No</t>
  </si>
  <si>
    <t>No.</t>
  </si>
  <si>
    <t>CAUSA</t>
  </si>
  <si>
    <t>CONTROLES</t>
  </si>
  <si>
    <t>INDICADOR DEL RIESGO</t>
  </si>
  <si>
    <t>Periodicidad</t>
  </si>
  <si>
    <t>Seguimiento al Mapa de riesgos</t>
  </si>
  <si>
    <t>Nombre</t>
  </si>
  <si>
    <t>Medición</t>
  </si>
  <si>
    <t>Análisis</t>
  </si>
  <si>
    <t xml:space="preserve">Página </t>
  </si>
  <si>
    <t xml:space="preserve">INSTRUCTIVO METODOLOGÍA ADMINISTRACIÓN DE RIESGOS </t>
  </si>
  <si>
    <t>SISTEMA DE GESTIÓN DE CALIDAD</t>
  </si>
  <si>
    <t>TIPO</t>
  </si>
  <si>
    <t>VULNERABILIDAD</t>
  </si>
  <si>
    <t>ACCIÓN</t>
  </si>
  <si>
    <t>CLASE</t>
  </si>
  <si>
    <t>VALORACIÓN</t>
  </si>
  <si>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</si>
  <si>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</si>
  <si>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</si>
  <si>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</si>
  <si>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IDENTIFICACIÓN DEL RIESGO</t>
  </si>
  <si>
    <t>IDENTIFICACIÓN</t>
  </si>
  <si>
    <t>ANÁLISIS</t>
  </si>
  <si>
    <t>MANEJO</t>
  </si>
  <si>
    <t>PLAN DE MITIGACIÓN</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</si>
  <si>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</si>
  <si>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</si>
  <si>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</si>
  <si>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</si>
  <si>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</si>
  <si>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</si>
  <si>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LEVE
Riesgos con calificación inferior o igual a 3</t>
  </si>
  <si>
    <t>CONTROL EXISTENTE
(Máximo 3 controles)</t>
  </si>
  <si>
    <t>Control</t>
  </si>
  <si>
    <t>Dificultades en la aplicación del control</t>
  </si>
  <si>
    <t>1  de 1</t>
  </si>
  <si>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</si>
  <si>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</si>
  <si>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</si>
  <si>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</si>
  <si>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</si>
  <si>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</si>
  <si>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</si>
  <si>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</si>
  <si>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</si>
  <si>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</si>
  <si>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</si>
  <si>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</si>
  <si>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</si>
  <si>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</si>
  <si>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</si>
  <si>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</si>
  <si>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</si>
  <si>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 xml:space="preserve">Clase: </t>
    </r>
    <r>
      <rPr>
        <sz val="8"/>
        <rFont val="Calibri"/>
        <family val="2"/>
        <scheme val="minor"/>
      </rPr>
      <t>determine qué clase de riesgo es el identificado, de acuerdo a la siguiente clasificación: Estratégico, Imagen, Operacional, Financiero, Contable, Presupuestal, Cumplimiento, Tecnología, Información, Transparencia, Laborales, Ambiental, Derechos Humanos.</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</si>
  <si>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</si>
  <si>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</si>
  <si>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</si>
  <si>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</si>
  <si>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IMPACTO: </t>
    </r>
    <r>
      <rPr>
        <sz val="8"/>
        <rFont val="Calibri"/>
        <family val="2"/>
        <scheme val="minor"/>
      </rPr>
      <t>Forma en la cual el riesgo afecta los resultados del proceso.</t>
    </r>
  </si>
  <si>
    <r>
      <t xml:space="preserve">Nota: </t>
    </r>
    <r>
      <rPr>
        <sz val="8"/>
        <rFont val="Calibri"/>
        <family val="2"/>
        <scheme val="minor"/>
      </rPr>
      <t>Cada proceso deberá individualizar la escala de calificación del riesgo basado en información objetiva y/o datos históricos.</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</si>
  <si>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</si>
  <si>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rPr>
        <b/>
        <sz val="8"/>
        <rFont val="Calibri"/>
        <family val="2"/>
        <scheme val="minor"/>
      </rPr>
      <t>Tipos de Control:</t>
    </r>
    <r>
      <rPr>
        <sz val="8"/>
        <rFont val="Calibri"/>
        <family val="2"/>
        <scheme val="minor"/>
      </rPr>
      <t xml:space="preserve">
</t>
    </r>
    <r>
      <rPr>
        <b/>
        <sz val="8"/>
        <rFont val="Calibri"/>
        <family val="2"/>
        <scheme val="minor"/>
      </rPr>
      <t>Dirección:</t>
    </r>
    <r>
      <rPr>
        <sz val="8"/>
        <rFont val="Calibri"/>
        <family val="2"/>
        <scheme val="minor"/>
      </rPr>
      <t xml:space="preserve"> se diseñan para crear guías que permiten el cumplimiento de los resultados.
</t>
    </r>
    <r>
      <rPr>
        <b/>
        <sz val="8"/>
        <rFont val="Calibri"/>
        <family val="2"/>
        <scheme val="minor"/>
      </rPr>
      <t xml:space="preserve">Detectivo: </t>
    </r>
    <r>
      <rPr>
        <sz val="8"/>
        <rFont val="Calibri"/>
        <family val="2"/>
        <scheme val="minor"/>
      </rPr>
      <t xml:space="preserve">se diseñan para identificar si resultados indeseables han ocurrido después de un acontecimiento.
</t>
    </r>
    <r>
      <rPr>
        <b/>
        <sz val="8"/>
        <rFont val="Calibri"/>
        <family val="2"/>
        <scheme val="minor"/>
      </rPr>
      <t>Preventivo:</t>
    </r>
    <r>
      <rPr>
        <sz val="8"/>
        <rFont val="Calibri"/>
        <family val="2"/>
        <scheme val="minor"/>
      </rPr>
      <t xml:space="preserve"> está diseñado para evitar o limitar la posibilidad de materialización de un riesgo.
</t>
    </r>
    <r>
      <rPr>
        <b/>
        <sz val="8"/>
        <rFont val="Calibri"/>
        <family val="2"/>
        <scheme val="minor"/>
      </rPr>
      <t>Correctivos:</t>
    </r>
    <r>
      <rPr>
        <sz val="8"/>
        <rFont val="Calibri"/>
        <family val="2"/>
        <scheme val="minor"/>
      </rPr>
      <t xml:space="preserve"> se diseña para corregir los resultados indeseables que se han observado</t>
    </r>
  </si>
  <si>
    <r>
      <rPr>
        <b/>
        <sz val="8"/>
        <rFont val="Calibri"/>
        <family val="2"/>
        <scheme val="minor"/>
      </rPr>
      <t>Calificación</t>
    </r>
    <r>
      <rPr>
        <sz val="8"/>
        <rFont val="Calibri"/>
        <family val="2"/>
        <scheme val="minor"/>
      </rPr>
      <t xml:space="preserve">
1
2
3
4
5</t>
    </r>
  </si>
  <si>
    <r>
      <rPr>
        <b/>
        <sz val="8"/>
        <rFont val="Calibri"/>
        <family val="2"/>
        <scheme val="minor"/>
      </rPr>
      <t>Situación:</t>
    </r>
    <r>
      <rPr>
        <sz val="8"/>
        <rFont val="Calibri"/>
        <family val="2"/>
        <scheme val="minor"/>
      </rPr>
      <t xml:space="preserve">
Documentados, aplicados y efectivos
Aplicados, efectivos y No documentados
Aplicados y No efectivos
No aplicados
No Existen controles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</si>
  <si>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</si>
  <si>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</si>
  <si>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</si>
  <si>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</si>
  <si>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</si>
  <si>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</si>
  <si>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r>
      <t>Tipo de riesgo
(Descriptor)</t>
    </r>
    <r>
      <rPr>
        <sz val="8"/>
        <color theme="1"/>
        <rFont val="Arial"/>
        <family val="2"/>
      </rPr>
      <t xml:space="preserve"> </t>
    </r>
  </si>
  <si>
    <t>Estratégico</t>
  </si>
  <si>
    <t>Imagen</t>
  </si>
  <si>
    <t>Financiero</t>
  </si>
  <si>
    <t>Contable</t>
  </si>
  <si>
    <t>Cumplimiento</t>
  </si>
  <si>
    <t>Tecnología</t>
  </si>
  <si>
    <t>Información</t>
  </si>
  <si>
    <t>Laborales</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</si>
  <si>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</si>
  <si>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</si>
  <si>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</si>
  <si>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</si>
  <si>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</si>
  <si>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</si>
  <si>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</si>
  <si>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</si>
  <si>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</si>
  <si>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</si>
  <si>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</si>
  <si>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</si>
  <si>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</si>
  <si>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ALTA </t>
  </si>
  <si>
    <t>Afecta la imagen a Nivel Nacional y/o Internacional</t>
  </si>
  <si>
    <t>Afecta los recursos de la entidad en más del 5%</t>
  </si>
  <si>
    <t>Estados financieros que no reflejan la situación de la entidad/ Dictamen de abstención por la CGR</t>
  </si>
  <si>
    <t>Afecta los DDHH de más de 5 miembros de la comunidad universitaria/ se viola un derecho fundamental</t>
  </si>
  <si>
    <t>Afecta la operación de un proceso / Medio día</t>
  </si>
  <si>
    <t>Afecta a todos los funcionarios de la institución/ Se presenta accidente sin lesiones graves</t>
  </si>
  <si>
    <t>Genera impactos ambientales que afectan a la Institución</t>
  </si>
  <si>
    <t>BAJA</t>
  </si>
  <si>
    <t>Afecta la imagen a Nivel institucional</t>
  </si>
  <si>
    <t>Afecta un trámite o servicio</t>
  </si>
  <si>
    <t>N/A</t>
  </si>
  <si>
    <t>Afecta a los funcionarios de un proceso/se presenta un incidente que no implica lesiones</t>
  </si>
  <si>
    <t>No existe afectación a los DDHH, pero se presenta una situación que podría desencadenar la vulneración</t>
  </si>
  <si>
    <t>TABLA 2. ANÁLISIS DE PROBABILIDAD</t>
  </si>
  <si>
    <t>Tipo de 
riesgo</t>
  </si>
  <si>
    <t>Probabilidad</t>
  </si>
  <si>
    <t>Nivel</t>
  </si>
  <si>
    <t xml:space="preserve"> 5 o más veces en la vigencia</t>
  </si>
  <si>
    <t>Ha ocurrido en los últimos 3 años</t>
  </si>
  <si>
    <t>Más de 3 veces en la vigencia</t>
  </si>
  <si>
    <t>3 a 4 veces en la vigencia</t>
  </si>
  <si>
    <t>2 veces al semestre</t>
  </si>
  <si>
    <t>Ha ocurrido en los últimos 2 años</t>
  </si>
  <si>
    <t>2 veces en la vigencia</t>
  </si>
  <si>
    <t>Menos de 3 veces en la vigencia</t>
  </si>
  <si>
    <t>1 vez al semestre</t>
  </si>
  <si>
    <t xml:space="preserve">       Impacto </t>
  </si>
  <si>
    <t>ALTO</t>
  </si>
  <si>
    <t>MEDIO</t>
  </si>
  <si>
    <t>BAJO</t>
  </si>
  <si>
    <t xml:space="preserve"> Imagen</t>
  </si>
  <si>
    <t>Corrupción</t>
  </si>
  <si>
    <t>MEDIO ALTO</t>
  </si>
  <si>
    <t>MEDIO BAJO</t>
  </si>
  <si>
    <t>Derechos_Humanos</t>
  </si>
  <si>
    <t>Seguridad_y_Salud_en_el_trabajo</t>
  </si>
  <si>
    <t>Tecnológico</t>
  </si>
  <si>
    <t>ALTA</t>
  </si>
  <si>
    <t>MEDIO ALTA</t>
  </si>
  <si>
    <t>MEDIO BAJA</t>
  </si>
  <si>
    <t>Aplicados efectivos y No Documentados</t>
  </si>
  <si>
    <t>Documentados Aplicados y Efectivos</t>
  </si>
  <si>
    <t xml:space="preserve">LEVE </t>
  </si>
  <si>
    <t>PROCESOS</t>
  </si>
  <si>
    <t>DOCENCIA</t>
  </si>
  <si>
    <t>INTERNACIONALIZACIÓN</t>
  </si>
  <si>
    <t>EGRESADOS</t>
  </si>
  <si>
    <t>MAPA</t>
  </si>
  <si>
    <t>PDI</t>
  </si>
  <si>
    <t>OSCAR ARANGO GAVIRIA</t>
  </si>
  <si>
    <t>FERNANDO NOREÑA JARAMILLO</t>
  </si>
  <si>
    <t>UNIDAD</t>
  </si>
  <si>
    <t>RECTORÍA</t>
  </si>
  <si>
    <t>JURIDICA</t>
  </si>
  <si>
    <t>PLANEACIÓN</t>
  </si>
  <si>
    <t>COMUNICACIONES</t>
  </si>
  <si>
    <t>COBERTURA_CON_CALIDAD</t>
  </si>
  <si>
    <t>BIENESTAR_INSTITUCIONAL</t>
  </si>
  <si>
    <t>IMPACTO_REGIONAL</t>
  </si>
  <si>
    <t>ALIANZAS_ESTRATÉGICAS</t>
  </si>
  <si>
    <t>ADMINISTRACIÓN_INSTITUCIONAL</t>
  </si>
  <si>
    <t>INVESTIGACIÓN_INNOVACIÓN_EXTENSIÓN</t>
  </si>
  <si>
    <t>DIRECCIONAMIENTO_INSTITUCIONAL</t>
  </si>
  <si>
    <t>INVESTIGACIÓN_E_INNOVACIÓN</t>
  </si>
  <si>
    <t>CONTROL_SEGUIMIENTO</t>
  </si>
  <si>
    <t>ASEGURAMIENTO_DE_LA_CALIDAD_INSTITUCIONAL</t>
  </si>
  <si>
    <t>UNIVIRTUAL</t>
  </si>
  <si>
    <t>EXTENSIÓN_PROYECCIÓN_SOCIAL</t>
  </si>
  <si>
    <t>LUIS FERNANDO GAVIRIA TRUJILLO</t>
  </si>
  <si>
    <t>LUZ SOCORRO LEONTES LENNIS</t>
  </si>
  <si>
    <t>MARIA TERESA VELEZ ANGEL</t>
  </si>
  <si>
    <t>LAURA GUTIERREZ TREJOS</t>
  </si>
  <si>
    <t>LINA MARIA VALENCIA GIRALDO</t>
  </si>
  <si>
    <t>LILIANA ARDILA GOMEZ</t>
  </si>
  <si>
    <t>JORGE ALBERTO LOZANO VALENCIA</t>
  </si>
  <si>
    <t>MARTHA LEONOR MARULANDA ANGEL</t>
  </si>
  <si>
    <t>DIANA PATRICIA GOMEZ BOTERO</t>
  </si>
  <si>
    <t>DIANA PATRICIA JURADO RAMIREZ</t>
  </si>
  <si>
    <t>SANDRA YAMILE CALVO CATAÑO</t>
  </si>
  <si>
    <t>OSWALDO AGUDELO  GONZALEZ</t>
  </si>
  <si>
    <t>MARGARITA MARIA FAJARDO TORRES</t>
  </si>
  <si>
    <t>RODOLFO CABRALES VEGA</t>
  </si>
  <si>
    <t>ALBERTO OCMAPO VALENCIA</t>
  </si>
  <si>
    <t>WILSON ARENAS VALENCIA</t>
  </si>
  <si>
    <t>JOSE REINALDO MARIN BETANCUR</t>
  </si>
  <si>
    <t>JUAN HUMBERTO GALLEGO RAMIREZ</t>
  </si>
  <si>
    <t>JORGE IVAN QUINTERO SAAVEDRA</t>
  </si>
  <si>
    <t>LUIS GONZAGA GUTIERREZ LOPEZ</t>
  </si>
  <si>
    <t>HUGO ARMANDO GALLEGO BECERRA</t>
  </si>
  <si>
    <t>JULIETA HENAO BONILLA</t>
  </si>
  <si>
    <t>ENIS PAOLA GARCIA GARCIA</t>
  </si>
  <si>
    <t>CONTROL_INTERNO_DISCIPLINARIO</t>
  </si>
  <si>
    <t>RELACIONES_INTERNACIONALES</t>
  </si>
  <si>
    <t>SECRETARIA_GENERAL</t>
  </si>
  <si>
    <t>GESTIÓN_DE_DOCUMENTOS</t>
  </si>
  <si>
    <t>VICERRECTORÍA_ACADÉMICA</t>
  </si>
  <si>
    <t>VICERRECTORIA_ADMINISTRATIVA_FINANCIERA</t>
  </si>
  <si>
    <t>GESTIÓN_FINANCIERA</t>
  </si>
  <si>
    <t>GESTIÓN_DE_SERVICIOS_INSTITUCIONALES</t>
  </si>
  <si>
    <t>GESTIÓN_DE_TALENTO_HUMANO</t>
  </si>
  <si>
    <t>CONTROL_INTERNO</t>
  </si>
  <si>
    <t>BIBLIOTECA_E_INFORMACIÓN_CIENTIFICA</t>
  </si>
  <si>
    <t>FACULTAD_CIENCIAS_DE_LA_SALUD</t>
  </si>
  <si>
    <t>FACULTAD_INGENIERÍAS</t>
  </si>
  <si>
    <t>FACULTAD_INGENIERÍA_INDUSTRIAL</t>
  </si>
  <si>
    <t>FACULTAD_INGENIERÍA_MECÁNICA</t>
  </si>
  <si>
    <t>FACULTAD_TECNOLOGÍA</t>
  </si>
  <si>
    <t>FACULTAD_CIENCIAS_AMBIENTALES</t>
  </si>
  <si>
    <t>FACULTAD_CIENCIAS_BÁSICAS</t>
  </si>
  <si>
    <t>FACULTAD_CIENCIAS_DE_LA_EDUCACIÓN</t>
  </si>
  <si>
    <t>JUAN ESTEBAN TIBAQUIRA GIRALDO</t>
  </si>
  <si>
    <t>IMPACTO_REGIONAL_</t>
  </si>
  <si>
    <t>FACULTAD_CIENCIAS_AGRARIAS_AGROINDUSTRIA</t>
  </si>
  <si>
    <t>FACULTAD_BELLAS_ARTES_HUMANIDADES</t>
  </si>
  <si>
    <t>RECURSOS_INFORMÁTICOS_EDUCATIVOS</t>
  </si>
  <si>
    <t>ADMISIONES_REGISTRO_CONTROL_ACADÉMICO</t>
  </si>
  <si>
    <t>GESTIÓN_DE_TECNOLOGÍAS_INFORMÁTICAS_SISTEMAS_DE_INFORMACIÓN</t>
  </si>
  <si>
    <t>VICERRECTORÍA_DE_RESPONSABILIDAD_SOCIAL_BIENESTAR_UNIVERSITARIO</t>
  </si>
  <si>
    <t>VICERRECTORÍA_INVESTIGACIÓN_INNOVACIÓN_EXTENSIÓN</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</si>
  <si>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</si>
  <si>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</si>
  <si>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</si>
  <si>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</si>
  <si>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</si>
  <si>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Fortalecer la relación de la Universidad con sus egresados, a través de la de la participación en el desarrollo de actividades que permitan la retroalimentación, el seguimiento continuo y sistemático y el desarrollo de un portafolio de servicios y beneficios acordes al entorno laboral y social.</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</si>
  <si>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</si>
  <si>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</si>
  <si>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</si>
  <si>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</si>
  <si>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Desarrollo Institucional fortalecido en la Gestión Humana,  Financiera, Física, Informática y de servicios.</t>
  </si>
  <si>
    <t>Universidad con una cobertura adecuada y reconocida calidad  en el proyecto educativo.</t>
  </si>
  <si>
    <t xml:space="preserve">Bienestar Institucional implementado, facilitando la formación integral, el desarrollo social e intercultural y el acompañamiento institucional. </t>
  </si>
  <si>
    <t xml:space="preserve">Fortalecer la gestión del conocimiento en lo relacionado con la Investigación, Innovación y Extensión. </t>
  </si>
  <si>
    <t>La internacionalización en la Universidad Tecnológica de Pereira es el proceso integral de transformación y fortalecimiento en las funciones de investigación, docencia, extensión y proyección social para su articulación en un ambiente multicultural y globalizado, con excelencia académica.</t>
  </si>
  <si>
    <t>Desarrollar capacidades para la gestión y generación de conocimiento en la UTP que pueda impactar positivamente en la región.</t>
  </si>
  <si>
    <t>Establecer Alianzas Estratégicas entre dos o más actores sociales, diferentes y complementarios del orden Nacional e Internacional generando valor agregado para contribuir sobre los fines institucionales.</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</si>
  <si>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</si>
  <si>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</si>
  <si>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</si>
  <si>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</si>
  <si>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</si>
  <si>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</si>
  <si>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</si>
  <si>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</si>
  <si>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</si>
  <si>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</si>
  <si>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</si>
  <si>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</si>
  <si>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</si>
  <si>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</si>
  <si>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t>El riesgo residual resulta de cruzar el resultado de la matriz de riesgo inherente con la evaluación de los controles asociados al riesgo identificado</t>
  </si>
  <si>
    <t>La calificación del control resulta del promedio de la evaluación de los controles asociados al riesgo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</si>
  <si>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</si>
  <si>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</si>
  <si>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</si>
  <si>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</si>
  <si>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</si>
  <si>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</si>
  <si>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</si>
  <si>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</si>
  <si>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</si>
  <si>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</si>
  <si>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</si>
  <si>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</si>
  <si>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</si>
  <si>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</si>
  <si>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GRAVE
Riesgos con calificación superior o igual a 20</t>
  </si>
  <si>
    <t>MODERADO
Riesgos con calificación entre 4 y 18</t>
  </si>
  <si>
    <t>Seguridad y Salud en el trabajo</t>
  </si>
  <si>
    <t>Se relacionan con el manejo de los recursos monetarios  respecto al presupuesto de la Universidad</t>
  </si>
  <si>
    <t>Afecta el cumplimiento de la misión, de los fines y objetivos establecidos en el PDI</t>
  </si>
  <si>
    <t>Afecta la operación de la Institución
 / Más de 1 día</t>
  </si>
  <si>
    <t>Intervención por parte del Ministerio de Educación Nacional o cualquier otro organo de control o supervisión, Sanción penal / Fallos judiciales en contra de los intereses de la Universidad</t>
  </si>
  <si>
    <t>Afecta los SI de la institución / Mas de 5 horas</t>
  </si>
  <si>
    <t>Afecta la información sensible (Reservada y clasificada)</t>
  </si>
  <si>
    <t>Ocasiona delitos  contra  la  
administración pública /
ocasiona detrimentro patrimonial</t>
  </si>
  <si>
    <t>Afecta a toda la comunidad universitaria/
Se presenta un accidente con lesiones graves o muerte</t>
  </si>
  <si>
    <t xml:space="preserve">Genera impactos ambientales que afectan a la  zona de influencia de la Universidad </t>
  </si>
  <si>
    <t>MEIDIA-ALTA</t>
  </si>
  <si>
    <t>Afecta el cumplimiento de los Macroprocesos y/o  objetivos institucionales</t>
  </si>
  <si>
    <t>Afecta la imagen a Nivel Regional</t>
  </si>
  <si>
    <t>Afecta la operación de la Institución
 / Medio día</t>
  </si>
  <si>
    <t>Afecta los recursos de la entidad entre el  4% y 5%</t>
  </si>
  <si>
    <t>Estados financieros con observaciones que no afectan la situación de la entidad
/ Dictamen con salvedades por la CGR</t>
  </si>
  <si>
    <t>Fallos fiscales o disciplinarios /
Procesos judiciales en contra de los intereses de la Universidad</t>
  </si>
  <si>
    <t>Afecta los SI de un proceso / Menos de 4 horas</t>
  </si>
  <si>
    <t>Afecta la información Institucional (Clasificada)</t>
  </si>
  <si>
    <t xml:space="preserve"> Ocasiona faltas gravísimas o faltas graves</t>
  </si>
  <si>
    <t>Afecta los DDHH de más de 5 miembros de la comunidad universitaria/ se viola un derecho colectivo</t>
  </si>
  <si>
    <t>Afecta el cumplimiento de los procesos y/o los  componentes del PDI</t>
  </si>
  <si>
    <t>Afecta la imagen a Nivel  local</t>
  </si>
  <si>
    <t>Afecta la operación de un proceso / Más de 1 día</t>
  </si>
  <si>
    <t>Afecta los recursos de la entidad entre el 3% y el 4%</t>
  </si>
  <si>
    <t>Estados financieros con errores sin ninguna incidencia / Dictamen sin salvedades por la CGR, pero con más de 10 hallazgos contables</t>
  </si>
  <si>
    <t>Procesos de Responsabilidad fiscal o disciplinaria / Conciliaciones extrajudiciales</t>
  </si>
  <si>
    <t xml:space="preserve">  Afecta los SI de un proceso / Menos de 3 horas</t>
  </si>
  <si>
    <t>Afecta la información Institucional (Pública)</t>
  </si>
  <si>
    <t xml:space="preserve"> Ocasiona faltas  leves, o vulnera el Código de Ética y Buen Gobierno</t>
  </si>
  <si>
    <t>Genera impactos ambientales que afectan a más de una zona  de la Institución</t>
  </si>
  <si>
    <t>Afecta los DDHH de 2 a  5 miembros de la comunidad universitaria/ se viola un derecho colectivo</t>
  </si>
  <si>
    <t>Afecta el cumplimiento de los subproceso y/o  proyectos del PDI</t>
  </si>
  <si>
    <t>Afecta los recursos de la entidad entre el 2% y 1%</t>
  </si>
  <si>
    <t>Estados financieros con errores sin ninguna incidencia / Dictamen sin salvedades por la CGR, pero entre 5 y 10 hallazgos contables</t>
  </si>
  <si>
    <t>Indagaciones preliminares (fiscales y disciplinarias) / Incumplimiento de clausulas contractuales</t>
  </si>
  <si>
    <t xml:space="preserve">  Afecta los SI de un proceso / Menos de 2 horas</t>
  </si>
  <si>
    <t>Afecta la información del Proceso (Clasificada)</t>
  </si>
  <si>
    <t>Genera impactos ambientales que afectan a una zona determinada de la Institución</t>
  </si>
  <si>
    <t>Afecta los DDHH de menos de 1 miembro de la comunidad universitaria/ se viola un derecho colectivo</t>
  </si>
  <si>
    <t>Afecta el cumplimiento de los procedimientos y/o  planes operativos del PDI</t>
  </si>
  <si>
    <t>Afecta la imagen a Nivel unidad organizacional.</t>
  </si>
  <si>
    <t>Afecta los recursos de la entidad en menos 1%</t>
  </si>
  <si>
    <t>Estados financieros con errores sin ninguna incidencia / Dictamen sin salvedades por la CGR, pero con menos de 5 hallazgos contables</t>
  </si>
  <si>
    <t>Hallazgos sin incidencia por parte de la CGR</t>
  </si>
  <si>
    <t xml:space="preserve">  Afecta los SI de un proceso / Menos de 1 horas</t>
  </si>
  <si>
    <t>Afecta la información del Proceso
(Pública)</t>
  </si>
  <si>
    <t>5 veces al semestre</t>
  </si>
  <si>
    <t>Ha ocurrido más de una vez en los  últimos 3  años</t>
  </si>
  <si>
    <t>Ha ocurrido en los últimos 4 años</t>
  </si>
  <si>
    <t>Ha ocurrido más de una vez en los últimos (2) años</t>
  </si>
  <si>
    <t>Se ha presentado más de una vez en el último el año.</t>
  </si>
  <si>
    <t>MEIDA-ALTA</t>
  </si>
  <si>
    <t>3 y 4 veces en la vigencia</t>
  </si>
  <si>
    <t>3 a 4 veces al semestre</t>
  </si>
  <si>
    <t>Ha ocurrido mas de una vez  en los últimos 4 años</t>
  </si>
  <si>
    <t>Ha ocurrido una vez en los últimos (2) años</t>
  </si>
  <si>
    <t>Se presenta una vez en el último año.</t>
  </si>
  <si>
    <t>1 y 2 veces en la vigencia</t>
  </si>
  <si>
    <t>Ha ocurrido más de una vez en los últimos 5 años</t>
  </si>
  <si>
    <t>Ha ocurrido una (1) vez en los últimos tres (3)  años</t>
  </si>
  <si>
    <t>Se presentó una vez en los últimos 2 años</t>
  </si>
  <si>
    <t>menos de 1 en la vigencia</t>
  </si>
  <si>
    <t>Ha ocurrido una vez en los últimos 5 años</t>
  </si>
  <si>
    <t>Ha ocurrido en los últimos 1 año</t>
  </si>
  <si>
    <t>Se presentó una vez en los últimos tres 3 años</t>
  </si>
  <si>
    <t>No se ha presentado</t>
  </si>
  <si>
    <t>No se ha presentado en los últimos 5 años</t>
  </si>
  <si>
    <t>No ha ocurrido en los últimos tres (3) años</t>
  </si>
  <si>
    <t>No se ha presentado en los últimos 3 años</t>
  </si>
  <si>
    <t>FRANCISCO ANTORIO URIBE GOMEZ</t>
  </si>
  <si>
    <t>CARLOS FERNANDO CASTAÑ O MONTOYA</t>
  </si>
  <si>
    <t>ORLANDO CAÑAS MORENO</t>
  </si>
  <si>
    <t>MARIA CRISTINA VALDERRAMA ALVARADO</t>
  </si>
  <si>
    <t>JHONNIERS GUERRERO ERAZO</t>
  </si>
  <si>
    <t>JAIRO ORDILIO TORRES MORENO</t>
  </si>
  <si>
    <t>YETSIKA NATALIA VILLA MONTES</t>
  </si>
  <si>
    <t>GONZAGA CASTRO ARBOLEDA</t>
  </si>
  <si>
    <t>CARLOS HUMBERTO MONTOYA NAVARRETE</t>
  </si>
  <si>
    <t>LABORATORIO_GENÉTICA_MÉDICA</t>
  </si>
  <si>
    <t>LABORATORIO_AGUAS_ALIMENTOS</t>
  </si>
  <si>
    <t xml:space="preserve">LABORATORIO_ENSAYOS_NO_DESTRUCTIVOS_DESTRUCTIVOS </t>
  </si>
  <si>
    <t>LABORATORIO_ENSAYOS_PARA_EQUIPO_DE_AIRE_ACONDICIONADO</t>
  </si>
  <si>
    <t>SISTEMA_INTEGRAL_DE_GESTIÓN</t>
  </si>
  <si>
    <t>LABORATORIO_DE_METROOLOGIA_DE_VARIABLES_ELECTRICAS</t>
  </si>
  <si>
    <t>MARCELA BOTERO ARBELAEZ</t>
  </si>
  <si>
    <t>DIANA MILENA ARISTIZABAL AGUDELO</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</si>
  <si>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</si>
  <si>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</si>
  <si>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</si>
  <si>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</si>
  <si>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</si>
  <si>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</si>
  <si>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</si>
  <si>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PROCESO /OBJETIVO PDI</t>
  </si>
  <si>
    <t>UNIDAD ORGANIZACIONAL/
AREA</t>
  </si>
  <si>
    <t>COMITÉ DE COORDINACIÓN CONTROL INTERNO</t>
  </si>
  <si>
    <t>COMITÉ DE GERENCIA DEL PLAN DE DESARROLLO</t>
  </si>
  <si>
    <t>FACTOR</t>
  </si>
  <si>
    <t>INTERNO</t>
  </si>
  <si>
    <t>EXTERNO</t>
  </si>
  <si>
    <t>TIPO FACTOR</t>
  </si>
  <si>
    <t>Económicos</t>
  </si>
  <si>
    <t>FECHA DE FINALIZACIÓN</t>
  </si>
  <si>
    <t>Tipo</t>
  </si>
  <si>
    <t>Acción</t>
  </si>
  <si>
    <t>Áreas involucradas</t>
  </si>
  <si>
    <t>Análisis de cumplimiento</t>
  </si>
  <si>
    <t>Eficacia de la acción</t>
  </si>
  <si>
    <t>Soporte de cumplimiento</t>
  </si>
  <si>
    <t>AREA INVOLUCRADOS EN EL MANEJO</t>
  </si>
  <si>
    <t>CUMPLIMIENTO_TOTAL</t>
  </si>
  <si>
    <t>CUMPLIMIENTO_PARCIAL</t>
  </si>
  <si>
    <t>NO_CUMPLIDA</t>
  </si>
  <si>
    <t>CUMPLIMIENTOS</t>
  </si>
  <si>
    <t>Eficaz</t>
  </si>
  <si>
    <t>No requiere evaluación</t>
  </si>
  <si>
    <t>No eficaz</t>
  </si>
  <si>
    <t>ORIGEN</t>
  </si>
  <si>
    <t>OBJETIVO DEL PROCESO) / ALCANCE OBJETIVO PDI</t>
  </si>
  <si>
    <t>UNIDAD ORGANIZACIONAL/
AREA RESPONSABLE</t>
  </si>
  <si>
    <t>MAPA DE RIESGOS INSTITUCIONAL</t>
  </si>
  <si>
    <t>PLAN DE MITIGACIÓN PARA EL MAPA DE RIESGOS INSTITUCIONAL</t>
  </si>
  <si>
    <t>SEGUIMIENTO AL MAPA DE RIESGOS INSTITUCIONAL</t>
  </si>
  <si>
    <t>Utilización o manipulación de información reservada o clasificada que se encuentra disponible en la Secretaria General</t>
  </si>
  <si>
    <t xml:space="preserve">Tráfico de Influencias </t>
  </si>
  <si>
    <t>Favorecimiento en el otorgamiento de derechos o toma de decisiones que competen a la Universidad</t>
  </si>
  <si>
    <t>Procesos legales y/o penales
Perdida de la imagen institucional</t>
  </si>
  <si>
    <t>Activos de información de acuerdo al Sistema de Seguridad de la Información</t>
  </si>
  <si>
    <t>Anual</t>
  </si>
  <si>
    <t>Direccion</t>
  </si>
  <si>
    <t>Personal calificado y que tiene conciencia sobre la importancia de la información</t>
  </si>
  <si>
    <t>Otra</t>
  </si>
  <si>
    <t>Sensibilización sobre el manejo de  la información pública, reservada y clasificada</t>
  </si>
  <si>
    <t>Secretaria General</t>
  </si>
  <si>
    <t>No. De derechos que son  otorgados sin el cumplimiento de requisitos</t>
  </si>
  <si>
    <t>Debilidades en la representación Judicial.
Falta de control documental.
No existe un procedimiento establecido.</t>
  </si>
  <si>
    <t>Presentación de la demanda fuera de los términos establecidos por la Ley.</t>
  </si>
  <si>
    <t xml:space="preserve">Sentencias Desfavorables </t>
  </si>
  <si>
    <t>Desconocimiento de los lineamientos normativos dentro de la Institución, para representar a la Universidad Tecnológica de Pereira, en las Demandas a la entidad.-</t>
  </si>
  <si>
    <t>Condenas administrativas para la Unviersidad.
Sanciones y/o demandas.
Acciones de repetición  contra funcionarios.</t>
  </si>
  <si>
    <t>Registro de los procesos Judiciales en ANDJE (e-kogüi)</t>
  </si>
  <si>
    <t>Trimestral</t>
  </si>
  <si>
    <t>Preventivo</t>
  </si>
  <si>
    <t>Aplicados - No efectivos</t>
  </si>
  <si>
    <t>Relación de documentación que recibe la Oficina Jurídica</t>
  </si>
  <si>
    <t>Capacitación en el Aplicativo eKOGUI a los funcionarios (apoderados de procesos) de la Oficina Jurídica</t>
  </si>
  <si>
    <t>Apoderados</t>
  </si>
  <si>
    <t>Procesos judiciales atendidos oportunamente/ Total  procesos judiciales en trámite
META:
100%</t>
  </si>
  <si>
    <t>Documentar procedimiento para la representación judicial</t>
  </si>
  <si>
    <t>Apoderados
Oficina Jurídica</t>
  </si>
  <si>
    <t>Falta de un sistema de radicación evectido de documentos contractuales.
Procedimiento no ajustado ni integrado sobre el proceso contractual.</t>
  </si>
  <si>
    <t>Pérdida de documentación contractual.</t>
  </si>
  <si>
    <t xml:space="preserve">Pérdida de documentos relacionados con los procesos contractuales </t>
  </si>
  <si>
    <t>Contratos sin legalizar o legalizados tardíamente.
Vencimiento de términos contractuales. 
Declaratorias de incumplimiento por parte de los contratistas.</t>
  </si>
  <si>
    <t xml:space="preserve">Cuaderno de radicación </t>
  </si>
  <si>
    <t>Diaria</t>
  </si>
  <si>
    <t>No existen</t>
  </si>
  <si>
    <t xml:space="preserve">Establecer una planilla de salida de los documentos, para cualquier asunto de trámite </t>
  </si>
  <si>
    <t xml:space="preserve">Llevar un  inventario de los documentos </t>
  </si>
  <si>
    <t>Mensual</t>
  </si>
  <si>
    <t>Implementar hoja de ruta</t>
  </si>
  <si>
    <t>Oficina Jurídica.
Oficina de Contratación 
Supervisores e Interventores</t>
  </si>
  <si>
    <t>No.  de contratos que tuvieron perdida de documentación/
Total de contratos</t>
  </si>
  <si>
    <t xml:space="preserve">Insuficiencia del presupuesto oficial del proceso contractual </t>
  </si>
  <si>
    <t xml:space="preserve">Elaboración y ejecución de contratos sin el lleno de los requisitos presupuestales exigidos </t>
  </si>
  <si>
    <t>Registrar las operaciones que permitan la ejecución de los recuros financieros asignados para el cumplimiento de las obligaciones acordes con el Presupuesto anual, siguiendo los procedimientos establecidos y la normatividad vigente</t>
  </si>
  <si>
    <t>Afectación de rubros que no corresponden.
Asumir compromisos sin capacidad presupuestal.</t>
  </si>
  <si>
    <t>Personal responsable e idóneo del proceso de contratacion con el conocimiento adecuado para la administración de la Contratación.</t>
  </si>
  <si>
    <t>Certificados de Disponibilidad Presupuestal independientes</t>
  </si>
  <si>
    <t>Elaboración de estudios previos y proyecto de pliedo de condiciones para el proceso de contratación.</t>
  </si>
  <si>
    <t>Contratación del personal  idoneo.</t>
  </si>
  <si>
    <t>Gestión Financiera</t>
  </si>
  <si>
    <t>Capacitación personal existente</t>
  </si>
  <si>
    <t>Reducir la capacidad de ocurrencia del evento, optando con medidas que permitan controlar los contratos al momento de su perfeccionamiento y legalizacion.-</t>
  </si>
  <si>
    <t>Que haya un conflicto de intereses entre el estudiante y las personas encargadas del proceso de movilidad.</t>
  </si>
  <si>
    <t>Que exista presión por parte de un funcionario de mayor jerarquía sobre las personas encargadas del proceso de movilidad.</t>
  </si>
  <si>
    <t>Favorecer la postulación a una beca de movilidad académica internacional a un estudiante que no cumpla con los requisitos establecidos en la convocatoria UTP.</t>
  </si>
  <si>
    <t>Postular a un estudiante que no cumple con los requisitos estipulados por la convocatoira interna a una beca de movilidad académica.</t>
  </si>
  <si>
    <t>Quitar la oportunidad de acceder a una beca a un estudiante que cumpla con todos los requisitos.</t>
  </si>
  <si>
    <t>Convocatorias  que establecen requisitos, condiciones y la evaluación por parte de un comité de selección.</t>
  </si>
  <si>
    <t>Continuar con el proceso de convoeatorias  vigente.</t>
  </si>
  <si>
    <t xml:space="preserve">Oficina de Relaciones Internacionales
Facultades
Vicerrectoria de Bienestar Universitario </t>
  </si>
  <si>
    <t>No  Estudiantes Postulados a Becas de Movilidad Academica  sin cumplimiento de Requisitos / No. Estudiantes Postulados a Becas de Movilidad</t>
  </si>
  <si>
    <t xml:space="preserve">El edificio de Archivo no cumple con la mayoria de las normas  para la conservación  de los documentos y se pueden presentar inundaciones, incendios, terremotos. </t>
  </si>
  <si>
    <t xml:space="preserve">Pérdida de la información de las series documentales conservadas físicamente </t>
  </si>
  <si>
    <t>Afectación a la informacion contenida en los archivos central e histórico por agentes externos</t>
  </si>
  <si>
    <t>Perdida de la memoria institucional
Demandas por perjuicios a los usuarios
Ausencia de apoyo a la misión institucional</t>
  </si>
  <si>
    <t>Recarga de Extintores , Control de temperatura y humedad y Verificacion de sensores de humo</t>
  </si>
  <si>
    <t>Microfilmación y Digitalización</t>
  </si>
  <si>
    <t>Inventario documental</t>
  </si>
  <si>
    <t>Solicitar a mantenimiento la verificación del procedimiento</t>
  </si>
  <si>
    <t>10/30/2017</t>
  </si>
  <si>
    <t>Gestión de Servicios Institucionales</t>
  </si>
  <si>
    <t>Metros lineales de archivos histórico y central conservados únicamente en soporte papel</t>
  </si>
  <si>
    <t>Los procedimientos de microfilmación y digitalización se realizan  cada vigencia  conforme al plan de acción</t>
  </si>
  <si>
    <t>12/15/2017</t>
  </si>
  <si>
    <t>Gestión de Documentos</t>
  </si>
  <si>
    <t xml:space="preserve">Creación de un procedimiento de inventario </t>
  </si>
  <si>
    <t>11/30/2017</t>
  </si>
  <si>
    <t>Sistema Integral de Gestión</t>
  </si>
  <si>
    <t>Falta de cumplimiento de funciones y deberes</t>
  </si>
  <si>
    <t>Violación de la reserva exigida</t>
  </si>
  <si>
    <t>Faltar a la confidencialidad de la reserva de la información de la Oficina</t>
  </si>
  <si>
    <t>Perdida de la reserva, investigacion  y sancion</t>
  </si>
  <si>
    <t>Personal idoneo y de confianza</t>
  </si>
  <si>
    <t>Semanal</t>
  </si>
  <si>
    <t>Aplicación  y cumplimiento de la Ley</t>
  </si>
  <si>
    <t>OCID</t>
  </si>
  <si>
    <t>Comentarios externo</t>
  </si>
  <si>
    <t>Personal no idoneo que no atiende los valores de la institución o del servicio público</t>
  </si>
  <si>
    <t>Presión externa  al personal de control interno para favorecer a terceros</t>
  </si>
  <si>
    <t>Favorecimiento en informes de auditoria o evaluación por intereses personales</t>
  </si>
  <si>
    <t>Manipulación de informes de control interno, a través de la omisión de posibles actos de corrupción o irregularidades administrativas</t>
  </si>
  <si>
    <t>Investigaciones disciplinarias
Afectación del buen nombre y reconocimiento de la Universidad</t>
  </si>
  <si>
    <t>Manual de auditoria que incluye el marco ético para la auditoria interna en la Universidad</t>
  </si>
  <si>
    <t>Procedimientos documentados de auditoria de control interno en el sistema integral de gestión</t>
  </si>
  <si>
    <t>Actualización del manual de auditoria  de Control Interno</t>
  </si>
  <si>
    <t>No aplica</t>
  </si>
  <si>
    <t>No. De  investigaciones al personal de control interno derivadas de hechos de corrupción</t>
  </si>
  <si>
    <t>Medio  Ambientales</t>
  </si>
  <si>
    <t>Interrupción de suministro de energía eléctrica por factores climáticos, ambientales o por material vegetal.</t>
  </si>
  <si>
    <t>Fallas en subestaciones, transformadores o infraestructura eléctrica.</t>
  </si>
  <si>
    <t>Falla técnica en el suministro por parte del proveedor de servicio público de energía eléctrica.</t>
  </si>
  <si>
    <t>Suspensíón de fluido eléctrico en el campus universitario</t>
  </si>
  <si>
    <t>Interrupción total o parcial en el suministro de energía eléctrica por problemas externos o internos</t>
  </si>
  <si>
    <t>Suspensión en las actividades académicas y/o administrativas.
Daños en equipos (oficinas y laboratios) por cortes de energía.
Pérdidas de información sensible para la institución.</t>
  </si>
  <si>
    <t>Plantas eléctricas y UPS funcionando y soportando el sistema eléctrico de algunos edificios.</t>
  </si>
  <si>
    <t>Correctivo</t>
  </si>
  <si>
    <t>Mantenimiento periódico a infraestructura eléctrica propia de la institución</t>
  </si>
  <si>
    <t>Contacto con proveedor al momento de corte de energía para solucionar con prioridad</t>
  </si>
  <si>
    <t>Realizar revisión periódica de estado de plantas eléctricas y UPS para renovarlos cuando sea técnica y financieramente necesario.
Tramitar adquisición de plantas eléctricas y UPS en edificios que no posean.</t>
  </si>
  <si>
    <t>30 de junio de 2018</t>
  </si>
  <si>
    <t>Mantenimiento Institucional</t>
  </si>
  <si>
    <t>Número de cortes de energía / mes
Duración de cortes de energía en horas / mes</t>
  </si>
  <si>
    <t>Actualizar Plan de Mantenimiento de infraestructura eléctrica de la Universidad.</t>
  </si>
  <si>
    <t>28 de febrero de 2018</t>
  </si>
  <si>
    <t>Gestionar cambio de red a línea tipo industrial</t>
  </si>
  <si>
    <t>Controles no adecuados.</t>
  </si>
  <si>
    <t>Falta de principios y valores éticos</t>
  </si>
  <si>
    <t>Manejo con dolo de la Caja Menor</t>
  </si>
  <si>
    <t>Pérdida de recursos en el manejo de la Caja Menor de Mantenimiento Institucional</t>
  </si>
  <si>
    <t>Manejo inadecuado que genera pérdida de los recursos asignados a la Caja Menor de Mantenimiento Institucional</t>
  </si>
  <si>
    <t>Falta de recursos para atender las necesidades establecidas en Mantenimiento Institucional</t>
  </si>
  <si>
    <t>Registro de movimientos</t>
  </si>
  <si>
    <t>Revisión de Jefatura de Mantenimiento Institucional</t>
  </si>
  <si>
    <t>Arqueo de Caja Menor por parte de Control Interno</t>
  </si>
  <si>
    <t>Detectivo</t>
  </si>
  <si>
    <t>Mejorar los controles existentes.</t>
  </si>
  <si>
    <t>No. de casos de corrupción en Caja Menor / Año</t>
  </si>
  <si>
    <t>Capacitar en valores a los funcionarios que manejen y utilicen los recursos de la Caja Menor</t>
  </si>
  <si>
    <t>Actualizar procedimiento de Caja Menor</t>
  </si>
  <si>
    <t xml:space="preserve">Racionamiento de agua potable por fenomenos naturales. </t>
  </si>
  <si>
    <t>Daños en las redes externas que abastecen de agua a la universidad.</t>
  </si>
  <si>
    <t xml:space="preserve"> Suspensión prolongada del suministro de agua que supere las reservas de los tanques de almacenamiento de la Universidad.</t>
  </si>
  <si>
    <t>Suspensión prolongada del suministro de agua en el campus universitario</t>
  </si>
  <si>
    <t>Fallas externas en el suministro de agua con afectación total de las actividades académicas y administrativas de la Institución.</t>
  </si>
  <si>
    <t xml:space="preserve">Suspensión total de actividades académicas y administrativas que impidan el cumplimiento de la misión institucional </t>
  </si>
  <si>
    <t>Revisión periodica de los niveles de los tanques de almacenamiento de agua</t>
  </si>
  <si>
    <t>Revisión calidad del agua almacenada</t>
  </si>
  <si>
    <t>Verificación pagos del servicio de agua realizados por la Universidad.</t>
  </si>
  <si>
    <t>Mantenimiento preventivo y correctivo a las redes hidraúlicas de acueducto y alcantarillado de la Universidad.</t>
  </si>
  <si>
    <t>No. De veces que se presenta corte del suministro de agua por periodo mayor a 24 horas.</t>
  </si>
  <si>
    <t>Pago oportuno de las facturas de servicios publicos - agua.</t>
  </si>
  <si>
    <t>Financiera</t>
  </si>
  <si>
    <t>Suspensión de actividades que demanden consumo excesivo de agua.</t>
  </si>
  <si>
    <t>Alta Dirección</t>
  </si>
  <si>
    <t xml:space="preserve">Disminución presupuesta lpara el financiación de los proyectos de investigación. </t>
  </si>
  <si>
    <t xml:space="preserve">Retención del 20% de los ingresos de los proyectos de investigación financiados por entidades externas en algunos casos. </t>
  </si>
  <si>
    <t>Deficiencia interna en la financiación para proyectos de investigación</t>
  </si>
  <si>
    <t>Disminución de los recursos para el fomento de la investigación.</t>
  </si>
  <si>
    <t>Incumplimiento en las metas de los indicadores institucioonales. Reducción en los proyectos de investigación. Dismunición de la producción intelectual. Deterioro de las capacidades investigativas. Desmotivación para los investigadores de la universidad.</t>
  </si>
  <si>
    <t>Socialización y difusión de las convocatorias externas Colciencias</t>
  </si>
  <si>
    <t>Diseño y realización de convocatorias períodicas para la financiación de proyectos de investigación según los recursos asignados.</t>
  </si>
  <si>
    <t>Gestión de nuevos recursos ante la administración central</t>
  </si>
  <si>
    <t>Vicerrectoría Administrativa - Facultades</t>
  </si>
  <si>
    <t>Acompañamiento en la presentación de propuestas ante entidades externas.</t>
  </si>
  <si>
    <t>No de proyectos de investigación aprobados en la vigencia</t>
  </si>
  <si>
    <t>Vicerrectoría de Inverstigaciones, Innovación y Extensión</t>
  </si>
  <si>
    <t xml:space="preserve">Desconocimiento de la normatividad  ambiental vigente con organismos vivos que aplica  los proyectos de acuerdo a los alcances definidos en los proyectos </t>
  </si>
  <si>
    <t>El riesgo se presenta cuando los investigadores realizan  colectas de especímenes vivos de la biodiversidad del país sin los permisos requeridos, o realizan actividades de acceso a recursos genéticos sin estar amparados por algún contrato marco o específico, o tienen una colección biológica con fines de investigación sin el respectivo registro y actualización que requiere</t>
  </si>
  <si>
    <t>Según el Artículo 47 de la Decisión Andina 391, La Autoridad Nacional Competente, de conformidad con el procedimiento previsto en su propia legislación interna, podrá aplicar sanciones administrativas, tales como multa, decomiso preventivo o definitivo, cierre temporal o definitivo de establecimientos e inhabilitación del infractor para solicitar nuevos accesos en casos de infracción. 
Tales sanciones se aplicarán sin perjuicio de la suspensión, cancelación o nulidad del acceso, del pago de las reparaciones por los daños y perjuicios que se irroguen, incluidos los causados a la diversidad biológica, y de las sanciones civiles y penales, que eventualmente correspondan.</t>
  </si>
  <si>
    <t xml:space="preserve">Seguimiento a comunicaciones de la Vicerrectoria de Investigaciones Innovación y Extensión a través de los Directores de Grupo de investigación de Programas de Posgrado y Pregrado </t>
  </si>
  <si>
    <t>Expedición de una resolución  sobre el cumplimiento de la normatividad legal vigente de acuerdo a los alcances de cada proyecto</t>
  </si>
  <si>
    <t>diciembre  de 2017</t>
  </si>
  <si>
    <t>Programas de pregrado y posgrado , grupos de investigación que trabajen  con recursos biológicos</t>
  </si>
  <si>
    <t xml:space="preserve">No. De proyectos amparados por permisos de investigación  semestralemente </t>
  </si>
  <si>
    <t>Acceso a recursos genéticos o colectas de especímenes vivos sin los permisos correspondientes, o no depositar material colectado en las coleccciones biológicas registradas</t>
  </si>
  <si>
    <t>Incremento de obligaciones normativas de carácter ambiental en la UTP</t>
  </si>
  <si>
    <t xml:space="preserve">Impactos ambientales negativos por la actividad económica de la universidad dedicada a la docencia y a la investigación. </t>
  </si>
  <si>
    <t xml:space="preserve">Cambios en la normatividad relacionadas con los temas ambientales. </t>
  </si>
  <si>
    <t>Se debe tener un conocimiento sobre el manejo de los aspectos ambientales suceptibles de sanciones por parte de la Universidad, así como mantener los procedimientos, fechas de cumplimientos y  actualizar la normatividad para evitar una sanción por incumplimiento.</t>
  </si>
  <si>
    <t>Afectación a la salud de la comunidad universitaria y del ambiente.</t>
  </si>
  <si>
    <t>Capacitación permanente a la comunidad universitaria</t>
  </si>
  <si>
    <t>Dotación de infraestructura para el manejo de los aspectos ambientales</t>
  </si>
  <si>
    <t xml:space="preserve">Seguimiento a la recolección de información frente a los aspectos ambientales </t>
  </si>
  <si>
    <t>Capacitación permanente a los actores institucionales que operativizan, gestionan y controlan el tema de gestión ambiental  para mitigar y disminuir los impactos y posibles sanciones por el inclumplimiento de la norma ambiental</t>
  </si>
  <si>
    <t>Falta de cuidado en el manejo de la información</t>
  </si>
  <si>
    <t>Falta de verificación de la información digitalizada</t>
  </si>
  <si>
    <t>Fallas en el sistema de información</t>
  </si>
  <si>
    <t>Historias académicas físicas y digitalizadas incompletas</t>
  </si>
  <si>
    <t>Pérdida de la información del archivo histórico de las historias académicas físicas y digitalizadas</t>
  </si>
  <si>
    <t>Insatisafacción de la comunidad universitaria, reflejado en el aumento de PQR's
Pérdida de la memoria histórica de los estudiantes
Implicaciones de carácter legal</t>
  </si>
  <si>
    <t>Microfilmación de los documentos de los estudiantes graduados de la univresidad</t>
  </si>
  <si>
    <t>Digitalización de las historias académicas</t>
  </si>
  <si>
    <t>Semestral</t>
  </si>
  <si>
    <t>Solicitar la inclusión de la microfilmación de historias académicas en el cronograma de vigencia 2018</t>
  </si>
  <si>
    <t>Gestión de Documentos 
Gestión Tecnologías de la información</t>
  </si>
  <si>
    <t>No. De historias académicas pérdidas en el semestre</t>
  </si>
  <si>
    <t>Revisar las historias académicas y dejar constancia de la revisión en Actas de Reunión</t>
  </si>
  <si>
    <t>Fallas en el sistema eléctrico</t>
  </si>
  <si>
    <t>Falla del servicio de internet con el proveedor principal.
Fallas en los equipos de conectividad o en elsistema de control ambiental</t>
  </si>
  <si>
    <t>Imposibilidad  para acceder a los sistemas de información que esten alojados en los servidores del campus universitario</t>
  </si>
  <si>
    <t>No acceso fuera del campus universitario a los servicios de internet que ofrece la Universidad</t>
  </si>
  <si>
    <t>Incomunicación de la Universidad  a través de internet
Retrasos en los procesos académicos y administrativos ofrecidos a través de los servicios web
Perdidad de imagen</t>
  </si>
  <si>
    <t>Sistema de respaldo eléctrico
Canal de respaldo con diferente proveedor</t>
  </si>
  <si>
    <t>Monitoreo del estado del servicio</t>
  </si>
  <si>
    <t>Equipos de conectividad redundates
Equipos de control ambiental redundates</t>
  </si>
  <si>
    <t>Continuar con la clausula contractual con el proveedor de SLA</t>
  </si>
  <si>
    <t>No requiere</t>
  </si>
  <si>
    <t>Número de horas al mes sin fallas de conectividad a Internet del canal principal/Número de horas del mes</t>
  </si>
  <si>
    <t>Realizar cambio a 33Kv de la red electrica de la UTP</t>
  </si>
  <si>
    <t>Serivicios Institucionales</t>
  </si>
  <si>
    <t>Vulnerabilidades en sistemas operativos y servicios desarrollados por terceros</t>
  </si>
  <si>
    <t>Falta de equipos adecuados para la seguridad en la red</t>
  </si>
  <si>
    <t>Contraseñas y usuarios por defecto, Contraseñas débiles.
Errores en configuraciones.
Uso de protocolos inseguros.</t>
  </si>
  <si>
    <t>Intrusión a equipos y servicios de red</t>
  </si>
  <si>
    <t>Acceso no autorizado a servidores,  servicios y equipos de conectividad bajo la gestión de la Administración de la Red.</t>
  </si>
  <si>
    <t xml:space="preserve">- Cambio de configuraciones que afecten el buen funcionamiento de equipos y servicios.
- Robo, sabotaje  o cambio de información. </t>
  </si>
  <si>
    <t>Actualización de las aplicaciones, servicios y sistemas operativos de los servidores</t>
  </si>
  <si>
    <t>Conexiones seguras para todos los servicios que se accedan a través de la red</t>
  </si>
  <si>
    <t>Equipos de seguridad (Firewall e IPS)</t>
  </si>
  <si>
    <t xml:space="preserve">Adquisición de solución para la  Correlación de los eventos registrados en los archivos de bitacoras de los servidores </t>
  </si>
  <si>
    <t>Vicerrectoria Administrativa y Financiera</t>
  </si>
  <si>
    <t>Total de intrusiones detectadas/Total de intentos de intrusión cada semestre</t>
  </si>
  <si>
    <t>Actualización tecnologica y correcto funcionamiento de los dispositivos de seguridad asegurando las actulizaciones, soportes y garantias durante su funcionamiento</t>
  </si>
  <si>
    <t>Vicerrectoria Administrativa y Financiera y Gestión de Tecnologicas de la Información y Sistemas de Información</t>
  </si>
  <si>
    <t>Interpretación de la norma (ambigüedad).</t>
  </si>
  <si>
    <t>Ascenso de Docentes sin Cumplimiento de Requisitos</t>
  </si>
  <si>
    <t>Docentes con ascenso en el escalafon sin el debido cumplimiento  de los requisitos establecidos en el estatuto docente</t>
  </si>
  <si>
    <t>Incorrecta asignación salarial
Demandas de los docentes
Pérdida de credibilidad en la institución
Hallazgos por parte de la Contraloría General de la República que conducen a sanciones</t>
  </si>
  <si>
    <t>Estudio de hojas de vida para verificar cumplimiento de requisitos</t>
  </si>
  <si>
    <t>Verificación de las evaluaciones externas y del Consejo de Facultad. Verificación de certificación de cursos de pedagogía.</t>
  </si>
  <si>
    <t>Verificación de hoja de vida en el aplicativo de recursos humano y contratación en el reporte del sistema de información de vicerrectoría académica</t>
  </si>
  <si>
    <t>Verificación de la evaluación externa y del estudio de hojas de vida</t>
  </si>
  <si>
    <t>CIARP</t>
  </si>
  <si>
    <t># de ascensos en el escalafón docente sin cumplimiento de requisitos / Total Ascensos realizados</t>
  </si>
  <si>
    <t xml:space="preserve">Nuevo sistema de información </t>
  </si>
  <si>
    <t xml:space="preserve">
Interpretación de la normatividad (ambigüedad)</t>
  </si>
  <si>
    <t>Falta de reglamentación interna</t>
  </si>
  <si>
    <t>Asignación de puntos salario y bonificación sin cumplimiento de requisitos</t>
  </si>
  <si>
    <t>Estudio preliminar verificado de acuerdo con la Aplicación del Decreto 1279/2002 y la reglamentación interna, realizando un análisis paralelo a la información obtenida y a los resultados presentados por el sistema de información, los cuales posteriormente son aprobados por los consejeros del  CIARP.</t>
  </si>
  <si>
    <t>Revisión de los Actos Administrativos (Resolución de Rectoría) elaborados, de acuerdo con el estudio preliminar aprobado en Acta del CIARP.</t>
  </si>
  <si>
    <t>Verificación de los Actos Administrativos (Resolución de Rectoría) por parte de la sección de nómina, de acuerdo con el archivo plano entregado por el Comité.</t>
  </si>
  <si>
    <t>Elaborar propuesta de reglamentación para disminuir los errores de implementación de la norma y definir criterios a partir de instructivos para mejorar la claridad en el establecimiento de los procedimientos.</t>
  </si>
  <si>
    <t>CIARP
Secretaria General</t>
  </si>
  <si>
    <t># de Puntos Asignados incorrectos / Total de Puntos Asignados</t>
  </si>
  <si>
    <t>Los docentes de los programas académicos no entienden como pueden desarrollar en el aula los lineamientos del PEI.</t>
  </si>
  <si>
    <t>Baja formación en los docentes en temas curriculares, en pedagogía y en didáctica</t>
  </si>
  <si>
    <t>Que la Universidad no favorezca los debidos  espacios de capacitación, no disponer de los recursos para su implemetación y que no se promueva a la cultura de la reflexión, participación, lo cual impediría el cumplimiento de los lineamiento .</t>
  </si>
  <si>
    <t>No cumplimiento de los lineamientos del Proyecto Educativo Institucional</t>
  </si>
  <si>
    <t>Que el Proyecto Educativo Institucional- PEI se quede como un documento escrito y no se haga realidad.</t>
  </si>
  <si>
    <t>Currículos desactualizados.
Estudiantes con bajas competencias en pensamiento crítico.
Egresados sin el sello de calidad UTP.</t>
  </si>
  <si>
    <t>Procesos de sensibilización y acompañamiento en la implementación de los lineamientos del PEI</t>
  </si>
  <si>
    <t>Procesos de formación permanentes para los docentes de la UTP</t>
  </si>
  <si>
    <t>Renovación curricular</t>
  </si>
  <si>
    <t>Vicerrectoría Académica
Facultades</t>
  </si>
  <si>
    <t># de programas académicos sin realizar procesos de renovación curricular/programas académicos acompañados</t>
  </si>
  <si>
    <t>Falta de seguimiento a las metas planteadas en el PDI</t>
  </si>
  <si>
    <t>Reporte ausente e  inadecuado por parte de las redes de trabajo del PDI</t>
  </si>
  <si>
    <t xml:space="preserve">
Baja calidad del reporte en los tres niveles de gestión del PDI</t>
  </si>
  <si>
    <t>Incumplimiento de las metas planteados en el PDI</t>
  </si>
  <si>
    <t xml:space="preserve">No se cumplan las metas planteadas en los tres niveles de gestión del Plan de Desarrollo Institcional  </t>
  </si>
  <si>
    <t xml:space="preserve">Hallazgos por parte de los entes de control
Reprocesos en el reporte
Incumplimiento da las metas planteados en el PDI
Ausencia de información para la toma de decisiones
Percepción desfavorable  de la gestión institucional 
</t>
  </si>
  <si>
    <t xml:space="preserve">Sistema de gerencia del Plan de Desarrollo Insitucional </t>
  </si>
  <si>
    <t>Sistema de información para el PDI</t>
  </si>
  <si>
    <t>Comité del Sistema de Gerencia del PDI</t>
  </si>
  <si>
    <t>Generar alertas de manera trimestral en el Comité de Sistema de Gerencia del PDI  de aquellos indicadores que cuentan con un bajo nivel de cumplimiento</t>
  </si>
  <si>
    <t>Vicerrectoría Administrativa
Vicerrectoría Académica
Vicerrectoría de Responsabilidad Social y Bienetar Universitario
Vicerrectoría de IIE
ORI
SUEJE
Planeación
Rectoría
Control Interno</t>
  </si>
  <si>
    <t>Nivel cumplimiento del PDI en sus tres nivel</t>
  </si>
  <si>
    <t>Recordatorios automáticos del cierre de reporte al PDI en el SIGER</t>
  </si>
  <si>
    <t>Sistema de Información</t>
  </si>
  <si>
    <t>Proceso de calidad de información (cualitativo y cuantitativo), de los reportes realizados por las redes de trabajo del PDI</t>
  </si>
  <si>
    <t>Planeación (profesionales PDI)</t>
  </si>
  <si>
    <t xml:space="preserve">
Desconocimiento de los  procedimientos contractuales y proyectos especiales  </t>
  </si>
  <si>
    <t xml:space="preserve">
Bajo nivel de seguimiento periódico en la ejecución de proyectos (contratos, Ordenes de servicios, proyectos de operación comercial)</t>
  </si>
  <si>
    <t xml:space="preserve">Desarticulación de los procedimientos institucionales para el desarrollo y ejecución en cada una de sus etapas </t>
  </si>
  <si>
    <t xml:space="preserve">Ejecución inadecuada de proyectos (contratos, Ordenes de servicios,  proyectos de operación comercial)
</t>
  </si>
  <si>
    <t xml:space="preserve">Incumplimiento en la  ejecución de proyectos (contratos, Ordenes de servicios, proyectos de operación comercial) en el desarrollo y ejecución en cada una de sus etapas </t>
  </si>
  <si>
    <t>Hallazgos pr parte de entes de control
Detrimiento patrimonial
Incumplimiento de resultados
Reprocesos 
Clientes insatisfechos
Percepción desfavorable  de la imagén institucional
Sobrecostos en la ejecución de proyectos</t>
  </si>
  <si>
    <t xml:space="preserve">Instructivo de interventoría y supervisión institucional y manual de contratación </t>
  </si>
  <si>
    <t>Designación de un profesional de seguimiento y control como apoyo a la interventoría y supervisión de proyectos (verificación de productos)</t>
  </si>
  <si>
    <t>Protocolo de ejecución de proyectos de operación comercial</t>
  </si>
  <si>
    <t>Difusión de tips al interior de la Unidad Organizacional acerca del tema contractual, de supervisión e interventoría</t>
  </si>
  <si>
    <t xml:space="preserve">Planeación </t>
  </si>
  <si>
    <t>Proyectos ejecutados inadecuadamente /Total proyectos ejecutados</t>
  </si>
  <si>
    <t>Definición de un flujograma que indique el procedimiento contractual al interior de la Unidad organizacional</t>
  </si>
  <si>
    <t>El CNA se encuentra saturado por la dinámica que las IES han desarrollado en el Sistema de Aseguramiento de la Calidad, lo que ha generado retrasos en los procesos de acreditación.</t>
  </si>
  <si>
    <t>Incumplimiento del plan de mejoramiento institucional</t>
  </si>
  <si>
    <t>No cumplimiento de los plazos establecidos para la entrega del informe de autoevaluación</t>
  </si>
  <si>
    <t xml:space="preserve">No renovación de la Acreditación Institucional </t>
  </si>
  <si>
    <t xml:space="preserve">Retrasos en los procesos de Acreditación Institucional </t>
  </si>
  <si>
    <t>*Institución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t>
  </si>
  <si>
    <t>Se realiza seguimiento periodico al Plan de Mejoramiento Institucional.</t>
  </si>
  <si>
    <t>Definir la ruta metodológica para la autoevaluación institucional</t>
  </si>
  <si>
    <t xml:space="preserve">Envio del informe con la suficiente anticipación al vencimiento de la acreditación </t>
  </si>
  <si>
    <t>Planeación</t>
  </si>
  <si>
    <t>Universidad Tecnológica de Pereira acreditada de alta calidad por el MEN</t>
  </si>
  <si>
    <t>Realizar seguimientos periódicos para identificar variables críticas y oportunidades de mejora sin avances significativos.</t>
  </si>
  <si>
    <t>Involucrar a la institución en el proceso de autoevaluación institucional, y definir un plan de trabajo para realizar la autoevaluación.</t>
  </si>
  <si>
    <t>Toda la institución</t>
  </si>
  <si>
    <t>Falta de la planeación en la formulación presupuestal de los proyectos del PDI, de acuerdo a las metas planteadas para la vigencia.</t>
  </si>
  <si>
    <t>No considerar la planeación de las metas al momento de ejecutar los recursos de inversión para la vigencia.</t>
  </si>
  <si>
    <t>Ejecución presupuestal no alineada a las metas planteadas en los proyectos del Plan de Desarrollo Institucional</t>
  </si>
  <si>
    <t xml:space="preserve">No hay una ejecución alineada de los recursos asignados a los proyectos con respecto a las ejecución de las actividades planteados en los mismos, para el cumplimiento de las metas </t>
  </si>
  <si>
    <t>Hallazgos por parte de los entes de control
Incumplimiento de las metas y objetivos del PDI
Percepción desfavorable en la ejecución presupuestal
Ineficiencia de la ejecución de los recursos de inversión del PDI</t>
  </si>
  <si>
    <t>Seguimiento a nivel general al presupuesto del plan del accion de Gestion Estrategica del Campus</t>
  </si>
  <si>
    <t>implementar un control que permita revisar la coherencia de la ejecución presupuestal de los proyectos acordel a las metas de los mismos.</t>
  </si>
  <si>
    <t>Ordenadores del Gasto de los Proyectos de los Objetivos Institucionales del Plan de Desarrollo</t>
  </si>
  <si>
    <t>Porcentaje de ejecución presupuestal alineado al Plan Desarrollo Institucional</t>
  </si>
  <si>
    <t>DESARROLLO_INSTITUCIONAL</t>
  </si>
  <si>
    <t>Incremento del presupuesto de ingresos (recursos de la nación) de acuerdo al incremento del IPC, sin tener en cuenta los decretos y leyes que afectan los gastos por encima de este incremento.</t>
  </si>
  <si>
    <t>Directrices administrativas no soportadas en análisis financieros.</t>
  </si>
  <si>
    <t>Desfinanciación del presupuesto de gastos de cada vigencia de la Universidad por su estructura de Financiación Ley 30 y por la expedición de normas de entes internos y externos.</t>
  </si>
  <si>
    <t>El Gobierno, Congreso, Consejos Superior y académico, expiden normas que impactan directamente al presupuesto de gastos de la Universidad</t>
  </si>
  <si>
    <t xml:space="preserve">Reducción del presupuesto de la Universidad </t>
  </si>
  <si>
    <t>Monitoreo al comportamiento de los indicadores del componente de desarrollo financiero.</t>
  </si>
  <si>
    <t>Decisiones sobre la proyección del presupuesto.</t>
  </si>
  <si>
    <t>Consecución de recursos nuevos a través de la Comisión SUE</t>
  </si>
  <si>
    <t xml:space="preserve">Vicerrectoría Administrativa Y Financiera  </t>
  </si>
  <si>
    <t>% de cubrimiento del presupuesto con recursos de la nación para gasto de funcionamiento</t>
  </si>
  <si>
    <t>Consecución de recursos nuevos a la base de inversión</t>
  </si>
  <si>
    <t>Ausencia de valores éticos.</t>
  </si>
  <si>
    <t>Destinación indebida de recursos públicos.</t>
  </si>
  <si>
    <t xml:space="preserve">Se configura cuando se destinan recursos públicos a finalidades distintas; o se realizan actuaciones de los funcionarios por fuera de las establecidas en la Constitución, en la ley o en la reglamentacón interna. </t>
  </si>
  <si>
    <t>Detrimento patrimonial.
Sanciones disciplinarias, fiscales y/o penales.</t>
  </si>
  <si>
    <t>Actualización de los procedimientos.</t>
  </si>
  <si>
    <t>Fomentar una cultura de ética y el deber ser del servidor público.</t>
  </si>
  <si>
    <t>Institucional
Gestión Financiera</t>
  </si>
  <si>
    <t>Número de hechos sancionados por corrupción.</t>
  </si>
  <si>
    <t>Falta de Personal Capacitado en las herramientasy y metodologias  de desarrollo.</t>
  </si>
  <si>
    <t>Falta de Tiempo para hacer las pruebas respectivas</t>
  </si>
  <si>
    <t>Informacieon incompleta por parte de los usuarios al momento de leventar requerimientos</t>
  </si>
  <si>
    <t>Software con errores de funcionamiento</t>
  </si>
  <si>
    <t xml:space="preserve">Retrasos en las actividades por reprocesos de revisión o de datos inconsistentes. </t>
  </si>
  <si>
    <t>Software en funcionamiento sin cumplir todas las especificaciones del usuario, con problemas de funcionamiento, mala toma de desiciones y mala imagen de la dependencia</t>
  </si>
  <si>
    <t>Revisión por parte de pares y usuarios</t>
  </si>
  <si>
    <t>Aplicación de la Arquitectura de software</t>
  </si>
  <si>
    <t>Inducción a los Ingenieros nuevos en las herramientas y metodologias establecidas</t>
  </si>
  <si>
    <t>Realizar test de pruebas</t>
  </si>
  <si>
    <t>GTI&amp;SI</t>
  </si>
  <si>
    <t>1.  Nro de Bugs graves reportados por aplicación en un semestre                                                      2. No. de Bugs graves solucionados por aplicación en un semestre/ # total de bugs graves reportados.</t>
  </si>
  <si>
    <t xml:space="preserve">Capacitaciones técnicas internas </t>
  </si>
  <si>
    <t xml:space="preserve">Reinducción a los Ingenieros de Desarrollo y soporte de aplicaciones relacionada con la metodología </t>
  </si>
  <si>
    <t>Riesgos no valorados con la metodologia de identificacion guia tecnica colombiana (GTC 45)</t>
  </si>
  <si>
    <t>Que no se valores areas o dependencias de la universidad tanto internas como externas</t>
  </si>
  <si>
    <t>Deficiencias en la valoracion del riesgo. (subestimar las consecuencias)</t>
  </si>
  <si>
    <t>No identificacion de los peligros y riesgos ocupacionales en las areas de la universidad</t>
  </si>
  <si>
    <t>No identificar los peligros y cuantificar los riesgos significa que existe una gran probabilidad de materializarcen por la usencia de mecanismos de control.</t>
  </si>
  <si>
    <t>No se formulen mecanismos de control. Que no se intervenga a toda la poblacion de la universidad. Que la acciones formuladas no sean las requeridas.</t>
  </si>
  <si>
    <t>Metodologia definida (procedimiento escrito)</t>
  </si>
  <si>
    <t xml:space="preserve">Inventario de areas internas y externas de la universidad </t>
  </si>
  <si>
    <t>Revision por parte de integrantes del equipo SST y comision del COPASST</t>
  </si>
  <si>
    <t xml:space="preserve">Uso de herramienta virtual de la ARL </t>
  </si>
  <si>
    <t>Sistema Integral de Gestion</t>
  </si>
  <si>
    <t>Numero de factores de peligros identificados y valorados/ sobre mecanismos de control propuestos</t>
  </si>
  <si>
    <t>Programacion y visitas a todas las areas</t>
  </si>
  <si>
    <t>Revisiones periodicas a las matrices construidas</t>
  </si>
  <si>
    <t>COPASST - comision matrices de peligros</t>
  </si>
  <si>
    <t>No se recibe información para la afiliación oportunamente. Controles no aplicados</t>
  </si>
  <si>
    <t>Colaboradores sin las afiliaciones al sistema de seguridad social intergral</t>
  </si>
  <si>
    <t>No afiliar oportunamente al personal vinculado por Gestión del Talento Humano</t>
  </si>
  <si>
    <t xml:space="preserve">El empleado no recibe los servicios de seguridad social. No pago de las incapacidades por parte de las EPS a la Universidad. Incremento de la cartera con las diferentes entidades. </t>
  </si>
  <si>
    <t>No aplicados</t>
  </si>
  <si>
    <t>Comparar listado de afiliados con personal aprobado por la Vicerrectoría Académica</t>
  </si>
  <si>
    <t>Procedimiento establecido en resolución de procedimiento de nómina</t>
  </si>
  <si>
    <t>Documentar los controles y continuar su aplicación</t>
  </si>
  <si>
    <t>Número de personas afiliadas/Numero de personal vinculado</t>
  </si>
  <si>
    <t>Enviar memorando recordatorio de lo contenido en la resolución de procedimiento de nomina</t>
  </si>
  <si>
    <t xml:space="preserve">Fallas en el aplicativo PQRS para dar respuesta al Ciudadano. </t>
  </si>
  <si>
    <t>Cambios en la reglamentación o normativa en el manejo de PQRS.</t>
  </si>
  <si>
    <t>Cambios en los procedimientos no socializados.</t>
  </si>
  <si>
    <t>Demora en la atención de las PQRS interpuestas por los ciudadanos.</t>
  </si>
  <si>
    <t>Incumplimiento de los tiempos establecidos en la Ley para dar respuesta oportuna a las Peticiones, Quejas, Reclamos y Sugerencias, interpuestas por la Ciudadanía a través del sistema PQRS.</t>
  </si>
  <si>
    <t>Falta disciplinaria.
Insatisfacción por parte del   ciudadano
Pérdida de imagen.</t>
  </si>
  <si>
    <t>Auditorías Internas al sistema PQRS.</t>
  </si>
  <si>
    <t xml:space="preserve">Verificación del funcionamiento del aplicativo PQRS.  </t>
  </si>
  <si>
    <t>Capacitación institucional a los responsables del manejo de las PQRS, sobre los tiempos de respuesta al ciudadano y las implicaciones generadas.</t>
  </si>
  <si>
    <t>Vicerrectoría Administrativa y Financiera
Control Interno
Control Interno disciplinario
Recursos Informáticos y Educativos</t>
  </si>
  <si>
    <t xml:space="preserve">No. PQRS no respondidas en los tiempos establecidos / total de PQRS recibidas  </t>
  </si>
  <si>
    <t xml:space="preserve">Proyectos formulados que otorguen favoritismos y beneficios adicionales a los funcionarios. </t>
  </si>
  <si>
    <t xml:space="preserve">Percibir recursos adicionales o emolumentos por la presentación y autorización de un nuevo proyectos con la Universidad </t>
  </si>
  <si>
    <t xml:space="preserve">Personal que incumple con el código de ética y buen gobierno definido por la Universidad. </t>
  </si>
  <si>
    <t>Socialización inadecuada de los lineamientos y directrices establecidos en la formulación de proyectos</t>
  </si>
  <si>
    <t>Influencias y el comportamiento del entorno que genere situación y presión para el incumplimiento de la integridad de los funcionarios.</t>
  </si>
  <si>
    <t>Mal uso de los recursos institucionales asignados para la ejecución de los proyectos
Investigaciones y sanciones a los funcionarios por los diferentes entes de control
Pérdida de imagen institucional</t>
  </si>
  <si>
    <t>Código de ética y buen gobierno</t>
  </si>
  <si>
    <t>Capacitación Institucional sobre el Código de ética y buen gobierno</t>
  </si>
  <si>
    <t>Verificación de las propuestas presentadas por los proponentes antes de la ejecución</t>
  </si>
  <si>
    <t>N° de casos presentados durante la Vigencia</t>
  </si>
  <si>
    <t>No cumplimiento de estandares según la resolución 2003 de 2014 en cuanto a  procesos para la prestación del servicio.</t>
  </si>
  <si>
    <t>No renovación de habilitación del servicio de salud integral de la UTP</t>
  </si>
  <si>
    <t>La Universidad no es certificada por la Secretaría Departamental de Salud y el Ministerio de Salud para prestar servicios de atencón de baja complejidad: consulta odontológica, psicología, medicina general, prevención en salud bucal, servicio de esterilización, rayos x y salud sexual y reproductiva, entre otros programas.</t>
  </si>
  <si>
    <t>No prestar los servicios de salud en la institución</t>
  </si>
  <si>
    <t>Gestion de la contratación de los servicios de salud prioritarios</t>
  </si>
  <si>
    <t>Mejora en el sistema de información de salud</t>
  </si>
  <si>
    <t>Presentación de proyecto, entre ellos  PARCE para actualización de equipos.</t>
  </si>
  <si>
    <t>Trazar con Gestión de la Contratación una rutra clara en cuanto a lineamientos  para la contratación de los servicio de salud</t>
  </si>
  <si>
    <t>Vicerrectoria de Responsabilidad Social y Bienestar Universitario y Gestión de la Contratación</t>
  </si>
  <si>
    <t>Nivel de cumplimiento de estandares para la habilitación del servicio de salud</t>
  </si>
  <si>
    <t>Enviar solicitud de mejora al sistema de información, trazar una ruta que de respueeta a la  solicitud  de mejora al sistema de información de salud</t>
  </si>
  <si>
    <t>Gestión  Sistema de  Información</t>
  </si>
  <si>
    <t>Se presentaran  proyectos, entre esos PARCE para mejorar tecnologías, representadas en equipos.</t>
  </si>
  <si>
    <t>Vicerrectoria de Responsabilidad Social y Bienestar Universitario y Vicerrectoria Administrativa</t>
  </si>
  <si>
    <t>Falta de seguimiento a las fechas de vencimiento a los registros calificados</t>
  </si>
  <si>
    <t>Cambios de las normas que rigen los procesos de renovación de registro calificado</t>
  </si>
  <si>
    <t>El estudiante presenta dificultades socioeconomicas para continuar en el programa académico</t>
  </si>
  <si>
    <t>Los curriculos de las asignaturas no permiten el buen desempeño del estudiante</t>
  </si>
  <si>
    <t>Bajo conocimiento del docente en Pedagogía y Didáctica</t>
  </si>
  <si>
    <t>No renovación del registro calificado de un programa académico</t>
  </si>
  <si>
    <t>Perdida del registro calificado de uno de los programas que hacen parte de la facultad</t>
  </si>
  <si>
    <t>Incremento de la deserción estudiantil</t>
  </si>
  <si>
    <t xml:space="preserve">Aumento en el  indice de deserción de los programas académicos que hacen parte de la facultad </t>
  </si>
  <si>
    <t>No ofrecimiento del programa académico
Perdida de imagen de la Institución</t>
  </si>
  <si>
    <t>Indicadores de la Universidad afectados
Disminución de los recursos de la Universidad</t>
  </si>
  <si>
    <t>Vicerrectoría académica hace el seguimiento de las fechas de los registros calificados</t>
  </si>
  <si>
    <t>Programa PAI de la Vicerrectoría de Responsabilidad Social y Bienestar Universitario</t>
  </si>
  <si>
    <t>Sistema de información para la toma de decisiones</t>
  </si>
  <si>
    <t>Formación continua de los docentes</t>
  </si>
  <si>
    <t>Revisión constatne del vencimiento de las fechas de registro y la realización  de las 2  autoevaluaciones</t>
  </si>
  <si>
    <t>El programa académico
Decanatura
Vicerrecoría Académica</t>
  </si>
  <si>
    <t>Número de programas que no renuevan su registro calificado</t>
  </si>
  <si>
    <t>Revisión semestral del índice de desercion</t>
  </si>
  <si>
    <t>Índice de deserción</t>
  </si>
  <si>
    <t>Demoras en los trámites internos requeridos para la actualización del curriculo</t>
  </si>
  <si>
    <t>Falta de tiempo para llevar a cabo los procesos de actualización</t>
  </si>
  <si>
    <t>Inexistencia de lineamientos institucionales para la renovación curricular</t>
  </si>
  <si>
    <t>Desactualización de los curriculos de los programas académicos</t>
  </si>
  <si>
    <t>Falta de actualización de los programas académics de acuerdo a los cambios y exigencias del entorno</t>
  </si>
  <si>
    <t>Egresados de los programas sin las competencias requeridas por el medio
Perdida de la competitividad del programa frente a otros que ofrecen otras Universidades</t>
  </si>
  <si>
    <t>Reuniones permanentes de los comités curricualres para tratar asuntos de actualización del currículo y retroalimentación con el medio externo</t>
  </si>
  <si>
    <t>Actas de comité curricular señalando las necesidades de actualización del currículo</t>
  </si>
  <si>
    <t>Decanatura
Programas académcios</t>
  </si>
  <si>
    <t># de ajustes al currículo de los programas académicos</t>
  </si>
  <si>
    <t>El bajo rendimiento académico de los estudiantes</t>
  </si>
  <si>
    <t>No cumplimiento de los protocolos de las salidas de campo</t>
  </si>
  <si>
    <t>Deserción de estudiantes en primeros semestres  por el semestre de créditos reducidos</t>
  </si>
  <si>
    <t>Por elbajo número de créditos académicos cursados en el semestre se presenta la deserción</t>
  </si>
  <si>
    <t>Accidentalidad durante las salidas académicas</t>
  </si>
  <si>
    <t>Durante las salidas académicas se presenten accidentes queinvolucren docentes y estudiantes</t>
  </si>
  <si>
    <t>Afecta la imagen institucional
Afecta los indicadores de acreditación</t>
  </si>
  <si>
    <t xml:space="preserve">Demanda para la institución
Afectación del docente en el tema psicosocial </t>
  </si>
  <si>
    <t>Cursos intersementrales para nivelación</t>
  </si>
  <si>
    <t>Cumplimiento de la normatividad de la Universidad frente al protocolo de las salidas académicas</t>
  </si>
  <si>
    <t>Evaluación de las salidas académicas por parte de seguridad y salud en el trabjo</t>
  </si>
  <si>
    <t xml:space="preserve">Análisis de matrícula individual </t>
  </si>
  <si>
    <t>Programa Académico</t>
  </si>
  <si>
    <t># de estudiantes de créditos reducidos / # e estudiantes matriculados</t>
  </si>
  <si>
    <t>Tramitar la poliza de seguros ante la Universidad.
Revisión indivual de cada estudiante al sistema de salud</t>
  </si>
  <si>
    <t>(# de accidentes / # salidas académicas)*100%</t>
  </si>
  <si>
    <t>Revisión del informe de seguridad y salud en el trabajo</t>
  </si>
  <si>
    <t>Cambios de los estandares de reconocimiento y medición de Grupos de Investigación por parte de Colciencias</t>
  </si>
  <si>
    <t>Desactualización de la información del Grupo de Investigación en la plataforma de Colciencias</t>
  </si>
  <si>
    <t>Poca claridad en las lineas de investigación a ser apoyadas por la Institución para el otorgamiento de recuros que soporte el proceso de los grupos</t>
  </si>
  <si>
    <t>Desconocimiento de las normas que rigen en materia de derecho de autor.</t>
  </si>
  <si>
    <t>Falta de seguimiento a los proyectos de investigación</t>
  </si>
  <si>
    <t>Descenso de los Grupos de investigación vinculados a la Facultad en el escalfon de Colciencias</t>
  </si>
  <si>
    <t>Los Grupos de Investigación bajan o pierden la categoría de acuerdo a la clasificación anual que hace Colciencias</t>
  </si>
  <si>
    <t>Violación a los derechos de autor</t>
  </si>
  <si>
    <t>Infracciones  derechos de autor con uso sin autorización de trabajos e iniciativas de los autores</t>
  </si>
  <si>
    <t>Incumplimiento con las metas trazadas en el PDI
Perdida de imagen institucional
Disminución en la investigación</t>
  </si>
  <si>
    <t>Procesos disciplinarios y penales
Demandas a la Universidad
Aumento de peticiones, quejas y reclamos</t>
  </si>
  <si>
    <t>Conovocatorias internas y externas de la Vicerrectoría de Investigaciones, Innovación y Extensión</t>
  </si>
  <si>
    <t>Impulso a la publicación de artículos en revistas indexasa y artículos en idioma ingles</t>
  </si>
  <si>
    <t>Estatuto de propiedad intelectual</t>
  </si>
  <si>
    <t>Los comités curriculares de los programas académicos</t>
  </si>
  <si>
    <t>Docentes, asignaturas y directores de trabajos de grado de pregrado y posgrado</t>
  </si>
  <si>
    <t>Mantenimiento de la producción académica contínua de los grupos de investigación</t>
  </si>
  <si>
    <t>Directores de grupo
Decnatura
Escuela de Posgrados
Comité de Investigaciónes</t>
  </si>
  <si>
    <t># de grupos categorizados en Colciencias en las últimas mediciones</t>
  </si>
  <si>
    <t>Control de los documentos de estudiantes y docentes por parte del consejo de facultad. Comites curriculares y asignaturas</t>
  </si>
  <si>
    <t>Decanatura
Jefes de progrma
Comités Curriculares
Departamentos académicos
Docentes de asignaturas</t>
  </si>
  <si>
    <t># de quejas recibidas relacionadas con la violación de derechos de autor</t>
  </si>
  <si>
    <t>Deficiencia presupuestal para el fomento de las actividades de extensión</t>
  </si>
  <si>
    <t>Desinteres por formular o participar en las actividades de extensión de la facultad</t>
  </si>
  <si>
    <t xml:space="preserve">Falta de registro de la información de extensión que realiza la Facultad </t>
  </si>
  <si>
    <t>Disminución de las actividades de extensión que la Facultad realiza</t>
  </si>
  <si>
    <t>Poca actividad de extensión de la facultad</t>
  </si>
  <si>
    <t>Indicadores de la Universidad afectados
Reducción en los recursos propios de la institución</t>
  </si>
  <si>
    <t>Acuerdo 21 de 2007</t>
  </si>
  <si>
    <t>Aplicativo de extensión</t>
  </si>
  <si>
    <t>Fomentar desde el Comité de Investigacines las acciones de extensión que realizan los diferentes grupos</t>
  </si>
  <si>
    <t>Decanatura
Grupos de investigacion
Comité de investigaciones
Vicerrectoría de Investigaciones, Innovación y Extensión</t>
  </si>
  <si>
    <t># de proyectos de extensión generados y sistematizados</t>
  </si>
  <si>
    <t>Inadecuadas prácticas pedagógicas</t>
  </si>
  <si>
    <t>Grupos de estudiantes superiores a las políticas institucionales de creación de grupos</t>
  </si>
  <si>
    <t xml:space="preserve">Poco uso y fomento de estratégias didacticas en el aula </t>
  </si>
  <si>
    <t xml:space="preserve">Baja calidad de la labor docente por
Falta de formación pedagógica
</t>
  </si>
  <si>
    <t>Docentes con baja competencia para ejercer las actividades asignadas</t>
  </si>
  <si>
    <t>Perdida de motivación por parte del estudiante
Aumento de peticiones, quejas y reclamos
Perdida de imagen institucional</t>
  </si>
  <si>
    <t>Evaluación docente</t>
  </si>
  <si>
    <t>Capacitación docente</t>
  </si>
  <si>
    <t>Procesos de selección y contratación docente</t>
  </si>
  <si>
    <t xml:space="preserve">Análisis de la evaluación docente en el  Comité Curricular y firma de acuerdos de compromisos con evaluaciones inferiores a </t>
  </si>
  <si>
    <t>Comité Curricular
Dirección del programa</t>
  </si>
  <si>
    <t xml:space="preserve"># de docentes evaluados con calificación inferior a </t>
  </si>
  <si>
    <t>Los docentes en el plan de trabjao deben ifnormar sobre cursos de formación relacionaddos con pedagogía y didáctica</t>
  </si>
  <si>
    <t>Experiencia docente certificada</t>
  </si>
  <si>
    <t>Desconocimiento de las normas</t>
  </si>
  <si>
    <t>Demoras en la entregra del Plan Básico de Trabajo por parte del personal docente</t>
  </si>
  <si>
    <t>Incumplimiento con el plan de trabajo docente</t>
  </si>
  <si>
    <t>No orientar las horas programadas de docencia directa, o no cumplir con las actividades de extensión, investigación o administración registradas en el plan de trabajo docente</t>
  </si>
  <si>
    <t>Procesos disciplinarios y penales
Demandas a la Universidad
Aumento de peticiones, quejas y reclamos
Resultados de las asignaturas no acorde con la programación establecida</t>
  </si>
  <si>
    <t>Aplicativo para formular el plan de trabajo docente</t>
  </si>
  <si>
    <t>Estatuto docente</t>
  </si>
  <si>
    <t>Jefaturas de departamento</t>
  </si>
  <si>
    <t>Seguimiento a los planes de trabajo docente</t>
  </si>
  <si>
    <t>Facultad de Ciencias Ambientales</t>
  </si>
  <si>
    <t>Porcentaje de cumplimiento de los planes de trabajo de los docentes</t>
  </si>
  <si>
    <t xml:space="preserve">
Falta de comunicación.</t>
  </si>
  <si>
    <t xml:space="preserve">Problemas socio-economicos. </t>
  </si>
  <si>
    <t>DESERCIÓN ACADEMICA</t>
  </si>
  <si>
    <t>Deserción academica, por problemas economicos.</t>
  </si>
  <si>
    <t>Deserción academica.</t>
  </si>
  <si>
    <t>COMUNICACIÓN CON LOS ESTUDIANTES</t>
  </si>
  <si>
    <t>CAPACITAR SOBRE LAS AYUDAS QUE SE LES PUEDE BRINDAR</t>
  </si>
  <si>
    <t>CAPACITAR Y COMUNICAR LAS AYUDAS QUE BRINDA LA UNIVERSIDAD</t>
  </si>
  <si>
    <t>VICERRECTORÍA DE RESPONSABILIDAD SOCIAL Y BIENESTAR UNIVERSITARIO</t>
  </si>
  <si>
    <t>No de Estudiantes Matriculados al Inicio del Semestre/ No de Estudiantes Matriculados al Finalizar el Semestre</t>
  </si>
  <si>
    <t xml:space="preserve">No renovación del registro calificado de un programa académico Perdida del registro calificado de uno de los programas que hacen parte de la facultad
</t>
  </si>
  <si>
    <t xml:space="preserve">Control permanente por parte de la Vicerrectoría Académica de las fechas de vencimiento de los registro calificados, publicados en la pagina web </t>
  </si>
  <si>
    <t xml:space="preserve">Comité técnico, controla y verifica los requisitos de acreditación periodicamentey los requisitos legales aplicables </t>
  </si>
  <si>
    <t>Facultad de Ingeniería Industrial</t>
  </si>
  <si>
    <t>No. de veces que no se ha renovado el registro Calificado de alguno de los programas de la Facultad</t>
  </si>
  <si>
    <t>Indice de Deserción estudiantes de Ingeniería Industrial</t>
  </si>
  <si>
    <t>Número de Grupos de investigación vinculados a la Facultad que descienden en el escalfon de Colciencias</t>
  </si>
  <si>
    <t>Número de quejas recibidas relacionadas con la violación de los derechos de autor</t>
  </si>
  <si>
    <t>Actividades de extensión  que no cumplen con las normas o procedimientos establecidos para su desarrollo</t>
  </si>
  <si>
    <t xml:space="preserve">Disminución de las actividades de extensión que la Facultad realiza Poca actividad de extensión de la facultad
</t>
  </si>
  <si>
    <t xml:space="preserve">Número de actividades de extensión realizas en la vigencia </t>
  </si>
  <si>
    <t>Implementar una alerta digital en el calendario del correo electrónico del decano</t>
  </si>
  <si>
    <t>Número de programas que no renueven su registro calificado</t>
  </si>
  <si>
    <t>Incumplimiento en las normas ambientales que rigen a la Universidad frente a la gestión de aspectos ambientales que requieren gestión (residuos sólidos, aguas residuales, aguas potables, patrimonio arqueológico, protección de la biodiversidad, licencias y permisos ambientales)</t>
  </si>
  <si>
    <t>Originales de carpetas contractuales en custodia de la Oficina Jurídica</t>
  </si>
  <si>
    <t>Abogados del proceso de Gestión de la Contratación</t>
  </si>
  <si>
    <t>Jefe Oficina Jurídica</t>
  </si>
  <si>
    <t>Entregar digitalizada la carpeta contractual a Supervisores e Interventores</t>
  </si>
  <si>
    <t>Libros radicadores</t>
  </si>
  <si>
    <t>Encendido de plantas de emergencia en caso de fallo del encendido autormatico.</t>
  </si>
  <si>
    <t>Analisis de la situación presentada y tomar decisiones de mantenimiento preventivo.</t>
  </si>
  <si>
    <t>Gestión de Servicios y Mantenimiento</t>
  </si>
  <si>
    <t>Comunicación inmediata con el proveedor de energia electrica para constatar duración de la suspensión y gravedad del daño</t>
  </si>
  <si>
    <t>Mantenimiento Institucional - Seguridad</t>
  </si>
  <si>
    <t>Gestionar recursos para mejoramiento de redes  y equipamento.</t>
  </si>
  <si>
    <t>Verificación interna del estado de redes de media tensión</t>
  </si>
  <si>
    <t>Mantenimiento institucional</t>
  </si>
  <si>
    <t>Comunicación a proveedor del servicio para revisión, mejoramiento, reparación de redes externas.</t>
  </si>
  <si>
    <t>Gestionar ante la administración central nuevos recursos para financiar las convocatorias internas de los grupos de investigación</t>
  </si>
  <si>
    <t>Vicerrectora de Investigaciones, Innovación y Extensión</t>
  </si>
  <si>
    <t>Aumenar el número de proyectos de financiación interna.</t>
  </si>
  <si>
    <t>Gestionar capacitaciones sobre cooperación internacional para financiar proyectos de investigación</t>
  </si>
  <si>
    <t>Vicerrectora de Investigaciones, Innovación y Extensión - Oficina de Relaciones Internacionales</t>
  </si>
  <si>
    <t>Aumenar el número de proyectos de financiación externa internacional</t>
  </si>
  <si>
    <t>Gestionar socializaciones de las convocatorias externas dirigido a los docentes de la UTP</t>
  </si>
  <si>
    <t>Aumenar el número de proyectos de financiación externa.</t>
  </si>
  <si>
    <t>En caso de que la UTP sea sancionada por el incumplimiento de la normatividad ambiental vigente relacionada con permisos ambientales para investigación,  la Vicerrectoria de Investigaciones innovación y Extensión, deberá apoyarse en la oficina jurídica  para dar respuesta de acuerdo a la sanción interpuesta, y para ello deberá solicitar toda la información relacionada con el proyecto a los investigadores responsables de el o los proyectos que hayan incumplido con los trámites exigidos.
Así mismo el responsable de los proyecto será el encargado de suministrar toda la información requerida en los formatos que se le soliciten en los tiempos que se le determinen.</t>
  </si>
  <si>
    <t xml:space="preserve">Vicerrectora de Investigaciones Innovación y extensión </t>
  </si>
  <si>
    <t>Posterior a la sanción y dar solución a las sanciones que se presenten, la Vicerrectoria de Investigaciones Innovación y Extensión, determinará las medidas de control a nivel interno con apoyo de la Oficina Jurídica y Control Interno; así mismo deberá documentar toda la experiencia, con el fin de garantizar que la información quede disponible para seguimiento y evitar incurrir en algún momento en una situación similar</t>
  </si>
  <si>
    <t>Vicerrectoria de Investigaciones Innovación y Extensión.</t>
  </si>
  <si>
    <t>Denunciar el acto de corrupción frente a la instancia que corresponda.</t>
  </si>
  <si>
    <t>Cualquier persona que detecte el acto de corrupción</t>
  </si>
  <si>
    <t>Identificar y ajustar las falencias dentro de los controles de los procedimientos asociados.</t>
  </si>
  <si>
    <t>El líder del proceso donde se detecte el hecho de corrupción.</t>
  </si>
  <si>
    <t>Gestionar y priorizar las necesidades y  contratación de los servicios de salud en el marco de la normatividad para la habilitación</t>
  </si>
  <si>
    <t>Vicerrectora de RS y BU - Lider de promoción de la salud integral</t>
  </si>
  <si>
    <t>Elaborar plan de contingencia acorde a las observaciones de la secretaria de salud con el fin de presentar, nuevamente la solicitud de habilitación</t>
  </si>
  <si>
    <t>Lider de promoción de salud integral</t>
  </si>
  <si>
    <t>INFORMAR A VICERRECTORÍA DE BIENESTAR SOBRE ALGUNA ANOMALIA CON ALGUN ESTUDIANTE Y AL PROFESIONAL PAI</t>
  </si>
  <si>
    <t>DECANO Y DOCENTES</t>
  </si>
  <si>
    <t>CAPACITAR A LOS ESTUDIANTES SOBRE LAS AYUDAS QUE TIENE LA UNIVERSIDAD</t>
  </si>
  <si>
    <t>DECANO</t>
  </si>
  <si>
    <t>SGC-FOR-011-07</t>
  </si>
  <si>
    <t>2017-12-15</t>
  </si>
  <si>
    <t>SGC-FOR-011-08</t>
  </si>
  <si>
    <t>SGC-FOR-011-09</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</si>
</sst>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Arial"/>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
      <b/>
      <sz val="11"/>
      <color theme="1"/>
      <name val="Calibri"/>
      <family val="2"/>
      <scheme val="minor"/>
    </font>
    <font>
      <sz val="7"/>
      <name val="Arial"/>
      <family val="2"/>
    </font>
    <font>
      <b/>
      <sz val="7"/>
      <name val="Arial"/>
      <family val="2"/>
    </font>
    <font>
      <b/>
      <sz val="10"/>
      <color theme="1"/>
      <name val="Arial"/>
      <family val="2"/>
    </font>
    <font>
      <sz val="7"/>
      <color theme="1"/>
      <name val="Calibri"/>
      <family val="2"/>
      <scheme val="minor"/>
    </font>
    <font>
      <sz val="8"/>
      <color indexed="8"/>
      <name val="Arial"/>
      <family val="2"/>
    </font>
    <font>
      <b/>
      <sz val="9"/>
      <name val="Arial"/>
      <family val="2"/>
    </font>
    <font>
      <b/>
      <sz val="11"/>
      <name val="Calibri"/>
      <family val="2"/>
    </font>
    <font>
      <b/>
      <sz val="7"/>
      <color theme="1"/>
      <name val="Calibri"/>
      <family val="2"/>
      <scheme val="minor"/>
    </font>
    <font>
      <sz val="9"/>
      <color theme="1"/>
      <name val="Calibri"/>
      <family val="2"/>
      <scheme val="minor"/>
    </font>
    <font>
      <b/>
      <sz val="7"/>
      <color theme="1"/>
      <name val="Arial"/>
      <family val="2"/>
    </font>
    <font>
      <sz val="7"/>
      <color theme="1"/>
      <name val="Arial"/>
      <family val="2"/>
    </font>
  </fonts>
  <fills count="15">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s>
  <borders count="4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9" fontId="6" fillId="0" borderId="0" applyFont="0" applyFill="0" applyBorder="0" applyAlignment="0" applyProtection="0"/>
    <xf numFmtId="9" fontId="4" fillId="0" borderId="0" applyFont="0" applyFill="0" applyBorder="0" applyAlignment="0" applyProtection="0"/>
  </cellStyleXfs>
  <cellXfs count="345">
    <xf numFmtId="0" fontId="0" fillId="0" borderId="0" xfId="0"/>
    <xf numFmtId="0" fontId="1" fillId="2" borderId="0" xfId="0" applyFont="1" applyFill="1" applyBorder="1" applyAlignment="1" applyProtection="1">
      <alignment horizontal="center" vertical="center" wrapText="1"/>
    </xf>
    <xf numFmtId="0" fontId="5" fillId="0" borderId="0" xfId="0" applyFont="1"/>
    <xf numFmtId="0" fontId="0" fillId="0" borderId="0" xfId="0" applyBorder="1"/>
    <xf numFmtId="0" fontId="8" fillId="0" borderId="0" xfId="0" applyFont="1" applyBorder="1" applyAlignment="1">
      <alignment vertical="top"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pplyBorder="1"/>
    <xf numFmtId="0" fontId="8" fillId="0" borderId="0" xfId="0" applyFont="1" applyFill="1" applyBorder="1" applyAlignment="1">
      <alignment vertical="top" wrapText="1"/>
    </xf>
    <xf numFmtId="0" fontId="11" fillId="0" borderId="0" xfId="0" applyFont="1" applyFill="1" applyBorder="1" applyAlignment="1">
      <alignment horizontal="center" vertical="center" textRotation="90" wrapText="1"/>
    </xf>
    <xf numFmtId="0" fontId="11" fillId="0" borderId="0" xfId="0" applyFont="1" applyFill="1" applyBorder="1" applyAlignment="1">
      <alignment horizontal="center" vertical="center" wrapText="1"/>
    </xf>
    <xf numFmtId="0" fontId="0" fillId="0" borderId="0" xfId="0" applyAlignment="1">
      <alignment horizontal="center"/>
    </xf>
    <xf numFmtId="0" fontId="1" fillId="2" borderId="0" xfId="0" applyFont="1" applyFill="1" applyAlignment="1" applyProtection="1">
      <alignment horizontal="center" vertical="center" wrapText="1"/>
    </xf>
    <xf numFmtId="0" fontId="1" fillId="2" borderId="25" xfId="0" applyFont="1" applyFill="1" applyBorder="1" applyAlignment="1" applyProtection="1">
      <alignment horizontal="center" vertical="center" wrapText="1"/>
    </xf>
    <xf numFmtId="0" fontId="4" fillId="0" borderId="0" xfId="0" applyFont="1"/>
    <xf numFmtId="0" fontId="14" fillId="2" borderId="0"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2" borderId="0" xfId="0" applyFont="1" applyFill="1" applyBorder="1" applyAlignment="1" applyProtection="1">
      <alignment vertical="center" wrapText="1"/>
    </xf>
    <xf numFmtId="0" fontId="13" fillId="2" borderId="0" xfId="0" applyFont="1" applyFill="1" applyBorder="1" applyAlignment="1" applyProtection="1">
      <alignment vertical="center"/>
    </xf>
    <xf numFmtId="0" fontId="16" fillId="0" borderId="25" xfId="0" applyFont="1" applyBorder="1" applyAlignment="1">
      <alignment horizontal="center"/>
    </xf>
    <xf numFmtId="0" fontId="16" fillId="0" borderId="0" xfId="0" applyFont="1" applyBorder="1" applyAlignment="1">
      <alignment horizontal="center"/>
    </xf>
    <xf numFmtId="0" fontId="16" fillId="0" borderId="0" xfId="0" applyFont="1" applyBorder="1"/>
    <xf numFmtId="0" fontId="16" fillId="0" borderId="27" xfId="0" applyFont="1" applyBorder="1"/>
    <xf numFmtId="0" fontId="22" fillId="0" borderId="25" xfId="0" applyFont="1" applyBorder="1" applyAlignment="1">
      <alignment horizontal="center"/>
    </xf>
    <xf numFmtId="0" fontId="22" fillId="0" borderId="0" xfId="0" applyFont="1" applyBorder="1" applyAlignment="1">
      <alignment horizontal="center"/>
    </xf>
    <xf numFmtId="0" fontId="22" fillId="0" borderId="27" xfId="0" applyFont="1" applyBorder="1" applyAlignment="1">
      <alignment horizontal="center"/>
    </xf>
    <xf numFmtId="0" fontId="16" fillId="0" borderId="0" xfId="0" applyFont="1" applyAlignment="1">
      <alignment horizontal="center"/>
    </xf>
    <xf numFmtId="0" fontId="16" fillId="0" borderId="0" xfId="0" applyFont="1"/>
    <xf numFmtId="0" fontId="18" fillId="0" borderId="8" xfId="0" applyFont="1" applyBorder="1" applyAlignment="1">
      <alignment horizontal="center" vertical="center"/>
    </xf>
    <xf numFmtId="0" fontId="18" fillId="0" borderId="8" xfId="0" applyFont="1" applyBorder="1" applyAlignment="1">
      <alignment horizontal="center" vertical="center" wrapText="1"/>
    </xf>
    <xf numFmtId="0" fontId="18" fillId="0" borderId="6" xfId="0" applyFont="1" applyBorder="1" applyAlignment="1">
      <alignment horizontal="center" vertical="center" wrapText="1"/>
    </xf>
    <xf numFmtId="0" fontId="12" fillId="0" borderId="0" xfId="0" applyFont="1" applyBorder="1" applyAlignment="1">
      <alignment vertical="top" wrapText="1"/>
    </xf>
    <xf numFmtId="0" fontId="12" fillId="0" borderId="0" xfId="0" applyFont="1" applyBorder="1" applyAlignment="1">
      <alignment vertical="center"/>
    </xf>
    <xf numFmtId="0" fontId="18" fillId="0" borderId="0" xfId="0" applyFont="1" applyBorder="1" applyAlignment="1">
      <alignment horizontal="center" vertical="center" wrapText="1"/>
    </xf>
    <xf numFmtId="0" fontId="18" fillId="0" borderId="24" xfId="0" applyFont="1" applyBorder="1" applyAlignment="1">
      <alignment horizontal="center" vertical="top" wrapText="1"/>
    </xf>
    <xf numFmtId="0" fontId="0" fillId="10" borderId="0" xfId="0" applyFill="1" applyAlignment="1">
      <alignment horizontal="center"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28" fillId="7" borderId="34" xfId="0" applyFont="1" applyFill="1" applyBorder="1" applyAlignment="1">
      <alignment horizontal="center" vertical="center" wrapText="1"/>
    </xf>
    <xf numFmtId="0" fontId="18" fillId="0" borderId="0" xfId="0" applyFont="1" applyBorder="1" applyAlignment="1">
      <alignment horizontal="center" vertical="center" wrapText="1"/>
    </xf>
    <xf numFmtId="0" fontId="22" fillId="0" borderId="0" xfId="0" applyFont="1" applyBorder="1" applyAlignment="1">
      <alignment horizontal="center"/>
    </xf>
    <xf numFmtId="0" fontId="12" fillId="0" borderId="0" xfId="0" applyFont="1" applyBorder="1" applyAlignment="1">
      <alignment horizontal="center" vertical="center" wrapText="1"/>
    </xf>
    <xf numFmtId="0" fontId="16" fillId="0" borderId="4" xfId="0" applyFont="1" applyBorder="1" applyAlignment="1">
      <alignment horizontal="center" vertical="top" wrapText="1"/>
    </xf>
    <xf numFmtId="0" fontId="12" fillId="0" borderId="3" xfId="0" applyFont="1" applyBorder="1" applyAlignment="1">
      <alignment horizontal="left" vertical="center"/>
    </xf>
    <xf numFmtId="0" fontId="18" fillId="0" borderId="0" xfId="0" applyFont="1" applyBorder="1" applyAlignment="1">
      <alignment horizontal="left" vertical="top" wrapText="1"/>
    </xf>
    <xf numFmtId="0" fontId="12" fillId="0" borderId="4" xfId="0" applyFont="1" applyBorder="1" applyAlignment="1">
      <alignment horizontal="center" vertical="top" wrapText="1"/>
    </xf>
    <xf numFmtId="0" fontId="20" fillId="2" borderId="0" xfId="0" applyFont="1" applyFill="1" applyBorder="1" applyAlignment="1" applyProtection="1">
      <alignment horizontal="center" vertical="center" wrapText="1"/>
    </xf>
    <xf numFmtId="0" fontId="12" fillId="0" borderId="0" xfId="0" applyFont="1" applyFill="1" applyBorder="1" applyAlignment="1">
      <alignment vertical="top" wrapText="1"/>
    </xf>
    <xf numFmtId="0" fontId="31" fillId="12" borderId="2"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4" fillId="12"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35" fillId="4" borderId="2" xfId="0" applyFont="1" applyFill="1" applyBorder="1" applyAlignment="1">
      <alignment horizontal="center" vertical="center" wrapText="1"/>
    </xf>
    <xf numFmtId="0" fontId="2" fillId="10" borderId="0" xfId="0" applyFont="1" applyFill="1" applyBorder="1" applyAlignment="1">
      <alignment horizontal="center" vertical="center" textRotation="90" wrapText="1"/>
    </xf>
    <xf numFmtId="0" fontId="35" fillId="13" borderId="2"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0" fillId="10" borderId="0" xfId="0" applyFill="1" applyBorder="1"/>
    <xf numFmtId="0" fontId="2" fillId="1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3" xfId="0" applyFont="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6" fillId="0" borderId="3" xfId="0" applyFont="1" applyFill="1" applyBorder="1" applyAlignment="1"/>
    <xf numFmtId="0" fontId="16" fillId="0" borderId="0" xfId="0" applyFont="1" applyFill="1" applyBorder="1" applyAlignment="1"/>
    <xf numFmtId="0" fontId="16"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18" fillId="0" borderId="0" xfId="0" applyFont="1" applyFill="1" applyBorder="1" applyAlignment="1">
      <alignment vertical="center" textRotation="90"/>
    </xf>
    <xf numFmtId="0" fontId="16" fillId="0" borderId="0" xfId="0" applyFont="1" applyFill="1" applyBorder="1" applyAlignment="1">
      <alignment vertical="center"/>
    </xf>
    <xf numFmtId="0" fontId="20" fillId="0" borderId="0" xfId="0" applyFont="1" applyFill="1" applyBorder="1" applyAlignment="1">
      <alignment vertical="center" wrapText="1"/>
    </xf>
    <xf numFmtId="0" fontId="3" fillId="10" borderId="2"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3" fillId="10" borderId="42" xfId="0" applyFont="1" applyFill="1" applyBorder="1" applyAlignment="1">
      <alignment horizontal="center" vertical="center" wrapText="1"/>
    </xf>
    <xf numFmtId="0" fontId="26" fillId="10" borderId="42" xfId="0" applyFont="1" applyFill="1" applyBorder="1" applyAlignment="1">
      <alignment horizontal="center" vertical="center" wrapText="1"/>
    </xf>
    <xf numFmtId="0" fontId="28" fillId="8" borderId="33" xfId="0" applyFont="1" applyFill="1" applyBorder="1" applyAlignment="1">
      <alignment horizontal="center" vertical="center" wrapText="1"/>
    </xf>
    <xf numFmtId="0" fontId="25" fillId="10" borderId="34"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26" fillId="10" borderId="42" xfId="0" applyFont="1" applyFill="1" applyBorder="1" applyAlignment="1">
      <alignment vertical="center" wrapText="1"/>
    </xf>
    <xf numFmtId="0" fontId="28" fillId="4" borderId="43" xfId="0" applyFont="1" applyFill="1" applyBorder="1" applyAlignment="1">
      <alignment horizontal="center" vertical="center" wrapText="1"/>
    </xf>
    <xf numFmtId="0" fontId="26" fillId="10" borderId="43" xfId="0" applyFont="1" applyFill="1" applyBorder="1" applyAlignment="1">
      <alignment horizontal="center" vertical="center" wrapText="1"/>
    </xf>
    <xf numFmtId="0" fontId="3" fillId="10" borderId="43" xfId="0" applyFont="1" applyFill="1" applyBorder="1" applyAlignment="1">
      <alignment horizontal="center" vertical="center" wrapText="1"/>
    </xf>
    <xf numFmtId="0" fontId="28" fillId="6" borderId="43" xfId="0" applyFont="1" applyFill="1" applyBorder="1" applyAlignment="1">
      <alignment horizontal="center" vertical="center" wrapText="1"/>
    </xf>
    <xf numFmtId="0" fontId="28" fillId="14" borderId="34" xfId="0" applyFont="1" applyFill="1" applyBorder="1" applyAlignment="1">
      <alignment horizontal="center" vertical="center" wrapText="1"/>
    </xf>
    <xf numFmtId="0" fontId="19" fillId="0" borderId="0" xfId="0" applyFont="1" applyBorder="1" applyAlignment="1" applyProtection="1">
      <alignment horizontal="right" vertical="top" wrapText="1"/>
    </xf>
    <xf numFmtId="0" fontId="14" fillId="2" borderId="8" xfId="0" applyFont="1" applyFill="1" applyBorder="1" applyAlignment="1" applyProtection="1">
      <alignment vertical="center" wrapText="1"/>
    </xf>
    <xf numFmtId="0" fontId="14" fillId="2" borderId="3" xfId="0" applyFont="1" applyFill="1" applyBorder="1" applyAlignment="1" applyProtection="1">
      <alignment vertical="center" wrapText="1"/>
    </xf>
    <xf numFmtId="0" fontId="14" fillId="2" borderId="3"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wrapText="1"/>
    </xf>
    <xf numFmtId="0" fontId="14" fillId="2" borderId="6" xfId="0" applyFont="1" applyFill="1" applyBorder="1" applyAlignment="1" applyProtection="1">
      <alignment vertical="center" wrapText="1"/>
    </xf>
    <xf numFmtId="0" fontId="14" fillId="2" borderId="7" xfId="0" applyFont="1" applyFill="1" applyBorder="1" applyAlignment="1" applyProtection="1">
      <alignment vertical="center" wrapText="1"/>
    </xf>
    <xf numFmtId="0" fontId="14" fillId="2" borderId="4" xfId="0" applyFont="1" applyFill="1" applyBorder="1" applyAlignment="1" applyProtection="1">
      <alignment vertical="center" wrapText="1"/>
    </xf>
    <xf numFmtId="0" fontId="20" fillId="2" borderId="4" xfId="0" applyFont="1" applyFill="1" applyBorder="1" applyAlignment="1" applyProtection="1">
      <alignment horizontal="center" vertical="center" wrapText="1"/>
    </xf>
    <xf numFmtId="0" fontId="19" fillId="0" borderId="0" xfId="0" applyFont="1" applyFill="1" applyBorder="1" applyAlignment="1" applyProtection="1">
      <alignment horizontal="right" vertical="top" wrapText="1"/>
    </xf>
    <xf numFmtId="0" fontId="20" fillId="0" borderId="0" xfId="0" applyFont="1" applyFill="1" applyBorder="1" applyAlignment="1" applyProtection="1">
      <alignment horizontal="center" vertical="top" wrapText="1"/>
    </xf>
    <xf numFmtId="0" fontId="19" fillId="0" borderId="27" xfId="0" applyFont="1" applyBorder="1" applyAlignment="1" applyProtection="1">
      <alignment horizontal="right" vertical="center" wrapText="1"/>
    </xf>
    <xf numFmtId="0" fontId="20" fillId="0" borderId="25" xfId="0" applyFont="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3" fillId="2" borderId="3" xfId="0" applyFont="1" applyFill="1" applyBorder="1" applyAlignment="1" applyProtection="1">
      <alignment vertical="center"/>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3" fillId="2" borderId="4" xfId="0" applyFont="1" applyFill="1" applyBorder="1" applyAlignment="1" applyProtection="1">
      <alignment vertical="center"/>
    </xf>
    <xf numFmtId="0" fontId="19" fillId="0" borderId="27" xfId="0" applyFont="1" applyBorder="1" applyAlignment="1" applyProtection="1">
      <alignment horizontal="right" vertical="top" wrapText="1"/>
    </xf>
    <xf numFmtId="0" fontId="20" fillId="0" borderId="25" xfId="0" applyFont="1" applyBorder="1" applyAlignment="1" applyProtection="1">
      <alignment horizontal="center" vertical="top" wrapText="1"/>
    </xf>
    <xf numFmtId="0" fontId="14" fillId="2" borderId="8" xfId="0" applyFont="1" applyFill="1" applyBorder="1" applyAlignment="1" applyProtection="1">
      <alignment horizontal="center" vertical="center" wrapText="1"/>
    </xf>
    <xf numFmtId="0" fontId="19" fillId="0" borderId="3" xfId="0" applyFont="1" applyBorder="1" applyAlignment="1" applyProtection="1">
      <alignment horizontal="right" vertical="top" wrapText="1"/>
    </xf>
    <xf numFmtId="0" fontId="14" fillId="2" borderId="6"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9" fillId="0" borderId="4" xfId="0" applyFont="1" applyBorder="1" applyAlignment="1" applyProtection="1">
      <alignment horizontal="right" vertical="top" wrapText="1"/>
    </xf>
    <xf numFmtId="0" fontId="14" fillId="2" borderId="2" xfId="0" applyFont="1" applyFill="1" applyBorder="1" applyAlignment="1" applyProtection="1">
      <alignment horizontal="center" vertical="top" wrapText="1"/>
    </xf>
    <xf numFmtId="0" fontId="14" fillId="2" borderId="14" xfId="0" applyFont="1" applyFill="1" applyBorder="1" applyAlignment="1" applyProtection="1">
      <alignment horizontal="center" vertical="top" wrapText="1"/>
    </xf>
    <xf numFmtId="0" fontId="14" fillId="2" borderId="2" xfId="0" applyFont="1" applyFill="1" applyBorder="1" applyAlignment="1" applyProtection="1">
      <alignment vertical="center" wrapText="1"/>
    </xf>
    <xf numFmtId="0" fontId="14" fillId="2" borderId="1" xfId="0" applyFont="1" applyFill="1" applyBorder="1" applyAlignment="1" applyProtection="1">
      <alignment vertical="center" wrapText="1"/>
    </xf>
    <xf numFmtId="0" fontId="14" fillId="2" borderId="14" xfId="0" applyFont="1" applyFill="1" applyBorder="1" applyAlignment="1" applyProtection="1">
      <alignment vertical="center" wrapText="1"/>
    </xf>
    <xf numFmtId="0" fontId="14" fillId="2" borderId="1" xfId="0" applyFont="1" applyFill="1" applyBorder="1" applyAlignment="1" applyProtection="1">
      <alignment horizontal="center" vertical="top" wrapText="1"/>
    </xf>
    <xf numFmtId="0" fontId="14" fillId="2" borderId="2" xfId="0" applyFont="1" applyFill="1" applyBorder="1" applyAlignment="1" applyProtection="1">
      <alignment vertical="center" wrapText="1"/>
      <protection hidden="1"/>
    </xf>
    <xf numFmtId="0" fontId="21" fillId="2" borderId="3" xfId="0" applyFont="1" applyFill="1" applyBorder="1" applyAlignment="1" applyProtection="1">
      <alignment vertical="center" wrapText="1"/>
    </xf>
    <xf numFmtId="0" fontId="21" fillId="2" borderId="0" xfId="0" applyFont="1" applyFill="1" applyBorder="1" applyAlignment="1" applyProtection="1">
      <alignment vertical="center" wrapText="1"/>
    </xf>
    <xf numFmtId="0" fontId="21" fillId="2" borderId="4" xfId="0" applyFont="1" applyFill="1" applyBorder="1" applyAlignment="1" applyProtection="1">
      <alignment vertical="center" wrapText="1"/>
    </xf>
    <xf numFmtId="0" fontId="14" fillId="2" borderId="14" xfId="0" applyFont="1" applyFill="1" applyBorder="1" applyAlignment="1" applyProtection="1">
      <alignment vertical="center" wrapText="1"/>
      <protection hidden="1"/>
    </xf>
    <xf numFmtId="0" fontId="14" fillId="2" borderId="1" xfId="0" applyFont="1" applyFill="1" applyBorder="1" applyAlignment="1" applyProtection="1">
      <alignment vertical="center" wrapText="1"/>
      <protection hidden="1"/>
    </xf>
    <xf numFmtId="0" fontId="19" fillId="9" borderId="14" xfId="0" applyFont="1" applyFill="1" applyBorder="1" applyAlignment="1" applyProtection="1">
      <alignment horizontal="center" vertical="center" wrapText="1"/>
    </xf>
    <xf numFmtId="0" fontId="19" fillId="9" borderId="35" xfId="0" applyFont="1" applyFill="1" applyBorder="1" applyAlignment="1" applyProtection="1">
      <alignment horizontal="center" vertical="center" wrapText="1"/>
    </xf>
    <xf numFmtId="0" fontId="38" fillId="9" borderId="14" xfId="0" applyFont="1" applyFill="1" applyBorder="1" applyAlignment="1" applyProtection="1">
      <alignment horizontal="center" vertical="center" wrapText="1"/>
    </xf>
    <xf numFmtId="0" fontId="34" fillId="2" borderId="3"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34" fillId="2" borderId="0" xfId="0" applyFont="1" applyFill="1" applyBorder="1" applyAlignment="1" applyProtection="1">
      <alignment horizontal="center" vertical="center" wrapText="1"/>
    </xf>
    <xf numFmtId="0" fontId="34" fillId="2" borderId="4" xfId="0" applyFont="1" applyFill="1" applyBorder="1" applyAlignment="1" applyProtection="1">
      <alignment horizontal="center" vertical="center" wrapText="1"/>
    </xf>
    <xf numFmtId="0" fontId="32" fillId="2" borderId="0" xfId="0" applyFont="1" applyFill="1" applyAlignment="1" applyProtection="1">
      <alignment horizontal="center" vertical="center" wrapText="1"/>
    </xf>
    <xf numFmtId="14" fontId="39" fillId="10" borderId="1" xfId="0" applyNumberFormat="1" applyFont="1" applyFill="1" applyBorder="1" applyAlignment="1" applyProtection="1">
      <alignment horizontal="center" vertical="center" wrapText="1"/>
    </xf>
    <xf numFmtId="0" fontId="39" fillId="2" borderId="2" xfId="0" applyFont="1" applyFill="1" applyBorder="1" applyAlignment="1" applyProtection="1">
      <alignment horizontal="center" vertical="center" wrapText="1"/>
    </xf>
    <xf numFmtId="14" fontId="39" fillId="10" borderId="2" xfId="0" applyNumberFormat="1" applyFont="1" applyFill="1" applyBorder="1" applyAlignment="1" applyProtection="1">
      <alignment horizontal="center" vertical="center" wrapText="1"/>
    </xf>
    <xf numFmtId="14" fontId="39" fillId="2" borderId="2" xfId="0" applyNumberFormat="1" applyFont="1" applyFill="1" applyBorder="1" applyAlignment="1" applyProtection="1">
      <alignment horizontal="center" vertical="center" wrapText="1"/>
    </xf>
    <xf numFmtId="0" fontId="31" fillId="2" borderId="0" xfId="0" applyFont="1" applyFill="1" applyAlignment="1" applyProtection="1">
      <alignment horizontal="center" vertical="center" wrapText="1"/>
    </xf>
    <xf numFmtId="49" fontId="1" fillId="2" borderId="2" xfId="0" applyNumberFormat="1" applyFont="1" applyFill="1" applyBorder="1" applyAlignment="1" applyProtection="1">
      <alignment vertical="center" wrapText="1"/>
    </xf>
    <xf numFmtId="0" fontId="39" fillId="2" borderId="14"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40" fillId="2"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41" fillId="2"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12" fillId="0" borderId="0" xfId="0" applyFont="1" applyBorder="1" applyAlignment="1" applyProtection="1">
      <alignment vertical="center" wrapText="1"/>
    </xf>
    <xf numFmtId="0" fontId="5" fillId="2" borderId="0" xfId="0" applyFont="1" applyFill="1" applyAlignment="1" applyProtection="1">
      <alignment horizontal="center" vertical="center"/>
    </xf>
    <xf numFmtId="0" fontId="37" fillId="0" borderId="0" xfId="0" applyFont="1" applyAlignment="1" applyProtection="1">
      <alignment vertical="center"/>
    </xf>
    <xf numFmtId="0" fontId="4" fillId="4" borderId="0" xfId="0" applyFont="1" applyFill="1" applyAlignment="1" applyProtection="1">
      <alignment horizontal="center" vertical="center" wrapText="1"/>
    </xf>
    <xf numFmtId="0" fontId="30" fillId="0" borderId="13" xfId="0" applyFont="1" applyBorder="1" applyAlignment="1" applyProtection="1">
      <alignment horizontal="center" vertical="center"/>
    </xf>
    <xf numFmtId="0" fontId="30" fillId="0" borderId="13" xfId="0" applyFont="1" applyBorder="1" applyAlignment="1" applyProtection="1">
      <alignment horizontal="center"/>
    </xf>
    <xf numFmtId="0" fontId="30" fillId="0" borderId="2" xfId="0" applyFont="1" applyBorder="1" applyAlignment="1" applyProtection="1">
      <alignment horizontal="center" vertical="center" wrapText="1"/>
    </xf>
    <xf numFmtId="0" fontId="14" fillId="2" borderId="38" xfId="0" applyFont="1" applyFill="1" applyBorder="1" applyAlignment="1" applyProtection="1">
      <alignment horizontal="center" vertical="center" wrapText="1"/>
    </xf>
    <xf numFmtId="0" fontId="18" fillId="2" borderId="0" xfId="0" applyFont="1" applyFill="1" applyBorder="1" applyAlignment="1" applyProtection="1">
      <alignment vertical="center" wrapText="1"/>
    </xf>
    <xf numFmtId="0" fontId="13" fillId="2" borderId="0" xfId="0" applyFont="1" applyFill="1" applyBorder="1" applyAlignment="1" applyProtection="1">
      <alignment horizontal="center" vertical="center"/>
    </xf>
    <xf numFmtId="0" fontId="14" fillId="2"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15" fillId="9" borderId="18" xfId="0" applyFont="1" applyFill="1" applyBorder="1" applyAlignment="1" applyProtection="1">
      <alignment horizontal="center" vertical="center" wrapText="1"/>
    </xf>
    <xf numFmtId="0" fontId="15" fillId="9" borderId="14" xfId="0" applyFont="1" applyFill="1" applyBorder="1" applyAlignment="1" applyProtection="1">
      <alignment horizontal="center" vertical="center" wrapText="1"/>
    </xf>
    <xf numFmtId="0" fontId="18" fillId="9" borderId="14"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21" fillId="2" borderId="14"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3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14" fillId="5" borderId="1" xfId="0" applyFont="1" applyFill="1" applyBorder="1" applyAlignment="1" applyProtection="1">
      <alignment horizontal="center" vertical="center" wrapText="1"/>
    </xf>
    <xf numFmtId="0" fontId="14" fillId="5" borderId="14"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protection hidden="1"/>
    </xf>
    <xf numFmtId="0" fontId="14" fillId="2" borderId="14" xfId="0" applyFont="1" applyFill="1" applyBorder="1" applyAlignment="1" applyProtection="1">
      <alignment horizontal="center" vertical="center" wrapText="1"/>
      <protection hidden="1"/>
    </xf>
    <xf numFmtId="0" fontId="21" fillId="0" borderId="2"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14" fillId="2" borderId="35"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6"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21" fillId="2" borderId="1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14"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15" fillId="9" borderId="44" xfId="0" applyFont="1" applyFill="1" applyBorder="1" applyAlignment="1" applyProtection="1">
      <alignment horizontal="center" vertical="center" wrapText="1"/>
    </xf>
    <xf numFmtId="0" fontId="15" fillId="9" borderId="16" xfId="0" applyFont="1" applyFill="1" applyBorder="1" applyAlignment="1" applyProtection="1">
      <alignment horizontal="center" vertical="center" wrapText="1"/>
    </xf>
    <xf numFmtId="0" fontId="21" fillId="2" borderId="37" xfId="0" applyFont="1" applyFill="1" applyBorder="1" applyAlignment="1" applyProtection="1">
      <alignment horizontal="center" vertical="center" wrapText="1"/>
    </xf>
    <xf numFmtId="0" fontId="36" fillId="2" borderId="1" xfId="0" applyFont="1" applyFill="1" applyBorder="1" applyAlignment="1" applyProtection="1">
      <alignment horizontal="center" vertical="center" wrapText="1"/>
    </xf>
    <xf numFmtId="0" fontId="15" fillId="9" borderId="18"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4" fillId="10" borderId="38" xfId="0" applyFont="1" applyFill="1" applyBorder="1" applyAlignment="1" applyProtection="1">
      <alignment horizontal="center" vertical="center" wrapText="1"/>
    </xf>
    <xf numFmtId="0" fontId="14" fillId="10" borderId="13" xfId="0" applyFont="1" applyFill="1" applyBorder="1" applyAlignment="1" applyProtection="1">
      <alignment horizontal="center" vertical="center" wrapText="1"/>
    </xf>
    <xf numFmtId="0" fontId="15" fillId="9" borderId="14" xfId="0" applyFont="1" applyFill="1" applyBorder="1" applyAlignment="1" applyProtection="1">
      <alignment horizontal="center" vertical="center" wrapText="1"/>
    </xf>
    <xf numFmtId="0" fontId="19" fillId="9" borderId="18" xfId="0" applyFont="1" applyFill="1" applyBorder="1" applyAlignment="1" applyProtection="1">
      <alignment horizontal="center" vertical="center" wrapText="1"/>
    </xf>
    <xf numFmtId="0" fontId="19" fillId="9" borderId="19"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8" fillId="9" borderId="14"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protection hidden="1"/>
    </xf>
    <xf numFmtId="0" fontId="23" fillId="2" borderId="0"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4" fillId="0" borderId="14"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5" fillId="9" borderId="19" xfId="0" applyFont="1" applyFill="1" applyBorder="1" applyAlignment="1" applyProtection="1">
      <alignment horizontal="center" vertical="center" wrapText="1"/>
    </xf>
    <xf numFmtId="0" fontId="15" fillId="9" borderId="35" xfId="0" applyFont="1" applyFill="1" applyBorder="1" applyAlignment="1" applyProtection="1">
      <alignment horizontal="center" vertical="center" wrapText="1"/>
    </xf>
    <xf numFmtId="0" fontId="21" fillId="2" borderId="13"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0" fontId="14" fillId="5" borderId="14" xfId="0" applyFont="1" applyFill="1" applyBorder="1" applyAlignment="1" applyProtection="1">
      <alignment horizontal="center" vertical="center" wrapText="1"/>
    </xf>
    <xf numFmtId="0" fontId="14" fillId="5" borderId="2" xfId="1" applyNumberFormat="1" applyFont="1" applyFill="1" applyBorder="1" applyAlignment="1" applyProtection="1">
      <alignment horizontal="center" vertical="center" wrapText="1"/>
    </xf>
    <xf numFmtId="0" fontId="14" fillId="5" borderId="14" xfId="1" applyNumberFormat="1" applyFont="1" applyFill="1" applyBorder="1" applyAlignment="1" applyProtection="1">
      <alignment horizontal="center" vertical="center" wrapText="1"/>
    </xf>
    <xf numFmtId="0" fontId="21" fillId="2" borderId="38"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14" fillId="5" borderId="1" xfId="0" applyFont="1" applyFill="1" applyBorder="1" applyAlignment="1" applyProtection="1">
      <alignment horizontal="center" vertical="center" wrapText="1"/>
    </xf>
    <xf numFmtId="0" fontId="16" fillId="9" borderId="14" xfId="0" applyFont="1" applyFill="1" applyBorder="1" applyProtection="1"/>
    <xf numFmtId="0" fontId="14" fillId="5" borderId="1" xfId="1" applyNumberFormat="1" applyFont="1" applyFill="1" applyBorder="1" applyAlignment="1" applyProtection="1">
      <alignment horizontal="center" vertical="center" wrapText="1"/>
    </xf>
    <xf numFmtId="0" fontId="18" fillId="0" borderId="0" xfId="0" applyFont="1" applyBorder="1" applyAlignment="1">
      <alignment horizontal="left" vertical="top" wrapText="1"/>
    </xf>
    <xf numFmtId="0" fontId="2" fillId="2" borderId="11" xfId="0" applyFont="1" applyFill="1" applyBorder="1" applyAlignment="1">
      <alignment horizontal="center" vertical="center" textRotation="90" wrapText="1"/>
    </xf>
    <xf numFmtId="0" fontId="2" fillId="2" borderId="3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16" fillId="0" borderId="0" xfId="0" applyFont="1" applyAlignment="1">
      <alignment horizontal="center"/>
    </xf>
    <xf numFmtId="0" fontId="18" fillId="0" borderId="0"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8" fillId="0" borderId="9" xfId="0" applyFont="1" applyBorder="1" applyAlignment="1">
      <alignment horizontal="center" vertical="top" wrapText="1"/>
    </xf>
    <xf numFmtId="0" fontId="18" fillId="0" borderId="25" xfId="0" applyFont="1" applyBorder="1" applyAlignment="1">
      <alignment horizontal="center" vertical="top" wrapText="1"/>
    </xf>
    <xf numFmtId="0" fontId="18" fillId="0" borderId="32" xfId="0" applyFont="1" applyBorder="1" applyAlignment="1">
      <alignment horizontal="center" vertical="top" wrapText="1"/>
    </xf>
    <xf numFmtId="0" fontId="18" fillId="0" borderId="2" xfId="0" applyFont="1" applyBorder="1" applyAlignment="1">
      <alignment horizontal="center" vertical="center" wrapText="1"/>
    </xf>
    <xf numFmtId="0" fontId="18" fillId="0" borderId="8" xfId="0" applyFont="1" applyBorder="1" applyAlignment="1">
      <alignment horizontal="center" wrapText="1"/>
    </xf>
    <xf numFmtId="0" fontId="18" fillId="0" borderId="6" xfId="0" applyFont="1" applyBorder="1" applyAlignment="1">
      <alignment horizontal="center" wrapText="1"/>
    </xf>
    <xf numFmtId="0" fontId="18" fillId="0" borderId="21" xfId="0" applyFont="1" applyBorder="1" applyAlignment="1">
      <alignment horizontal="center" vertical="top" wrapText="1"/>
    </xf>
    <xf numFmtId="0" fontId="18" fillId="0" borderId="27" xfId="0" applyFont="1" applyBorder="1" applyAlignment="1">
      <alignment horizontal="center" vertical="top" wrapText="1"/>
    </xf>
    <xf numFmtId="0" fontId="16" fillId="0" borderId="0" xfId="0" applyFont="1" applyBorder="1" applyAlignment="1">
      <alignment horizontal="center"/>
    </xf>
    <xf numFmtId="0" fontId="16" fillId="0" borderId="24" xfId="0" applyFont="1" applyBorder="1" applyAlignment="1">
      <alignment horizontal="center"/>
    </xf>
    <xf numFmtId="0" fontId="18" fillId="0" borderId="24" xfId="0" applyFont="1" applyBorder="1" applyAlignment="1">
      <alignment horizontal="center" vertical="top" wrapText="1"/>
    </xf>
    <xf numFmtId="0" fontId="18" fillId="0" borderId="0" xfId="0" applyFont="1" applyBorder="1" applyAlignment="1">
      <alignment horizontal="center" vertical="center" wrapText="1"/>
    </xf>
    <xf numFmtId="0" fontId="17" fillId="0" borderId="0" xfId="0" applyFont="1" applyBorder="1" applyAlignment="1">
      <alignment horizontal="justify" vertical="top" wrapText="1"/>
    </xf>
    <xf numFmtId="0" fontId="18" fillId="0" borderId="7" xfId="0" applyFont="1" applyBorder="1" applyAlignment="1">
      <alignment horizontal="center" wrapText="1"/>
    </xf>
    <xf numFmtId="0" fontId="16" fillId="0" borderId="4" xfId="0" applyFont="1" applyBorder="1" applyAlignment="1">
      <alignment horizontal="center"/>
    </xf>
    <xf numFmtId="0" fontId="12" fillId="0" borderId="4" xfId="0" applyFont="1" applyBorder="1" applyAlignment="1">
      <alignment horizontal="center" vertical="top" wrapText="1"/>
    </xf>
    <xf numFmtId="0" fontId="16" fillId="0" borderId="12" xfId="0" applyFont="1" applyBorder="1" applyAlignment="1">
      <alignment horizontal="center"/>
    </xf>
    <xf numFmtId="0" fontId="12" fillId="0" borderId="2" xfId="0" applyFont="1" applyFill="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8" xfId="0" applyFont="1" applyBorder="1" applyAlignment="1">
      <alignment horizontal="center" vertical="top" wrapText="1"/>
    </xf>
    <xf numFmtId="0" fontId="16" fillId="0" borderId="9" xfId="0" applyFont="1" applyBorder="1" applyAlignment="1">
      <alignment horizontal="center"/>
    </xf>
    <xf numFmtId="0" fontId="16" fillId="0" borderId="25" xfId="0" applyFont="1" applyBorder="1" applyAlignment="1">
      <alignment horizontal="center"/>
    </xf>
    <xf numFmtId="0" fontId="16" fillId="0" borderId="32" xfId="0" applyFont="1" applyBorder="1" applyAlignment="1">
      <alignment horizontal="center"/>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0" xfId="0" applyFont="1" applyBorder="1" applyAlignment="1">
      <alignment horizontal="center" vertical="top" wrapText="1"/>
    </xf>
    <xf numFmtId="0" fontId="12" fillId="0" borderId="0" xfId="0" applyFont="1" applyBorder="1" applyAlignment="1">
      <alignment horizontal="center" vertical="top" wrapText="1"/>
    </xf>
    <xf numFmtId="0" fontId="22" fillId="0" borderId="25" xfId="0" applyFont="1" applyBorder="1" applyAlignment="1">
      <alignment horizontal="center"/>
    </xf>
    <xf numFmtId="0" fontId="22" fillId="0" borderId="0" xfId="0" applyFont="1" applyBorder="1" applyAlignment="1">
      <alignment horizontal="center"/>
    </xf>
    <xf numFmtId="0" fontId="22" fillId="0" borderId="27" xfId="0" applyFont="1" applyBorder="1" applyAlignment="1">
      <alignment horizontal="center"/>
    </xf>
    <xf numFmtId="0" fontId="22" fillId="0" borderId="29" xfId="0" applyFont="1" applyBorder="1" applyAlignment="1">
      <alignment horizontal="center"/>
    </xf>
    <xf numFmtId="0" fontId="22" fillId="0" borderId="17" xfId="0" applyFont="1" applyBorder="1" applyAlignment="1">
      <alignment horizontal="center"/>
    </xf>
    <xf numFmtId="0" fontId="22" fillId="0" borderId="30" xfId="0" applyFont="1" applyBorder="1" applyAlignment="1">
      <alignment horizont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5" xfId="0" applyFont="1" applyBorder="1" applyAlignment="1">
      <alignment horizontal="center" vertical="center"/>
    </xf>
    <xf numFmtId="0" fontId="18" fillId="0" borderId="4" xfId="0" applyFont="1" applyBorder="1" applyAlignment="1">
      <alignment horizontal="center" vertical="top" wrapText="1"/>
    </xf>
    <xf numFmtId="0" fontId="16" fillId="0" borderId="4" xfId="0" applyFont="1" applyBorder="1" applyAlignment="1">
      <alignment horizontal="center" vertical="top" wrapText="1"/>
    </xf>
    <xf numFmtId="0" fontId="18" fillId="0" borderId="8"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2" fillId="0" borderId="3" xfId="0" applyFont="1" applyBorder="1" applyAlignment="1">
      <alignment horizontal="left" vertical="center"/>
    </xf>
    <xf numFmtId="0" fontId="7" fillId="0" borderId="2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12" fillId="0" borderId="0" xfId="0" quotePrefix="1" applyFont="1" applyBorder="1" applyAlignment="1">
      <alignment horizontal="left" vertical="center" wrapText="1"/>
    </xf>
    <xf numFmtId="0" fontId="18" fillId="0" borderId="23" xfId="0" applyFont="1" applyBorder="1" applyAlignment="1">
      <alignment horizontal="center" vertical="top" wrapText="1"/>
    </xf>
    <xf numFmtId="0" fontId="18" fillId="0" borderId="5" xfId="0" applyFont="1" applyBorder="1" applyAlignment="1">
      <alignment horizontal="center" vertical="top" wrapText="1"/>
    </xf>
    <xf numFmtId="0" fontId="8" fillId="0" borderId="21" xfId="0" applyFont="1" applyBorder="1" applyAlignment="1">
      <alignment horizontal="center" vertical="top" wrapText="1"/>
    </xf>
    <xf numFmtId="0" fontId="8" fillId="0" borderId="27" xfId="0" applyFont="1" applyBorder="1" applyAlignment="1">
      <alignment horizontal="center" vertical="top" wrapText="1"/>
    </xf>
    <xf numFmtId="0" fontId="8" fillId="0" borderId="28" xfId="0" applyFont="1" applyBorder="1" applyAlignment="1">
      <alignment horizontal="center" vertical="top"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2" xfId="0" applyFont="1" applyBorder="1" applyAlignment="1">
      <alignment horizontal="center" vertical="center" wrapText="1"/>
    </xf>
    <xf numFmtId="0" fontId="12" fillId="0" borderId="2" xfId="0" applyFont="1" applyBorder="1" applyAlignment="1">
      <alignment horizontal="center" vertical="center" wrapText="1"/>
    </xf>
    <xf numFmtId="0" fontId="18" fillId="8"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6" fillId="0" borderId="23" xfId="0" applyFont="1" applyFill="1" applyBorder="1" applyAlignment="1">
      <alignment horizontal="center"/>
    </xf>
    <xf numFmtId="0" fontId="16" fillId="0" borderId="24" xfId="0" applyFont="1" applyFill="1" applyBorder="1" applyAlignment="1">
      <alignment horizontal="center"/>
    </xf>
    <xf numFmtId="0" fontId="16" fillId="0" borderId="5" xfId="0" applyFont="1" applyFill="1" applyBorder="1" applyAlignment="1">
      <alignment horizontal="center"/>
    </xf>
    <xf numFmtId="0" fontId="33" fillId="11" borderId="26"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3" fillId="10" borderId="42" xfId="0" applyFont="1" applyFill="1" applyBorder="1" applyAlignment="1">
      <alignment horizontal="center" vertical="center" wrapText="1"/>
    </xf>
    <xf numFmtId="0" fontId="3" fillId="10" borderId="34" xfId="0" applyFont="1" applyFill="1" applyBorder="1" applyAlignment="1">
      <alignment horizontal="center" vertical="center" wrapText="1"/>
    </xf>
    <xf numFmtId="0" fontId="26" fillId="10" borderId="23"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26" fillId="10" borderId="42" xfId="0" applyFont="1" applyFill="1" applyBorder="1" applyAlignment="1">
      <alignment horizontal="center" vertical="center" wrapText="1"/>
    </xf>
    <xf numFmtId="0" fontId="26" fillId="10" borderId="34" xfId="0" applyFont="1" applyFill="1" applyBorder="1" applyAlignment="1">
      <alignment horizontal="center" vertical="center" wrapText="1"/>
    </xf>
    <xf numFmtId="0" fontId="24" fillId="10" borderId="39" xfId="0" applyFont="1" applyFill="1" applyBorder="1" applyAlignment="1">
      <alignment horizontal="center" vertical="center" wrapText="1"/>
    </xf>
    <xf numFmtId="0" fontId="24" fillId="10" borderId="40" xfId="0" applyFont="1" applyFill="1" applyBorder="1" applyAlignment="1">
      <alignment horizontal="center" vertical="center" wrapText="1"/>
    </xf>
    <xf numFmtId="0" fontId="24" fillId="10" borderId="41" xfId="0" applyFont="1" applyFill="1" applyBorder="1" applyAlignment="1">
      <alignment horizontal="center" vertical="center" wrapText="1"/>
    </xf>
    <xf numFmtId="0" fontId="25" fillId="10" borderId="42" xfId="0" applyFont="1" applyFill="1" applyBorder="1" applyAlignment="1">
      <alignment horizontal="left" vertical="center" wrapText="1"/>
    </xf>
    <xf numFmtId="0" fontId="25" fillId="10" borderId="33" xfId="0" applyFont="1" applyFill="1" applyBorder="1" applyAlignment="1">
      <alignment horizontal="left" vertical="center" wrapText="1"/>
    </xf>
    <xf numFmtId="0" fontId="25" fillId="10" borderId="23"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25" fillId="10" borderId="34" xfId="0" applyFont="1" applyFill="1" applyBorder="1" applyAlignment="1">
      <alignment horizontal="center" vertical="center" wrapText="1"/>
    </xf>
    <xf numFmtId="0" fontId="29" fillId="10" borderId="8" xfId="0" applyFont="1" applyFill="1" applyBorder="1" applyAlignment="1">
      <alignment horizontal="left" vertical="center" wrapText="1"/>
    </xf>
    <xf numFmtId="0" fontId="29" fillId="10" borderId="6" xfId="0" applyFont="1" applyFill="1" applyBorder="1" applyAlignment="1">
      <alignment horizontal="left" vertical="center" wrapText="1"/>
    </xf>
    <xf numFmtId="0" fontId="25" fillId="10" borderId="18" xfId="0" applyFont="1" applyFill="1" applyBorder="1" applyAlignment="1">
      <alignment horizontal="center" vertical="center" wrapText="1"/>
    </xf>
    <xf numFmtId="0" fontId="25" fillId="10" borderId="2" xfId="0" applyFont="1" applyFill="1" applyBorder="1" applyAlignment="1">
      <alignment horizontal="center" vertical="center" wrapText="1"/>
    </xf>
    <xf numFmtId="0" fontId="25" fillId="10" borderId="19" xfId="0" applyFont="1" applyFill="1" applyBorder="1" applyAlignment="1">
      <alignment horizontal="center" vertical="center" wrapText="1"/>
    </xf>
    <xf numFmtId="0" fontId="25" fillId="10" borderId="13" xfId="0" applyFont="1" applyFill="1" applyBorder="1" applyAlignment="1">
      <alignment horizontal="center" vertical="center" wrapText="1"/>
    </xf>
    <xf numFmtId="0" fontId="29" fillId="10" borderId="6" xfId="0" applyFont="1" applyFill="1" applyBorder="1" applyAlignment="1">
      <alignment horizontal="right" vertical="center" wrapText="1"/>
    </xf>
    <xf numFmtId="0" fontId="19" fillId="10" borderId="18" xfId="0" applyFont="1" applyFill="1" applyBorder="1" applyAlignment="1" applyProtection="1">
      <alignment horizontal="right" vertical="top" wrapText="1"/>
    </xf>
    <xf numFmtId="0" fontId="20" fillId="10" borderId="19" xfId="0" applyFont="1" applyFill="1" applyBorder="1" applyAlignment="1" applyProtection="1">
      <alignment horizontal="center" vertical="top" wrapText="1"/>
    </xf>
    <xf numFmtId="0" fontId="19" fillId="10" borderId="2" xfId="0" applyFont="1" applyFill="1" applyBorder="1" applyAlignment="1" applyProtection="1">
      <alignment horizontal="right" vertical="top" wrapText="1"/>
    </xf>
    <xf numFmtId="0" fontId="20" fillId="10" borderId="13" xfId="0" applyFont="1" applyFill="1" applyBorder="1" applyAlignment="1" applyProtection="1">
      <alignment horizontal="center" vertical="top" wrapText="1"/>
    </xf>
    <xf numFmtId="14" fontId="20" fillId="10" borderId="13" xfId="0" quotePrefix="1" applyNumberFormat="1" applyFont="1" applyFill="1" applyBorder="1" applyAlignment="1" applyProtection="1">
      <alignment horizontal="center" vertical="top" wrapText="1"/>
    </xf>
    <xf numFmtId="0" fontId="19" fillId="10" borderId="14" xfId="0" applyFont="1" applyFill="1" applyBorder="1" applyAlignment="1" applyProtection="1">
      <alignment horizontal="right" vertical="top" wrapText="1"/>
    </xf>
    <xf numFmtId="0" fontId="20" fillId="10" borderId="35" xfId="0" applyFont="1" applyFill="1" applyBorder="1" applyAlignment="1" applyProtection="1">
      <alignment horizontal="center" vertical="top" wrapText="1"/>
    </xf>
  </cellXfs>
  <cellStyles count="3">
    <cellStyle name="Normal" xfId="0" builtinId="0"/>
    <cellStyle name="Porcentaje" xfId="1" builtinId="5"/>
    <cellStyle name="Porcentaje 2" xfId="2"/>
  </cellStyles>
  <dxfs count="335">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s>
  <tableStyles count="0" defaultTableStyle="TableStyleMedium9" defaultPivotStyle="PivotStyleLight16"/>
  <colors>
    <mruColors>
      <color rgb="FFF3FFF4"/>
      <color rgb="FFE8FEE9"/>
      <color rgb="FFFEE8E8"/>
      <color rgb="FFFBF3F3"/>
      <color rgb="FFFFFFCC"/>
      <color rgb="FFFF5050"/>
      <color rgb="FFFF0066"/>
      <color rgb="FFFFD685"/>
      <color rgb="FFFFCC66"/>
      <color rgb="FFFFD2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INSTRUCTIVO!A1"/><Relationship Id="rId2" Type="http://schemas.openxmlformats.org/officeDocument/2006/relationships/hyperlink" Target="#'02-Plan Contingencia'!A1"/><Relationship Id="rId1" Type="http://schemas.openxmlformats.org/officeDocument/2006/relationships/image" Target="../media/image1.png"/><Relationship Id="rId6" Type="http://schemas.openxmlformats.org/officeDocument/2006/relationships/hyperlink" Target="#ESCALA!A1"/><Relationship Id="rId5" Type="http://schemas.openxmlformats.org/officeDocument/2006/relationships/hyperlink" Target="#'03-Seguimiento'!A1"/><Relationship Id="rId4" Type="http://schemas.openxmlformats.org/officeDocument/2006/relationships/hyperlink" Target="https://appserver.utp.edu.co/cas/login?service=http://reportes.utp.edu.co/aplicaciones/j_acegi_cas_security_check"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INSTRUCTIVO!A1"/><Relationship Id="rId2" Type="http://schemas.openxmlformats.org/officeDocument/2006/relationships/hyperlink" Target="#'01-Mapa de riesgo'!A1"/><Relationship Id="rId1" Type="http://schemas.openxmlformats.org/officeDocument/2006/relationships/image" Target="../media/image1.png"/><Relationship Id="rId6" Type="http://schemas.openxmlformats.org/officeDocument/2006/relationships/hyperlink" Target="#ESCALA!A1"/><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3-Seguimiento'!A1"/></Relationships>
</file>

<file path=xl/drawings/_rels/drawing3.xml.rels><?xml version="1.0" encoding="UTF-8" standalone="yes"?>
<Relationships xmlns="http://schemas.openxmlformats.org/package/2006/relationships"><Relationship Id="rId3" Type="http://schemas.openxmlformats.org/officeDocument/2006/relationships/hyperlink" Target="#INSTRUCTIVO!A1"/><Relationship Id="rId2" Type="http://schemas.openxmlformats.org/officeDocument/2006/relationships/hyperlink" Target="#'02-Plan Contingencia'!A1"/><Relationship Id="rId1" Type="http://schemas.openxmlformats.org/officeDocument/2006/relationships/image" Target="../media/image1.png"/><Relationship Id="rId6" Type="http://schemas.openxmlformats.org/officeDocument/2006/relationships/hyperlink" Target="#ESCALA!A1"/><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1-Mapa de riesgo'!A1"/></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1</xdr:col>
      <xdr:colOff>754440</xdr:colOff>
      <xdr:row>3</xdr:row>
      <xdr:rowOff>226219</xdr:rowOff>
    </xdr:to>
    <xdr:pic>
      <xdr:nvPicPr>
        <xdr:cNvPr id="9" name="8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1047751" cy="940594"/>
        </a:xfrm>
        <a:prstGeom prst="rect">
          <a:avLst/>
        </a:prstGeom>
        <a:noFill/>
        <a:ln>
          <a:noFill/>
        </a:ln>
      </xdr:spPr>
    </xdr:pic>
    <xdr:clientData/>
  </xdr:twoCellAnchor>
  <xdr:twoCellAnchor>
    <xdr:from>
      <xdr:col>35</xdr:col>
      <xdr:colOff>0</xdr:colOff>
      <xdr:row>3</xdr:row>
      <xdr:rowOff>35888</xdr:rowOff>
    </xdr:from>
    <xdr:to>
      <xdr:col>37</xdr:col>
      <xdr:colOff>255133</xdr:colOff>
      <xdr:row>5</xdr:row>
      <xdr:rowOff>151380</xdr:rowOff>
    </xdr:to>
    <xdr:sp macro="" textlink="">
      <xdr:nvSpPr>
        <xdr:cNvPr id="13" name="9 Rectángulo redondeado">
          <a:hlinkClick xmlns:r="http://schemas.openxmlformats.org/officeDocument/2006/relationships" r:id="rId2"/>
        </xdr:cNvPr>
        <xdr:cNvSpPr/>
      </xdr:nvSpPr>
      <xdr:spPr>
        <a:xfrm>
          <a:off x="36344679" y="770674"/>
          <a:ext cx="1779133" cy="6053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41</xdr:col>
      <xdr:colOff>908</xdr:colOff>
      <xdr:row>3</xdr:row>
      <xdr:rowOff>13582</xdr:rowOff>
    </xdr:from>
    <xdr:to>
      <xdr:col>43</xdr:col>
      <xdr:colOff>261935</xdr:colOff>
      <xdr:row>5</xdr:row>
      <xdr:rowOff>96486</xdr:rowOff>
    </xdr:to>
    <xdr:sp macro="" textlink="">
      <xdr:nvSpPr>
        <xdr:cNvPr id="14" name="10 Rectángulo redondeado">
          <a:hlinkClick xmlns:r="http://schemas.openxmlformats.org/officeDocument/2006/relationships" r:id="rId3"/>
        </xdr:cNvPr>
        <xdr:cNvSpPr/>
      </xdr:nvSpPr>
      <xdr:spPr>
        <a:xfrm>
          <a:off x="40917587" y="748368"/>
          <a:ext cx="1785027" cy="5727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36</xdr:col>
      <xdr:colOff>588508</xdr:colOff>
      <xdr:row>5</xdr:row>
      <xdr:rowOff>314664</xdr:rowOff>
    </xdr:from>
    <xdr:to>
      <xdr:col>41</xdr:col>
      <xdr:colOff>345688</xdr:colOff>
      <xdr:row>6</xdr:row>
      <xdr:rowOff>707571</xdr:rowOff>
    </xdr:to>
    <xdr:sp macro="" textlink="">
      <xdr:nvSpPr>
        <xdr:cNvPr id="15" name="11 Rectángulo redondeado">
          <a:hlinkClick xmlns:r="http://schemas.openxmlformats.org/officeDocument/2006/relationships" r:id="rId4"/>
        </xdr:cNvPr>
        <xdr:cNvSpPr/>
      </xdr:nvSpPr>
      <xdr:spPr>
        <a:xfrm>
          <a:off x="37695187" y="1539307"/>
          <a:ext cx="3567180" cy="82833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 </a:t>
          </a:r>
        </a:p>
      </xdr:txBody>
    </xdr:sp>
    <xdr:clientData/>
  </xdr:twoCellAnchor>
  <xdr:twoCellAnchor>
    <xdr:from>
      <xdr:col>37</xdr:col>
      <xdr:colOff>409914</xdr:colOff>
      <xdr:row>3</xdr:row>
      <xdr:rowOff>0</xdr:rowOff>
    </xdr:from>
    <xdr:to>
      <xdr:col>40</xdr:col>
      <xdr:colOff>624226</xdr:colOff>
      <xdr:row>5</xdr:row>
      <xdr:rowOff>115492</xdr:rowOff>
    </xdr:to>
    <xdr:sp macro="" textlink="">
      <xdr:nvSpPr>
        <xdr:cNvPr id="16" name="7 Rectángulo redondeado">
          <a:hlinkClick xmlns:r="http://schemas.openxmlformats.org/officeDocument/2006/relationships" r:id="rId5"/>
        </xdr:cNvPr>
        <xdr:cNvSpPr/>
      </xdr:nvSpPr>
      <xdr:spPr>
        <a:xfrm>
          <a:off x="38278593" y="734786"/>
          <a:ext cx="2500312" cy="6053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43</xdr:col>
      <xdr:colOff>392905</xdr:colOff>
      <xdr:row>3</xdr:row>
      <xdr:rowOff>0</xdr:rowOff>
    </xdr:from>
    <xdr:to>
      <xdr:col>46</xdr:col>
      <xdr:colOff>631360</xdr:colOff>
      <xdr:row>5</xdr:row>
      <xdr:rowOff>90261</xdr:rowOff>
    </xdr:to>
    <xdr:sp macro="" textlink="">
      <xdr:nvSpPr>
        <xdr:cNvPr id="17" name="5 Rectángulo redondeado">
          <a:hlinkClick xmlns:r="http://schemas.openxmlformats.org/officeDocument/2006/relationships" r:id="rId6"/>
        </xdr:cNvPr>
        <xdr:cNvSpPr/>
      </xdr:nvSpPr>
      <xdr:spPr>
        <a:xfrm>
          <a:off x="42833584" y="734786"/>
          <a:ext cx="2524455" cy="5801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106590</xdr:colOff>
      <xdr:row>0</xdr:row>
      <xdr:rowOff>0</xdr:rowOff>
    </xdr:from>
    <xdr:to>
      <xdr:col>1</xdr:col>
      <xdr:colOff>605520</xdr:colOff>
      <xdr:row>4</xdr:row>
      <xdr:rowOff>5783</xdr:rowOff>
    </xdr:to>
    <xdr:pic>
      <xdr:nvPicPr>
        <xdr:cNvPr id="10" name="9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5</xdr:col>
      <xdr:colOff>310696</xdr:colOff>
      <xdr:row>160</xdr:row>
      <xdr:rowOff>47624</xdr:rowOff>
    </xdr:from>
    <xdr:to>
      <xdr:col>7</xdr:col>
      <xdr:colOff>366259</xdr:colOff>
      <xdr:row>161</xdr:row>
      <xdr:rowOff>45242</xdr:rowOff>
    </xdr:to>
    <xdr:sp macro="" textlink="">
      <xdr:nvSpPr>
        <xdr:cNvPr id="16" name="4 Rectángulo redondeado">
          <a:hlinkClick xmlns:r="http://schemas.openxmlformats.org/officeDocument/2006/relationships" r:id="rId2"/>
        </xdr:cNvPr>
        <xdr:cNvSpPr/>
      </xdr:nvSpPr>
      <xdr:spPr>
        <a:xfrm>
          <a:off x="35569071" y="1254124"/>
          <a:ext cx="1579563" cy="5691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556872</xdr:colOff>
      <xdr:row>160</xdr:row>
      <xdr:rowOff>0</xdr:rowOff>
    </xdr:from>
    <xdr:to>
      <xdr:col>9</xdr:col>
      <xdr:colOff>608351</xdr:colOff>
      <xdr:row>160</xdr:row>
      <xdr:rowOff>557211</xdr:rowOff>
    </xdr:to>
    <xdr:sp macro="" textlink="">
      <xdr:nvSpPr>
        <xdr:cNvPr id="17" name="5 Rectángulo redondeado">
          <a:hlinkClick xmlns:r="http://schemas.openxmlformats.org/officeDocument/2006/relationships" r:id="rId3"/>
        </xdr:cNvPr>
        <xdr:cNvSpPr/>
      </xdr:nvSpPr>
      <xdr:spPr>
        <a:xfrm>
          <a:off x="37339247" y="1206500"/>
          <a:ext cx="1575479" cy="55721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3</xdr:col>
      <xdr:colOff>0</xdr:colOff>
      <xdr:row>160</xdr:row>
      <xdr:rowOff>70188</xdr:rowOff>
    </xdr:from>
    <xdr:to>
      <xdr:col>5</xdr:col>
      <xdr:colOff>24946</xdr:colOff>
      <xdr:row>161</xdr:row>
      <xdr:rowOff>45241</xdr:rowOff>
    </xdr:to>
    <xdr:sp macro="" textlink="">
      <xdr:nvSpPr>
        <xdr:cNvPr id="18" name="6 Rectángulo redondeado">
          <a:hlinkClick xmlns:r="http://schemas.openxmlformats.org/officeDocument/2006/relationships" r:id="rId4"/>
        </xdr:cNvPr>
        <xdr:cNvSpPr/>
      </xdr:nvSpPr>
      <xdr:spPr>
        <a:xfrm>
          <a:off x="33734375" y="1276688"/>
          <a:ext cx="1548946" cy="54655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4</xdr:col>
      <xdr:colOff>382133</xdr:colOff>
      <xdr:row>161</xdr:row>
      <xdr:rowOff>222249</xdr:rowOff>
    </xdr:from>
    <xdr:to>
      <xdr:col>8</xdr:col>
      <xdr:colOff>333489</xdr:colOff>
      <xdr:row>162</xdr:row>
      <xdr:rowOff>287335</xdr:rowOff>
    </xdr:to>
    <xdr:sp macro="" textlink="">
      <xdr:nvSpPr>
        <xdr:cNvPr id="19" name="8 Rectángulo redondeado">
          <a:hlinkClick xmlns:r="http://schemas.openxmlformats.org/officeDocument/2006/relationships" r:id="rId5"/>
        </xdr:cNvPr>
        <xdr:cNvSpPr/>
      </xdr:nvSpPr>
      <xdr:spPr>
        <a:xfrm>
          <a:off x="34878508" y="2000249"/>
          <a:ext cx="2999356" cy="715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xdr:from>
      <xdr:col>9</xdr:col>
      <xdr:colOff>739321</xdr:colOff>
      <xdr:row>160</xdr:row>
      <xdr:rowOff>21430</xdr:rowOff>
    </xdr:from>
    <xdr:to>
      <xdr:col>11</xdr:col>
      <xdr:colOff>535544</xdr:colOff>
      <xdr:row>161</xdr:row>
      <xdr:rowOff>43655</xdr:rowOff>
    </xdr:to>
    <xdr:sp macro="" textlink="">
      <xdr:nvSpPr>
        <xdr:cNvPr id="20" name="5 Rectángulo redondeado">
          <a:hlinkClick xmlns:r="http://schemas.openxmlformats.org/officeDocument/2006/relationships" r:id="rId6"/>
        </xdr:cNvPr>
        <xdr:cNvSpPr/>
      </xdr:nvSpPr>
      <xdr:spPr>
        <a:xfrm>
          <a:off x="39045696" y="1227930"/>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59529</xdr:colOff>
      <xdr:row>0</xdr:row>
      <xdr:rowOff>0</xdr:rowOff>
    </xdr:from>
    <xdr:to>
      <xdr:col>1</xdr:col>
      <xdr:colOff>750092</xdr:colOff>
      <xdr:row>3</xdr:row>
      <xdr:rowOff>214313</xdr:rowOff>
    </xdr:to>
    <xdr:pic>
      <xdr:nvPicPr>
        <xdr:cNvPr id="10" name="9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3</xdr:col>
      <xdr:colOff>166008</xdr:colOff>
      <xdr:row>161</xdr:row>
      <xdr:rowOff>25400</xdr:rowOff>
    </xdr:from>
    <xdr:to>
      <xdr:col>4</xdr:col>
      <xdr:colOff>734437</xdr:colOff>
      <xdr:row>163</xdr:row>
      <xdr:rowOff>115660</xdr:rowOff>
    </xdr:to>
    <xdr:sp macro="" textlink="">
      <xdr:nvSpPr>
        <xdr:cNvPr id="11" name="5 Rectángulo redondeado">
          <a:hlinkClick xmlns:r="http://schemas.openxmlformats.org/officeDocument/2006/relationships" r:id="rId2"/>
        </xdr:cNvPr>
        <xdr:cNvSpPr/>
      </xdr:nvSpPr>
      <xdr:spPr>
        <a:xfrm>
          <a:off x="42184865" y="515257"/>
          <a:ext cx="1330429" cy="580117"/>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5</xdr:col>
      <xdr:colOff>228599</xdr:colOff>
      <xdr:row>161</xdr:row>
      <xdr:rowOff>19050</xdr:rowOff>
    </xdr:from>
    <xdr:to>
      <xdr:col>7</xdr:col>
      <xdr:colOff>76778</xdr:colOff>
      <xdr:row>163</xdr:row>
      <xdr:rowOff>96899</xdr:rowOff>
    </xdr:to>
    <xdr:sp macro="" textlink="">
      <xdr:nvSpPr>
        <xdr:cNvPr id="13" name="6 Rectángulo redondeado">
          <a:hlinkClick xmlns:r="http://schemas.openxmlformats.org/officeDocument/2006/relationships" r:id="rId3"/>
        </xdr:cNvPr>
        <xdr:cNvSpPr/>
      </xdr:nvSpPr>
      <xdr:spPr>
        <a:xfrm>
          <a:off x="43771456" y="508907"/>
          <a:ext cx="1372179" cy="5677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xdr:col>
      <xdr:colOff>0</xdr:colOff>
      <xdr:row>161</xdr:row>
      <xdr:rowOff>0</xdr:rowOff>
    </xdr:from>
    <xdr:to>
      <xdr:col>2</xdr:col>
      <xdr:colOff>562986</xdr:colOff>
      <xdr:row>163</xdr:row>
      <xdr:rowOff>90260</xdr:rowOff>
    </xdr:to>
    <xdr:sp macro="" textlink="">
      <xdr:nvSpPr>
        <xdr:cNvPr id="14" name="8 Rectángulo redondeado">
          <a:hlinkClick xmlns:r="http://schemas.openxmlformats.org/officeDocument/2006/relationships" r:id="rId4"/>
        </xdr:cNvPr>
        <xdr:cNvSpPr/>
      </xdr:nvSpPr>
      <xdr:spPr>
        <a:xfrm>
          <a:off x="40494857" y="489857"/>
          <a:ext cx="1324986" cy="580117"/>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2</xdr:col>
      <xdr:colOff>0</xdr:colOff>
      <xdr:row>163</xdr:row>
      <xdr:rowOff>212271</xdr:rowOff>
    </xdr:from>
    <xdr:to>
      <xdr:col>5</xdr:col>
      <xdr:colOff>638175</xdr:colOff>
      <xdr:row>165</xdr:row>
      <xdr:rowOff>385082</xdr:rowOff>
    </xdr:to>
    <xdr:sp macro="" textlink="">
      <xdr:nvSpPr>
        <xdr:cNvPr id="15" name="7 Rectángulo redondeado">
          <a:hlinkClick xmlns:r="http://schemas.openxmlformats.org/officeDocument/2006/relationships" r:id="rId5"/>
        </xdr:cNvPr>
        <xdr:cNvSpPr/>
      </xdr:nvSpPr>
      <xdr:spPr>
        <a:xfrm>
          <a:off x="41256857" y="1191985"/>
          <a:ext cx="2924175" cy="82595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xdr:from>
      <xdr:col>7</xdr:col>
      <xdr:colOff>235744</xdr:colOff>
      <xdr:row>161</xdr:row>
      <xdr:rowOff>41841</xdr:rowOff>
    </xdr:from>
    <xdr:to>
      <xdr:col>21</xdr:col>
      <xdr:colOff>297307</xdr:colOff>
      <xdr:row>163</xdr:row>
      <xdr:rowOff>135503</xdr:rowOff>
    </xdr:to>
    <xdr:sp macro="" textlink="">
      <xdr:nvSpPr>
        <xdr:cNvPr id="16" name="5 Rectángulo redondeado">
          <a:hlinkClick xmlns:r="http://schemas.openxmlformats.org/officeDocument/2006/relationships" r:id="rId6"/>
        </xdr:cNvPr>
        <xdr:cNvSpPr/>
      </xdr:nvSpPr>
      <xdr:spPr>
        <a:xfrm>
          <a:off x="45302601" y="531698"/>
          <a:ext cx="10729563" cy="58351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87</xdr:row>
      <xdr:rowOff>137583</xdr:rowOff>
    </xdr:from>
    <xdr:to>
      <xdr:col>7</xdr:col>
      <xdr:colOff>145521</xdr:colOff>
      <xdr:row>91</xdr:row>
      <xdr:rowOff>60372</xdr:rowOff>
    </xdr:to>
    <xdr:sp macro="" textlink="">
      <xdr:nvSpPr>
        <xdr:cNvPr id="13" name="4 Rectángulo redondeado">
          <a:hlinkClick xmlns:r="http://schemas.openxmlformats.org/officeDocument/2006/relationships" r:id="rId1"/>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87</xdr:row>
      <xdr:rowOff>137583</xdr:rowOff>
    </xdr:from>
    <xdr:to>
      <xdr:col>11</xdr:col>
      <xdr:colOff>360317</xdr:colOff>
      <xdr:row>91</xdr:row>
      <xdr:rowOff>60372</xdr:rowOff>
    </xdr:to>
    <xdr:sp macro="" textlink="">
      <xdr:nvSpPr>
        <xdr:cNvPr id="14" name="5 Rectángulo redondeado">
          <a:hlinkClick xmlns:r="http://schemas.openxmlformats.org/officeDocument/2006/relationships" r:id="rId2"/>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87</xdr:row>
      <xdr:rowOff>139891</xdr:rowOff>
    </xdr:from>
    <xdr:to>
      <xdr:col>13</xdr:col>
      <xdr:colOff>453786</xdr:colOff>
      <xdr:row>91</xdr:row>
      <xdr:rowOff>62680</xdr:rowOff>
    </xdr:to>
    <xdr:sp macro="" textlink="">
      <xdr:nvSpPr>
        <xdr:cNvPr id="15" name="6 Rectángulo redondeado">
          <a:hlinkClick xmlns:r="http://schemas.openxmlformats.org/officeDocument/2006/relationships" r:id="rId3"/>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92</xdr:row>
      <xdr:rowOff>60371</xdr:rowOff>
    </xdr:from>
    <xdr:to>
      <xdr:col>12</xdr:col>
      <xdr:colOff>533737</xdr:colOff>
      <xdr:row>96</xdr:row>
      <xdr:rowOff>103666</xdr:rowOff>
    </xdr:to>
    <xdr:sp macro="" textlink="">
      <xdr:nvSpPr>
        <xdr:cNvPr id="16" name="9 Rectángulo redondeado">
          <a:hlinkClick xmlns:r="http://schemas.openxmlformats.org/officeDocument/2006/relationships" r:id="rId4"/>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11</xdr:col>
      <xdr:colOff>54429</xdr:colOff>
      <xdr:row>35</xdr:row>
      <xdr:rowOff>81643</xdr:rowOff>
    </xdr:from>
    <xdr:to>
      <xdr:col>18</xdr:col>
      <xdr:colOff>688522</xdr:colOff>
      <xdr:row>60</xdr:row>
      <xdr:rowOff>174172</xdr:rowOff>
    </xdr:to>
    <xdr:pic>
      <xdr:nvPicPr>
        <xdr:cNvPr id="12" name="Imagen 1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449786" y="6585857"/>
          <a:ext cx="6934200" cy="5072743"/>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1048527"/>
  <sheetViews>
    <sheetView zoomScale="90" zoomScaleNormal="90" zoomScaleSheetLayoutView="130" workbookViewId="0">
      <selection sqref="A1:XFD1048576"/>
    </sheetView>
  </sheetViews>
  <sheetFormatPr baseColWidth="10" defaultColWidth="11.42578125" defaultRowHeight="12.75" x14ac:dyDescent="0.2"/>
  <cols>
    <col min="1" max="1" width="6" style="13" customWidth="1"/>
    <col min="2" max="2" width="12.5703125" style="13" customWidth="1"/>
    <col min="3" max="3" width="19.5703125" style="13" customWidth="1"/>
    <col min="4" max="4" width="19.7109375" style="13" customWidth="1"/>
    <col min="5" max="5" width="27.5703125" style="13" customWidth="1"/>
    <col min="6" max="6" width="11.42578125" style="13" customWidth="1"/>
    <col min="7" max="7" width="17.28515625" style="13" customWidth="1"/>
    <col min="8" max="8" width="24.42578125" style="13" customWidth="1"/>
    <col min="9" max="9" width="14.85546875" style="144" customWidth="1"/>
    <col min="10" max="10" width="30" style="145" customWidth="1"/>
    <col min="11" max="12" width="28.7109375" style="144" customWidth="1"/>
    <col min="13" max="13" width="18.7109375" style="144" customWidth="1"/>
    <col min="14" max="14" width="6.85546875" style="144" hidden="1" customWidth="1"/>
    <col min="15" max="15" width="18.85546875" style="144" customWidth="1"/>
    <col min="16" max="16" width="6.140625" style="144" hidden="1" customWidth="1"/>
    <col min="17" max="17" width="14.7109375" style="144" customWidth="1"/>
    <col min="18" max="18" width="15.85546875" style="144" customWidth="1"/>
    <col min="19" max="20" width="5.42578125" style="144" hidden="1" customWidth="1"/>
    <col min="21" max="21" width="25" style="144" customWidth="1"/>
    <col min="22" max="22" width="15.7109375" style="144" customWidth="1"/>
    <col min="23" max="23" width="9.140625" style="144" customWidth="1"/>
    <col min="24" max="24" width="16" style="144" customWidth="1"/>
    <col min="25" max="25" width="25.5703125" style="144" customWidth="1"/>
    <col min="26" max="26" width="18" style="141" customWidth="1"/>
    <col min="27" max="27" width="22.140625" style="141" customWidth="1"/>
    <col min="28" max="28" width="18" style="148" customWidth="1"/>
    <col min="29" max="29" width="22.140625" style="141" customWidth="1"/>
    <col min="30" max="30" width="17" style="141" customWidth="1"/>
    <col min="31" max="34" width="11.42578125" style="141"/>
    <col min="35" max="16384" width="11.42578125" style="13"/>
  </cols>
  <sheetData>
    <row r="1" spans="1:34" s="1" customFormat="1" ht="18.75" customHeight="1" x14ac:dyDescent="0.2">
      <c r="A1" s="90"/>
      <c r="B1" s="91"/>
      <c r="C1" s="91"/>
      <c r="D1" s="91"/>
      <c r="E1" s="91"/>
      <c r="F1" s="91"/>
      <c r="G1" s="91"/>
      <c r="H1" s="91"/>
      <c r="I1" s="91"/>
      <c r="J1" s="124"/>
      <c r="K1" s="92"/>
      <c r="L1" s="92"/>
      <c r="M1" s="92"/>
      <c r="N1" s="92"/>
      <c r="O1" s="92"/>
      <c r="P1" s="92"/>
      <c r="Q1" s="92"/>
      <c r="R1" s="92"/>
      <c r="S1" s="92"/>
      <c r="T1" s="92"/>
      <c r="U1" s="92"/>
      <c r="V1" s="92"/>
      <c r="W1" s="92"/>
      <c r="X1" s="92"/>
      <c r="Y1" s="222"/>
      <c r="Z1" s="93"/>
      <c r="AA1" s="93"/>
      <c r="AB1" s="132"/>
      <c r="AC1" s="338" t="s">
        <v>8</v>
      </c>
      <c r="AD1" s="339" t="s">
        <v>1002</v>
      </c>
      <c r="AE1" s="133"/>
      <c r="AF1" s="133"/>
      <c r="AG1" s="133"/>
      <c r="AH1" s="133"/>
    </row>
    <row r="2" spans="1:34" s="1" customFormat="1" ht="18.75" customHeight="1" x14ac:dyDescent="0.2">
      <c r="A2" s="94"/>
      <c r="B2" s="18"/>
      <c r="C2" s="18"/>
      <c r="D2" s="18"/>
      <c r="E2" s="18"/>
      <c r="F2" s="18"/>
      <c r="G2" s="18"/>
      <c r="H2" s="18"/>
      <c r="I2" s="18"/>
      <c r="J2" s="125"/>
      <c r="K2" s="220" t="s">
        <v>70</v>
      </c>
      <c r="L2" s="220"/>
      <c r="M2" s="220"/>
      <c r="N2" s="220"/>
      <c r="O2" s="220"/>
      <c r="P2" s="220"/>
      <c r="Q2" s="220"/>
      <c r="R2" s="220"/>
      <c r="S2" s="220"/>
      <c r="T2" s="220"/>
      <c r="U2" s="220"/>
      <c r="V2" s="220"/>
      <c r="W2" s="220"/>
      <c r="X2" s="220"/>
      <c r="Y2" s="223"/>
      <c r="Z2" s="47"/>
      <c r="AA2" s="47"/>
      <c r="AB2" s="134"/>
      <c r="AC2" s="340" t="s">
        <v>9</v>
      </c>
      <c r="AD2" s="341">
        <v>2</v>
      </c>
      <c r="AE2" s="133"/>
      <c r="AF2" s="133"/>
      <c r="AG2" s="133"/>
      <c r="AH2" s="133"/>
    </row>
    <row r="3" spans="1:34" s="1" customFormat="1" ht="18.75" customHeight="1" x14ac:dyDescent="0.2">
      <c r="A3" s="94"/>
      <c r="B3" s="18"/>
      <c r="C3" s="18"/>
      <c r="D3" s="18"/>
      <c r="E3" s="18"/>
      <c r="F3" s="18"/>
      <c r="G3" s="18"/>
      <c r="H3" s="18"/>
      <c r="I3" s="18"/>
      <c r="J3" s="125"/>
      <c r="K3" s="220" t="s">
        <v>442</v>
      </c>
      <c r="L3" s="220"/>
      <c r="M3" s="220"/>
      <c r="N3" s="220"/>
      <c r="O3" s="220"/>
      <c r="P3" s="220"/>
      <c r="Q3" s="220"/>
      <c r="R3" s="220"/>
      <c r="S3" s="220"/>
      <c r="T3" s="220"/>
      <c r="U3" s="220"/>
      <c r="V3" s="220"/>
      <c r="W3" s="220"/>
      <c r="X3" s="220"/>
      <c r="Y3" s="223"/>
      <c r="Z3" s="47"/>
      <c r="AA3" s="47"/>
      <c r="AB3" s="134"/>
      <c r="AC3" s="340" t="s">
        <v>10</v>
      </c>
      <c r="AD3" s="342" t="s">
        <v>1003</v>
      </c>
      <c r="AE3" s="133"/>
      <c r="AF3" s="133"/>
      <c r="AG3" s="133"/>
      <c r="AH3" s="133"/>
    </row>
    <row r="4" spans="1:34" s="1" customFormat="1" ht="19.5" customHeight="1" thickBot="1" x14ac:dyDescent="0.25">
      <c r="A4" s="95"/>
      <c r="B4" s="96"/>
      <c r="C4" s="96"/>
      <c r="D4" s="96"/>
      <c r="E4" s="96"/>
      <c r="F4" s="96"/>
      <c r="G4" s="96"/>
      <c r="H4" s="96"/>
      <c r="I4" s="96"/>
      <c r="J4" s="126"/>
      <c r="K4" s="221"/>
      <c r="L4" s="221"/>
      <c r="M4" s="221"/>
      <c r="N4" s="221"/>
      <c r="O4" s="221"/>
      <c r="P4" s="221"/>
      <c r="Q4" s="221"/>
      <c r="R4" s="221"/>
      <c r="S4" s="221"/>
      <c r="T4" s="221"/>
      <c r="U4" s="221"/>
      <c r="V4" s="221"/>
      <c r="W4" s="221"/>
      <c r="X4" s="221"/>
      <c r="Y4" s="224"/>
      <c r="Z4" s="97"/>
      <c r="AA4" s="97"/>
      <c r="AB4" s="135"/>
      <c r="AC4" s="343" t="s">
        <v>68</v>
      </c>
      <c r="AD4" s="344" t="s">
        <v>95</v>
      </c>
      <c r="AE4" s="133"/>
      <c r="AF4" s="133"/>
      <c r="AG4" s="133"/>
      <c r="AH4" s="133"/>
    </row>
    <row r="5" spans="1:34" s="1" customFormat="1" ht="19.5" customHeight="1" thickBot="1" x14ac:dyDescent="0.25">
      <c r="A5" s="17"/>
      <c r="B5" s="18"/>
      <c r="C5" s="18"/>
      <c r="D5" s="18"/>
      <c r="E5" s="18"/>
      <c r="F5" s="18"/>
      <c r="G5" s="18"/>
      <c r="H5" s="18"/>
      <c r="I5" s="18"/>
      <c r="J5" s="125"/>
      <c r="K5" s="164"/>
      <c r="L5" s="164"/>
      <c r="M5" s="164"/>
      <c r="N5" s="164"/>
      <c r="O5" s="164"/>
      <c r="P5" s="164"/>
      <c r="Q5" s="164"/>
      <c r="R5" s="164"/>
      <c r="S5" s="164"/>
      <c r="T5" s="164"/>
      <c r="U5" s="164"/>
      <c r="V5" s="164"/>
      <c r="W5" s="164"/>
      <c r="X5" s="164"/>
      <c r="Y5" s="159"/>
      <c r="Z5" s="47"/>
      <c r="AA5" s="47"/>
      <c r="AB5" s="134"/>
      <c r="AC5" s="98"/>
      <c r="AD5" s="99"/>
      <c r="AE5" s="133"/>
      <c r="AF5" s="133"/>
      <c r="AG5" s="133"/>
      <c r="AH5" s="133"/>
    </row>
    <row r="6" spans="1:34" s="1" customFormat="1" ht="34.5" customHeight="1" x14ac:dyDescent="0.2">
      <c r="A6" s="206" t="s">
        <v>58</v>
      </c>
      <c r="B6" s="210" t="s">
        <v>81</v>
      </c>
      <c r="C6" s="210"/>
      <c r="D6" s="210"/>
      <c r="E6" s="210"/>
      <c r="F6" s="210"/>
      <c r="G6" s="210"/>
      <c r="H6" s="210"/>
      <c r="I6" s="210"/>
      <c r="J6" s="210"/>
      <c r="K6" s="210"/>
      <c r="L6" s="210"/>
      <c r="M6" s="210" t="s">
        <v>82</v>
      </c>
      <c r="N6" s="210"/>
      <c r="O6" s="210"/>
      <c r="P6" s="210"/>
      <c r="Q6" s="210"/>
      <c r="R6" s="210" t="s">
        <v>75</v>
      </c>
      <c r="S6" s="210"/>
      <c r="T6" s="210"/>
      <c r="U6" s="210"/>
      <c r="V6" s="210"/>
      <c r="W6" s="210"/>
      <c r="X6" s="210"/>
      <c r="Y6" s="210" t="s">
        <v>76</v>
      </c>
      <c r="Z6" s="215" t="s">
        <v>83</v>
      </c>
      <c r="AA6" s="215"/>
      <c r="AB6" s="215"/>
      <c r="AC6" s="215"/>
      <c r="AD6" s="216"/>
      <c r="AE6" s="133"/>
      <c r="AF6" s="133"/>
      <c r="AG6" s="133"/>
      <c r="AH6" s="133"/>
    </row>
    <row r="7" spans="1:34" s="178" customFormat="1" ht="58.5" customHeight="1" thickBot="1" x14ac:dyDescent="0.25">
      <c r="A7" s="207"/>
      <c r="B7" s="166" t="s">
        <v>439</v>
      </c>
      <c r="C7" s="166" t="s">
        <v>415</v>
      </c>
      <c r="D7" s="166" t="s">
        <v>440</v>
      </c>
      <c r="E7" s="166" t="s">
        <v>441</v>
      </c>
      <c r="F7" s="166" t="s">
        <v>422</v>
      </c>
      <c r="G7" s="166" t="s">
        <v>419</v>
      </c>
      <c r="H7" s="166" t="s">
        <v>35</v>
      </c>
      <c r="I7" s="166" t="s">
        <v>74</v>
      </c>
      <c r="J7" s="166" t="s">
        <v>4</v>
      </c>
      <c r="K7" s="166" t="s">
        <v>0</v>
      </c>
      <c r="L7" s="166" t="s">
        <v>36</v>
      </c>
      <c r="M7" s="166" t="s">
        <v>5</v>
      </c>
      <c r="N7" s="166"/>
      <c r="O7" s="166" t="s">
        <v>6</v>
      </c>
      <c r="P7" s="166"/>
      <c r="Q7" s="166" t="s">
        <v>57</v>
      </c>
      <c r="R7" s="218" t="s">
        <v>7</v>
      </c>
      <c r="S7" s="218"/>
      <c r="T7" s="218"/>
      <c r="U7" s="167" t="s">
        <v>92</v>
      </c>
      <c r="V7" s="167" t="s">
        <v>13</v>
      </c>
      <c r="W7" s="167" t="s">
        <v>14</v>
      </c>
      <c r="X7" s="129" t="s">
        <v>72</v>
      </c>
      <c r="Y7" s="214"/>
      <c r="Z7" s="129" t="s">
        <v>71</v>
      </c>
      <c r="AA7" s="129" t="s">
        <v>73</v>
      </c>
      <c r="AB7" s="131" t="s">
        <v>424</v>
      </c>
      <c r="AC7" s="129" t="s">
        <v>431</v>
      </c>
      <c r="AD7" s="130" t="s">
        <v>37</v>
      </c>
      <c r="AE7" s="136"/>
      <c r="AF7" s="136"/>
      <c r="AG7" s="136"/>
      <c r="AH7" s="136"/>
    </row>
    <row r="8" spans="1:34" s="178" customFormat="1" ht="65.099999999999994" customHeight="1" x14ac:dyDescent="0.2">
      <c r="A8" s="208">
        <v>1</v>
      </c>
      <c r="B8" s="205" t="s">
        <v>196</v>
      </c>
      <c r="C8" s="205" t="s">
        <v>213</v>
      </c>
      <c r="D8" s="204" t="str">
        <f>IF(C8=$I$1048507,$J$1048507,IF(C8=$I$1048508,$J$1048508,IF(C8=$I$1048509,$J$1048509,IF(C8=$I$1048510,$J$1048510,IF(C8=$I$1048511,$J$1048511,IF(C8=$I$1048512,$J$1048512,IF(C8=$I$1048513,$J$1048513,IF(C8=$I$1048514,$J$1048514,IF(C8=$I$1048515,$J$1048515,IF(C8=$I$1048516,$J$1048516,IF(C8=$I$1048519,$J$1048519,IF(C8=$I$1048520,$J$1048520,IF(C8=$I$1048521,J$1048521,IF(C8=$I$1048522,$J$1048522,IF(C8=$I$1048523,$J$1048523,IF(C8=$I$1048524,$J$1048524,IF(C8=$I$1048525,$J$1048525," ")))))))))))))))))</f>
        <v>Administrar y ejecutar los recursos de la institución generando en los procesos mayor eficiencia y eficacia para dar una respuesta oportuna a los servicios demandados en el cumplimiento de las funciones misionales.</v>
      </c>
      <c r="E8" s="205" t="s">
        <v>246</v>
      </c>
      <c r="F8" s="162" t="s">
        <v>420</v>
      </c>
      <c r="G8" s="162" t="s">
        <v>38</v>
      </c>
      <c r="H8" s="120" t="s">
        <v>445</v>
      </c>
      <c r="I8" s="204" t="s">
        <v>184</v>
      </c>
      <c r="J8" s="209" t="s">
        <v>446</v>
      </c>
      <c r="K8" s="204" t="s">
        <v>447</v>
      </c>
      <c r="L8" s="204" t="s">
        <v>448</v>
      </c>
      <c r="M8" s="217" t="s">
        <v>160</v>
      </c>
      <c r="N8" s="217">
        <f>IF(M8="ALTA", 5, IF(M8="MEDIO ALTA", 4, IF(M8="MEDIA", 3, IF(M8="MEDIO BAJA",2,1))))</f>
        <v>1</v>
      </c>
      <c r="O8" s="217" t="s">
        <v>180</v>
      </c>
      <c r="P8" s="217">
        <f>IF(O8="ALTO", 5, IF(O8="MEDIO ALTO", 4, IF(O8="MEDIO", 3, IF(O8="MEDIO BAJO",2,1))))</f>
        <v>5</v>
      </c>
      <c r="Q8" s="217">
        <f>P8*N8</f>
        <v>5</v>
      </c>
      <c r="R8" s="120" t="s">
        <v>193</v>
      </c>
      <c r="S8" s="128">
        <f t="shared" ref="S8:S19" si="0">IF(R8="Documentados Aplicados y Efectivos",1,IF(R8="No existen",5,IF(R8="No aplicados",4,IF(R8="Aplicados - No Efectivos",3,IF(R8="Aplicados efectivos y No Documentados",2,0)))))</f>
        <v>2</v>
      </c>
      <c r="T8" s="219">
        <f t="shared" ref="T8" si="1">ROUND(AVERAGEIF(S8:S10,"&gt;0"),0)</f>
        <v>2</v>
      </c>
      <c r="U8" s="160" t="s">
        <v>449</v>
      </c>
      <c r="V8" s="160" t="s">
        <v>450</v>
      </c>
      <c r="W8" s="160" t="s">
        <v>451</v>
      </c>
      <c r="X8" s="203">
        <f>ROUND((Q8*T8),0)</f>
        <v>10</v>
      </c>
      <c r="Y8" s="211" t="str">
        <f>IF(X8&gt;=19,"GRAVE", IF(X8&lt;=3, "LEVE", "MODERADO"))</f>
        <v>MODERADO</v>
      </c>
      <c r="Z8" s="160" t="s">
        <v>107</v>
      </c>
      <c r="AA8" s="160" t="s">
        <v>454</v>
      </c>
      <c r="AB8" s="137">
        <v>43434</v>
      </c>
      <c r="AC8" s="160" t="s">
        <v>455</v>
      </c>
      <c r="AD8" s="212" t="s">
        <v>456</v>
      </c>
      <c r="AE8" s="136"/>
      <c r="AF8" s="136"/>
      <c r="AG8" s="136"/>
      <c r="AH8" s="136"/>
    </row>
    <row r="9" spans="1:34" s="178" customFormat="1" ht="65.099999999999994" customHeight="1" x14ac:dyDescent="0.2">
      <c r="A9" s="191"/>
      <c r="B9" s="193"/>
      <c r="C9" s="193"/>
      <c r="D9" s="195"/>
      <c r="E9" s="193"/>
      <c r="F9" s="163"/>
      <c r="G9" s="163"/>
      <c r="H9" s="119"/>
      <c r="I9" s="195"/>
      <c r="J9" s="197"/>
      <c r="K9" s="195"/>
      <c r="L9" s="195"/>
      <c r="M9" s="181"/>
      <c r="N9" s="181"/>
      <c r="O9" s="181"/>
      <c r="P9" s="181"/>
      <c r="Q9" s="181"/>
      <c r="R9" s="119" t="s">
        <v>193</v>
      </c>
      <c r="S9" s="123">
        <f t="shared" si="0"/>
        <v>2</v>
      </c>
      <c r="T9" s="183"/>
      <c r="U9" s="161" t="s">
        <v>452</v>
      </c>
      <c r="V9" s="161" t="s">
        <v>453</v>
      </c>
      <c r="W9" s="161" t="s">
        <v>451</v>
      </c>
      <c r="X9" s="185"/>
      <c r="Y9" s="187"/>
      <c r="Z9" s="161"/>
      <c r="AA9" s="161"/>
      <c r="AB9" s="138"/>
      <c r="AC9" s="161"/>
      <c r="AD9" s="213"/>
      <c r="AE9" s="136"/>
      <c r="AF9" s="136"/>
      <c r="AG9" s="136"/>
      <c r="AH9" s="136"/>
    </row>
    <row r="10" spans="1:34" s="178" customFormat="1" ht="65.099999999999994" customHeight="1" x14ac:dyDescent="0.2">
      <c r="A10" s="191"/>
      <c r="B10" s="193"/>
      <c r="C10" s="193"/>
      <c r="D10" s="195"/>
      <c r="E10" s="193"/>
      <c r="F10" s="163"/>
      <c r="G10" s="163"/>
      <c r="H10" s="119"/>
      <c r="I10" s="195"/>
      <c r="J10" s="197"/>
      <c r="K10" s="195"/>
      <c r="L10" s="195"/>
      <c r="M10" s="181"/>
      <c r="N10" s="181"/>
      <c r="O10" s="181"/>
      <c r="P10" s="181"/>
      <c r="Q10" s="181"/>
      <c r="R10" s="119"/>
      <c r="S10" s="123">
        <f t="shared" si="0"/>
        <v>0</v>
      </c>
      <c r="T10" s="183"/>
      <c r="U10" s="161"/>
      <c r="V10" s="161"/>
      <c r="W10" s="161"/>
      <c r="X10" s="185"/>
      <c r="Y10" s="187"/>
      <c r="Z10" s="161"/>
      <c r="AA10" s="161"/>
      <c r="AB10" s="138"/>
      <c r="AC10" s="161"/>
      <c r="AD10" s="213"/>
      <c r="AE10" s="136"/>
      <c r="AF10" s="136"/>
      <c r="AG10" s="136"/>
      <c r="AH10" s="136"/>
    </row>
    <row r="11" spans="1:34" s="178" customFormat="1" ht="64.5" customHeight="1" x14ac:dyDescent="0.2">
      <c r="A11" s="191">
        <v>2</v>
      </c>
      <c r="B11" s="193" t="s">
        <v>196</v>
      </c>
      <c r="C11" s="193" t="s">
        <v>213</v>
      </c>
      <c r="D11" s="195" t="str">
        <f t="shared" ref="D11" si="2">IF(C11=$I$1048507,$J$1048507,IF(C11=$I$1048508,$J$1048508,IF(C11=$I$1048509,$J$1048509,IF(C11=$I$1048510,$J$1048510,IF(C11=$I$1048511,$J$1048511,IF(C11=$I$1048512,$J$1048512,IF(C11=$I$1048513,$J$1048513,IF(C11=$I$1048514,$J$1048514,IF(C11=$I$1048515,$J$1048515,IF(C11=$I$1048516,$J$1048516,IF(C11=$I$1048519,$J$1048519,IF(C11=$I$1048520,$J$1048520,IF(C11=$I$1048521,J$1048521,IF(C11=$I$1048522,$J$1048522,IF(C11=$I$1048523,$J$1048523,IF(C11=$I$1048524,$J$1048524,IF(C11=$I$1048525,$J$1048525," ")))))))))))))))))</f>
        <v>Administrar y ejecutar los recursos de la institución generando en los procesos mayor eficiencia y eficacia para dar una respuesta oportuna a los servicios demandados en el cumplimiento de las funciones misionales.</v>
      </c>
      <c r="E11" s="193" t="s">
        <v>206</v>
      </c>
      <c r="F11" s="163" t="s">
        <v>420</v>
      </c>
      <c r="G11" s="163" t="s">
        <v>41</v>
      </c>
      <c r="H11" s="119" t="s">
        <v>457</v>
      </c>
      <c r="I11" s="195" t="s">
        <v>135</v>
      </c>
      <c r="J11" s="197" t="s">
        <v>459</v>
      </c>
      <c r="K11" s="195" t="s">
        <v>460</v>
      </c>
      <c r="L11" s="195" t="s">
        <v>461</v>
      </c>
      <c r="M11" s="181" t="s">
        <v>160</v>
      </c>
      <c r="N11" s="181">
        <f t="shared" ref="N11" si="3">IF(M11="ALTA", 5, IF(M11="MEDIO ALTA", 4, IF(M11="MEDIA", 3, IF(M11="MEDIO BAJA",2,1))))</f>
        <v>1</v>
      </c>
      <c r="O11" s="181" t="s">
        <v>180</v>
      </c>
      <c r="P11" s="181">
        <f t="shared" ref="P11" si="4">IF(O11="ALTO", 5, IF(O11="MEDIO ALTO", 4, IF(O11="MEDIO", 3, IF(O11="MEDIO BAJO",2,1))))</f>
        <v>5</v>
      </c>
      <c r="Q11" s="181">
        <f t="shared" ref="Q11" si="5">P11*N11</f>
        <v>5</v>
      </c>
      <c r="R11" s="119" t="s">
        <v>193</v>
      </c>
      <c r="S11" s="123">
        <f t="shared" si="0"/>
        <v>2</v>
      </c>
      <c r="T11" s="183">
        <f t="shared" ref="T11" si="6">ROUND(AVERAGEIF(S11:S13,"&gt;0"),0)</f>
        <v>3</v>
      </c>
      <c r="U11" s="161" t="s">
        <v>462</v>
      </c>
      <c r="V11" s="161" t="s">
        <v>463</v>
      </c>
      <c r="W11" s="161" t="s">
        <v>464</v>
      </c>
      <c r="X11" s="185">
        <f t="shared" ref="X11" si="7">ROUND((Q11*T11),0)</f>
        <v>15</v>
      </c>
      <c r="Y11" s="187" t="str">
        <f t="shared" ref="Y11" si="8">IF(X11&gt;=19,"GRAVE", IF(X11&lt;=3, "LEVE", "MODERADO"))</f>
        <v>MODERADO</v>
      </c>
      <c r="Z11" s="161" t="s">
        <v>109</v>
      </c>
      <c r="AA11" s="161" t="s">
        <v>467</v>
      </c>
      <c r="AB11" s="139">
        <v>43434</v>
      </c>
      <c r="AC11" s="161" t="s">
        <v>468</v>
      </c>
      <c r="AD11" s="189" t="s">
        <v>469</v>
      </c>
      <c r="AE11" s="136"/>
      <c r="AF11" s="136"/>
      <c r="AG11" s="136"/>
      <c r="AH11" s="136"/>
    </row>
    <row r="12" spans="1:34" s="178" customFormat="1" ht="64.5" customHeight="1" x14ac:dyDescent="0.2">
      <c r="A12" s="191"/>
      <c r="B12" s="193"/>
      <c r="C12" s="193"/>
      <c r="D12" s="195"/>
      <c r="E12" s="193"/>
      <c r="F12" s="163" t="s">
        <v>421</v>
      </c>
      <c r="G12" s="163" t="s">
        <v>46</v>
      </c>
      <c r="H12" s="119" t="s">
        <v>458</v>
      </c>
      <c r="I12" s="195"/>
      <c r="J12" s="197"/>
      <c r="K12" s="195"/>
      <c r="L12" s="195"/>
      <c r="M12" s="181"/>
      <c r="N12" s="181"/>
      <c r="O12" s="181"/>
      <c r="P12" s="181"/>
      <c r="Q12" s="181"/>
      <c r="R12" s="119" t="s">
        <v>465</v>
      </c>
      <c r="S12" s="123">
        <f t="shared" si="0"/>
        <v>3</v>
      </c>
      <c r="T12" s="183"/>
      <c r="U12" s="161" t="s">
        <v>466</v>
      </c>
      <c r="V12" s="161" t="s">
        <v>450</v>
      </c>
      <c r="W12" s="161" t="s">
        <v>464</v>
      </c>
      <c r="X12" s="185"/>
      <c r="Y12" s="187"/>
      <c r="Z12" s="161" t="s">
        <v>107</v>
      </c>
      <c r="AA12" s="161" t="s">
        <v>470</v>
      </c>
      <c r="AB12" s="139">
        <v>43434</v>
      </c>
      <c r="AC12" s="161" t="s">
        <v>471</v>
      </c>
      <c r="AD12" s="189"/>
      <c r="AE12" s="136"/>
      <c r="AF12" s="136"/>
      <c r="AG12" s="136"/>
      <c r="AH12" s="136"/>
    </row>
    <row r="13" spans="1:34" s="178" customFormat="1" ht="64.5" customHeight="1" x14ac:dyDescent="0.2">
      <c r="A13" s="191"/>
      <c r="B13" s="193"/>
      <c r="C13" s="193"/>
      <c r="D13" s="195"/>
      <c r="E13" s="193"/>
      <c r="F13" s="163"/>
      <c r="G13" s="163"/>
      <c r="H13" s="119"/>
      <c r="I13" s="195"/>
      <c r="J13" s="197"/>
      <c r="K13" s="195"/>
      <c r="L13" s="195"/>
      <c r="M13" s="181"/>
      <c r="N13" s="181"/>
      <c r="O13" s="181"/>
      <c r="P13" s="181"/>
      <c r="Q13" s="181"/>
      <c r="R13" s="119"/>
      <c r="S13" s="123">
        <f t="shared" si="0"/>
        <v>0</v>
      </c>
      <c r="T13" s="183"/>
      <c r="U13" s="161"/>
      <c r="V13" s="161"/>
      <c r="W13" s="161"/>
      <c r="X13" s="185"/>
      <c r="Y13" s="187"/>
      <c r="Z13" s="161"/>
      <c r="AA13" s="161"/>
      <c r="AB13" s="138"/>
      <c r="AC13" s="161"/>
      <c r="AD13" s="189"/>
      <c r="AE13" s="136"/>
      <c r="AF13" s="136"/>
      <c r="AG13" s="136"/>
      <c r="AH13" s="136"/>
    </row>
    <row r="14" spans="1:34" s="178" customFormat="1" ht="69.75" customHeight="1" x14ac:dyDescent="0.2">
      <c r="A14" s="191">
        <v>3</v>
      </c>
      <c r="B14" s="193" t="s">
        <v>196</v>
      </c>
      <c r="C14" s="193" t="s">
        <v>213</v>
      </c>
      <c r="D14" s="195" t="str">
        <f t="shared" ref="D14" si="9">IF(C14=$I$1048507,$J$1048507,IF(C14=$I$1048508,$J$1048508,IF(C14=$I$1048509,$J$1048509,IF(C14=$I$1048510,$J$1048510,IF(C14=$I$1048511,$J$1048511,IF(C14=$I$1048512,$J$1048512,IF(C14=$I$1048513,$J$1048513,IF(C14=$I$1048514,$J$1048514,IF(C14=$I$1048515,$J$1048515,IF(C14=$I$1048516,$J$1048516,IF(C14=$I$1048519,$J$1048519,IF(C14=$I$1048520,$J$1048520,IF(C14=$I$1048521,J$1048521,IF(C14=$I$1048522,$J$1048522,IF(C14=$I$1048523,$J$1048523,IF(C14=$I$1048524,$J$1048524,IF(C14=$I$1048525,$J$1048525," ")))))))))))))))))</f>
        <v>Administrar y ejecutar los recursos de la institución generando en los procesos mayor eficiencia y eficacia para dar una respuesta oportuna a los servicios demandados en el cumplimiento de las funciones misionales.</v>
      </c>
      <c r="E14" s="193" t="s">
        <v>206</v>
      </c>
      <c r="F14" s="163" t="s">
        <v>420</v>
      </c>
      <c r="G14" s="163" t="s">
        <v>41</v>
      </c>
      <c r="H14" s="119" t="s">
        <v>472</v>
      </c>
      <c r="I14" s="195" t="s">
        <v>135</v>
      </c>
      <c r="J14" s="197" t="s">
        <v>473</v>
      </c>
      <c r="K14" s="195" t="s">
        <v>474</v>
      </c>
      <c r="L14" s="195" t="s">
        <v>475</v>
      </c>
      <c r="M14" s="181" t="s">
        <v>190</v>
      </c>
      <c r="N14" s="181">
        <f t="shared" ref="N14" si="10">IF(M14="ALTA", 5, IF(M14="MEDIO ALTA", 4, IF(M14="MEDIA", 3, IF(M14="MEDIO BAJA",2,1))))</f>
        <v>5</v>
      </c>
      <c r="O14" s="181" t="s">
        <v>181</v>
      </c>
      <c r="P14" s="181">
        <f t="shared" ref="P14" si="11">IF(O14="ALTO", 5, IF(O14="MEDIO ALTO", 4, IF(O14="MEDIO", 3, IF(O14="MEDIO BAJO",2,1))))</f>
        <v>3</v>
      </c>
      <c r="Q14" s="181">
        <f t="shared" ref="Q14" si="12">P14*N14</f>
        <v>15</v>
      </c>
      <c r="R14" s="119" t="s">
        <v>465</v>
      </c>
      <c r="S14" s="123">
        <f t="shared" si="0"/>
        <v>3</v>
      </c>
      <c r="T14" s="183">
        <f t="shared" ref="T14" si="13">ROUND(AVERAGEIF(S14:S16,"&gt;0"),0)</f>
        <v>4</v>
      </c>
      <c r="U14" s="161" t="s">
        <v>476</v>
      </c>
      <c r="V14" s="161" t="s">
        <v>477</v>
      </c>
      <c r="W14" s="161" t="s">
        <v>464</v>
      </c>
      <c r="X14" s="185">
        <f t="shared" ref="X14" si="14">ROUND((Q14*T14),0)</f>
        <v>60</v>
      </c>
      <c r="Y14" s="187" t="str">
        <f t="shared" ref="Y14" si="15">IF(X14&gt;=19,"GRAVE", IF(X14&lt;=3, "LEVE", "MODERADO"))</f>
        <v>GRAVE</v>
      </c>
      <c r="Z14" s="161" t="s">
        <v>109</v>
      </c>
      <c r="AA14" s="161" t="s">
        <v>482</v>
      </c>
      <c r="AB14" s="139">
        <v>43434</v>
      </c>
      <c r="AC14" s="161" t="s">
        <v>483</v>
      </c>
      <c r="AD14" s="189" t="s">
        <v>484</v>
      </c>
      <c r="AE14" s="136"/>
      <c r="AF14" s="136"/>
      <c r="AG14" s="136"/>
      <c r="AH14" s="136"/>
    </row>
    <row r="15" spans="1:34" s="178" customFormat="1" ht="64.5" customHeight="1" x14ac:dyDescent="0.2">
      <c r="A15" s="191"/>
      <c r="B15" s="193"/>
      <c r="C15" s="193"/>
      <c r="D15" s="195"/>
      <c r="E15" s="193"/>
      <c r="F15" s="163"/>
      <c r="G15" s="163"/>
      <c r="H15" s="119"/>
      <c r="I15" s="195"/>
      <c r="J15" s="197"/>
      <c r="K15" s="195"/>
      <c r="L15" s="195"/>
      <c r="M15" s="181"/>
      <c r="N15" s="181"/>
      <c r="O15" s="181"/>
      <c r="P15" s="181"/>
      <c r="Q15" s="181"/>
      <c r="R15" s="119" t="s">
        <v>478</v>
      </c>
      <c r="S15" s="123">
        <f t="shared" si="0"/>
        <v>5</v>
      </c>
      <c r="T15" s="183"/>
      <c r="U15" s="161" t="s">
        <v>479</v>
      </c>
      <c r="V15" s="161" t="s">
        <v>477</v>
      </c>
      <c r="W15" s="161" t="s">
        <v>464</v>
      </c>
      <c r="X15" s="185"/>
      <c r="Y15" s="187"/>
      <c r="Z15" s="161"/>
      <c r="AA15" s="161"/>
      <c r="AB15" s="138"/>
      <c r="AC15" s="161"/>
      <c r="AD15" s="189"/>
      <c r="AE15" s="136"/>
      <c r="AF15" s="136"/>
      <c r="AG15" s="136"/>
      <c r="AH15" s="136"/>
    </row>
    <row r="16" spans="1:34" s="178" customFormat="1" ht="64.5" customHeight="1" x14ac:dyDescent="0.2">
      <c r="A16" s="191"/>
      <c r="B16" s="193"/>
      <c r="C16" s="193"/>
      <c r="D16" s="195"/>
      <c r="E16" s="193"/>
      <c r="F16" s="163"/>
      <c r="G16" s="163"/>
      <c r="H16" s="119"/>
      <c r="I16" s="195"/>
      <c r="J16" s="197"/>
      <c r="K16" s="195"/>
      <c r="L16" s="195"/>
      <c r="M16" s="181"/>
      <c r="N16" s="181"/>
      <c r="O16" s="181"/>
      <c r="P16" s="181"/>
      <c r="Q16" s="181"/>
      <c r="R16" s="119" t="s">
        <v>478</v>
      </c>
      <c r="S16" s="123">
        <f t="shared" si="0"/>
        <v>5</v>
      </c>
      <c r="T16" s="183"/>
      <c r="U16" s="161" t="s">
        <v>480</v>
      </c>
      <c r="V16" s="161" t="s">
        <v>481</v>
      </c>
      <c r="W16" s="161" t="s">
        <v>464</v>
      </c>
      <c r="X16" s="185"/>
      <c r="Y16" s="187"/>
      <c r="Z16" s="161"/>
      <c r="AA16" s="161"/>
      <c r="AB16" s="138"/>
      <c r="AC16" s="161"/>
      <c r="AD16" s="189"/>
      <c r="AE16" s="136"/>
      <c r="AF16" s="136"/>
      <c r="AG16" s="136"/>
      <c r="AH16" s="136"/>
    </row>
    <row r="17" spans="1:34" s="178" customFormat="1" ht="64.5" customHeight="1" x14ac:dyDescent="0.2">
      <c r="A17" s="191">
        <v>4</v>
      </c>
      <c r="B17" s="193" t="s">
        <v>196</v>
      </c>
      <c r="C17" s="193" t="s">
        <v>213</v>
      </c>
      <c r="D17" s="195" t="str">
        <f t="shared" ref="D17" si="16">IF(C17=$I$1048507,$J$1048507,IF(C17=$I$1048508,$J$1048508,IF(C17=$I$1048509,$J$1048509,IF(C17=$I$1048510,$J$1048510,IF(C17=$I$1048511,$J$1048511,IF(C17=$I$1048512,$J$1048512,IF(C17=$I$1048513,$J$1048513,IF(C17=$I$1048514,$J$1048514,IF(C17=$I$1048515,$J$1048515,IF(C17=$I$1048516,$J$1048516,IF(C17=$I$1048519,$J$1048519,IF(C17=$I$1048520,$J$1048520,IF(C17=$I$1048521,J$1048521,IF(C17=$I$1048522,$J$1048522,IF(C17=$I$1048523,$J$1048523,IF(C17=$I$1048524,$J$1048524,IF(C17=$I$1048525,$J$1048525," ")))))))))))))))))</f>
        <v>Administrar y ejecutar los recursos de la institución generando en los procesos mayor eficiencia y eficacia para dar una respuesta oportuna a los servicios demandados en el cumplimiento de las funciones misionales.</v>
      </c>
      <c r="E17" s="193" t="s">
        <v>206</v>
      </c>
      <c r="F17" s="163" t="s">
        <v>420</v>
      </c>
      <c r="G17" s="163" t="s">
        <v>41</v>
      </c>
      <c r="H17" s="119" t="s">
        <v>486</v>
      </c>
      <c r="I17" s="195" t="s">
        <v>184</v>
      </c>
      <c r="J17" s="197" t="s">
        <v>485</v>
      </c>
      <c r="K17" s="195" t="s">
        <v>487</v>
      </c>
      <c r="L17" s="195" t="s">
        <v>488</v>
      </c>
      <c r="M17" s="181" t="s">
        <v>160</v>
      </c>
      <c r="N17" s="181">
        <f t="shared" ref="N17" si="17">IF(M17="ALTA", 5, IF(M17="MEDIO ALTA", 4, IF(M17="MEDIA", 3, IF(M17="MEDIO BAJA",2,1))))</f>
        <v>1</v>
      </c>
      <c r="O17" s="181" t="s">
        <v>180</v>
      </c>
      <c r="P17" s="181">
        <f t="shared" ref="P17" si="18">IF(O17="ALTO", 5, IF(O17="MEDIO ALTO", 4, IF(O17="MEDIO", 3, IF(O17="MEDIO BAJO",2,1))))</f>
        <v>5</v>
      </c>
      <c r="Q17" s="181">
        <f t="shared" ref="Q17" si="19">P17*N17</f>
        <v>5</v>
      </c>
      <c r="R17" s="119" t="s">
        <v>194</v>
      </c>
      <c r="S17" s="123">
        <f t="shared" si="0"/>
        <v>1</v>
      </c>
      <c r="T17" s="183">
        <f t="shared" ref="T17" si="20">ROUND(AVERAGEIF(S17:S19,"&gt;0"),0)</f>
        <v>1</v>
      </c>
      <c r="U17" s="161" t="s">
        <v>489</v>
      </c>
      <c r="V17" s="161" t="s">
        <v>450</v>
      </c>
      <c r="W17" s="161" t="s">
        <v>464</v>
      </c>
      <c r="X17" s="185">
        <f t="shared" ref="X17" si="21">ROUND((Q17*T17),0)</f>
        <v>5</v>
      </c>
      <c r="Y17" s="187" t="str">
        <f t="shared" ref="Y17" si="22">IF(X17&gt;=19,"GRAVE", IF(X17&lt;=3, "LEVE", "MODERADO"))</f>
        <v>MODERADO</v>
      </c>
      <c r="Z17" s="161" t="s">
        <v>107</v>
      </c>
      <c r="AA17" s="161" t="s">
        <v>492</v>
      </c>
      <c r="AB17" s="140">
        <v>43434</v>
      </c>
      <c r="AC17" s="161" t="s">
        <v>493</v>
      </c>
      <c r="AD17" s="189" t="s">
        <v>495</v>
      </c>
      <c r="AE17" s="136"/>
      <c r="AF17" s="136"/>
      <c r="AG17" s="136"/>
      <c r="AH17" s="136"/>
    </row>
    <row r="18" spans="1:34" s="178" customFormat="1" ht="64.5" customHeight="1" x14ac:dyDescent="0.2">
      <c r="A18" s="191"/>
      <c r="B18" s="193"/>
      <c r="C18" s="193"/>
      <c r="D18" s="195"/>
      <c r="E18" s="193"/>
      <c r="F18" s="163"/>
      <c r="G18" s="163"/>
      <c r="H18" s="119"/>
      <c r="I18" s="195"/>
      <c r="J18" s="197"/>
      <c r="K18" s="195"/>
      <c r="L18" s="195"/>
      <c r="M18" s="181"/>
      <c r="N18" s="181"/>
      <c r="O18" s="181"/>
      <c r="P18" s="181"/>
      <c r="Q18" s="181"/>
      <c r="R18" s="119" t="s">
        <v>194</v>
      </c>
      <c r="S18" s="123">
        <f t="shared" si="0"/>
        <v>1</v>
      </c>
      <c r="T18" s="183"/>
      <c r="U18" s="161" t="s">
        <v>490</v>
      </c>
      <c r="V18" s="161" t="s">
        <v>450</v>
      </c>
      <c r="W18" s="161" t="s">
        <v>464</v>
      </c>
      <c r="X18" s="185"/>
      <c r="Y18" s="187"/>
      <c r="Z18" s="161" t="s">
        <v>107</v>
      </c>
      <c r="AA18" s="161" t="s">
        <v>494</v>
      </c>
      <c r="AB18" s="140">
        <v>43434</v>
      </c>
      <c r="AC18" s="138" t="s">
        <v>493</v>
      </c>
      <c r="AD18" s="189"/>
      <c r="AE18" s="136"/>
      <c r="AF18" s="136"/>
      <c r="AG18" s="136"/>
      <c r="AH18" s="136"/>
    </row>
    <row r="19" spans="1:34" s="178" customFormat="1" ht="64.5" customHeight="1" x14ac:dyDescent="0.2">
      <c r="A19" s="191"/>
      <c r="B19" s="193"/>
      <c r="C19" s="193"/>
      <c r="D19" s="195"/>
      <c r="E19" s="193"/>
      <c r="F19" s="163"/>
      <c r="G19" s="163"/>
      <c r="H19" s="119"/>
      <c r="I19" s="195"/>
      <c r="J19" s="197"/>
      <c r="K19" s="195"/>
      <c r="L19" s="195"/>
      <c r="M19" s="181"/>
      <c r="N19" s="181"/>
      <c r="O19" s="181"/>
      <c r="P19" s="181"/>
      <c r="Q19" s="181"/>
      <c r="R19" s="119" t="s">
        <v>194</v>
      </c>
      <c r="S19" s="123">
        <f t="shared" si="0"/>
        <v>1</v>
      </c>
      <c r="T19" s="183"/>
      <c r="U19" s="161" t="s">
        <v>491</v>
      </c>
      <c r="V19" s="161" t="s">
        <v>453</v>
      </c>
      <c r="W19" s="161" t="s">
        <v>464</v>
      </c>
      <c r="X19" s="185"/>
      <c r="Y19" s="187"/>
      <c r="Z19" s="161"/>
      <c r="AA19" s="161"/>
      <c r="AB19" s="138"/>
      <c r="AC19" s="161"/>
      <c r="AD19" s="189"/>
      <c r="AE19" s="136"/>
      <c r="AF19" s="136"/>
      <c r="AG19" s="136"/>
      <c r="AH19" s="136"/>
    </row>
    <row r="20" spans="1:34" s="178" customFormat="1" ht="64.5" customHeight="1" x14ac:dyDescent="0.2">
      <c r="A20" s="191">
        <v>5</v>
      </c>
      <c r="B20" s="193" t="s">
        <v>196</v>
      </c>
      <c r="C20" s="193" t="s">
        <v>198</v>
      </c>
      <c r="D20" s="195" t="str">
        <f t="shared" ref="D20" si="23">IF(C20=$I$1048507,$J$1048507,IF(C20=$I$1048508,$J$1048508,IF(C20=$I$1048509,$J$1048509,IF(C20=$I$1048510,$J$1048510,IF(C20=$I$1048511,$J$1048511,IF(C20=$I$1048512,$J$1048512,IF(C20=$I$1048513,$J$1048513,IF(C20=$I$1048514,$J$1048514,IF(C20=$I$1048515,$J$1048515,IF(C20=$I$1048516,$J$1048516,IF(C20=$I$1048519,$J$1048519,IF(C20=$I$1048520,$J$1048520,IF(C20=$I$1048521,J$1048521,IF(C20=$I$1048522,$J$1048522,IF(C20=$I$1048523,$J$1048523,IF(C20=$I$1048524,$J$1048524,IF(C20=$I$1048525,$J$1048525," ")))))))))))))))))</f>
        <v>Transformar y fortalecer las funciones de investigación, docencia, extensión y proyección social para su articulación en un ambiente multicultural y globalizado, con excelencia académica.</v>
      </c>
      <c r="E20" s="193" t="s">
        <v>245</v>
      </c>
      <c r="F20" s="163" t="s">
        <v>420</v>
      </c>
      <c r="G20" s="163" t="s">
        <v>38</v>
      </c>
      <c r="H20" s="119" t="s">
        <v>496</v>
      </c>
      <c r="I20" s="195" t="s">
        <v>184</v>
      </c>
      <c r="J20" s="197" t="s">
        <v>498</v>
      </c>
      <c r="K20" s="195" t="s">
        <v>499</v>
      </c>
      <c r="L20" s="195" t="s">
        <v>500</v>
      </c>
      <c r="M20" s="181" t="s">
        <v>160</v>
      </c>
      <c r="N20" s="181">
        <f t="shared" ref="N20" si="24">IF(M20="ALTA", 5, IF(M20="MEDIO ALTA", 4, IF(M20="MEDIA", 3, IF(M20="MEDIO BAJA",2,1))))</f>
        <v>1</v>
      </c>
      <c r="O20" s="181" t="s">
        <v>181</v>
      </c>
      <c r="P20" s="181">
        <f t="shared" ref="P20" si="25">IF(O20="ALTO", 5, IF(O20="MEDIO ALTO", 4, IF(O20="MEDIO", 3, IF(O20="MEDIO BAJO",2,1))))</f>
        <v>3</v>
      </c>
      <c r="Q20" s="181">
        <f t="shared" ref="Q20" si="26">P20*N20</f>
        <v>3</v>
      </c>
      <c r="R20" s="119" t="s">
        <v>194</v>
      </c>
      <c r="S20" s="123">
        <f t="shared" ref="S20:S34" si="27">IF(R20="Documentados Aplicados y Efectivos",1,IF(R20="No existen",5,IF(R20="No aplicados",4,IF(R20="Aplicados - No Efectivos",3,IF(R20="Aplicados efectivos y No Documentados",2,0)))))</f>
        <v>1</v>
      </c>
      <c r="T20" s="183">
        <f t="shared" ref="T20" si="28">ROUND(AVERAGEIF(S20:S22,"&gt;0"),0)</f>
        <v>1</v>
      </c>
      <c r="U20" s="161" t="s">
        <v>501</v>
      </c>
      <c r="V20" s="161" t="s">
        <v>453</v>
      </c>
      <c r="W20" s="161" t="s">
        <v>464</v>
      </c>
      <c r="X20" s="185">
        <f t="shared" ref="X20" si="29">ROUND((Q20*T20),0)</f>
        <v>3</v>
      </c>
      <c r="Y20" s="187" t="str">
        <f t="shared" ref="Y20" si="30">IF(X20&gt;=19,"GRAVE", IF(X20&lt;=3, "LEVE", "MODERADO"))</f>
        <v>LEVE</v>
      </c>
      <c r="Z20" s="161" t="s">
        <v>106</v>
      </c>
      <c r="AA20" s="161" t="s">
        <v>502</v>
      </c>
      <c r="AB20" s="140">
        <v>43385</v>
      </c>
      <c r="AC20" s="161" t="s">
        <v>503</v>
      </c>
      <c r="AD20" s="189" t="s">
        <v>504</v>
      </c>
      <c r="AE20" s="136"/>
      <c r="AF20" s="136"/>
      <c r="AG20" s="136"/>
      <c r="AH20" s="136"/>
    </row>
    <row r="21" spans="1:34" s="178" customFormat="1" ht="64.5" customHeight="1" x14ac:dyDescent="0.2">
      <c r="A21" s="191"/>
      <c r="B21" s="193"/>
      <c r="C21" s="193"/>
      <c r="D21" s="195"/>
      <c r="E21" s="193"/>
      <c r="F21" s="163"/>
      <c r="G21" s="163"/>
      <c r="H21" s="119" t="s">
        <v>497</v>
      </c>
      <c r="I21" s="195"/>
      <c r="J21" s="197"/>
      <c r="K21" s="195"/>
      <c r="L21" s="195"/>
      <c r="M21" s="181"/>
      <c r="N21" s="181"/>
      <c r="O21" s="181"/>
      <c r="P21" s="181"/>
      <c r="Q21" s="181"/>
      <c r="R21" s="119"/>
      <c r="S21" s="123">
        <f t="shared" si="27"/>
        <v>0</v>
      </c>
      <c r="T21" s="183"/>
      <c r="U21" s="161"/>
      <c r="V21" s="161"/>
      <c r="W21" s="161"/>
      <c r="X21" s="185"/>
      <c r="Y21" s="187"/>
      <c r="Z21" s="161"/>
      <c r="AA21" s="161"/>
      <c r="AB21" s="138"/>
      <c r="AC21" s="161"/>
      <c r="AD21" s="189"/>
      <c r="AE21" s="136"/>
      <c r="AF21" s="136"/>
      <c r="AG21" s="136"/>
      <c r="AH21" s="136"/>
    </row>
    <row r="22" spans="1:34" s="178" customFormat="1" ht="64.5" customHeight="1" x14ac:dyDescent="0.2">
      <c r="A22" s="191"/>
      <c r="B22" s="193"/>
      <c r="C22" s="193"/>
      <c r="D22" s="195"/>
      <c r="E22" s="193"/>
      <c r="F22" s="163"/>
      <c r="G22" s="163"/>
      <c r="H22" s="119"/>
      <c r="I22" s="195"/>
      <c r="J22" s="197"/>
      <c r="K22" s="195"/>
      <c r="L22" s="195"/>
      <c r="M22" s="181"/>
      <c r="N22" s="181"/>
      <c r="O22" s="181"/>
      <c r="P22" s="181"/>
      <c r="Q22" s="181"/>
      <c r="R22" s="119"/>
      <c r="S22" s="123">
        <f t="shared" si="27"/>
        <v>0</v>
      </c>
      <c r="T22" s="183"/>
      <c r="U22" s="161"/>
      <c r="V22" s="161"/>
      <c r="W22" s="161"/>
      <c r="X22" s="185"/>
      <c r="Y22" s="187"/>
      <c r="Z22" s="161"/>
      <c r="AA22" s="161"/>
      <c r="AB22" s="138"/>
      <c r="AC22" s="161"/>
      <c r="AD22" s="189"/>
      <c r="AE22" s="136"/>
      <c r="AF22" s="136"/>
      <c r="AG22" s="136"/>
      <c r="AH22" s="136"/>
    </row>
    <row r="23" spans="1:34" s="178" customFormat="1" ht="78" customHeight="1" x14ac:dyDescent="0.2">
      <c r="A23" s="191">
        <v>6</v>
      </c>
      <c r="B23" s="193" t="s">
        <v>196</v>
      </c>
      <c r="C23" s="193" t="s">
        <v>213</v>
      </c>
      <c r="D23" s="195" t="str">
        <f t="shared" ref="D23" si="31">IF(C23=$I$1048507,$J$1048507,IF(C23=$I$1048508,$J$1048508,IF(C23=$I$1048509,$J$1048509,IF(C23=$I$1048510,$J$1048510,IF(C23=$I$1048511,$J$1048511,IF(C23=$I$1048512,$J$1048512,IF(C23=$I$1048513,$J$1048513,IF(C23=$I$1048514,$J$1048514,IF(C23=$I$1048515,$J$1048515,IF(C23=$I$1048516,$J$1048516,IF(C23=$I$1048519,$J$1048519,IF(C23=$I$1048520,$J$1048520,IF(C23=$I$1048521,J$1048521,IF(C23=$I$1048522,$J$1048522,IF(C23=$I$1048523,$J$1048523,IF(C23=$I$1048524,$J$1048524,IF(C23=$I$1048525,$J$1048525," ")))))))))))))))))</f>
        <v>Administrar y ejecutar los recursos de la institución generando en los procesos mayor eficiencia y eficacia para dar una respuesta oportuna a los servicios demandados en el cumplimiento de las funciones misionales.</v>
      </c>
      <c r="E23" s="193" t="s">
        <v>247</v>
      </c>
      <c r="F23" s="163" t="s">
        <v>420</v>
      </c>
      <c r="G23" s="163" t="s">
        <v>42</v>
      </c>
      <c r="H23" s="119" t="s">
        <v>505</v>
      </c>
      <c r="I23" s="195" t="s">
        <v>131</v>
      </c>
      <c r="J23" s="197" t="s">
        <v>506</v>
      </c>
      <c r="K23" s="195" t="s">
        <v>507</v>
      </c>
      <c r="L23" s="195" t="s">
        <v>508</v>
      </c>
      <c r="M23" s="181" t="s">
        <v>160</v>
      </c>
      <c r="N23" s="181">
        <f t="shared" ref="N23" si="32">IF(M23="ALTA", 5, IF(M23="MEDIO ALTA", 4, IF(M23="MEDIA", 3, IF(M23="MEDIO BAJA",2,1))))</f>
        <v>1</v>
      </c>
      <c r="O23" s="181" t="s">
        <v>180</v>
      </c>
      <c r="P23" s="181">
        <f t="shared" ref="P23" si="33">IF(O23="ALTO", 5, IF(O23="MEDIO ALTO", 4, IF(O23="MEDIO", 3, IF(O23="MEDIO BAJO",2,1))))</f>
        <v>5</v>
      </c>
      <c r="Q23" s="181">
        <f t="shared" ref="Q23" si="34">P23*N23</f>
        <v>5</v>
      </c>
      <c r="R23" s="119" t="s">
        <v>194</v>
      </c>
      <c r="S23" s="123">
        <f t="shared" ref="S23:S28" si="35">IF(R23="Documentados Aplicados y Efectivos",1,IF(R23="No existen",5,IF(R23="No aplicados",4,IF(R23="Aplicados - No Efectivos",3,IF(R23="Aplicados efectivos y No Documentados",2,0)))))</f>
        <v>1</v>
      </c>
      <c r="T23" s="183">
        <f t="shared" ref="T23" si="36">ROUND(AVERAGEIF(S23:S25,"&gt;0"),0)</f>
        <v>1</v>
      </c>
      <c r="U23" s="161" t="s">
        <v>509</v>
      </c>
      <c r="V23" s="161" t="s">
        <v>450</v>
      </c>
      <c r="W23" s="161" t="s">
        <v>464</v>
      </c>
      <c r="X23" s="185">
        <f t="shared" ref="X23" si="37">ROUND((Q23*T23),0)</f>
        <v>5</v>
      </c>
      <c r="Y23" s="187" t="str">
        <f t="shared" ref="Y23" si="38">IF(X23&gt;=19,"GRAVE", IF(X23&lt;=3, "LEVE", "MODERADO"))</f>
        <v>MODERADO</v>
      </c>
      <c r="Z23" s="161" t="s">
        <v>109</v>
      </c>
      <c r="AA23" s="161" t="s">
        <v>512</v>
      </c>
      <c r="AB23" s="138" t="s">
        <v>513</v>
      </c>
      <c r="AC23" s="161" t="s">
        <v>514</v>
      </c>
      <c r="AD23" s="189" t="s">
        <v>515</v>
      </c>
      <c r="AE23" s="136"/>
      <c r="AF23" s="136"/>
      <c r="AG23" s="136"/>
      <c r="AH23" s="136"/>
    </row>
    <row r="24" spans="1:34" s="178" customFormat="1" ht="64.5" customHeight="1" x14ac:dyDescent="0.2">
      <c r="A24" s="191"/>
      <c r="B24" s="193"/>
      <c r="C24" s="193"/>
      <c r="D24" s="195"/>
      <c r="E24" s="193"/>
      <c r="F24" s="163"/>
      <c r="G24" s="163"/>
      <c r="H24" s="119"/>
      <c r="I24" s="195"/>
      <c r="J24" s="197"/>
      <c r="K24" s="195"/>
      <c r="L24" s="195"/>
      <c r="M24" s="181"/>
      <c r="N24" s="181"/>
      <c r="O24" s="181"/>
      <c r="P24" s="181"/>
      <c r="Q24" s="181"/>
      <c r="R24" s="119" t="s">
        <v>194</v>
      </c>
      <c r="S24" s="123">
        <f t="shared" si="35"/>
        <v>1</v>
      </c>
      <c r="T24" s="183"/>
      <c r="U24" s="161" t="s">
        <v>510</v>
      </c>
      <c r="V24" s="161" t="s">
        <v>477</v>
      </c>
      <c r="W24" s="161" t="s">
        <v>464</v>
      </c>
      <c r="X24" s="185"/>
      <c r="Y24" s="187"/>
      <c r="Z24" s="161" t="s">
        <v>107</v>
      </c>
      <c r="AA24" s="161" t="s">
        <v>516</v>
      </c>
      <c r="AB24" s="138" t="s">
        <v>517</v>
      </c>
      <c r="AC24" s="161" t="s">
        <v>518</v>
      </c>
      <c r="AD24" s="189"/>
      <c r="AE24" s="136"/>
      <c r="AF24" s="136"/>
      <c r="AG24" s="136"/>
      <c r="AH24" s="136"/>
    </row>
    <row r="25" spans="1:34" s="178" customFormat="1" ht="64.5" customHeight="1" x14ac:dyDescent="0.2">
      <c r="A25" s="191"/>
      <c r="B25" s="193"/>
      <c r="C25" s="193"/>
      <c r="D25" s="195"/>
      <c r="E25" s="193"/>
      <c r="F25" s="163"/>
      <c r="G25" s="163"/>
      <c r="H25" s="119"/>
      <c r="I25" s="195"/>
      <c r="J25" s="197"/>
      <c r="K25" s="195"/>
      <c r="L25" s="195"/>
      <c r="M25" s="181"/>
      <c r="N25" s="181"/>
      <c r="O25" s="181"/>
      <c r="P25" s="181"/>
      <c r="Q25" s="181"/>
      <c r="R25" s="119" t="s">
        <v>194</v>
      </c>
      <c r="S25" s="123">
        <f t="shared" si="35"/>
        <v>1</v>
      </c>
      <c r="T25" s="183"/>
      <c r="U25" s="161" t="s">
        <v>511</v>
      </c>
      <c r="V25" s="161" t="s">
        <v>450</v>
      </c>
      <c r="W25" s="161" t="s">
        <v>464</v>
      </c>
      <c r="X25" s="185"/>
      <c r="Y25" s="187"/>
      <c r="Z25" s="161" t="s">
        <v>107</v>
      </c>
      <c r="AA25" s="161" t="s">
        <v>519</v>
      </c>
      <c r="AB25" s="138" t="s">
        <v>520</v>
      </c>
      <c r="AC25" s="161" t="s">
        <v>521</v>
      </c>
      <c r="AD25" s="189"/>
      <c r="AE25" s="136"/>
      <c r="AF25" s="136"/>
      <c r="AG25" s="136"/>
      <c r="AH25" s="136"/>
    </row>
    <row r="26" spans="1:34" s="178" customFormat="1" ht="64.5" customHeight="1" x14ac:dyDescent="0.2">
      <c r="A26" s="191">
        <v>7</v>
      </c>
      <c r="B26" s="193" t="s">
        <v>196</v>
      </c>
      <c r="C26" s="193" t="s">
        <v>217</v>
      </c>
      <c r="D26" s="195" t="str">
        <f t="shared" ref="D26" si="39">IF(C26=$I$1048507,$J$1048507,IF(C26=$I$1048508,$J$1048508,IF(C26=$I$1048509,$J$1048509,IF(C26=$I$1048510,$J$1048510,IF(C26=$I$1048511,$J$1048511,IF(C26=$I$1048512,$J$1048512,IF(C26=$I$1048513,$J$1048513,IF(C26=$I$1048514,$J$1048514,IF(C26=$I$1048515,$J$1048515,IF(C26=$I$1048516,$J$1048516,IF(C26=$I$1048519,$J$1048519,IF(C26=$I$1048520,$J$1048520,IF(C26=$I$1048521,J$1048521,IF(C26=$I$1048522,$J$1048522,IF(C26=$I$1048523,$J$1048523,IF(C26=$I$1048524,$J$1048524,IF(C26=$I$1048525,$J$1048525," ")))))))))))))))))</f>
        <v>Ejercer la evaluación y control sobre el desarrollo del quehacer institucional, de forma preventiva y correctiva, vigilando el cumplimiento de las disposiciones establecidas por la Ley y la Universidad.</v>
      </c>
      <c r="E26" s="193" t="s">
        <v>244</v>
      </c>
      <c r="F26" s="163" t="s">
        <v>420</v>
      </c>
      <c r="G26" s="163" t="s">
        <v>38</v>
      </c>
      <c r="H26" s="119" t="s">
        <v>522</v>
      </c>
      <c r="I26" s="195" t="s">
        <v>184</v>
      </c>
      <c r="J26" s="197" t="s">
        <v>523</v>
      </c>
      <c r="K26" s="195" t="s">
        <v>524</v>
      </c>
      <c r="L26" s="195" t="s">
        <v>525</v>
      </c>
      <c r="M26" s="181" t="s">
        <v>160</v>
      </c>
      <c r="N26" s="181">
        <f t="shared" ref="N26" si="40">IF(M26="ALTA", 5, IF(M26="MEDIO ALTA", 4, IF(M26="MEDIA", 3, IF(M26="MEDIO BAJA",2,1))))</f>
        <v>1</v>
      </c>
      <c r="O26" s="181" t="s">
        <v>180</v>
      </c>
      <c r="P26" s="181">
        <f t="shared" ref="P26" si="41">IF(O26="ALTO", 5, IF(O26="MEDIO ALTO", 4, IF(O26="MEDIO", 3, IF(O26="MEDIO BAJO",2,1))))</f>
        <v>5</v>
      </c>
      <c r="Q26" s="181">
        <f t="shared" ref="Q26" si="42">P26*N26</f>
        <v>5</v>
      </c>
      <c r="R26" s="119" t="s">
        <v>194</v>
      </c>
      <c r="S26" s="123">
        <f t="shared" si="35"/>
        <v>1</v>
      </c>
      <c r="T26" s="183">
        <f t="shared" ref="T26" si="43">ROUND(AVERAGEIF(S26:S28,"&gt;0"),0)</f>
        <v>1</v>
      </c>
      <c r="U26" s="161" t="s">
        <v>526</v>
      </c>
      <c r="V26" s="161" t="s">
        <v>527</v>
      </c>
      <c r="W26" s="161" t="s">
        <v>464</v>
      </c>
      <c r="X26" s="185">
        <f t="shared" ref="X26" si="44">ROUND((Q26*T26),0)</f>
        <v>5</v>
      </c>
      <c r="Y26" s="187" t="str">
        <f t="shared" ref="Y26" si="45">IF(X26&gt;=19,"GRAVE", IF(X26&lt;=3, "LEVE", "MODERADO"))</f>
        <v>MODERADO</v>
      </c>
      <c r="Z26" s="161" t="s">
        <v>107</v>
      </c>
      <c r="AA26" s="161" t="s">
        <v>528</v>
      </c>
      <c r="AB26" s="140">
        <v>43434</v>
      </c>
      <c r="AC26" s="161" t="s">
        <v>529</v>
      </c>
      <c r="AD26" s="189" t="s">
        <v>530</v>
      </c>
      <c r="AE26" s="136"/>
      <c r="AF26" s="136"/>
      <c r="AG26" s="136"/>
      <c r="AH26" s="136"/>
    </row>
    <row r="27" spans="1:34" s="178" customFormat="1" ht="64.5" customHeight="1" x14ac:dyDescent="0.2">
      <c r="A27" s="191"/>
      <c r="B27" s="193"/>
      <c r="C27" s="193"/>
      <c r="D27" s="195"/>
      <c r="E27" s="193"/>
      <c r="F27" s="163"/>
      <c r="G27" s="163"/>
      <c r="H27" s="119"/>
      <c r="I27" s="195"/>
      <c r="J27" s="197"/>
      <c r="K27" s="195"/>
      <c r="L27" s="195"/>
      <c r="M27" s="181"/>
      <c r="N27" s="181"/>
      <c r="O27" s="181"/>
      <c r="P27" s="181"/>
      <c r="Q27" s="181"/>
      <c r="R27" s="119"/>
      <c r="S27" s="123">
        <f t="shared" si="35"/>
        <v>0</v>
      </c>
      <c r="T27" s="183"/>
      <c r="U27" s="161"/>
      <c r="V27" s="161"/>
      <c r="W27" s="161"/>
      <c r="X27" s="185"/>
      <c r="Y27" s="187"/>
      <c r="Z27" s="161"/>
      <c r="AA27" s="161"/>
      <c r="AB27" s="138"/>
      <c r="AC27" s="161"/>
      <c r="AD27" s="189"/>
      <c r="AE27" s="136"/>
      <c r="AF27" s="136"/>
      <c r="AG27" s="136"/>
      <c r="AH27" s="136"/>
    </row>
    <row r="28" spans="1:34" s="178" customFormat="1" ht="64.5" customHeight="1" x14ac:dyDescent="0.2">
      <c r="A28" s="191"/>
      <c r="B28" s="193"/>
      <c r="C28" s="193"/>
      <c r="D28" s="195"/>
      <c r="E28" s="193"/>
      <c r="F28" s="163"/>
      <c r="G28" s="163"/>
      <c r="H28" s="119"/>
      <c r="I28" s="195"/>
      <c r="J28" s="197"/>
      <c r="K28" s="195"/>
      <c r="L28" s="195"/>
      <c r="M28" s="181"/>
      <c r="N28" s="181"/>
      <c r="O28" s="181"/>
      <c r="P28" s="181"/>
      <c r="Q28" s="181"/>
      <c r="R28" s="119"/>
      <c r="S28" s="123">
        <f t="shared" si="35"/>
        <v>0</v>
      </c>
      <c r="T28" s="183"/>
      <c r="U28" s="161"/>
      <c r="V28" s="161"/>
      <c r="W28" s="161"/>
      <c r="X28" s="185"/>
      <c r="Y28" s="187"/>
      <c r="Z28" s="161"/>
      <c r="AA28" s="161"/>
      <c r="AB28" s="138"/>
      <c r="AC28" s="161"/>
      <c r="AD28" s="189"/>
      <c r="AE28" s="136"/>
      <c r="AF28" s="136"/>
      <c r="AG28" s="136"/>
      <c r="AH28" s="136"/>
    </row>
    <row r="29" spans="1:34" s="178" customFormat="1" ht="64.5" customHeight="1" x14ac:dyDescent="0.2">
      <c r="A29" s="191">
        <v>8</v>
      </c>
      <c r="B29" s="193" t="s">
        <v>196</v>
      </c>
      <c r="C29" s="193" t="s">
        <v>217</v>
      </c>
      <c r="D29" s="195" t="str">
        <f t="shared" ref="D29" si="46">IF(C29=$I$1048507,$J$1048507,IF(C29=$I$1048508,$J$1048508,IF(C29=$I$1048509,$J$1048509,IF(C29=$I$1048510,$J$1048510,IF(C29=$I$1048511,$J$1048511,IF(C29=$I$1048512,$J$1048512,IF(C29=$I$1048513,$J$1048513,IF(C29=$I$1048514,$J$1048514,IF(C29=$I$1048515,$J$1048515,IF(C29=$I$1048516,$J$1048516,IF(C29=$I$1048519,$J$1048519,IF(C29=$I$1048520,$J$1048520,IF(C29=$I$1048521,J$1048521,IF(C29=$I$1048522,$J$1048522,IF(C29=$I$1048523,$J$1048523,IF(C29=$I$1048524,$J$1048524,IF(C29=$I$1048525,$J$1048525," ")))))))))))))))))</f>
        <v>Ejercer la evaluación y control sobre el desarrollo del quehacer institucional, de forma preventiva y correctiva, vigilando el cumplimiento de las disposiciones establecidas por la Ley y la Universidad.</v>
      </c>
      <c r="E29" s="193" t="s">
        <v>253</v>
      </c>
      <c r="F29" s="163" t="s">
        <v>420</v>
      </c>
      <c r="G29" s="163" t="s">
        <v>38</v>
      </c>
      <c r="H29" s="119" t="s">
        <v>531</v>
      </c>
      <c r="I29" s="195" t="s">
        <v>184</v>
      </c>
      <c r="J29" s="197" t="s">
        <v>533</v>
      </c>
      <c r="K29" s="195" t="s">
        <v>534</v>
      </c>
      <c r="L29" s="195" t="s">
        <v>535</v>
      </c>
      <c r="M29" s="181" t="s">
        <v>160</v>
      </c>
      <c r="N29" s="181">
        <f t="shared" ref="N29" si="47">IF(M29="ALTA", 5, IF(M29="MEDIO ALTA", 4, IF(M29="MEDIA", 3, IF(M29="MEDIO BAJA",2,1))))</f>
        <v>1</v>
      </c>
      <c r="O29" s="181" t="s">
        <v>180</v>
      </c>
      <c r="P29" s="181">
        <f t="shared" ref="P29" si="48">IF(O29="ALTO", 5, IF(O29="MEDIO ALTO", 4, IF(O29="MEDIO", 3, IF(O29="MEDIO BAJO",2,1))))</f>
        <v>5</v>
      </c>
      <c r="Q29" s="181">
        <f t="shared" ref="Q29" si="49">P29*N29</f>
        <v>5</v>
      </c>
      <c r="R29" s="119" t="s">
        <v>193</v>
      </c>
      <c r="S29" s="123">
        <f t="shared" ref="S29:S31" si="50">IF(R29="Documentados Aplicados y Efectivos",1,IF(R29="No existen",5,IF(R29="No aplicados",4,IF(R29="Aplicados - No Efectivos",3,IF(R29="Aplicados efectivos y No Documentados",2,0)))))</f>
        <v>2</v>
      </c>
      <c r="T29" s="183">
        <f t="shared" ref="T29" si="51">ROUND(AVERAGEIF(S29:S31,"&gt;0"),0)</f>
        <v>2</v>
      </c>
      <c r="U29" s="161" t="s">
        <v>536</v>
      </c>
      <c r="V29" s="161" t="s">
        <v>453</v>
      </c>
      <c r="W29" s="161" t="s">
        <v>451</v>
      </c>
      <c r="X29" s="185">
        <f t="shared" ref="X29" si="52">ROUND((Q29*T29),0)</f>
        <v>10</v>
      </c>
      <c r="Y29" s="187" t="str">
        <f t="shared" ref="Y29" si="53">IF(X29&gt;=19,"GRAVE", IF(X29&lt;=3, "LEVE", "MODERADO"))</f>
        <v>MODERADO</v>
      </c>
      <c r="Z29" s="161" t="s">
        <v>107</v>
      </c>
      <c r="AA29" s="161" t="s">
        <v>538</v>
      </c>
      <c r="AB29" s="140">
        <v>43434</v>
      </c>
      <c r="AC29" s="161" t="s">
        <v>539</v>
      </c>
      <c r="AD29" s="189" t="s">
        <v>540</v>
      </c>
      <c r="AE29" s="136"/>
      <c r="AF29" s="136"/>
      <c r="AG29" s="136"/>
      <c r="AH29" s="136"/>
    </row>
    <row r="30" spans="1:34" s="178" customFormat="1" ht="64.5" customHeight="1" x14ac:dyDescent="0.2">
      <c r="A30" s="191"/>
      <c r="B30" s="193"/>
      <c r="C30" s="193"/>
      <c r="D30" s="195"/>
      <c r="E30" s="193"/>
      <c r="F30" s="163" t="s">
        <v>421</v>
      </c>
      <c r="G30" s="163" t="s">
        <v>44</v>
      </c>
      <c r="H30" s="119" t="s">
        <v>532</v>
      </c>
      <c r="I30" s="195"/>
      <c r="J30" s="197"/>
      <c r="K30" s="195"/>
      <c r="L30" s="195"/>
      <c r="M30" s="181"/>
      <c r="N30" s="181"/>
      <c r="O30" s="181"/>
      <c r="P30" s="181"/>
      <c r="Q30" s="181"/>
      <c r="R30" s="119" t="s">
        <v>194</v>
      </c>
      <c r="S30" s="123">
        <f t="shared" si="50"/>
        <v>1</v>
      </c>
      <c r="T30" s="183"/>
      <c r="U30" s="161" t="s">
        <v>537</v>
      </c>
      <c r="V30" s="161" t="s">
        <v>453</v>
      </c>
      <c r="W30" s="161" t="s">
        <v>451</v>
      </c>
      <c r="X30" s="185"/>
      <c r="Y30" s="187"/>
      <c r="Z30" s="161"/>
      <c r="AA30" s="161"/>
      <c r="AB30" s="138"/>
      <c r="AC30" s="161"/>
      <c r="AD30" s="189"/>
      <c r="AE30" s="136"/>
      <c r="AF30" s="136"/>
      <c r="AG30" s="136"/>
      <c r="AH30" s="136"/>
    </row>
    <row r="31" spans="1:34" s="178" customFormat="1" ht="64.5" customHeight="1" x14ac:dyDescent="0.2">
      <c r="A31" s="191"/>
      <c r="B31" s="193"/>
      <c r="C31" s="193"/>
      <c r="D31" s="195"/>
      <c r="E31" s="193"/>
      <c r="F31" s="163"/>
      <c r="G31" s="163"/>
      <c r="H31" s="119"/>
      <c r="I31" s="195"/>
      <c r="J31" s="197"/>
      <c r="K31" s="195"/>
      <c r="L31" s="195"/>
      <c r="M31" s="181"/>
      <c r="N31" s="181"/>
      <c r="O31" s="181"/>
      <c r="P31" s="181"/>
      <c r="Q31" s="181"/>
      <c r="R31" s="119"/>
      <c r="S31" s="123">
        <f t="shared" si="50"/>
        <v>0</v>
      </c>
      <c r="T31" s="183"/>
      <c r="U31" s="161"/>
      <c r="V31" s="161"/>
      <c r="W31" s="161"/>
      <c r="X31" s="185"/>
      <c r="Y31" s="187"/>
      <c r="Z31" s="161"/>
      <c r="AA31" s="161"/>
      <c r="AB31" s="138"/>
      <c r="AC31" s="161"/>
      <c r="AD31" s="189"/>
      <c r="AE31" s="136"/>
      <c r="AF31" s="136"/>
      <c r="AG31" s="136"/>
      <c r="AH31" s="136"/>
    </row>
    <row r="32" spans="1:34" s="178" customFormat="1" ht="76.5" customHeight="1" x14ac:dyDescent="0.2">
      <c r="A32" s="191">
        <v>9</v>
      </c>
      <c r="B32" s="193" t="s">
        <v>196</v>
      </c>
      <c r="C32" s="193" t="s">
        <v>213</v>
      </c>
      <c r="D32" s="195" t="str">
        <f t="shared" ref="D32" si="54">IF(C32=$I$1048507,$J$1048507,IF(C32=$I$1048508,$J$1048508,IF(C32=$I$1048509,$J$1048509,IF(C32=$I$1048510,$J$1048510,IF(C32=$I$1048511,$J$1048511,IF(C32=$I$1048512,$J$1048512,IF(C32=$I$1048513,$J$1048513,IF(C32=$I$1048514,$J$1048514,IF(C32=$I$1048515,$J$1048515,IF(C32=$I$1048516,$J$1048516,IF(C32=$I$1048519,$J$1048519,IF(C32=$I$1048520,$J$1048520,IF(C32=$I$1048521,J$1048521,IF(C32=$I$1048522,$J$1048522,IF(C32=$I$1048523,$J$1048523,IF(C32=$I$1048524,$J$1048524,IF(C32=$I$1048525,$J$1048525," ")))))))))))))))))</f>
        <v>Administrar y ejecutar los recursos de la institución generando en los procesos mayor eficiencia y eficacia para dar una respuesta oportuna a los servicios demandados en el cumplimiento de las funciones misionales.</v>
      </c>
      <c r="E32" s="193" t="s">
        <v>251</v>
      </c>
      <c r="F32" s="163" t="s">
        <v>421</v>
      </c>
      <c r="G32" s="163" t="s">
        <v>541</v>
      </c>
      <c r="H32" s="119" t="s">
        <v>542</v>
      </c>
      <c r="I32" s="195" t="s">
        <v>128</v>
      </c>
      <c r="J32" s="197" t="s">
        <v>545</v>
      </c>
      <c r="K32" s="195" t="s">
        <v>546</v>
      </c>
      <c r="L32" s="195" t="s">
        <v>547</v>
      </c>
      <c r="M32" s="181" t="s">
        <v>191</v>
      </c>
      <c r="N32" s="181">
        <f t="shared" ref="N32" si="55">IF(M32="ALTA", 5, IF(M32="MEDIO ALTA", 4, IF(M32="MEDIA", 3, IF(M32="MEDIO BAJA",2,1))))</f>
        <v>4</v>
      </c>
      <c r="O32" s="181" t="s">
        <v>180</v>
      </c>
      <c r="P32" s="181">
        <f t="shared" ref="P32" si="56">IF(O32="ALTO", 5, IF(O32="MEDIO ALTO", 4, IF(O32="MEDIO", 3, IF(O32="MEDIO BAJO",2,1))))</f>
        <v>5</v>
      </c>
      <c r="Q32" s="181">
        <f t="shared" ref="Q32:Q95" si="57">P32*N32</f>
        <v>20</v>
      </c>
      <c r="R32" s="119" t="s">
        <v>194</v>
      </c>
      <c r="S32" s="123">
        <f t="shared" si="27"/>
        <v>1</v>
      </c>
      <c r="T32" s="183">
        <f t="shared" ref="T32" si="58">ROUND(AVERAGEIF(S32:S34,"&gt;0"),0)</f>
        <v>1</v>
      </c>
      <c r="U32" s="161" t="s">
        <v>548</v>
      </c>
      <c r="V32" s="161" t="s">
        <v>453</v>
      </c>
      <c r="W32" s="161" t="s">
        <v>549</v>
      </c>
      <c r="X32" s="185">
        <f t="shared" ref="X32" si="59">ROUND((Q32*T32),0)</f>
        <v>20</v>
      </c>
      <c r="Y32" s="187" t="str">
        <f t="shared" ref="Y32" si="60">IF(X32&gt;=19,"GRAVE", IF(X32&lt;=3, "LEVE", "MODERADO"))</f>
        <v>GRAVE</v>
      </c>
      <c r="Z32" s="161" t="s">
        <v>107</v>
      </c>
      <c r="AA32" s="161" t="s">
        <v>552</v>
      </c>
      <c r="AB32" s="140" t="s">
        <v>553</v>
      </c>
      <c r="AC32" s="161" t="s">
        <v>554</v>
      </c>
      <c r="AD32" s="189" t="s">
        <v>555</v>
      </c>
      <c r="AE32" s="136"/>
      <c r="AF32" s="136"/>
      <c r="AG32" s="136"/>
      <c r="AH32" s="136"/>
    </row>
    <row r="33" spans="1:34" s="178" customFormat="1" ht="63.75" customHeight="1" x14ac:dyDescent="0.2">
      <c r="A33" s="191"/>
      <c r="B33" s="193"/>
      <c r="C33" s="193"/>
      <c r="D33" s="195"/>
      <c r="E33" s="193"/>
      <c r="F33" s="163" t="s">
        <v>420</v>
      </c>
      <c r="G33" s="163" t="s">
        <v>42</v>
      </c>
      <c r="H33" s="119" t="s">
        <v>543</v>
      </c>
      <c r="I33" s="195"/>
      <c r="J33" s="197"/>
      <c r="K33" s="195"/>
      <c r="L33" s="195"/>
      <c r="M33" s="181"/>
      <c r="N33" s="181"/>
      <c r="O33" s="181"/>
      <c r="P33" s="181"/>
      <c r="Q33" s="181"/>
      <c r="R33" s="119" t="s">
        <v>194</v>
      </c>
      <c r="S33" s="123">
        <f t="shared" si="27"/>
        <v>1</v>
      </c>
      <c r="T33" s="183"/>
      <c r="U33" s="161" t="s">
        <v>550</v>
      </c>
      <c r="V33" s="161" t="s">
        <v>527</v>
      </c>
      <c r="W33" s="161" t="s">
        <v>464</v>
      </c>
      <c r="X33" s="185"/>
      <c r="Y33" s="187"/>
      <c r="Z33" s="161" t="s">
        <v>107</v>
      </c>
      <c r="AA33" s="161" t="s">
        <v>556</v>
      </c>
      <c r="AB33" s="140" t="s">
        <v>557</v>
      </c>
      <c r="AC33" s="161" t="s">
        <v>554</v>
      </c>
      <c r="AD33" s="189"/>
      <c r="AE33" s="136"/>
      <c r="AF33" s="136"/>
      <c r="AG33" s="136"/>
      <c r="AH33" s="136"/>
    </row>
    <row r="34" spans="1:34" s="178" customFormat="1" ht="63.75" customHeight="1" x14ac:dyDescent="0.2">
      <c r="A34" s="191"/>
      <c r="B34" s="193"/>
      <c r="C34" s="193"/>
      <c r="D34" s="195"/>
      <c r="E34" s="193"/>
      <c r="F34" s="163" t="s">
        <v>421</v>
      </c>
      <c r="G34" s="163" t="s">
        <v>316</v>
      </c>
      <c r="H34" s="119" t="s">
        <v>544</v>
      </c>
      <c r="I34" s="195"/>
      <c r="J34" s="197"/>
      <c r="K34" s="195"/>
      <c r="L34" s="195"/>
      <c r="M34" s="181"/>
      <c r="N34" s="181"/>
      <c r="O34" s="181"/>
      <c r="P34" s="181"/>
      <c r="Q34" s="181"/>
      <c r="R34" s="119" t="s">
        <v>193</v>
      </c>
      <c r="S34" s="123">
        <f t="shared" si="27"/>
        <v>2</v>
      </c>
      <c r="T34" s="183"/>
      <c r="U34" s="161" t="s">
        <v>551</v>
      </c>
      <c r="V34" s="161" t="s">
        <v>453</v>
      </c>
      <c r="W34" s="161" t="s">
        <v>549</v>
      </c>
      <c r="X34" s="185"/>
      <c r="Y34" s="187"/>
      <c r="Z34" s="161" t="s">
        <v>107</v>
      </c>
      <c r="AA34" s="161" t="s">
        <v>558</v>
      </c>
      <c r="AB34" s="140" t="s">
        <v>553</v>
      </c>
      <c r="AC34" s="161" t="s">
        <v>554</v>
      </c>
      <c r="AD34" s="189"/>
      <c r="AE34" s="136"/>
      <c r="AF34" s="136"/>
      <c r="AG34" s="136"/>
      <c r="AH34" s="136"/>
    </row>
    <row r="35" spans="1:34" ht="51" customHeight="1" x14ac:dyDescent="0.2">
      <c r="A35" s="191">
        <v>10</v>
      </c>
      <c r="B35" s="193" t="s">
        <v>196</v>
      </c>
      <c r="C35" s="193" t="s">
        <v>213</v>
      </c>
      <c r="D35" s="195" t="str">
        <f t="shared" ref="D35" si="61">IF(C35=$I$1048507,$J$1048507,IF(C35=$I$1048508,$J$1048508,IF(C35=$I$1048509,$J$1048509,IF(C35=$I$1048510,$J$1048510,IF(C35=$I$1048511,$J$1048511,IF(C35=$I$1048512,$J$1048512,IF(C35=$I$1048513,$J$1048513,IF(C35=$I$1048514,$J$1048514,IF(C35=$I$1048515,$J$1048515,IF(C35=$I$1048516,$J$1048516,IF(C35=$I$1048519,$J$1048519,IF(C35=$I$1048520,$J$1048520,IF(C35=$I$1048521,J$1048521,IF(C35=$I$1048522,$J$1048522,IF(C35=$I$1048523,$J$1048523,IF(C35=$I$1048524,$J$1048524,IF(C35=$I$1048525,$J$1048525," ")))))))))))))))))</f>
        <v>Administrar y ejecutar los recursos de la institución generando en los procesos mayor eficiencia y eficacia para dar una respuesta oportuna a los servicios demandados en el cumplimiento de las funciones misionales.</v>
      </c>
      <c r="E35" s="193" t="s">
        <v>251</v>
      </c>
      <c r="F35" s="163" t="s">
        <v>420</v>
      </c>
      <c r="G35" s="163" t="s">
        <v>41</v>
      </c>
      <c r="H35" s="119" t="s">
        <v>559</v>
      </c>
      <c r="I35" s="195" t="s">
        <v>184</v>
      </c>
      <c r="J35" s="197" t="s">
        <v>562</v>
      </c>
      <c r="K35" s="195" t="s">
        <v>563</v>
      </c>
      <c r="L35" s="195" t="s">
        <v>564</v>
      </c>
      <c r="M35" s="181" t="s">
        <v>160</v>
      </c>
      <c r="N35" s="181">
        <f t="shared" ref="N35" si="62">IF(M35="ALTA", 5, IF(M35="MEDIO ALTA", 4, IF(M35="MEDIA", 3, IF(M35="MEDIO BAJA",2,1))))</f>
        <v>1</v>
      </c>
      <c r="O35" s="181" t="s">
        <v>181</v>
      </c>
      <c r="P35" s="181">
        <f t="shared" ref="P35" si="63">IF(O35="ALTO", 5, IF(O35="MEDIO ALTO", 4, IF(O35="MEDIO", 3, IF(O35="MEDIO BAJO",2,1))))</f>
        <v>3</v>
      </c>
      <c r="Q35" s="181">
        <f t="shared" si="57"/>
        <v>3</v>
      </c>
      <c r="R35" s="119" t="s">
        <v>194</v>
      </c>
      <c r="S35" s="123">
        <f t="shared" ref="S35:S61" si="64">IF(R35="Documentados Aplicados y Efectivos",1,IF(R35="No existen",5,IF(R35="No aplicados",4,IF(R35="Aplicados - No Efectivos",3,IF(R35="Aplicados efectivos y No Documentados",2,0)))))</f>
        <v>1</v>
      </c>
      <c r="T35" s="183">
        <f t="shared" ref="T35" si="65">ROUND(AVERAGEIF(S35:S37,"&gt;0"),0)</f>
        <v>2</v>
      </c>
      <c r="U35" s="161" t="s">
        <v>565</v>
      </c>
      <c r="V35" s="161" t="s">
        <v>477</v>
      </c>
      <c r="W35" s="161" t="s">
        <v>464</v>
      </c>
      <c r="X35" s="185">
        <f t="shared" ref="X35" si="66">ROUND((Q35*T35),0)</f>
        <v>6</v>
      </c>
      <c r="Y35" s="187" t="str">
        <f t="shared" ref="Y35" si="67">IF(X35&gt;=19,"GRAVE", IF(X35&lt;=3, "LEVE", "MODERADO"))</f>
        <v>MODERADO</v>
      </c>
      <c r="Z35" s="161" t="s">
        <v>107</v>
      </c>
      <c r="AA35" s="161" t="s">
        <v>569</v>
      </c>
      <c r="AB35" s="138" t="s">
        <v>553</v>
      </c>
      <c r="AC35" s="161" t="s">
        <v>554</v>
      </c>
      <c r="AD35" s="189" t="s">
        <v>570</v>
      </c>
    </row>
    <row r="36" spans="1:34" ht="52.5" customHeight="1" x14ac:dyDescent="0.2">
      <c r="A36" s="191"/>
      <c r="B36" s="193"/>
      <c r="C36" s="193"/>
      <c r="D36" s="195"/>
      <c r="E36" s="193"/>
      <c r="F36" s="163" t="s">
        <v>420</v>
      </c>
      <c r="G36" s="163" t="s">
        <v>38</v>
      </c>
      <c r="H36" s="119" t="s">
        <v>560</v>
      </c>
      <c r="I36" s="195"/>
      <c r="J36" s="197"/>
      <c r="K36" s="195"/>
      <c r="L36" s="195"/>
      <c r="M36" s="181"/>
      <c r="N36" s="181"/>
      <c r="O36" s="181"/>
      <c r="P36" s="181"/>
      <c r="Q36" s="181"/>
      <c r="R36" s="119" t="s">
        <v>465</v>
      </c>
      <c r="S36" s="123">
        <f t="shared" si="64"/>
        <v>3</v>
      </c>
      <c r="T36" s="183"/>
      <c r="U36" s="161" t="s">
        <v>566</v>
      </c>
      <c r="V36" s="161" t="s">
        <v>481</v>
      </c>
      <c r="W36" s="161" t="s">
        <v>464</v>
      </c>
      <c r="X36" s="185"/>
      <c r="Y36" s="187"/>
      <c r="Z36" s="161" t="s">
        <v>107</v>
      </c>
      <c r="AA36" s="161" t="s">
        <v>571</v>
      </c>
      <c r="AB36" s="138" t="s">
        <v>553</v>
      </c>
      <c r="AC36" s="161" t="s">
        <v>554</v>
      </c>
      <c r="AD36" s="189"/>
    </row>
    <row r="37" spans="1:34" ht="39" customHeight="1" x14ac:dyDescent="0.2">
      <c r="A37" s="191"/>
      <c r="B37" s="193"/>
      <c r="C37" s="193"/>
      <c r="D37" s="195"/>
      <c r="E37" s="193"/>
      <c r="F37" s="163" t="s">
        <v>420</v>
      </c>
      <c r="G37" s="163" t="s">
        <v>38</v>
      </c>
      <c r="H37" s="119" t="s">
        <v>561</v>
      </c>
      <c r="I37" s="195"/>
      <c r="J37" s="197"/>
      <c r="K37" s="195"/>
      <c r="L37" s="195"/>
      <c r="M37" s="181"/>
      <c r="N37" s="181"/>
      <c r="O37" s="181"/>
      <c r="P37" s="181"/>
      <c r="Q37" s="181"/>
      <c r="R37" s="119" t="s">
        <v>194</v>
      </c>
      <c r="S37" s="123">
        <f t="shared" si="64"/>
        <v>1</v>
      </c>
      <c r="T37" s="183"/>
      <c r="U37" s="161" t="s">
        <v>567</v>
      </c>
      <c r="V37" s="161" t="s">
        <v>481</v>
      </c>
      <c r="W37" s="161" t="s">
        <v>568</v>
      </c>
      <c r="X37" s="185"/>
      <c r="Y37" s="187"/>
      <c r="Z37" s="161" t="s">
        <v>107</v>
      </c>
      <c r="AA37" s="161" t="s">
        <v>572</v>
      </c>
      <c r="AB37" s="138" t="s">
        <v>553</v>
      </c>
      <c r="AC37" s="161" t="s">
        <v>554</v>
      </c>
      <c r="AD37" s="189"/>
    </row>
    <row r="38" spans="1:34" ht="58.5" customHeight="1" x14ac:dyDescent="0.2">
      <c r="A38" s="191">
        <v>11</v>
      </c>
      <c r="B38" s="193" t="s">
        <v>196</v>
      </c>
      <c r="C38" s="193" t="s">
        <v>213</v>
      </c>
      <c r="D38" s="195" t="str">
        <f t="shared" ref="D38" si="68">IF(C38=$I$1048507,$J$1048507,IF(C38=$I$1048508,$J$1048508,IF(C38=$I$1048509,$J$1048509,IF(C38=$I$1048510,$J$1048510,IF(C38=$I$1048511,$J$1048511,IF(C38=$I$1048512,$J$1048512,IF(C38=$I$1048513,$J$1048513,IF(C38=$I$1048514,$J$1048514,IF(C38=$I$1048515,$J$1048515,IF(C38=$I$1048516,$J$1048516,IF(C38=$I$1048519,$J$1048519,IF(C38=$I$1048520,$J$1048520,IF(C38=$I$1048521,J$1048521,IF(C38=$I$1048522,$J$1048522,IF(C38=$I$1048523,$J$1048523,IF(C38=$I$1048524,$J$1048524,IF(C38=$I$1048525,$J$1048525," ")))))))))))))))))</f>
        <v>Administrar y ejecutar los recursos de la institución generando en los procesos mayor eficiencia y eficacia para dar una respuesta oportuna a los servicios demandados en el cumplimiento de las funciones misionales.</v>
      </c>
      <c r="E38" s="193" t="s">
        <v>251</v>
      </c>
      <c r="F38" s="163" t="s">
        <v>421</v>
      </c>
      <c r="G38" s="163" t="s">
        <v>541</v>
      </c>
      <c r="H38" s="119" t="s">
        <v>573</v>
      </c>
      <c r="I38" s="195" t="s">
        <v>128</v>
      </c>
      <c r="J38" s="197" t="s">
        <v>576</v>
      </c>
      <c r="K38" s="195" t="s">
        <v>577</v>
      </c>
      <c r="L38" s="195" t="s">
        <v>578</v>
      </c>
      <c r="M38" s="181" t="s">
        <v>160</v>
      </c>
      <c r="N38" s="181">
        <f t="shared" ref="N38" si="69">IF(M38="ALTA", 5, IF(M38="MEDIO ALTA", 4, IF(M38="MEDIA", 3, IF(M38="MEDIO BAJA",2,1))))</f>
        <v>1</v>
      </c>
      <c r="O38" s="181" t="s">
        <v>180</v>
      </c>
      <c r="P38" s="181">
        <f t="shared" ref="P38" si="70">IF(O38="ALTO", 5, IF(O38="MEDIO ALTO", 4, IF(O38="MEDIO", 3, IF(O38="MEDIO BAJO",2,1))))</f>
        <v>5</v>
      </c>
      <c r="Q38" s="181">
        <f t="shared" si="57"/>
        <v>5</v>
      </c>
      <c r="R38" s="119" t="s">
        <v>193</v>
      </c>
      <c r="S38" s="123">
        <f t="shared" si="64"/>
        <v>2</v>
      </c>
      <c r="T38" s="183">
        <f t="shared" ref="T38" si="71">ROUND(AVERAGEIF(S38:S40,"&gt;0"),0)</f>
        <v>1</v>
      </c>
      <c r="U38" s="161" t="s">
        <v>579</v>
      </c>
      <c r="V38" s="161" t="s">
        <v>481</v>
      </c>
      <c r="W38" s="161" t="s">
        <v>464</v>
      </c>
      <c r="X38" s="185">
        <f t="shared" ref="X38" si="72">ROUND((Q38*T38),0)</f>
        <v>5</v>
      </c>
      <c r="Y38" s="187" t="str">
        <f t="shared" ref="Y38" si="73">IF(X38&gt;=19,"GRAVE", IF(X38&lt;=3, "LEVE", "MODERADO"))</f>
        <v>MODERADO</v>
      </c>
      <c r="Z38" s="161" t="s">
        <v>107</v>
      </c>
      <c r="AA38" s="161" t="s">
        <v>582</v>
      </c>
      <c r="AB38" s="140">
        <v>43100</v>
      </c>
      <c r="AC38" s="161" t="s">
        <v>554</v>
      </c>
      <c r="AD38" s="189" t="s">
        <v>583</v>
      </c>
    </row>
    <row r="39" spans="1:34" ht="40.5" customHeight="1" x14ac:dyDescent="0.2">
      <c r="A39" s="191"/>
      <c r="B39" s="193"/>
      <c r="C39" s="193"/>
      <c r="D39" s="195"/>
      <c r="E39" s="193"/>
      <c r="F39" s="163" t="s">
        <v>421</v>
      </c>
      <c r="G39" s="163" t="s">
        <v>316</v>
      </c>
      <c r="H39" s="119" t="s">
        <v>574</v>
      </c>
      <c r="I39" s="195"/>
      <c r="J39" s="197"/>
      <c r="K39" s="195"/>
      <c r="L39" s="195"/>
      <c r="M39" s="181"/>
      <c r="N39" s="181"/>
      <c r="O39" s="181"/>
      <c r="P39" s="181"/>
      <c r="Q39" s="181"/>
      <c r="R39" s="119" t="s">
        <v>194</v>
      </c>
      <c r="S39" s="123">
        <f t="shared" si="64"/>
        <v>1</v>
      </c>
      <c r="T39" s="183"/>
      <c r="U39" s="161" t="s">
        <v>580</v>
      </c>
      <c r="V39" s="161" t="s">
        <v>481</v>
      </c>
      <c r="W39" s="161" t="s">
        <v>464</v>
      </c>
      <c r="X39" s="185"/>
      <c r="Y39" s="187"/>
      <c r="Z39" s="161" t="s">
        <v>110</v>
      </c>
      <c r="AA39" s="161" t="s">
        <v>584</v>
      </c>
      <c r="AB39" s="140">
        <v>43100</v>
      </c>
      <c r="AC39" s="161" t="s">
        <v>585</v>
      </c>
      <c r="AD39" s="189"/>
    </row>
    <row r="40" spans="1:34" ht="68.25" customHeight="1" x14ac:dyDescent="0.2">
      <c r="A40" s="191"/>
      <c r="B40" s="193"/>
      <c r="C40" s="193"/>
      <c r="D40" s="195"/>
      <c r="E40" s="193"/>
      <c r="F40" s="163" t="s">
        <v>420</v>
      </c>
      <c r="G40" s="163" t="s">
        <v>42</v>
      </c>
      <c r="H40" s="119" t="s">
        <v>575</v>
      </c>
      <c r="I40" s="195"/>
      <c r="J40" s="197"/>
      <c r="K40" s="195"/>
      <c r="L40" s="195"/>
      <c r="M40" s="181"/>
      <c r="N40" s="181"/>
      <c r="O40" s="181"/>
      <c r="P40" s="181"/>
      <c r="Q40" s="181"/>
      <c r="R40" s="119" t="s">
        <v>194</v>
      </c>
      <c r="S40" s="123">
        <f t="shared" si="64"/>
        <v>1</v>
      </c>
      <c r="T40" s="183"/>
      <c r="U40" s="161" t="s">
        <v>581</v>
      </c>
      <c r="V40" s="161" t="s">
        <v>481</v>
      </c>
      <c r="W40" s="161" t="s">
        <v>568</v>
      </c>
      <c r="X40" s="185"/>
      <c r="Y40" s="187"/>
      <c r="Z40" s="161" t="s">
        <v>107</v>
      </c>
      <c r="AA40" s="161" t="s">
        <v>586</v>
      </c>
      <c r="AB40" s="140">
        <v>43189</v>
      </c>
      <c r="AC40" s="161" t="s">
        <v>587</v>
      </c>
      <c r="AD40" s="189"/>
    </row>
    <row r="41" spans="1:34" ht="47.25" customHeight="1" x14ac:dyDescent="0.2">
      <c r="A41" s="191">
        <v>12</v>
      </c>
      <c r="B41" s="193" t="s">
        <v>196</v>
      </c>
      <c r="C41" s="193" t="s">
        <v>216</v>
      </c>
      <c r="D41" s="195" t="str">
        <f t="shared" ref="D41" si="74">IF(C41=$I$1048507,$J$1048507,IF(C41=$I$1048508,$J$1048508,IF(C41=$I$1048509,$J$1048509,IF(C41=$I$1048510,$J$1048510,IF(C41=$I$1048511,$J$1048511,IF(C41=$I$1048512,$J$1048512,IF(C41=$I$1048513,$J$1048513,IF(C41=$I$1048514,$J$1048514,IF(C41=$I$1048515,$J$1048515,IF(C41=$I$1048516,$J$1048516,IF(C41=$I$1048519,$J$1048519,IF(C41=$I$1048520,$J$1048520,IF(C41=$I$1048521,J$1048521,IF(C41=$I$1048522,$J$1048522,IF(C41=$I$1048523,$J$1048523,IF(C41=$I$1048524,$J$1048524,IF(C41=$I$1048525,$J$1048525," ")))))))))))))))))</f>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41" s="193" t="s">
        <v>271</v>
      </c>
      <c r="F41" s="163" t="s">
        <v>420</v>
      </c>
      <c r="G41" s="163" t="s">
        <v>40</v>
      </c>
      <c r="H41" s="119" t="s">
        <v>588</v>
      </c>
      <c r="I41" s="195" t="s">
        <v>131</v>
      </c>
      <c r="J41" s="197" t="s">
        <v>590</v>
      </c>
      <c r="K41" s="195" t="s">
        <v>591</v>
      </c>
      <c r="L41" s="195" t="s">
        <v>592</v>
      </c>
      <c r="M41" s="181" t="s">
        <v>190</v>
      </c>
      <c r="N41" s="181">
        <f t="shared" ref="N41" si="75">IF(M41="ALTA", 5, IF(M41="MEDIO ALTA", 4, IF(M41="MEDIA", 3, IF(M41="MEDIO BAJA",2,1))))</f>
        <v>5</v>
      </c>
      <c r="O41" s="181" t="s">
        <v>181</v>
      </c>
      <c r="P41" s="181">
        <f t="shared" ref="P41" si="76">IF(O41="ALTO", 5, IF(O41="MEDIO ALTO", 4, IF(O41="MEDIO", 3, IF(O41="MEDIO BAJO",2,1))))</f>
        <v>3</v>
      </c>
      <c r="Q41" s="181">
        <f t="shared" si="57"/>
        <v>15</v>
      </c>
      <c r="R41" s="119" t="s">
        <v>193</v>
      </c>
      <c r="S41" s="123">
        <f t="shared" si="64"/>
        <v>2</v>
      </c>
      <c r="T41" s="183">
        <f t="shared" ref="T41" si="77">ROUND(AVERAGEIF(S41:S43,"&gt;0"),0)</f>
        <v>2</v>
      </c>
      <c r="U41" s="170" t="s">
        <v>593</v>
      </c>
      <c r="V41" s="161" t="s">
        <v>453</v>
      </c>
      <c r="W41" s="161" t="s">
        <v>451</v>
      </c>
      <c r="X41" s="185">
        <f t="shared" ref="X41" si="78">ROUND((Q41*T41),0)</f>
        <v>30</v>
      </c>
      <c r="Y41" s="187" t="str">
        <f t="shared" ref="Y41" si="79">IF(X41&gt;=19,"GRAVE", IF(X41&lt;=3, "LEVE", "MODERADO"))</f>
        <v>GRAVE</v>
      </c>
      <c r="Z41" s="161" t="s">
        <v>107</v>
      </c>
      <c r="AA41" s="161" t="s">
        <v>595</v>
      </c>
      <c r="AB41" s="140">
        <v>43434</v>
      </c>
      <c r="AC41" s="161" t="s">
        <v>596</v>
      </c>
      <c r="AD41" s="189" t="s">
        <v>598</v>
      </c>
    </row>
    <row r="42" spans="1:34" ht="59.25" customHeight="1" x14ac:dyDescent="0.2">
      <c r="A42" s="191"/>
      <c r="B42" s="193"/>
      <c r="C42" s="193"/>
      <c r="D42" s="195"/>
      <c r="E42" s="193"/>
      <c r="F42" s="163" t="s">
        <v>421</v>
      </c>
      <c r="G42" s="163" t="s">
        <v>423</v>
      </c>
      <c r="H42" s="119" t="s">
        <v>589</v>
      </c>
      <c r="I42" s="195"/>
      <c r="J42" s="197"/>
      <c r="K42" s="195"/>
      <c r="L42" s="195"/>
      <c r="M42" s="181"/>
      <c r="N42" s="181"/>
      <c r="O42" s="181"/>
      <c r="P42" s="181"/>
      <c r="Q42" s="181"/>
      <c r="R42" s="119"/>
      <c r="S42" s="123">
        <f t="shared" si="64"/>
        <v>0</v>
      </c>
      <c r="T42" s="183"/>
      <c r="U42" s="161" t="s">
        <v>594</v>
      </c>
      <c r="V42" s="161" t="s">
        <v>453</v>
      </c>
      <c r="W42" s="161" t="s">
        <v>451</v>
      </c>
      <c r="X42" s="185"/>
      <c r="Y42" s="187"/>
      <c r="Z42" s="161" t="s">
        <v>107</v>
      </c>
      <c r="AA42" s="161" t="s">
        <v>597</v>
      </c>
      <c r="AB42" s="140">
        <v>43434</v>
      </c>
      <c r="AC42" s="161" t="s">
        <v>599</v>
      </c>
      <c r="AD42" s="189"/>
    </row>
    <row r="43" spans="1:34" ht="68.25" customHeight="1" x14ac:dyDescent="0.2">
      <c r="A43" s="191"/>
      <c r="B43" s="193"/>
      <c r="C43" s="193"/>
      <c r="D43" s="195"/>
      <c r="E43" s="193"/>
      <c r="F43" s="163"/>
      <c r="G43" s="163"/>
      <c r="H43" s="119"/>
      <c r="I43" s="195"/>
      <c r="J43" s="197"/>
      <c r="K43" s="195"/>
      <c r="L43" s="195"/>
      <c r="M43" s="181"/>
      <c r="N43" s="181"/>
      <c r="O43" s="181"/>
      <c r="P43" s="181"/>
      <c r="Q43" s="181"/>
      <c r="R43" s="119"/>
      <c r="S43" s="123">
        <f t="shared" si="64"/>
        <v>0</v>
      </c>
      <c r="T43" s="183"/>
      <c r="U43" s="161"/>
      <c r="V43" s="161"/>
      <c r="W43" s="161"/>
      <c r="X43" s="185"/>
      <c r="Y43" s="187"/>
      <c r="Z43" s="161"/>
      <c r="AA43" s="161"/>
      <c r="AB43" s="138"/>
      <c r="AC43" s="161"/>
      <c r="AD43" s="189"/>
    </row>
    <row r="44" spans="1:34" ht="84" customHeight="1" x14ac:dyDescent="0.2">
      <c r="A44" s="191">
        <v>13</v>
      </c>
      <c r="B44" s="193" t="s">
        <v>196</v>
      </c>
      <c r="C44" s="193" t="s">
        <v>216</v>
      </c>
      <c r="D44" s="195" t="str">
        <f t="shared" ref="D44" si="80">IF(C44=$I$1048507,$J$1048507,IF(C44=$I$1048508,$J$1048508,IF(C44=$I$1048509,$J$1048509,IF(C44=$I$1048510,$J$1048510,IF(C44=$I$1048511,$J$1048511,IF(C44=$I$1048512,$J$1048512,IF(C44=$I$1048513,$J$1048513,IF(C44=$I$1048514,$J$1048514,IF(C44=$I$1048515,$J$1048515,IF(C44=$I$1048516,$J$1048516,IF(C44=$I$1048519,$J$1048519,IF(C44=$I$1048520,$J$1048520,IF(C44=$I$1048521,J$1048521,IF(C44=$I$1048522,$J$1048522,IF(C44=$I$1048523,$J$1048523,IF(C44=$I$1048524,$J$1048524,IF(C44=$I$1048525,$J$1048525," ")))))))))))))))))</f>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44" s="193" t="s">
        <v>271</v>
      </c>
      <c r="F44" s="163" t="s">
        <v>420</v>
      </c>
      <c r="G44" s="163" t="s">
        <v>41</v>
      </c>
      <c r="H44" s="119" t="s">
        <v>600</v>
      </c>
      <c r="I44" s="195" t="s">
        <v>135</v>
      </c>
      <c r="J44" s="197" t="s">
        <v>608</v>
      </c>
      <c r="K44" s="195" t="s">
        <v>601</v>
      </c>
      <c r="L44" s="195" t="s">
        <v>602</v>
      </c>
      <c r="M44" s="181" t="s">
        <v>127</v>
      </c>
      <c r="N44" s="181">
        <f t="shared" ref="N44" si="81">IF(M44="ALTA", 5, IF(M44="MEDIO ALTA", 4, IF(M44="MEDIA", 3, IF(M44="MEDIO BAJA",2,1))))</f>
        <v>3</v>
      </c>
      <c r="O44" s="181" t="s">
        <v>181</v>
      </c>
      <c r="P44" s="181">
        <f t="shared" ref="P44" si="82">IF(O44="ALTO", 5, IF(O44="MEDIO ALTO", 4, IF(O44="MEDIO", 3, IF(O44="MEDIO BAJO",2,1))))</f>
        <v>3</v>
      </c>
      <c r="Q44" s="181">
        <f t="shared" si="57"/>
        <v>9</v>
      </c>
      <c r="R44" s="119" t="s">
        <v>194</v>
      </c>
      <c r="S44" s="123">
        <f t="shared" si="64"/>
        <v>1</v>
      </c>
      <c r="T44" s="183">
        <f t="shared" ref="T44" si="83">ROUND(AVERAGEIF(S44:S46,"&gt;0"),0)</f>
        <v>1</v>
      </c>
      <c r="U44" s="161" t="s">
        <v>603</v>
      </c>
      <c r="V44" s="161" t="s">
        <v>463</v>
      </c>
      <c r="W44" s="161" t="s">
        <v>464</v>
      </c>
      <c r="X44" s="185">
        <f t="shared" ref="X44" si="84">ROUND((Q44*T44),0)</f>
        <v>9</v>
      </c>
      <c r="Y44" s="187" t="str">
        <f t="shared" ref="Y44" si="85">IF(X44&gt;=19,"GRAVE", IF(X44&lt;=3, "LEVE", "MODERADO"))</f>
        <v>MODERADO</v>
      </c>
      <c r="Z44" s="161" t="s">
        <v>107</v>
      </c>
      <c r="AA44" s="161" t="s">
        <v>604</v>
      </c>
      <c r="AB44" s="138" t="s">
        <v>605</v>
      </c>
      <c r="AC44" s="161" t="s">
        <v>606</v>
      </c>
      <c r="AD44" s="189" t="s">
        <v>607</v>
      </c>
    </row>
    <row r="45" spans="1:34" ht="89.25" customHeight="1" x14ac:dyDescent="0.2">
      <c r="A45" s="191"/>
      <c r="B45" s="193"/>
      <c r="C45" s="193"/>
      <c r="D45" s="195"/>
      <c r="E45" s="193"/>
      <c r="F45" s="163"/>
      <c r="G45" s="163"/>
      <c r="H45" s="119"/>
      <c r="I45" s="195"/>
      <c r="J45" s="197"/>
      <c r="K45" s="195"/>
      <c r="L45" s="195"/>
      <c r="M45" s="181"/>
      <c r="N45" s="181"/>
      <c r="O45" s="181"/>
      <c r="P45" s="181"/>
      <c r="Q45" s="181"/>
      <c r="R45" s="119"/>
      <c r="S45" s="123">
        <f t="shared" si="64"/>
        <v>0</v>
      </c>
      <c r="T45" s="183"/>
      <c r="U45" s="161"/>
      <c r="V45" s="161"/>
      <c r="W45" s="161"/>
      <c r="X45" s="185"/>
      <c r="Y45" s="187"/>
      <c r="Z45" s="161"/>
      <c r="AA45" s="161"/>
      <c r="AB45" s="138"/>
      <c r="AC45" s="161"/>
      <c r="AD45" s="189"/>
    </row>
    <row r="46" spans="1:34" ht="75" customHeight="1" x14ac:dyDescent="0.2">
      <c r="A46" s="191"/>
      <c r="B46" s="193"/>
      <c r="C46" s="193"/>
      <c r="D46" s="195"/>
      <c r="E46" s="193"/>
      <c r="F46" s="163"/>
      <c r="G46" s="163"/>
      <c r="H46" s="119"/>
      <c r="I46" s="195"/>
      <c r="J46" s="197"/>
      <c r="K46" s="195"/>
      <c r="L46" s="195"/>
      <c r="M46" s="181"/>
      <c r="N46" s="181"/>
      <c r="O46" s="181"/>
      <c r="P46" s="181"/>
      <c r="Q46" s="181"/>
      <c r="R46" s="119"/>
      <c r="S46" s="123">
        <f t="shared" si="64"/>
        <v>0</v>
      </c>
      <c r="T46" s="183"/>
      <c r="U46" s="161"/>
      <c r="V46" s="161"/>
      <c r="W46" s="161"/>
      <c r="X46" s="185"/>
      <c r="Y46" s="187"/>
      <c r="Z46" s="161"/>
      <c r="AA46" s="161"/>
      <c r="AB46" s="138"/>
      <c r="AC46" s="161"/>
      <c r="AD46" s="189"/>
    </row>
    <row r="47" spans="1:34" ht="120" customHeight="1" x14ac:dyDescent="0.2">
      <c r="A47" s="191">
        <v>14</v>
      </c>
      <c r="B47" s="193" t="s">
        <v>196</v>
      </c>
      <c r="C47" s="193" t="s">
        <v>216</v>
      </c>
      <c r="D47" s="195" t="str">
        <f t="shared" ref="D47" si="86">IF(C47=$I$1048507,$J$1048507,IF(C47=$I$1048508,$J$1048508,IF(C47=$I$1048509,$J$1048509,IF(C47=$I$1048510,$J$1048510,IF(C47=$I$1048511,$J$1048511,IF(C47=$I$1048512,$J$1048512,IF(C47=$I$1048513,$J$1048513,IF(C47=$I$1048514,$J$1048514,IF(C47=$I$1048515,$J$1048515,IF(C47=$I$1048516,$J$1048516,IF(C47=$I$1048519,$J$1048519,IF(C47=$I$1048520,$J$1048520,IF(C47=$I$1048521,J$1048521,IF(C47=$I$1048522,$J$1048522,IF(C47=$I$1048523,$J$1048523,IF(C47=$I$1048524,$J$1048524,IF(C47=$I$1048525,$J$1048525," ")))))))))))))))))</f>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47" s="193" t="s">
        <v>271</v>
      </c>
      <c r="F47" s="163" t="s">
        <v>420</v>
      </c>
      <c r="G47" s="163" t="s">
        <v>42</v>
      </c>
      <c r="H47" s="119" t="s">
        <v>609</v>
      </c>
      <c r="I47" s="195" t="s">
        <v>139</v>
      </c>
      <c r="J47" s="197" t="s">
        <v>963</v>
      </c>
      <c r="K47" s="195" t="s">
        <v>612</v>
      </c>
      <c r="L47" s="195" t="s">
        <v>613</v>
      </c>
      <c r="M47" s="181" t="s">
        <v>160</v>
      </c>
      <c r="N47" s="181">
        <f t="shared" ref="N47" si="87">IF(M47="ALTA", 5, IF(M47="MEDIO ALTA", 4, IF(M47="MEDIA", 3, IF(M47="MEDIO BAJA",2,1))))</f>
        <v>1</v>
      </c>
      <c r="O47" s="181" t="s">
        <v>180</v>
      </c>
      <c r="P47" s="181">
        <f t="shared" ref="P47" si="88">IF(O47="ALTO", 5, IF(O47="MEDIO ALTO", 4, IF(O47="MEDIO", 3, IF(O47="MEDIO BAJO",2,1))))</f>
        <v>5</v>
      </c>
      <c r="Q47" s="181">
        <f t="shared" si="57"/>
        <v>5</v>
      </c>
      <c r="R47" s="119" t="s">
        <v>194</v>
      </c>
      <c r="S47" s="123">
        <f t="shared" si="64"/>
        <v>1</v>
      </c>
      <c r="T47" s="183">
        <f t="shared" ref="T47" si="89">ROUND(AVERAGEIF(S47:S49,"&gt;0"),0)</f>
        <v>1</v>
      </c>
      <c r="U47" s="161" t="s">
        <v>614</v>
      </c>
      <c r="V47" s="161" t="s">
        <v>481</v>
      </c>
      <c r="W47" s="161" t="s">
        <v>464</v>
      </c>
      <c r="X47" s="185">
        <f t="shared" ref="X47" si="90">ROUND((Q47*T47),0)</f>
        <v>5</v>
      </c>
      <c r="Y47" s="187" t="str">
        <f t="shared" ref="Y47" si="91">IF(X47&gt;=19,"GRAVE", IF(X47&lt;=3, "LEVE", "MODERADO"))</f>
        <v>MODERADO</v>
      </c>
      <c r="Z47" s="161" t="s">
        <v>109</v>
      </c>
      <c r="AA47" s="161" t="s">
        <v>617</v>
      </c>
      <c r="AB47" s="140">
        <v>43434</v>
      </c>
      <c r="AC47" s="161" t="s">
        <v>514</v>
      </c>
      <c r="AD47" s="202"/>
    </row>
    <row r="48" spans="1:34" ht="57" customHeight="1" x14ac:dyDescent="0.2">
      <c r="A48" s="191"/>
      <c r="B48" s="193"/>
      <c r="C48" s="193"/>
      <c r="D48" s="195"/>
      <c r="E48" s="193"/>
      <c r="F48" s="163" t="s">
        <v>421</v>
      </c>
      <c r="G48" s="163" t="s">
        <v>541</v>
      </c>
      <c r="H48" s="119" t="s">
        <v>610</v>
      </c>
      <c r="I48" s="195"/>
      <c r="J48" s="197"/>
      <c r="K48" s="195"/>
      <c r="L48" s="195"/>
      <c r="M48" s="181"/>
      <c r="N48" s="181"/>
      <c r="O48" s="181"/>
      <c r="P48" s="181"/>
      <c r="Q48" s="181"/>
      <c r="R48" s="119" t="s">
        <v>194</v>
      </c>
      <c r="S48" s="123">
        <f t="shared" si="64"/>
        <v>1</v>
      </c>
      <c r="T48" s="183"/>
      <c r="U48" s="161" t="s">
        <v>615</v>
      </c>
      <c r="V48" s="161" t="s">
        <v>453</v>
      </c>
      <c r="W48" s="161" t="s">
        <v>464</v>
      </c>
      <c r="X48" s="185"/>
      <c r="Y48" s="187"/>
      <c r="Z48" s="161"/>
      <c r="AA48" s="161"/>
      <c r="AB48" s="138"/>
      <c r="AC48" s="161"/>
      <c r="AD48" s="202"/>
    </row>
    <row r="49" spans="1:30" ht="44.25" customHeight="1" x14ac:dyDescent="0.2">
      <c r="A49" s="191"/>
      <c r="B49" s="193"/>
      <c r="C49" s="193"/>
      <c r="D49" s="195"/>
      <c r="E49" s="193"/>
      <c r="F49" s="163" t="s">
        <v>421</v>
      </c>
      <c r="G49" s="163" t="s">
        <v>46</v>
      </c>
      <c r="H49" s="119" t="s">
        <v>611</v>
      </c>
      <c r="I49" s="195"/>
      <c r="J49" s="197"/>
      <c r="K49" s="195"/>
      <c r="L49" s="195"/>
      <c r="M49" s="181"/>
      <c r="N49" s="181"/>
      <c r="O49" s="181"/>
      <c r="P49" s="181"/>
      <c r="Q49" s="181"/>
      <c r="R49" s="119" t="s">
        <v>194</v>
      </c>
      <c r="S49" s="123">
        <f t="shared" si="64"/>
        <v>1</v>
      </c>
      <c r="T49" s="183"/>
      <c r="U49" s="161" t="s">
        <v>616</v>
      </c>
      <c r="V49" s="161" t="s">
        <v>481</v>
      </c>
      <c r="W49" s="161" t="s">
        <v>568</v>
      </c>
      <c r="X49" s="185"/>
      <c r="Y49" s="187"/>
      <c r="Z49" s="161"/>
      <c r="AA49" s="161"/>
      <c r="AB49" s="138"/>
      <c r="AC49" s="161"/>
      <c r="AD49" s="202"/>
    </row>
    <row r="50" spans="1:30" ht="61.5" customHeight="1" x14ac:dyDescent="0.2">
      <c r="A50" s="191">
        <v>15</v>
      </c>
      <c r="B50" s="193" t="s">
        <v>196</v>
      </c>
      <c r="C50" s="193" t="s">
        <v>197</v>
      </c>
      <c r="D50" s="195" t="str">
        <f t="shared" ref="D50" si="92">IF(C50=$I$1048507,$J$1048507,IF(C50=$I$1048508,$J$1048508,IF(C50=$I$1048509,$J$1048509,IF(C50=$I$1048510,$J$1048510,IF(C50=$I$1048511,$J$1048511,IF(C50=$I$1048512,$J$1048512,IF(C50=$I$1048513,$J$1048513,IF(C50=$I$1048514,$J$1048514,IF(C50=$I$1048515,$J$1048515,IF(C50=$I$1048516,$J$1048516,IF(C50=$I$1048519,$J$1048519,IF(C50=$I$1048520,$J$1048520,IF(C50=$I$1048521,J$1048521,IF(C50=$I$1048522,$J$1048522,IF(C50=$I$1048523,$J$1048523,IF(C50=$I$1048524,$J$1048524,IF(C50=$I$1048525,$J$1048525," ")))))))))))))))))</f>
        <v>Promover la calidad educativa de la Institución, mediante la administración de los programas de formación que ofrece la universidad en sus diferentes niveles, con el fin de permitir al egresado desempeñarse con idoneidad, ética y compromiso social.</v>
      </c>
      <c r="E50" s="193" t="s">
        <v>268</v>
      </c>
      <c r="F50" s="163" t="s">
        <v>420</v>
      </c>
      <c r="G50" s="163" t="s">
        <v>41</v>
      </c>
      <c r="H50" s="119" t="s">
        <v>618</v>
      </c>
      <c r="I50" s="195" t="s">
        <v>135</v>
      </c>
      <c r="J50" s="197" t="s">
        <v>621</v>
      </c>
      <c r="K50" s="200" t="s">
        <v>622</v>
      </c>
      <c r="L50" s="195" t="s">
        <v>623</v>
      </c>
      <c r="M50" s="181" t="s">
        <v>160</v>
      </c>
      <c r="N50" s="181">
        <f t="shared" ref="N50" si="93">IF(M50="ALTA", 5, IF(M50="MEDIO ALTA", 4, IF(M50="MEDIA", 3, IF(M50="MEDIO BAJA",2,1))))</f>
        <v>1</v>
      </c>
      <c r="O50" s="181" t="s">
        <v>180</v>
      </c>
      <c r="P50" s="181">
        <f t="shared" ref="P50" si="94">IF(O50="ALTO", 5, IF(O50="MEDIO ALTO", 4, IF(O50="MEDIO", 3, IF(O50="MEDIO BAJO",2,1))))</f>
        <v>5</v>
      </c>
      <c r="Q50" s="181">
        <f t="shared" si="57"/>
        <v>5</v>
      </c>
      <c r="R50" s="119" t="s">
        <v>194</v>
      </c>
      <c r="S50" s="123">
        <f t="shared" si="64"/>
        <v>1</v>
      </c>
      <c r="T50" s="183">
        <f t="shared" ref="T50" si="95">ROUND(AVERAGEIF(S50:S52,"&gt;0"),0)</f>
        <v>1</v>
      </c>
      <c r="U50" s="161" t="s">
        <v>624</v>
      </c>
      <c r="V50" s="161" t="s">
        <v>450</v>
      </c>
      <c r="W50" s="161" t="s">
        <v>464</v>
      </c>
      <c r="X50" s="185">
        <f t="shared" ref="X50" si="96">ROUND((Q50*T50),0)</f>
        <v>5</v>
      </c>
      <c r="Y50" s="187" t="str">
        <f t="shared" ref="Y50" si="97">IF(X50&gt;=19,"GRAVE", IF(X50&lt;=3, "LEVE", "MODERADO"))</f>
        <v>MODERADO</v>
      </c>
      <c r="Z50" s="161" t="s">
        <v>109</v>
      </c>
      <c r="AA50" s="161" t="s">
        <v>627</v>
      </c>
      <c r="AB50" s="140">
        <v>43434</v>
      </c>
      <c r="AC50" s="161" t="s">
        <v>628</v>
      </c>
      <c r="AD50" s="189" t="s">
        <v>629</v>
      </c>
    </row>
    <row r="51" spans="1:30" ht="50.25" customHeight="1" x14ac:dyDescent="0.2">
      <c r="A51" s="191"/>
      <c r="B51" s="193"/>
      <c r="C51" s="193"/>
      <c r="D51" s="195"/>
      <c r="E51" s="193"/>
      <c r="F51" s="163" t="s">
        <v>420</v>
      </c>
      <c r="G51" s="163" t="s">
        <v>39</v>
      </c>
      <c r="H51" s="119" t="s">
        <v>619</v>
      </c>
      <c r="I51" s="195"/>
      <c r="J51" s="197"/>
      <c r="K51" s="200"/>
      <c r="L51" s="195"/>
      <c r="M51" s="181"/>
      <c r="N51" s="181"/>
      <c r="O51" s="181"/>
      <c r="P51" s="181"/>
      <c r="Q51" s="181"/>
      <c r="R51" s="119" t="s">
        <v>194</v>
      </c>
      <c r="S51" s="123">
        <f t="shared" si="64"/>
        <v>1</v>
      </c>
      <c r="T51" s="183"/>
      <c r="U51" s="161" t="s">
        <v>625</v>
      </c>
      <c r="V51" s="161" t="s">
        <v>626</v>
      </c>
      <c r="W51" s="161" t="s">
        <v>464</v>
      </c>
      <c r="X51" s="185"/>
      <c r="Y51" s="187"/>
      <c r="Z51" s="161" t="s">
        <v>107</v>
      </c>
      <c r="AA51" s="161" t="s">
        <v>630</v>
      </c>
      <c r="AB51" s="140">
        <v>43434</v>
      </c>
      <c r="AC51" s="161"/>
      <c r="AD51" s="189"/>
    </row>
    <row r="52" spans="1:30" ht="39.75" customHeight="1" x14ac:dyDescent="0.2">
      <c r="A52" s="191"/>
      <c r="B52" s="193"/>
      <c r="C52" s="193"/>
      <c r="D52" s="195"/>
      <c r="E52" s="193"/>
      <c r="F52" s="163" t="s">
        <v>421</v>
      </c>
      <c r="G52" s="163" t="s">
        <v>316</v>
      </c>
      <c r="H52" s="119" t="s">
        <v>620</v>
      </c>
      <c r="I52" s="195"/>
      <c r="J52" s="197"/>
      <c r="K52" s="200"/>
      <c r="L52" s="195"/>
      <c r="M52" s="181"/>
      <c r="N52" s="181"/>
      <c r="O52" s="181"/>
      <c r="P52" s="181"/>
      <c r="Q52" s="181"/>
      <c r="R52" s="119"/>
      <c r="S52" s="123">
        <f t="shared" si="64"/>
        <v>0</v>
      </c>
      <c r="T52" s="183"/>
      <c r="U52" s="161"/>
      <c r="V52" s="161"/>
      <c r="W52" s="161"/>
      <c r="X52" s="185"/>
      <c r="Y52" s="187"/>
      <c r="Z52" s="161"/>
      <c r="AA52" s="161"/>
      <c r="AB52" s="138"/>
      <c r="AC52" s="161"/>
      <c r="AD52" s="189"/>
    </row>
    <row r="53" spans="1:30" ht="48" customHeight="1" x14ac:dyDescent="0.2">
      <c r="A53" s="191">
        <v>16</v>
      </c>
      <c r="B53" s="193" t="s">
        <v>196</v>
      </c>
      <c r="C53" s="193" t="s">
        <v>213</v>
      </c>
      <c r="D53" s="195" t="str">
        <f t="shared" ref="D53" si="98">IF(C53=$I$1048507,$J$1048507,IF(C53=$I$1048508,$J$1048508,IF(C53=$I$1048509,$J$1048509,IF(C53=$I$1048510,$J$1048510,IF(C53=$I$1048511,$J$1048511,IF(C53=$I$1048512,$J$1048512,IF(C53=$I$1048513,$J$1048513,IF(C53=$I$1048514,$J$1048514,IF(C53=$I$1048515,$J$1048515,IF(C53=$I$1048516,$J$1048516,IF(C53=$I$1048519,$J$1048519,IF(C53=$I$1048520,$J$1048520,IF(C53=$I$1048521,J$1048521,IF(C53=$I$1048522,$J$1048522,IF(C53=$I$1048523,$J$1048523,IF(C53=$I$1048524,$J$1048524,IF(C53=$I$1048525,$J$1048525," ")))))))))))))))))</f>
        <v>Administrar y ejecutar los recursos de la institución generando en los procesos mayor eficiencia y eficacia para dar una respuesta oportuna a los servicios demandados en el cumplimiento de las funciones misionales.</v>
      </c>
      <c r="E53" s="193" t="s">
        <v>267</v>
      </c>
      <c r="F53" s="163" t="s">
        <v>421</v>
      </c>
      <c r="G53" s="163" t="s">
        <v>316</v>
      </c>
      <c r="H53" s="119" t="s">
        <v>631</v>
      </c>
      <c r="I53" s="195" t="s">
        <v>189</v>
      </c>
      <c r="J53" s="197" t="s">
        <v>633</v>
      </c>
      <c r="K53" s="200" t="s">
        <v>634</v>
      </c>
      <c r="L53" s="201" t="s">
        <v>635</v>
      </c>
      <c r="M53" s="181" t="s">
        <v>191</v>
      </c>
      <c r="N53" s="181">
        <f t="shared" ref="N53" si="99">IF(M53="ALTA", 5, IF(M53="MEDIO ALTA", 4, IF(M53="MEDIA", 3, IF(M53="MEDIO BAJA",2,1))))</f>
        <v>4</v>
      </c>
      <c r="O53" s="181" t="s">
        <v>186</v>
      </c>
      <c r="P53" s="181">
        <f t="shared" ref="P53" si="100">IF(O53="ALTO", 5, IF(O53="MEDIO ALTO", 4, IF(O53="MEDIO", 3, IF(O53="MEDIO BAJO",2,1))))</f>
        <v>2</v>
      </c>
      <c r="Q53" s="181">
        <f t="shared" si="57"/>
        <v>8</v>
      </c>
      <c r="R53" s="119" t="s">
        <v>194</v>
      </c>
      <c r="S53" s="123">
        <f t="shared" si="64"/>
        <v>1</v>
      </c>
      <c r="T53" s="183">
        <f t="shared" ref="T53" si="101">ROUND(AVERAGEIF(S53:S55,"&gt;0"),0)</f>
        <v>1</v>
      </c>
      <c r="U53" s="170" t="s">
        <v>636</v>
      </c>
      <c r="V53" s="161" t="s">
        <v>453</v>
      </c>
      <c r="W53" s="161" t="s">
        <v>464</v>
      </c>
      <c r="X53" s="185">
        <f t="shared" ref="X53" si="102">ROUND((Q53*T53),0)</f>
        <v>8</v>
      </c>
      <c r="Y53" s="187" t="str">
        <f t="shared" ref="Y53" si="103">IF(X53&gt;=19,"GRAVE", IF(X53&lt;=3, "LEVE", "MODERADO"))</f>
        <v>MODERADO</v>
      </c>
      <c r="Z53" s="161" t="s">
        <v>110</v>
      </c>
      <c r="AA53" s="161" t="s">
        <v>639</v>
      </c>
      <c r="AB53" s="140">
        <v>43434</v>
      </c>
      <c r="AC53" s="161" t="s">
        <v>640</v>
      </c>
      <c r="AD53" s="189" t="s">
        <v>641</v>
      </c>
    </row>
    <row r="54" spans="1:30" ht="63" customHeight="1" x14ac:dyDescent="0.2">
      <c r="A54" s="191"/>
      <c r="B54" s="193"/>
      <c r="C54" s="193"/>
      <c r="D54" s="195"/>
      <c r="E54" s="193"/>
      <c r="F54" s="163" t="s">
        <v>420</v>
      </c>
      <c r="G54" s="163" t="s">
        <v>42</v>
      </c>
      <c r="H54" s="119" t="s">
        <v>632</v>
      </c>
      <c r="I54" s="195"/>
      <c r="J54" s="197"/>
      <c r="K54" s="200"/>
      <c r="L54" s="201"/>
      <c r="M54" s="181"/>
      <c r="N54" s="181"/>
      <c r="O54" s="181"/>
      <c r="P54" s="181"/>
      <c r="Q54" s="181"/>
      <c r="R54" s="119" t="s">
        <v>194</v>
      </c>
      <c r="S54" s="123">
        <f t="shared" si="64"/>
        <v>1</v>
      </c>
      <c r="T54" s="183"/>
      <c r="U54" s="170" t="s">
        <v>637</v>
      </c>
      <c r="V54" s="161" t="s">
        <v>453</v>
      </c>
      <c r="W54" s="161" t="s">
        <v>568</v>
      </c>
      <c r="X54" s="185"/>
      <c r="Y54" s="187"/>
      <c r="Z54" s="161" t="s">
        <v>107</v>
      </c>
      <c r="AA54" s="161"/>
      <c r="AB54" s="140">
        <v>43434</v>
      </c>
      <c r="AC54" s="161" t="s">
        <v>640</v>
      </c>
      <c r="AD54" s="189"/>
    </row>
    <row r="55" spans="1:30" ht="54" customHeight="1" x14ac:dyDescent="0.2">
      <c r="A55" s="191"/>
      <c r="B55" s="193"/>
      <c r="C55" s="193"/>
      <c r="D55" s="195"/>
      <c r="E55" s="193"/>
      <c r="F55" s="163"/>
      <c r="G55" s="163"/>
      <c r="H55" s="119"/>
      <c r="I55" s="195"/>
      <c r="J55" s="197"/>
      <c r="K55" s="200"/>
      <c r="L55" s="201"/>
      <c r="M55" s="181"/>
      <c r="N55" s="181"/>
      <c r="O55" s="181"/>
      <c r="P55" s="181"/>
      <c r="Q55" s="181"/>
      <c r="R55" s="119" t="s">
        <v>194</v>
      </c>
      <c r="S55" s="123">
        <f t="shared" si="64"/>
        <v>1</v>
      </c>
      <c r="T55" s="183"/>
      <c r="U55" s="170" t="s">
        <v>638</v>
      </c>
      <c r="V55" s="161" t="s">
        <v>453</v>
      </c>
      <c r="W55" s="161" t="s">
        <v>464</v>
      </c>
      <c r="X55" s="185"/>
      <c r="Y55" s="187"/>
      <c r="Z55" s="161" t="s">
        <v>109</v>
      </c>
      <c r="AA55" s="161" t="s">
        <v>642</v>
      </c>
      <c r="AB55" s="140">
        <v>43434</v>
      </c>
      <c r="AC55" s="161" t="s">
        <v>643</v>
      </c>
      <c r="AD55" s="189"/>
    </row>
    <row r="56" spans="1:30" ht="62.25" customHeight="1" x14ac:dyDescent="0.2">
      <c r="A56" s="191">
        <v>17</v>
      </c>
      <c r="B56" s="193" t="s">
        <v>196</v>
      </c>
      <c r="C56" s="193" t="s">
        <v>217</v>
      </c>
      <c r="D56" s="195" t="str">
        <f t="shared" ref="D56" si="104">IF(C56=$I$1048507,$J$1048507,IF(C56=$I$1048508,$J$1048508,IF(C56=$I$1048509,$J$1048509,IF(C56=$I$1048510,$J$1048510,IF(C56=$I$1048511,$J$1048511,IF(C56=$I$1048512,$J$1048512,IF(C56=$I$1048513,$J$1048513,IF(C56=$I$1048514,$J$1048514,IF(C56=$I$1048515,$J$1048515,IF(C56=$I$1048516,$J$1048516,IF(C56=$I$1048519,$J$1048519,IF(C56=$I$1048520,$J$1048520,IF(C56=$I$1048521,J$1048521,IF(C56=$I$1048522,$J$1048522,IF(C56=$I$1048523,$J$1048523,IF(C56=$I$1048524,$J$1048524,IF(C56=$I$1048525,$J$1048525," ")))))))))))))))))</f>
        <v>Ejercer la evaluación y control sobre el desarrollo del quehacer institucional, de forma preventiva y correctiva, vigilando el cumplimiento de las disposiciones establecidas por la Ley y la Universidad.</v>
      </c>
      <c r="E56" s="193" t="s">
        <v>267</v>
      </c>
      <c r="F56" s="163" t="s">
        <v>421</v>
      </c>
      <c r="G56" s="163" t="s">
        <v>316</v>
      </c>
      <c r="H56" s="142" t="s">
        <v>644</v>
      </c>
      <c r="I56" s="195" t="s">
        <v>189</v>
      </c>
      <c r="J56" s="197" t="s">
        <v>647</v>
      </c>
      <c r="K56" s="200" t="s">
        <v>648</v>
      </c>
      <c r="L56" s="201" t="s">
        <v>649</v>
      </c>
      <c r="M56" s="181" t="s">
        <v>160</v>
      </c>
      <c r="N56" s="181">
        <f t="shared" ref="N56" si="105">IF(M56="ALTA", 5, IF(M56="MEDIO ALTA", 4, IF(M56="MEDIA", 3, IF(M56="MEDIO BAJA",2,1))))</f>
        <v>1</v>
      </c>
      <c r="O56" s="181" t="s">
        <v>180</v>
      </c>
      <c r="P56" s="181">
        <f t="shared" ref="P56" si="106">IF(O56="ALTO", 5, IF(O56="MEDIO ALTO", 4, IF(O56="MEDIO", 3, IF(O56="MEDIO BAJO",2,1))))</f>
        <v>5</v>
      </c>
      <c r="Q56" s="181">
        <f t="shared" si="57"/>
        <v>5</v>
      </c>
      <c r="R56" s="119" t="s">
        <v>465</v>
      </c>
      <c r="S56" s="123">
        <f t="shared" si="64"/>
        <v>3</v>
      </c>
      <c r="T56" s="183">
        <f t="shared" ref="T56" si="107">ROUND(AVERAGEIF(S56:S58,"&gt;0"),0)</f>
        <v>2</v>
      </c>
      <c r="U56" s="170" t="s">
        <v>650</v>
      </c>
      <c r="V56" s="161" t="s">
        <v>453</v>
      </c>
      <c r="W56" s="161" t="s">
        <v>464</v>
      </c>
      <c r="X56" s="185">
        <f t="shared" ref="X56" si="108">ROUND((Q56*T56),0)</f>
        <v>10</v>
      </c>
      <c r="Y56" s="187" t="str">
        <f t="shared" ref="Y56" si="109">IF(X56&gt;=19,"GRAVE", IF(X56&lt;=3, "LEVE", "MODERADO"))</f>
        <v>MODERADO</v>
      </c>
      <c r="Z56" s="161" t="s">
        <v>107</v>
      </c>
      <c r="AA56" s="161" t="s">
        <v>653</v>
      </c>
      <c r="AB56" s="140">
        <v>43434</v>
      </c>
      <c r="AC56" s="161" t="s">
        <v>654</v>
      </c>
      <c r="AD56" s="189" t="s">
        <v>655</v>
      </c>
    </row>
    <row r="57" spans="1:30" ht="53.25" customHeight="1" x14ac:dyDescent="0.2">
      <c r="A57" s="191"/>
      <c r="B57" s="193"/>
      <c r="C57" s="193"/>
      <c r="D57" s="195"/>
      <c r="E57" s="193"/>
      <c r="F57" s="163" t="s">
        <v>420</v>
      </c>
      <c r="G57" s="163" t="s">
        <v>42</v>
      </c>
      <c r="H57" s="142" t="s">
        <v>645</v>
      </c>
      <c r="I57" s="195"/>
      <c r="J57" s="197"/>
      <c r="K57" s="200"/>
      <c r="L57" s="201"/>
      <c r="M57" s="181"/>
      <c r="N57" s="181"/>
      <c r="O57" s="181"/>
      <c r="P57" s="181"/>
      <c r="Q57" s="181"/>
      <c r="R57" s="119" t="s">
        <v>194</v>
      </c>
      <c r="S57" s="123">
        <f t="shared" si="64"/>
        <v>1</v>
      </c>
      <c r="T57" s="183"/>
      <c r="U57" s="170" t="s">
        <v>651</v>
      </c>
      <c r="V57" s="161" t="s">
        <v>453</v>
      </c>
      <c r="W57" s="161" t="s">
        <v>464</v>
      </c>
      <c r="X57" s="185"/>
      <c r="Y57" s="187"/>
      <c r="Z57" s="161" t="s">
        <v>107</v>
      </c>
      <c r="AA57" s="161" t="s">
        <v>650</v>
      </c>
      <c r="AB57" s="140">
        <v>43434</v>
      </c>
      <c r="AC57" s="161" t="s">
        <v>640</v>
      </c>
      <c r="AD57" s="189"/>
    </row>
    <row r="58" spans="1:30" ht="90.75" customHeight="1" x14ac:dyDescent="0.2">
      <c r="A58" s="191"/>
      <c r="B58" s="193"/>
      <c r="C58" s="193"/>
      <c r="D58" s="195"/>
      <c r="E58" s="193"/>
      <c r="F58" s="163" t="s">
        <v>420</v>
      </c>
      <c r="G58" s="163" t="s">
        <v>41</v>
      </c>
      <c r="H58" s="142" t="s">
        <v>646</v>
      </c>
      <c r="I58" s="195"/>
      <c r="J58" s="197"/>
      <c r="K58" s="200"/>
      <c r="L58" s="201"/>
      <c r="M58" s="181"/>
      <c r="N58" s="181"/>
      <c r="O58" s="181"/>
      <c r="P58" s="181"/>
      <c r="Q58" s="181"/>
      <c r="R58" s="119" t="s">
        <v>194</v>
      </c>
      <c r="S58" s="123">
        <f t="shared" si="64"/>
        <v>1</v>
      </c>
      <c r="T58" s="183"/>
      <c r="U58" s="170" t="s">
        <v>652</v>
      </c>
      <c r="V58" s="161" t="s">
        <v>453</v>
      </c>
      <c r="W58" s="161" t="s">
        <v>464</v>
      </c>
      <c r="X58" s="185"/>
      <c r="Y58" s="187"/>
      <c r="Z58" s="161" t="s">
        <v>107</v>
      </c>
      <c r="AA58" s="161" t="s">
        <v>656</v>
      </c>
      <c r="AB58" s="140">
        <v>43434</v>
      </c>
      <c r="AC58" s="161" t="s">
        <v>657</v>
      </c>
      <c r="AD58" s="189"/>
    </row>
    <row r="59" spans="1:30" ht="47.25" customHeight="1" x14ac:dyDescent="0.2">
      <c r="A59" s="191">
        <v>18</v>
      </c>
      <c r="B59" s="193" t="s">
        <v>196</v>
      </c>
      <c r="C59" s="193" t="s">
        <v>197</v>
      </c>
      <c r="D59" s="195" t="str">
        <f t="shared" ref="D59" si="110">IF(C59=$I$1048507,$J$1048507,IF(C59=$I$1048508,$J$1048508,IF(C59=$I$1048509,$J$1048509,IF(C59=$I$1048510,$J$1048510,IF(C59=$I$1048511,$J$1048511,IF(C59=$I$1048512,$J$1048512,IF(C59=$I$1048513,$J$1048513,IF(C59=$I$1048514,$J$1048514,IF(C59=$I$1048515,$J$1048515,IF(C59=$I$1048516,$J$1048516,IF(C59=$I$1048519,$J$1048519,IF(C59=$I$1048520,$J$1048520,IF(C59=$I$1048521,J$1048521,IF(C59=$I$1048522,$J$1048522,IF(C59=$I$1048523,$J$1048523,IF(C59=$I$1048524,$J$1048524,IF(C59=$I$1048525,$J$1048525," ")))))))))))))))))</f>
        <v>Promover la calidad educativa de la Institución, mediante la administración de los programas de formación que ofrece la universidad en sus diferentes niveles, con el fin de permitir al egresado desempeñarse con idoneidad, ética y compromiso social.</v>
      </c>
      <c r="E59" s="193" t="s">
        <v>248</v>
      </c>
      <c r="F59" s="163" t="s">
        <v>420</v>
      </c>
      <c r="G59" s="163" t="s">
        <v>38</v>
      </c>
      <c r="H59" s="119" t="s">
        <v>658</v>
      </c>
      <c r="I59" s="195" t="s">
        <v>134</v>
      </c>
      <c r="J59" s="197" t="s">
        <v>659</v>
      </c>
      <c r="K59" s="195" t="s">
        <v>660</v>
      </c>
      <c r="L59" s="195" t="s">
        <v>661</v>
      </c>
      <c r="M59" s="181" t="s">
        <v>160</v>
      </c>
      <c r="N59" s="181">
        <f t="shared" ref="N59" si="111">IF(M59="ALTA", 5, IF(M59="MEDIO ALTA", 4, IF(M59="MEDIA", 3, IF(M59="MEDIO BAJA",2,1))))</f>
        <v>1</v>
      </c>
      <c r="O59" s="181" t="s">
        <v>181</v>
      </c>
      <c r="P59" s="181">
        <f t="shared" ref="P59" si="112">IF(O59="ALTO", 5, IF(O59="MEDIO ALTO", 4, IF(O59="MEDIO", 3, IF(O59="MEDIO BAJO",2,1))))</f>
        <v>3</v>
      </c>
      <c r="Q59" s="181">
        <f t="shared" si="57"/>
        <v>3</v>
      </c>
      <c r="R59" s="119" t="s">
        <v>194</v>
      </c>
      <c r="S59" s="123">
        <f t="shared" si="64"/>
        <v>1</v>
      </c>
      <c r="T59" s="183">
        <f t="shared" ref="T59" si="113">ROUND(AVERAGEIF(S59:S61,"&gt;0"),0)</f>
        <v>1</v>
      </c>
      <c r="U59" s="161" t="s">
        <v>662</v>
      </c>
      <c r="V59" s="161" t="s">
        <v>527</v>
      </c>
      <c r="W59" s="161" t="s">
        <v>464</v>
      </c>
      <c r="X59" s="185">
        <f t="shared" ref="X59" si="114">ROUND((Q59*T59),0)</f>
        <v>3</v>
      </c>
      <c r="Y59" s="187" t="str">
        <f t="shared" ref="Y59" si="115">IF(X59&gt;=19,"GRAVE", IF(X59&lt;=3, "LEVE", "MODERADO"))</f>
        <v>LEVE</v>
      </c>
      <c r="Z59" s="161" t="s">
        <v>106</v>
      </c>
      <c r="AA59" s="161" t="s">
        <v>665</v>
      </c>
      <c r="AB59" s="140">
        <v>43434</v>
      </c>
      <c r="AC59" s="161" t="s">
        <v>666</v>
      </c>
      <c r="AD59" s="189" t="s">
        <v>667</v>
      </c>
    </row>
    <row r="60" spans="1:30" ht="42.75" customHeight="1" x14ac:dyDescent="0.2">
      <c r="A60" s="191"/>
      <c r="B60" s="193"/>
      <c r="C60" s="193"/>
      <c r="D60" s="195"/>
      <c r="E60" s="193"/>
      <c r="F60" s="163"/>
      <c r="G60" s="163"/>
      <c r="H60" s="119"/>
      <c r="I60" s="195"/>
      <c r="J60" s="197"/>
      <c r="K60" s="195"/>
      <c r="L60" s="195"/>
      <c r="M60" s="181"/>
      <c r="N60" s="181"/>
      <c r="O60" s="181"/>
      <c r="P60" s="181"/>
      <c r="Q60" s="181"/>
      <c r="R60" s="119" t="s">
        <v>194</v>
      </c>
      <c r="S60" s="123">
        <f t="shared" si="64"/>
        <v>1</v>
      </c>
      <c r="T60" s="183"/>
      <c r="U60" s="161" t="s">
        <v>663</v>
      </c>
      <c r="V60" s="161" t="s">
        <v>527</v>
      </c>
      <c r="W60" s="161" t="s">
        <v>464</v>
      </c>
      <c r="X60" s="185"/>
      <c r="Y60" s="187"/>
      <c r="Z60" s="161"/>
      <c r="AA60" s="161"/>
      <c r="AB60" s="138"/>
      <c r="AC60" s="161"/>
      <c r="AD60" s="189"/>
    </row>
    <row r="61" spans="1:30" ht="51" customHeight="1" x14ac:dyDescent="0.2">
      <c r="A61" s="191"/>
      <c r="B61" s="193"/>
      <c r="C61" s="193"/>
      <c r="D61" s="195"/>
      <c r="E61" s="193"/>
      <c r="F61" s="163"/>
      <c r="G61" s="163"/>
      <c r="H61" s="119"/>
      <c r="I61" s="195"/>
      <c r="J61" s="197"/>
      <c r="K61" s="195"/>
      <c r="L61" s="195"/>
      <c r="M61" s="181"/>
      <c r="N61" s="181"/>
      <c r="O61" s="181"/>
      <c r="P61" s="181"/>
      <c r="Q61" s="181"/>
      <c r="R61" s="119" t="s">
        <v>194</v>
      </c>
      <c r="S61" s="123">
        <f t="shared" si="64"/>
        <v>1</v>
      </c>
      <c r="T61" s="183"/>
      <c r="U61" s="161" t="s">
        <v>664</v>
      </c>
      <c r="V61" s="161" t="s">
        <v>527</v>
      </c>
      <c r="W61" s="161" t="s">
        <v>464</v>
      </c>
      <c r="X61" s="185"/>
      <c r="Y61" s="187"/>
      <c r="Z61" s="161"/>
      <c r="AA61" s="161"/>
      <c r="AB61" s="138"/>
      <c r="AC61" s="161"/>
      <c r="AD61" s="189"/>
    </row>
    <row r="62" spans="1:30" ht="129.75" customHeight="1" x14ac:dyDescent="0.2">
      <c r="A62" s="191">
        <v>19</v>
      </c>
      <c r="B62" s="193" t="s">
        <v>196</v>
      </c>
      <c r="C62" s="193" t="s">
        <v>197</v>
      </c>
      <c r="D62" s="195" t="str">
        <f t="shared" ref="D62" si="116">IF(C62=$I$1048507,$J$1048507,IF(C62=$I$1048508,$J$1048508,IF(C62=$I$1048509,$J$1048509,IF(C62=$I$1048510,$J$1048510,IF(C62=$I$1048511,$J$1048511,IF(C62=$I$1048512,$J$1048512,IF(C62=$I$1048513,$J$1048513,IF(C62=$I$1048514,$J$1048514,IF(C62=$I$1048515,$J$1048515,IF(C62=$I$1048516,$J$1048516,IF(C62=$I$1048519,$J$1048519,IF(C62=$I$1048520,$J$1048520,IF(C62=$I$1048521,J$1048521,IF(C62=$I$1048522,$J$1048522,IF(C62=$I$1048523,$J$1048523,IF(C62=$I$1048524,$J$1048524,IF(C62=$I$1048525,$J$1048525," ")))))))))))))))))</f>
        <v>Promover la calidad educativa de la Institución, mediante la administración de los programas de formación que ofrece la universidad en sus diferentes niveles, con el fin de permitir al egresado desempeñarse con idoneidad, ética y compromiso social.</v>
      </c>
      <c r="E62" s="193" t="s">
        <v>248</v>
      </c>
      <c r="F62" s="163" t="s">
        <v>420</v>
      </c>
      <c r="G62" s="163" t="s">
        <v>39</v>
      </c>
      <c r="H62" s="119" t="s">
        <v>668</v>
      </c>
      <c r="I62" s="195" t="s">
        <v>184</v>
      </c>
      <c r="J62" s="197" t="s">
        <v>671</v>
      </c>
      <c r="K62" s="195" t="s">
        <v>660</v>
      </c>
      <c r="L62" s="195" t="s">
        <v>661</v>
      </c>
      <c r="M62" s="181" t="s">
        <v>160</v>
      </c>
      <c r="N62" s="181">
        <f t="shared" ref="N62" si="117">IF(M62="ALTA", 5, IF(M62="MEDIO ALTA", 4, IF(M62="MEDIA", 3, IF(M62="MEDIO BAJA",2,1))))</f>
        <v>1</v>
      </c>
      <c r="O62" s="181" t="s">
        <v>181</v>
      </c>
      <c r="P62" s="181">
        <f t="shared" ref="P62" si="118">IF(O62="ALTO", 5, IF(O62="MEDIO ALTO", 4, IF(O62="MEDIO", 3, IF(O62="MEDIO BAJO",2,1))))</f>
        <v>3</v>
      </c>
      <c r="Q62" s="181">
        <f t="shared" si="57"/>
        <v>3</v>
      </c>
      <c r="R62" s="119" t="s">
        <v>194</v>
      </c>
      <c r="S62" s="123">
        <f>IF(R62="Documentados Aplicados y Efectivos",1,IF(R62="No existen",5,IF(R62="No aplicados",4,IF(R62="Aplicados - No Efectivos",3,IF(R62="Aplicados efectivos y No Documentados",2,0)))))</f>
        <v>1</v>
      </c>
      <c r="T62" s="183">
        <f t="shared" ref="T62" si="119">ROUND(AVERAGEIF(S62:S64,"&gt;0"),0)</f>
        <v>1</v>
      </c>
      <c r="U62" s="161" t="s">
        <v>672</v>
      </c>
      <c r="V62" s="161" t="s">
        <v>481</v>
      </c>
      <c r="W62" s="161" t="s">
        <v>464</v>
      </c>
      <c r="X62" s="185">
        <f t="shared" ref="X62" si="120">ROUND((Q62*T62),0)</f>
        <v>3</v>
      </c>
      <c r="Y62" s="187" t="str">
        <f t="shared" ref="Y62" si="121">IF(X62&gt;=19,"GRAVE", IF(X62&lt;=3, "LEVE", "MODERADO"))</f>
        <v>LEVE</v>
      </c>
      <c r="Z62" s="161" t="s">
        <v>106</v>
      </c>
      <c r="AA62" s="161" t="s">
        <v>675</v>
      </c>
      <c r="AB62" s="140">
        <v>43434</v>
      </c>
      <c r="AC62" s="161" t="s">
        <v>676</v>
      </c>
      <c r="AD62" s="189" t="s">
        <v>677</v>
      </c>
    </row>
    <row r="63" spans="1:30" ht="76.5" customHeight="1" x14ac:dyDescent="0.2">
      <c r="A63" s="191"/>
      <c r="B63" s="193"/>
      <c r="C63" s="193"/>
      <c r="D63" s="195"/>
      <c r="E63" s="193"/>
      <c r="F63" s="163" t="s">
        <v>420</v>
      </c>
      <c r="G63" s="163" t="s">
        <v>38</v>
      </c>
      <c r="H63" s="119" t="s">
        <v>669</v>
      </c>
      <c r="I63" s="195"/>
      <c r="J63" s="197"/>
      <c r="K63" s="195"/>
      <c r="L63" s="195"/>
      <c r="M63" s="181"/>
      <c r="N63" s="181"/>
      <c r="O63" s="181"/>
      <c r="P63" s="181"/>
      <c r="Q63" s="181"/>
      <c r="R63" s="119" t="s">
        <v>194</v>
      </c>
      <c r="S63" s="123">
        <f>IF(R63="Documentados Aplicados y Efectivos",1,IF(R63="No existen",5,IF(R63="No aplicados",4,IF(R63="Aplicados - No Efectivos",3,IF(R63="Aplicados efectivos y No Documentados",2,0)))))</f>
        <v>1</v>
      </c>
      <c r="T63" s="183"/>
      <c r="U63" s="161" t="s">
        <v>673</v>
      </c>
      <c r="V63" s="161" t="s">
        <v>527</v>
      </c>
      <c r="W63" s="161" t="s">
        <v>464</v>
      </c>
      <c r="X63" s="185"/>
      <c r="Y63" s="187"/>
      <c r="Z63" s="161"/>
      <c r="AA63" s="161"/>
      <c r="AB63" s="138"/>
      <c r="AC63" s="161"/>
      <c r="AD63" s="189"/>
    </row>
    <row r="64" spans="1:30" ht="76.5" customHeight="1" x14ac:dyDescent="0.2">
      <c r="A64" s="191"/>
      <c r="B64" s="193"/>
      <c r="C64" s="193"/>
      <c r="D64" s="195"/>
      <c r="E64" s="193"/>
      <c r="F64" s="163" t="s">
        <v>420</v>
      </c>
      <c r="G64" s="163" t="s">
        <v>41</v>
      </c>
      <c r="H64" s="119" t="s">
        <v>670</v>
      </c>
      <c r="I64" s="195"/>
      <c r="J64" s="197"/>
      <c r="K64" s="195"/>
      <c r="L64" s="195"/>
      <c r="M64" s="181"/>
      <c r="N64" s="181"/>
      <c r="O64" s="181"/>
      <c r="P64" s="181"/>
      <c r="Q64" s="181"/>
      <c r="R64" s="119" t="s">
        <v>194</v>
      </c>
      <c r="S64" s="123">
        <f>IF(R64="Documentados Aplicados y Efectivos",1,IF(R64="No existen",5,IF(R64="No aplicados",4,IF(R64="Aplicados - No Efectivos",3,IF(R64="Aplicados efectivos y No Documentados",2,0)))))</f>
        <v>1</v>
      </c>
      <c r="T64" s="183"/>
      <c r="U64" s="161" t="s">
        <v>674</v>
      </c>
      <c r="V64" s="161" t="s">
        <v>481</v>
      </c>
      <c r="W64" s="161" t="s">
        <v>464</v>
      </c>
      <c r="X64" s="185"/>
      <c r="Y64" s="187"/>
      <c r="Z64" s="161"/>
      <c r="AA64" s="161"/>
      <c r="AB64" s="138"/>
      <c r="AC64" s="161"/>
      <c r="AD64" s="189"/>
    </row>
    <row r="65" spans="1:30" ht="52.5" customHeight="1" x14ac:dyDescent="0.2">
      <c r="A65" s="191">
        <v>20</v>
      </c>
      <c r="B65" s="193" t="s">
        <v>196</v>
      </c>
      <c r="C65" s="193" t="s">
        <v>215</v>
      </c>
      <c r="D65" s="195" t="str">
        <f t="shared" ref="D65" si="122">IF(C65=$I$1048507,$J$1048507,IF(C65=$I$1048508,$J$1048508,IF(C65=$I$1048509,$J$1048509,IF(C65=$I$1048510,$J$1048510,IF(C65=$I$1048511,$J$1048511,IF(C65=$I$1048512,$J$1048512,IF(C65=$I$1048513,$J$1048513,IF(C65=$I$1048514,$J$1048514,IF(C65=$I$1048515,$J$1048515,IF(C65=$I$1048516,$J$1048516,IF(C65=$I$1048519,$J$1048519,IF(C65=$I$1048520,$J$1048520,IF(C65=$I$1048521,J$1048521,IF(C65=$I$1048522,$J$1048522,IF(C65=$I$1048523,$J$1048523,IF(C65=$I$1048524,$J$1048524,IF(C65=$I$1048525,$J$1048525," ")))))))))))))))))</f>
        <v>Orientar el desarrollo de la Universidad mediante el direccionamiento estratégico y visión compartida de la comunidad universitaria, a fin de lograr los objetivos misionales.</v>
      </c>
      <c r="E65" s="193" t="s">
        <v>248</v>
      </c>
      <c r="F65" s="163" t="s">
        <v>420</v>
      </c>
      <c r="G65" s="163" t="s">
        <v>38</v>
      </c>
      <c r="H65" s="119" t="s">
        <v>678</v>
      </c>
      <c r="I65" s="195" t="s">
        <v>131</v>
      </c>
      <c r="J65" s="197" t="s">
        <v>681</v>
      </c>
      <c r="K65" s="195" t="s">
        <v>682</v>
      </c>
      <c r="L65" s="195" t="s">
        <v>683</v>
      </c>
      <c r="M65" s="181" t="s">
        <v>160</v>
      </c>
      <c r="N65" s="181">
        <f t="shared" ref="N65" si="123">IF(M65="ALTA", 5, IF(M65="MEDIO ALTA", 4, IF(M65="MEDIA", 3, IF(M65="MEDIO BAJA",2,1))))</f>
        <v>1</v>
      </c>
      <c r="O65" s="181" t="s">
        <v>180</v>
      </c>
      <c r="P65" s="181">
        <f t="shared" ref="P65" si="124">IF(O65="ALTO", 5, IF(O65="MEDIO ALTO", 4, IF(O65="MEDIO", 3, IF(O65="MEDIO BAJO",2,1))))</f>
        <v>5</v>
      </c>
      <c r="Q65" s="181">
        <f t="shared" si="57"/>
        <v>5</v>
      </c>
      <c r="R65" s="119" t="s">
        <v>478</v>
      </c>
      <c r="S65" s="123">
        <f t="shared" ref="S65:S94" si="125">IF(R65="Documentados Aplicados y Efectivos",1,IF(R65="No existen",5,IF(R65="No aplicados",4,IF(R65="Aplicados - No Efectivos",3,IF(R65="Aplicados efectivos y No Documentados",2,0)))))</f>
        <v>5</v>
      </c>
      <c r="T65" s="183">
        <f t="shared" ref="T65" si="126">ROUND(AVERAGEIF(S65:S67,"&gt;0"),0)</f>
        <v>3</v>
      </c>
      <c r="U65" s="161" t="s">
        <v>684</v>
      </c>
      <c r="V65" s="161" t="s">
        <v>626</v>
      </c>
      <c r="W65" s="161" t="s">
        <v>451</v>
      </c>
      <c r="X65" s="185">
        <f t="shared" ref="X65" si="127">ROUND((Q65*T65),0)</f>
        <v>15</v>
      </c>
      <c r="Y65" s="187" t="str">
        <f t="shared" ref="Y65" si="128">IF(X65&gt;=19,"GRAVE", IF(X65&lt;=3, "LEVE", "MODERADO"))</f>
        <v>MODERADO</v>
      </c>
      <c r="Z65" s="161" t="s">
        <v>109</v>
      </c>
      <c r="AA65" s="161" t="s">
        <v>686</v>
      </c>
      <c r="AB65" s="140">
        <v>43434</v>
      </c>
      <c r="AC65" s="161" t="s">
        <v>687</v>
      </c>
      <c r="AD65" s="189" t="s">
        <v>688</v>
      </c>
    </row>
    <row r="66" spans="1:30" ht="40.5" customHeight="1" x14ac:dyDescent="0.2">
      <c r="A66" s="191"/>
      <c r="B66" s="193"/>
      <c r="C66" s="193"/>
      <c r="D66" s="195"/>
      <c r="E66" s="193"/>
      <c r="F66" s="163"/>
      <c r="G66" s="163"/>
      <c r="H66" s="119" t="s">
        <v>679</v>
      </c>
      <c r="I66" s="195"/>
      <c r="J66" s="197"/>
      <c r="K66" s="195"/>
      <c r="L66" s="195"/>
      <c r="M66" s="181"/>
      <c r="N66" s="181"/>
      <c r="O66" s="181"/>
      <c r="P66" s="181"/>
      <c r="Q66" s="181"/>
      <c r="R66" s="119" t="s">
        <v>194</v>
      </c>
      <c r="S66" s="123">
        <f t="shared" si="125"/>
        <v>1</v>
      </c>
      <c r="T66" s="183"/>
      <c r="U66" s="161" t="s">
        <v>685</v>
      </c>
      <c r="V66" s="161" t="s">
        <v>626</v>
      </c>
      <c r="W66" s="161" t="s">
        <v>451</v>
      </c>
      <c r="X66" s="185"/>
      <c r="Y66" s="187"/>
      <c r="Z66" s="161"/>
      <c r="AA66" s="161"/>
      <c r="AB66" s="138"/>
      <c r="AC66" s="161"/>
      <c r="AD66" s="189"/>
    </row>
    <row r="67" spans="1:30" ht="105" customHeight="1" x14ac:dyDescent="0.2">
      <c r="A67" s="191"/>
      <c r="B67" s="193"/>
      <c r="C67" s="193"/>
      <c r="D67" s="195"/>
      <c r="E67" s="193"/>
      <c r="F67" s="163"/>
      <c r="G67" s="163"/>
      <c r="H67" s="119" t="s">
        <v>680</v>
      </c>
      <c r="I67" s="195"/>
      <c r="J67" s="197"/>
      <c r="K67" s="195"/>
      <c r="L67" s="195"/>
      <c r="M67" s="181"/>
      <c r="N67" s="181"/>
      <c r="O67" s="181"/>
      <c r="P67" s="181"/>
      <c r="Q67" s="181"/>
      <c r="R67" s="119"/>
      <c r="S67" s="123">
        <f t="shared" si="125"/>
        <v>0</v>
      </c>
      <c r="T67" s="183"/>
      <c r="U67" s="161"/>
      <c r="V67" s="161"/>
      <c r="W67" s="161"/>
      <c r="X67" s="185"/>
      <c r="Y67" s="187"/>
      <c r="Z67" s="161"/>
      <c r="AA67" s="161"/>
      <c r="AB67" s="138"/>
      <c r="AC67" s="161"/>
      <c r="AD67" s="189"/>
    </row>
    <row r="68" spans="1:30" ht="80.25" customHeight="1" x14ac:dyDescent="0.2">
      <c r="A68" s="191">
        <v>21</v>
      </c>
      <c r="B68" s="193" t="s">
        <v>196</v>
      </c>
      <c r="C68" s="193" t="s">
        <v>215</v>
      </c>
      <c r="D68" s="195" t="str">
        <f t="shared" ref="D68" si="129">IF(C68=$I$1048507,$J$1048507,IF(C68=$I$1048508,$J$1048508,IF(C68=$I$1048509,$J$1048509,IF(C68=$I$1048510,$J$1048510,IF(C68=$I$1048511,$J$1048511,IF(C68=$I$1048512,$J$1048512,IF(C68=$I$1048513,$J$1048513,IF(C68=$I$1048514,$J$1048514,IF(C68=$I$1048515,$J$1048515,IF(C68=$I$1048516,$J$1048516,IF(C68=$I$1048519,$J$1048519,IF(C68=$I$1048520,$J$1048520,IF(C68=$I$1048521,J$1048521,IF(C68=$I$1048522,$J$1048522,IF(C68=$I$1048523,$J$1048523,IF(C68=$I$1048524,$J$1048524,IF(C68=$I$1048525,$J$1048525," ")))))))))))))))))</f>
        <v>Orientar el desarrollo de la Universidad mediante el direccionamiento estratégico y visión compartida de la comunidad universitaria, a fin de lograr los objetivos misionales.</v>
      </c>
      <c r="E68" s="193" t="s">
        <v>207</v>
      </c>
      <c r="F68" s="163" t="s">
        <v>420</v>
      </c>
      <c r="G68" s="163" t="s">
        <v>41</v>
      </c>
      <c r="H68" s="119" t="s">
        <v>689</v>
      </c>
      <c r="I68" s="195" t="s">
        <v>135</v>
      </c>
      <c r="J68" s="197" t="s">
        <v>692</v>
      </c>
      <c r="K68" s="195" t="s">
        <v>693</v>
      </c>
      <c r="L68" s="195" t="s">
        <v>694</v>
      </c>
      <c r="M68" s="181" t="s">
        <v>127</v>
      </c>
      <c r="N68" s="181">
        <f t="shared" ref="N68" si="130">IF(M68="ALTA", 5, IF(M68="MEDIO ALTA", 4, IF(M68="MEDIA", 3, IF(M68="MEDIO BAJA",2,1))))</f>
        <v>3</v>
      </c>
      <c r="O68" s="181" t="s">
        <v>181</v>
      </c>
      <c r="P68" s="181">
        <f t="shared" ref="P68" si="131">IF(O68="ALTO", 5, IF(O68="MEDIO ALTO", 4, IF(O68="MEDIO", 3, IF(O68="MEDIO BAJO",2,1))))</f>
        <v>3</v>
      </c>
      <c r="Q68" s="181">
        <f t="shared" si="57"/>
        <v>9</v>
      </c>
      <c r="R68" s="119" t="s">
        <v>194</v>
      </c>
      <c r="S68" s="123">
        <f t="shared" si="125"/>
        <v>1</v>
      </c>
      <c r="T68" s="183">
        <f t="shared" ref="T68" si="132">ROUND(AVERAGEIF(S68:S70,"&gt;0"),0)</f>
        <v>1</v>
      </c>
      <c r="U68" s="161" t="s">
        <v>695</v>
      </c>
      <c r="V68" s="161" t="s">
        <v>481</v>
      </c>
      <c r="W68" s="161" t="s">
        <v>464</v>
      </c>
      <c r="X68" s="185">
        <f t="shared" ref="X68" si="133">ROUND((Q68*T68),0)</f>
        <v>9</v>
      </c>
      <c r="Y68" s="187" t="str">
        <f t="shared" ref="Y68" si="134">IF(X68&gt;=19,"GRAVE", IF(X68&lt;=3, "LEVE", "MODERADO"))</f>
        <v>MODERADO</v>
      </c>
      <c r="Z68" s="161" t="s">
        <v>109</v>
      </c>
      <c r="AA68" s="161" t="s">
        <v>698</v>
      </c>
      <c r="AB68" s="140">
        <v>43434</v>
      </c>
      <c r="AC68" s="161" t="s">
        <v>699</v>
      </c>
      <c r="AD68" s="189" t="s">
        <v>700</v>
      </c>
    </row>
    <row r="69" spans="1:30" ht="37.5" customHeight="1" x14ac:dyDescent="0.2">
      <c r="A69" s="191"/>
      <c r="B69" s="193"/>
      <c r="C69" s="193"/>
      <c r="D69" s="195"/>
      <c r="E69" s="193"/>
      <c r="F69" s="163"/>
      <c r="G69" s="163"/>
      <c r="H69" s="119" t="s">
        <v>690</v>
      </c>
      <c r="I69" s="195"/>
      <c r="J69" s="197"/>
      <c r="K69" s="195"/>
      <c r="L69" s="195"/>
      <c r="M69" s="181"/>
      <c r="N69" s="181"/>
      <c r="O69" s="181"/>
      <c r="P69" s="181"/>
      <c r="Q69" s="181"/>
      <c r="R69" s="119" t="s">
        <v>194</v>
      </c>
      <c r="S69" s="123">
        <f t="shared" si="125"/>
        <v>1</v>
      </c>
      <c r="T69" s="183"/>
      <c r="U69" s="161" t="s">
        <v>696</v>
      </c>
      <c r="V69" s="161" t="s">
        <v>481</v>
      </c>
      <c r="W69" s="161" t="s">
        <v>464</v>
      </c>
      <c r="X69" s="185"/>
      <c r="Y69" s="187"/>
      <c r="Z69" s="161" t="s">
        <v>109</v>
      </c>
      <c r="AA69" s="161" t="s">
        <v>701</v>
      </c>
      <c r="AB69" s="140">
        <v>43434</v>
      </c>
      <c r="AC69" s="161" t="s">
        <v>702</v>
      </c>
      <c r="AD69" s="189"/>
    </row>
    <row r="70" spans="1:30" ht="60" customHeight="1" x14ac:dyDescent="0.2">
      <c r="A70" s="191"/>
      <c r="B70" s="193"/>
      <c r="C70" s="193"/>
      <c r="D70" s="195"/>
      <c r="E70" s="193"/>
      <c r="F70" s="163"/>
      <c r="G70" s="163"/>
      <c r="H70" s="119" t="s">
        <v>691</v>
      </c>
      <c r="I70" s="195"/>
      <c r="J70" s="197"/>
      <c r="K70" s="195"/>
      <c r="L70" s="195"/>
      <c r="M70" s="181"/>
      <c r="N70" s="181"/>
      <c r="O70" s="181"/>
      <c r="P70" s="181"/>
      <c r="Q70" s="181"/>
      <c r="R70" s="119" t="s">
        <v>194</v>
      </c>
      <c r="S70" s="123">
        <f t="shared" si="125"/>
        <v>1</v>
      </c>
      <c r="T70" s="183"/>
      <c r="U70" s="161" t="s">
        <v>697</v>
      </c>
      <c r="V70" s="161" t="s">
        <v>463</v>
      </c>
      <c r="W70" s="161" t="s">
        <v>464</v>
      </c>
      <c r="X70" s="185"/>
      <c r="Y70" s="187"/>
      <c r="Z70" s="161" t="s">
        <v>109</v>
      </c>
      <c r="AA70" s="161" t="s">
        <v>703</v>
      </c>
      <c r="AB70" s="140">
        <v>43434</v>
      </c>
      <c r="AC70" s="161" t="s">
        <v>704</v>
      </c>
      <c r="AD70" s="189"/>
    </row>
    <row r="71" spans="1:30" ht="60" customHeight="1" x14ac:dyDescent="0.2">
      <c r="A71" s="191">
        <v>22</v>
      </c>
      <c r="B71" s="193" t="s">
        <v>196</v>
      </c>
      <c r="C71" s="193" t="s">
        <v>215</v>
      </c>
      <c r="D71" s="195" t="str">
        <f t="shared" ref="D71" si="135">IF(C71=$I$1048507,$J$1048507,IF(C71=$I$1048508,$J$1048508,IF(C71=$I$1048509,$J$1048509,IF(C71=$I$1048510,$J$1048510,IF(C71=$I$1048511,$J$1048511,IF(C71=$I$1048512,$J$1048512,IF(C71=$I$1048513,$J$1048513,IF(C71=$I$1048514,$J$1048514,IF(C71=$I$1048515,$J$1048515,IF(C71=$I$1048516,$J$1048516,IF(C71=$I$1048519,$J$1048519,IF(C71=$I$1048520,$J$1048520,IF(C71=$I$1048521,J$1048521,IF(C71=$I$1048522,$J$1048522,IF(C71=$I$1048523,$J$1048523,IF(C71=$I$1048524,$J$1048524,IF(C71=$I$1048525,$J$1048525," ")))))))))))))))))</f>
        <v>Orientar el desarrollo de la Universidad mediante el direccionamiento estratégico y visión compartida de la comunidad universitaria, a fin de lograr los objetivos misionales.</v>
      </c>
      <c r="E71" s="193" t="s">
        <v>207</v>
      </c>
      <c r="F71" s="163" t="s">
        <v>420</v>
      </c>
      <c r="G71" s="163" t="s">
        <v>41</v>
      </c>
      <c r="H71" s="119" t="s">
        <v>705</v>
      </c>
      <c r="I71" s="195" t="s">
        <v>184</v>
      </c>
      <c r="J71" s="197" t="s">
        <v>708</v>
      </c>
      <c r="K71" s="195" t="s">
        <v>709</v>
      </c>
      <c r="L71" s="195" t="s">
        <v>710</v>
      </c>
      <c r="M71" s="181" t="s">
        <v>191</v>
      </c>
      <c r="N71" s="181">
        <f t="shared" ref="N71" si="136">IF(M71="ALTA", 5, IF(M71="MEDIO ALTA", 4, IF(M71="MEDIA", 3, IF(M71="MEDIO BAJA",2,1))))</f>
        <v>4</v>
      </c>
      <c r="O71" s="181" t="s">
        <v>185</v>
      </c>
      <c r="P71" s="181">
        <f t="shared" ref="P71" si="137">IF(O71="ALTO", 5, IF(O71="MEDIO ALTO", 4, IF(O71="MEDIO", 3, IF(O71="MEDIO BAJO",2,1))))</f>
        <v>4</v>
      </c>
      <c r="Q71" s="181">
        <f t="shared" si="57"/>
        <v>16</v>
      </c>
      <c r="R71" s="119" t="s">
        <v>194</v>
      </c>
      <c r="S71" s="123">
        <f t="shared" si="125"/>
        <v>1</v>
      </c>
      <c r="T71" s="183">
        <f t="shared" ref="T71" si="138">ROUND(AVERAGEIF(S71:S73,"&gt;0"),0)</f>
        <v>1</v>
      </c>
      <c r="U71" s="161" t="s">
        <v>711</v>
      </c>
      <c r="V71" s="161" t="s">
        <v>481</v>
      </c>
      <c r="W71" s="161" t="s">
        <v>464</v>
      </c>
      <c r="X71" s="185">
        <f t="shared" ref="X71" si="139">ROUND((Q71*T71),0)</f>
        <v>16</v>
      </c>
      <c r="Y71" s="187" t="str">
        <f t="shared" ref="Y71" si="140">IF(X71&gt;=19,"GRAVE", IF(X71&lt;=3, "LEVE", "MODERADO"))</f>
        <v>MODERADO</v>
      </c>
      <c r="Z71" s="161" t="s">
        <v>107</v>
      </c>
      <c r="AA71" s="161" t="s">
        <v>714</v>
      </c>
      <c r="AB71" s="140">
        <v>43434</v>
      </c>
      <c r="AC71" s="161" t="s">
        <v>715</v>
      </c>
      <c r="AD71" s="189" t="s">
        <v>716</v>
      </c>
    </row>
    <row r="72" spans="1:30" ht="70.5" customHeight="1" x14ac:dyDescent="0.2">
      <c r="A72" s="191"/>
      <c r="B72" s="193"/>
      <c r="C72" s="193"/>
      <c r="D72" s="195"/>
      <c r="E72" s="193"/>
      <c r="F72" s="163"/>
      <c r="G72" s="163"/>
      <c r="H72" s="119" t="s">
        <v>706</v>
      </c>
      <c r="I72" s="195"/>
      <c r="J72" s="197"/>
      <c r="K72" s="195"/>
      <c r="L72" s="195"/>
      <c r="M72" s="181"/>
      <c r="N72" s="181"/>
      <c r="O72" s="181"/>
      <c r="P72" s="181"/>
      <c r="Q72" s="181"/>
      <c r="R72" s="119" t="s">
        <v>194</v>
      </c>
      <c r="S72" s="123">
        <f t="shared" si="125"/>
        <v>1</v>
      </c>
      <c r="T72" s="183"/>
      <c r="U72" s="161" t="s">
        <v>712</v>
      </c>
      <c r="V72" s="161" t="s">
        <v>481</v>
      </c>
      <c r="W72" s="161" t="s">
        <v>464</v>
      </c>
      <c r="X72" s="185"/>
      <c r="Y72" s="187"/>
      <c r="Z72" s="161" t="s">
        <v>107</v>
      </c>
      <c r="AA72" s="161" t="s">
        <v>717</v>
      </c>
      <c r="AB72" s="140">
        <v>43434</v>
      </c>
      <c r="AC72" s="161" t="s">
        <v>715</v>
      </c>
      <c r="AD72" s="189"/>
    </row>
    <row r="73" spans="1:30" ht="60" customHeight="1" x14ac:dyDescent="0.2">
      <c r="A73" s="191"/>
      <c r="B73" s="193"/>
      <c r="C73" s="193"/>
      <c r="D73" s="195"/>
      <c r="E73" s="193"/>
      <c r="F73" s="163"/>
      <c r="G73" s="163"/>
      <c r="H73" s="119" t="s">
        <v>707</v>
      </c>
      <c r="I73" s="195"/>
      <c r="J73" s="197"/>
      <c r="K73" s="195"/>
      <c r="L73" s="195"/>
      <c r="M73" s="181"/>
      <c r="N73" s="181"/>
      <c r="O73" s="181"/>
      <c r="P73" s="181"/>
      <c r="Q73" s="181"/>
      <c r="R73" s="119" t="s">
        <v>194</v>
      </c>
      <c r="S73" s="123">
        <f t="shared" si="125"/>
        <v>1</v>
      </c>
      <c r="T73" s="183"/>
      <c r="U73" s="161" t="s">
        <v>713</v>
      </c>
      <c r="V73" s="161" t="s">
        <v>481</v>
      </c>
      <c r="W73" s="161" t="s">
        <v>464</v>
      </c>
      <c r="X73" s="185"/>
      <c r="Y73" s="187"/>
      <c r="Z73" s="161"/>
      <c r="AA73" s="161"/>
      <c r="AB73" s="138"/>
      <c r="AC73" s="161"/>
      <c r="AD73" s="189"/>
    </row>
    <row r="74" spans="1:30" ht="79.5" customHeight="1" x14ac:dyDescent="0.2">
      <c r="A74" s="191">
        <v>23</v>
      </c>
      <c r="B74" s="193" t="s">
        <v>196</v>
      </c>
      <c r="C74" s="193" t="s">
        <v>218</v>
      </c>
      <c r="D74" s="195" t="str">
        <f t="shared" ref="D74:D137" si="141">IF(C74=$I$1048507,$J$1048507,IF(C74=$I$1048508,$J$1048508,IF(C74=$I$1048509,$J$1048509,IF(C74=$I$1048510,$J$1048510,IF(C74=$I$1048511,$J$1048511,IF(C74=$I$1048512,$J$1048512,IF(C74=$I$1048513,$J$1048513,IF(C74=$I$1048514,$J$1048514,IF(C74=$I$1048515,$J$1048515,IF(C74=$I$1048516,$J$1048516,IF(C74=$I$1048519,$J$1048519,IF(C74=$I$1048520,$J$1048520,IF(C74=$I$1048521,J$1048521,IF(C74=$I$1048522,$J$1048522,IF(C74=$I$1048523,$J$1048523,IF(C74=$I$1048524,$J$1048524,IF(C74=$I$1048525,$J$1048525,"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E74" s="193" t="s">
        <v>207</v>
      </c>
      <c r="F74" s="163" t="s">
        <v>421</v>
      </c>
      <c r="G74" s="163" t="s">
        <v>46</v>
      </c>
      <c r="H74" s="119" t="s">
        <v>718</v>
      </c>
      <c r="I74" s="195" t="s">
        <v>135</v>
      </c>
      <c r="J74" s="197" t="s">
        <v>721</v>
      </c>
      <c r="K74" s="195" t="s">
        <v>722</v>
      </c>
      <c r="L74" s="195" t="s">
        <v>723</v>
      </c>
      <c r="M74" s="181" t="s">
        <v>160</v>
      </c>
      <c r="N74" s="181">
        <f t="shared" ref="N74" si="142">IF(M74="ALTA", 5, IF(M74="MEDIO ALTA", 4, IF(M74="MEDIA", 3, IF(M74="MEDIO BAJA",2,1))))</f>
        <v>1</v>
      </c>
      <c r="O74" s="181" t="s">
        <v>180</v>
      </c>
      <c r="P74" s="181">
        <f t="shared" ref="P74" si="143">IF(O74="ALTO", 5, IF(O74="MEDIO ALTO", 4, IF(O74="MEDIO", 3, IF(O74="MEDIO BAJO",2,1))))</f>
        <v>5</v>
      </c>
      <c r="Q74" s="181">
        <f t="shared" si="57"/>
        <v>5</v>
      </c>
      <c r="R74" s="119" t="s">
        <v>194</v>
      </c>
      <c r="S74" s="123">
        <f t="shared" si="125"/>
        <v>1</v>
      </c>
      <c r="T74" s="183">
        <f t="shared" ref="T74" si="144">ROUND(AVERAGEIF(S74:S76,"&gt;0"),0)</f>
        <v>1</v>
      </c>
      <c r="U74" s="161" t="s">
        <v>724</v>
      </c>
      <c r="V74" s="161" t="s">
        <v>463</v>
      </c>
      <c r="W74" s="161" t="s">
        <v>464</v>
      </c>
      <c r="X74" s="185">
        <f t="shared" ref="X74" si="145">ROUND((Q74*T74),0)</f>
        <v>5</v>
      </c>
      <c r="Y74" s="187" t="str">
        <f t="shared" ref="Y74" si="146">IF(X74&gt;=19,"GRAVE", IF(X74&lt;=3, "LEVE", "MODERADO"))</f>
        <v>MODERADO</v>
      </c>
      <c r="Z74" s="161" t="s">
        <v>107</v>
      </c>
      <c r="AA74" s="161" t="s">
        <v>726</v>
      </c>
      <c r="AB74" s="140">
        <v>43434</v>
      </c>
      <c r="AC74" s="161" t="s">
        <v>727</v>
      </c>
      <c r="AD74" s="189" t="s">
        <v>728</v>
      </c>
    </row>
    <row r="75" spans="1:30" ht="63.75" customHeight="1" x14ac:dyDescent="0.2">
      <c r="A75" s="191"/>
      <c r="B75" s="193"/>
      <c r="C75" s="193"/>
      <c r="D75" s="195"/>
      <c r="E75" s="193"/>
      <c r="F75" s="163" t="s">
        <v>420</v>
      </c>
      <c r="G75" s="163" t="s">
        <v>41</v>
      </c>
      <c r="H75" s="119" t="s">
        <v>719</v>
      </c>
      <c r="I75" s="195"/>
      <c r="J75" s="197"/>
      <c r="K75" s="195"/>
      <c r="L75" s="195"/>
      <c r="M75" s="181"/>
      <c r="N75" s="181"/>
      <c r="O75" s="181"/>
      <c r="P75" s="181"/>
      <c r="Q75" s="181"/>
      <c r="R75" s="119" t="s">
        <v>194</v>
      </c>
      <c r="S75" s="123">
        <f t="shared" si="125"/>
        <v>1</v>
      </c>
      <c r="T75" s="183"/>
      <c r="U75" s="161" t="s">
        <v>725</v>
      </c>
      <c r="V75" s="161" t="s">
        <v>453</v>
      </c>
      <c r="W75" s="161" t="s">
        <v>451</v>
      </c>
      <c r="X75" s="185"/>
      <c r="Y75" s="187"/>
      <c r="Z75" s="161" t="s">
        <v>107</v>
      </c>
      <c r="AA75" s="161" t="s">
        <v>729</v>
      </c>
      <c r="AB75" s="140">
        <v>43434</v>
      </c>
      <c r="AC75" s="161" t="s">
        <v>727</v>
      </c>
      <c r="AD75" s="189"/>
    </row>
    <row r="76" spans="1:30" ht="81" customHeight="1" x14ac:dyDescent="0.2">
      <c r="A76" s="191"/>
      <c r="B76" s="193"/>
      <c r="C76" s="193"/>
      <c r="D76" s="195"/>
      <c r="E76" s="193"/>
      <c r="F76" s="163" t="s">
        <v>420</v>
      </c>
      <c r="G76" s="163" t="s">
        <v>41</v>
      </c>
      <c r="H76" s="119" t="s">
        <v>720</v>
      </c>
      <c r="I76" s="195"/>
      <c r="J76" s="197"/>
      <c r="K76" s="195"/>
      <c r="L76" s="195"/>
      <c r="M76" s="181"/>
      <c r="N76" s="181"/>
      <c r="O76" s="181"/>
      <c r="P76" s="181"/>
      <c r="Q76" s="181"/>
      <c r="R76" s="119"/>
      <c r="S76" s="123">
        <f t="shared" si="125"/>
        <v>0</v>
      </c>
      <c r="T76" s="183"/>
      <c r="U76" s="161"/>
      <c r="V76" s="161"/>
      <c r="W76" s="161"/>
      <c r="X76" s="185"/>
      <c r="Y76" s="187"/>
      <c r="Z76" s="161" t="s">
        <v>109</v>
      </c>
      <c r="AA76" s="161" t="s">
        <v>730</v>
      </c>
      <c r="AB76" s="140">
        <v>43434</v>
      </c>
      <c r="AC76" s="161" t="s">
        <v>731</v>
      </c>
      <c r="AD76" s="189"/>
    </row>
    <row r="77" spans="1:30" ht="68.25" customHeight="1" x14ac:dyDescent="0.2">
      <c r="A77" s="191">
        <v>24</v>
      </c>
      <c r="B77" s="193" t="s">
        <v>196</v>
      </c>
      <c r="C77" s="193" t="s">
        <v>215</v>
      </c>
      <c r="D77" s="195" t="str">
        <f t="shared" si="141"/>
        <v>Orientar el desarrollo de la Universidad mediante el direccionamiento estratégico y visión compartida de la comunidad universitaria, a fin de lograr los objetivos misionales.</v>
      </c>
      <c r="E77" s="193" t="s">
        <v>207</v>
      </c>
      <c r="F77" s="163" t="s">
        <v>420</v>
      </c>
      <c r="G77" s="163" t="s">
        <v>40</v>
      </c>
      <c r="H77" s="119" t="s">
        <v>732</v>
      </c>
      <c r="I77" s="195" t="s">
        <v>184</v>
      </c>
      <c r="J77" s="197" t="s">
        <v>734</v>
      </c>
      <c r="K77" s="195" t="s">
        <v>735</v>
      </c>
      <c r="L77" s="195" t="s">
        <v>736</v>
      </c>
      <c r="M77" s="181" t="s">
        <v>191</v>
      </c>
      <c r="N77" s="181">
        <f t="shared" ref="N77" si="147">IF(M77="ALTA", 5, IF(M77="MEDIO ALTA", 4, IF(M77="MEDIA", 3, IF(M77="MEDIO BAJA",2,1))))</f>
        <v>4</v>
      </c>
      <c r="O77" s="181" t="s">
        <v>181</v>
      </c>
      <c r="P77" s="181">
        <f t="shared" ref="P77" si="148">IF(O77="ALTO", 5, IF(O77="MEDIO ALTO", 4, IF(O77="MEDIO", 3, IF(O77="MEDIO BAJO",2,1))))</f>
        <v>3</v>
      </c>
      <c r="Q77" s="181">
        <f t="shared" si="57"/>
        <v>12</v>
      </c>
      <c r="R77" s="119" t="s">
        <v>194</v>
      </c>
      <c r="S77" s="123">
        <f t="shared" si="125"/>
        <v>1</v>
      </c>
      <c r="T77" s="183">
        <f t="shared" ref="T77" si="149">ROUND(AVERAGEIF(S77:S79,"&gt;0"),0)</f>
        <v>1</v>
      </c>
      <c r="U77" s="161" t="s">
        <v>695</v>
      </c>
      <c r="V77" s="161" t="s">
        <v>481</v>
      </c>
      <c r="W77" s="161" t="s">
        <v>464</v>
      </c>
      <c r="X77" s="185">
        <f t="shared" ref="X77" si="150">ROUND((Q77*T77),0)</f>
        <v>12</v>
      </c>
      <c r="Y77" s="187" t="str">
        <f t="shared" ref="Y77" si="151">IF(X77&gt;=19,"GRAVE", IF(X77&lt;=3, "LEVE", "MODERADO"))</f>
        <v>MODERADO</v>
      </c>
      <c r="Z77" s="161" t="s">
        <v>109</v>
      </c>
      <c r="AA77" s="161" t="s">
        <v>738</v>
      </c>
      <c r="AB77" s="140">
        <v>43434</v>
      </c>
      <c r="AC77" s="161" t="s">
        <v>739</v>
      </c>
      <c r="AD77" s="189" t="s">
        <v>740</v>
      </c>
    </row>
    <row r="78" spans="1:30" ht="45" customHeight="1" x14ac:dyDescent="0.2">
      <c r="A78" s="191"/>
      <c r="B78" s="193"/>
      <c r="C78" s="193"/>
      <c r="D78" s="195"/>
      <c r="E78" s="193"/>
      <c r="F78" s="163"/>
      <c r="G78" s="163"/>
      <c r="H78" s="119" t="s">
        <v>733</v>
      </c>
      <c r="I78" s="195"/>
      <c r="J78" s="197"/>
      <c r="K78" s="195"/>
      <c r="L78" s="195"/>
      <c r="M78" s="181"/>
      <c r="N78" s="181"/>
      <c r="O78" s="181"/>
      <c r="P78" s="181"/>
      <c r="Q78" s="181"/>
      <c r="R78" s="119" t="s">
        <v>194</v>
      </c>
      <c r="S78" s="123">
        <f t="shared" si="125"/>
        <v>1</v>
      </c>
      <c r="T78" s="183"/>
      <c r="U78" s="161" t="s">
        <v>697</v>
      </c>
      <c r="V78" s="161" t="s">
        <v>463</v>
      </c>
      <c r="W78" s="161" t="s">
        <v>464</v>
      </c>
      <c r="X78" s="185"/>
      <c r="Y78" s="187"/>
      <c r="Z78" s="161"/>
      <c r="AA78" s="161"/>
      <c r="AB78" s="138"/>
      <c r="AC78" s="161"/>
      <c r="AD78" s="189"/>
    </row>
    <row r="79" spans="1:30" ht="54.75" customHeight="1" x14ac:dyDescent="0.2">
      <c r="A79" s="191"/>
      <c r="B79" s="193"/>
      <c r="C79" s="193"/>
      <c r="D79" s="195"/>
      <c r="E79" s="193"/>
      <c r="F79" s="163"/>
      <c r="G79" s="163"/>
      <c r="H79" s="119"/>
      <c r="I79" s="195"/>
      <c r="J79" s="197"/>
      <c r="K79" s="195"/>
      <c r="L79" s="195"/>
      <c r="M79" s="181"/>
      <c r="N79" s="181"/>
      <c r="O79" s="181"/>
      <c r="P79" s="181"/>
      <c r="Q79" s="181"/>
      <c r="R79" s="119" t="s">
        <v>194</v>
      </c>
      <c r="S79" s="123">
        <f t="shared" si="125"/>
        <v>1</v>
      </c>
      <c r="T79" s="183"/>
      <c r="U79" s="161" t="s">
        <v>737</v>
      </c>
      <c r="V79" s="161" t="s">
        <v>463</v>
      </c>
      <c r="W79" s="161" t="s">
        <v>464</v>
      </c>
      <c r="X79" s="185"/>
      <c r="Y79" s="187"/>
      <c r="Z79" s="161"/>
      <c r="AA79" s="161"/>
      <c r="AB79" s="138"/>
      <c r="AC79" s="161"/>
      <c r="AD79" s="189"/>
    </row>
    <row r="80" spans="1:30" ht="44.25" customHeight="1" x14ac:dyDescent="0.2">
      <c r="A80" s="191">
        <v>25</v>
      </c>
      <c r="B80" s="193" t="s">
        <v>201</v>
      </c>
      <c r="C80" s="193" t="s">
        <v>741</v>
      </c>
      <c r="D80" s="195" t="str">
        <f t="shared" si="141"/>
        <v>Desarrollo Institucional fortalecido en la Gestión Humana,  Financiera, Física, Informática y de servicios.</v>
      </c>
      <c r="E80" s="193" t="s">
        <v>249</v>
      </c>
      <c r="F80" s="163" t="s">
        <v>420</v>
      </c>
      <c r="G80" s="163" t="s">
        <v>41</v>
      </c>
      <c r="H80" s="119" t="s">
        <v>743</v>
      </c>
      <c r="I80" s="195" t="s">
        <v>133</v>
      </c>
      <c r="J80" s="197" t="s">
        <v>744</v>
      </c>
      <c r="K80" s="195" t="s">
        <v>745</v>
      </c>
      <c r="L80" s="195" t="s">
        <v>746</v>
      </c>
      <c r="M80" s="181" t="s">
        <v>160</v>
      </c>
      <c r="N80" s="181">
        <f t="shared" ref="N80" si="152">IF(M80="ALTA", 5, IF(M80="MEDIO ALTA", 4, IF(M80="MEDIA", 3, IF(M80="MEDIO BAJA",2,1))))</f>
        <v>1</v>
      </c>
      <c r="O80" s="181" t="s">
        <v>180</v>
      </c>
      <c r="P80" s="181">
        <f t="shared" ref="P80" si="153">IF(O80="ALTO", 5, IF(O80="MEDIO ALTO", 4, IF(O80="MEDIO", 3, IF(O80="MEDIO BAJO",2,1))))</f>
        <v>5</v>
      </c>
      <c r="Q80" s="181">
        <f t="shared" si="57"/>
        <v>5</v>
      </c>
      <c r="R80" s="119" t="s">
        <v>194</v>
      </c>
      <c r="S80" s="123">
        <f t="shared" si="125"/>
        <v>1</v>
      </c>
      <c r="T80" s="183">
        <f t="shared" ref="T80" si="154">ROUND(AVERAGEIF(S80:S82,"&gt;0"),0)</f>
        <v>1</v>
      </c>
      <c r="U80" s="161" t="s">
        <v>747</v>
      </c>
      <c r="V80" s="161" t="s">
        <v>463</v>
      </c>
      <c r="W80" s="161" t="s">
        <v>568</v>
      </c>
      <c r="X80" s="185">
        <f t="shared" ref="X80" si="155">ROUND((Q80*T80),0)</f>
        <v>5</v>
      </c>
      <c r="Y80" s="187" t="str">
        <f t="shared" ref="Y80" si="156">IF(X80&gt;=19,"GRAVE", IF(X80&lt;=3, "LEVE", "MODERADO"))</f>
        <v>MODERADO</v>
      </c>
      <c r="Z80" s="161" t="s">
        <v>107</v>
      </c>
      <c r="AA80" s="161" t="s">
        <v>749</v>
      </c>
      <c r="AB80" s="140">
        <v>43434</v>
      </c>
      <c r="AC80" s="161" t="s">
        <v>750</v>
      </c>
      <c r="AD80" s="189" t="s">
        <v>751</v>
      </c>
    </row>
    <row r="81" spans="1:30" ht="87.75" customHeight="1" x14ac:dyDescent="0.2">
      <c r="A81" s="191"/>
      <c r="B81" s="193"/>
      <c r="C81" s="193"/>
      <c r="D81" s="195"/>
      <c r="E81" s="193"/>
      <c r="F81" s="163" t="s">
        <v>421</v>
      </c>
      <c r="G81" s="163" t="s">
        <v>46</v>
      </c>
      <c r="H81" s="119" t="s">
        <v>742</v>
      </c>
      <c r="I81" s="195"/>
      <c r="J81" s="197"/>
      <c r="K81" s="195"/>
      <c r="L81" s="195"/>
      <c r="M81" s="181"/>
      <c r="N81" s="181"/>
      <c r="O81" s="181"/>
      <c r="P81" s="181"/>
      <c r="Q81" s="181"/>
      <c r="R81" s="119" t="s">
        <v>194</v>
      </c>
      <c r="S81" s="123">
        <f t="shared" si="125"/>
        <v>1</v>
      </c>
      <c r="T81" s="183"/>
      <c r="U81" s="161" t="s">
        <v>748</v>
      </c>
      <c r="V81" s="161" t="s">
        <v>450</v>
      </c>
      <c r="W81" s="161" t="s">
        <v>549</v>
      </c>
      <c r="X81" s="185"/>
      <c r="Y81" s="187"/>
      <c r="Z81" s="161" t="s">
        <v>107</v>
      </c>
      <c r="AA81" s="161" t="s">
        <v>752</v>
      </c>
      <c r="AB81" s="140">
        <v>43434</v>
      </c>
      <c r="AC81" s="161" t="s">
        <v>750</v>
      </c>
      <c r="AD81" s="189"/>
    </row>
    <row r="82" spans="1:30" ht="34.5" customHeight="1" x14ac:dyDescent="0.2">
      <c r="A82" s="191"/>
      <c r="B82" s="193"/>
      <c r="C82" s="193"/>
      <c r="D82" s="195"/>
      <c r="E82" s="193"/>
      <c r="F82" s="163"/>
      <c r="G82" s="163"/>
      <c r="H82" s="119"/>
      <c r="I82" s="195"/>
      <c r="J82" s="197"/>
      <c r="K82" s="195"/>
      <c r="L82" s="195"/>
      <c r="M82" s="181"/>
      <c r="N82" s="181"/>
      <c r="O82" s="181"/>
      <c r="P82" s="181"/>
      <c r="Q82" s="181"/>
      <c r="R82" s="119"/>
      <c r="S82" s="123">
        <f t="shared" si="125"/>
        <v>0</v>
      </c>
      <c r="T82" s="183"/>
      <c r="U82" s="161"/>
      <c r="V82" s="161"/>
      <c r="W82" s="161"/>
      <c r="X82" s="185"/>
      <c r="Y82" s="187"/>
      <c r="Z82" s="161"/>
      <c r="AA82" s="161"/>
      <c r="AB82" s="138"/>
      <c r="AC82" s="161"/>
      <c r="AD82" s="189"/>
    </row>
    <row r="83" spans="1:30" ht="43.5" customHeight="1" x14ac:dyDescent="0.2">
      <c r="A83" s="191">
        <v>26</v>
      </c>
      <c r="B83" s="193" t="s">
        <v>196</v>
      </c>
      <c r="C83" s="193" t="s">
        <v>213</v>
      </c>
      <c r="D83" s="195" t="str">
        <f t="shared" si="141"/>
        <v>Administrar y ejecutar los recursos de la institución generando en los procesos mayor eficiencia y eficacia para dar una respuesta oportuna a los servicios demandados en el cumplimiento de las funciones misionales.</v>
      </c>
      <c r="E83" s="193" t="s">
        <v>250</v>
      </c>
      <c r="F83" s="163" t="s">
        <v>420</v>
      </c>
      <c r="G83" s="163" t="s">
        <v>38</v>
      </c>
      <c r="H83" s="195" t="s">
        <v>753</v>
      </c>
      <c r="I83" s="195" t="s">
        <v>184</v>
      </c>
      <c r="J83" s="197" t="s">
        <v>754</v>
      </c>
      <c r="K83" s="195" t="s">
        <v>755</v>
      </c>
      <c r="L83" s="195" t="s">
        <v>756</v>
      </c>
      <c r="M83" s="181" t="s">
        <v>160</v>
      </c>
      <c r="N83" s="181">
        <f t="shared" ref="N83" si="157">IF(M83="ALTA", 5, IF(M83="MEDIO ALTA", 4, IF(M83="MEDIA", 3, IF(M83="MEDIO BAJA",2,1))))</f>
        <v>1</v>
      </c>
      <c r="O83" s="181" t="s">
        <v>180</v>
      </c>
      <c r="P83" s="181">
        <f t="shared" ref="P83" si="158">IF(O83="ALTO", 5, IF(O83="MEDIO ALTO", 4, IF(O83="MEDIO", 3, IF(O83="MEDIO BAJO",2,1))))</f>
        <v>5</v>
      </c>
      <c r="Q83" s="181">
        <f t="shared" si="57"/>
        <v>5</v>
      </c>
      <c r="R83" s="119" t="s">
        <v>194</v>
      </c>
      <c r="S83" s="123">
        <f t="shared" si="125"/>
        <v>1</v>
      </c>
      <c r="T83" s="183">
        <f t="shared" ref="T83" si="159">ROUND(AVERAGEIF(S83:S85,"&gt;0"),0)</f>
        <v>1</v>
      </c>
      <c r="U83" s="161" t="s">
        <v>757</v>
      </c>
      <c r="V83" s="161" t="s">
        <v>450</v>
      </c>
      <c r="W83" s="161" t="s">
        <v>464</v>
      </c>
      <c r="X83" s="185">
        <f t="shared" ref="X83" si="160">ROUND((Q83*T83),0)</f>
        <v>5</v>
      </c>
      <c r="Y83" s="187" t="str">
        <f t="shared" ref="Y83" si="161">IF(X83&gt;=19,"GRAVE", IF(X83&lt;=3, "LEVE", "MODERADO"))</f>
        <v>MODERADO</v>
      </c>
      <c r="Z83" s="161" t="s">
        <v>109</v>
      </c>
      <c r="AA83" s="161" t="s">
        <v>758</v>
      </c>
      <c r="AB83" s="140">
        <v>43434</v>
      </c>
      <c r="AC83" s="161" t="s">
        <v>759</v>
      </c>
      <c r="AD83" s="189" t="s">
        <v>760</v>
      </c>
    </row>
    <row r="84" spans="1:30" ht="53.25" customHeight="1" x14ac:dyDescent="0.2">
      <c r="A84" s="191"/>
      <c r="B84" s="193"/>
      <c r="C84" s="193"/>
      <c r="D84" s="195"/>
      <c r="E84" s="193"/>
      <c r="F84" s="163"/>
      <c r="G84" s="163"/>
      <c r="H84" s="195"/>
      <c r="I84" s="195"/>
      <c r="J84" s="197"/>
      <c r="K84" s="195"/>
      <c r="L84" s="195"/>
      <c r="M84" s="181"/>
      <c r="N84" s="181"/>
      <c r="O84" s="181"/>
      <c r="P84" s="181"/>
      <c r="Q84" s="181"/>
      <c r="R84" s="119"/>
      <c r="S84" s="123">
        <f t="shared" si="125"/>
        <v>0</v>
      </c>
      <c r="T84" s="183"/>
      <c r="U84" s="161"/>
      <c r="V84" s="161"/>
      <c r="W84" s="161"/>
      <c r="X84" s="185"/>
      <c r="Y84" s="187"/>
      <c r="Z84" s="161"/>
      <c r="AA84" s="161"/>
      <c r="AB84" s="138"/>
      <c r="AC84" s="161"/>
      <c r="AD84" s="189"/>
    </row>
    <row r="85" spans="1:30" ht="31.5" customHeight="1" x14ac:dyDescent="0.2">
      <c r="A85" s="191"/>
      <c r="B85" s="193"/>
      <c r="C85" s="193"/>
      <c r="D85" s="195"/>
      <c r="E85" s="193"/>
      <c r="F85" s="163"/>
      <c r="G85" s="163"/>
      <c r="H85" s="195"/>
      <c r="I85" s="195"/>
      <c r="J85" s="197"/>
      <c r="K85" s="195"/>
      <c r="L85" s="195"/>
      <c r="M85" s="181"/>
      <c r="N85" s="181"/>
      <c r="O85" s="181"/>
      <c r="P85" s="181"/>
      <c r="Q85" s="181"/>
      <c r="R85" s="119"/>
      <c r="S85" s="123">
        <f t="shared" si="125"/>
        <v>0</v>
      </c>
      <c r="T85" s="183"/>
      <c r="U85" s="161"/>
      <c r="V85" s="161"/>
      <c r="W85" s="161"/>
      <c r="X85" s="185"/>
      <c r="Y85" s="187"/>
      <c r="Z85" s="161"/>
      <c r="AA85" s="161"/>
      <c r="AB85" s="138"/>
      <c r="AC85" s="161"/>
      <c r="AD85" s="189"/>
    </row>
    <row r="86" spans="1:30" ht="50.25" customHeight="1" x14ac:dyDescent="0.2">
      <c r="A86" s="191">
        <v>27</v>
      </c>
      <c r="B86" s="193" t="s">
        <v>196</v>
      </c>
      <c r="C86" s="193" t="s">
        <v>213</v>
      </c>
      <c r="D86" s="195" t="str">
        <f t="shared" si="141"/>
        <v>Administrar y ejecutar los recursos de la institución generando en los procesos mayor eficiencia y eficacia para dar una respuesta oportuna a los servicios demandados en el cumplimiento de las funciones misionales.</v>
      </c>
      <c r="E86" s="193" t="s">
        <v>269</v>
      </c>
      <c r="F86" s="163" t="s">
        <v>420</v>
      </c>
      <c r="G86" s="163" t="s">
        <v>39</v>
      </c>
      <c r="H86" s="119" t="s">
        <v>761</v>
      </c>
      <c r="I86" s="195" t="s">
        <v>189</v>
      </c>
      <c r="J86" s="197" t="s">
        <v>764</v>
      </c>
      <c r="K86" s="195" t="s">
        <v>765</v>
      </c>
      <c r="L86" s="195" t="s">
        <v>766</v>
      </c>
      <c r="M86" s="181" t="s">
        <v>160</v>
      </c>
      <c r="N86" s="181">
        <f t="shared" ref="N86" si="162">IF(M86="ALTA", 5, IF(M86="MEDIO ALTA", 4, IF(M86="MEDIA", 3, IF(M86="MEDIO BAJA",2,1))))</f>
        <v>1</v>
      </c>
      <c r="O86" s="181" t="s">
        <v>180</v>
      </c>
      <c r="P86" s="181">
        <f t="shared" ref="P86" si="163">IF(O86="ALTO", 5, IF(O86="MEDIO ALTO", 4, IF(O86="MEDIO", 3, IF(O86="MEDIO BAJO",2,1))))</f>
        <v>5</v>
      </c>
      <c r="Q86" s="181">
        <f t="shared" si="57"/>
        <v>5</v>
      </c>
      <c r="R86" s="119" t="s">
        <v>465</v>
      </c>
      <c r="S86" s="123">
        <f t="shared" si="125"/>
        <v>3</v>
      </c>
      <c r="T86" s="183">
        <f t="shared" ref="T86" si="164">ROUND(AVERAGEIF(S86:S88,"&gt;0"),0)</f>
        <v>3</v>
      </c>
      <c r="U86" s="161" t="s">
        <v>767</v>
      </c>
      <c r="V86" s="161" t="s">
        <v>626</v>
      </c>
      <c r="W86" s="161" t="s">
        <v>464</v>
      </c>
      <c r="X86" s="185">
        <f t="shared" ref="X86" si="165">ROUND((Q86*T86),0)</f>
        <v>15</v>
      </c>
      <c r="Y86" s="187" t="str">
        <f t="shared" ref="Y86" si="166">IF(X86&gt;=19,"GRAVE", IF(X86&lt;=3, "LEVE", "MODERADO"))</f>
        <v>MODERADO</v>
      </c>
      <c r="Z86" s="161" t="s">
        <v>107</v>
      </c>
      <c r="AA86" s="161" t="s">
        <v>770</v>
      </c>
      <c r="AB86" s="140">
        <v>43434</v>
      </c>
      <c r="AC86" s="161" t="s">
        <v>771</v>
      </c>
      <c r="AD86" s="189" t="s">
        <v>772</v>
      </c>
    </row>
    <row r="87" spans="1:30" ht="47.25" customHeight="1" x14ac:dyDescent="0.2">
      <c r="A87" s="191"/>
      <c r="B87" s="193"/>
      <c r="C87" s="193"/>
      <c r="D87" s="195"/>
      <c r="E87" s="193"/>
      <c r="F87" s="163" t="s">
        <v>420</v>
      </c>
      <c r="G87" s="163" t="s">
        <v>41</v>
      </c>
      <c r="H87" s="119" t="s">
        <v>762</v>
      </c>
      <c r="I87" s="195"/>
      <c r="J87" s="197"/>
      <c r="K87" s="195"/>
      <c r="L87" s="195"/>
      <c r="M87" s="181"/>
      <c r="N87" s="181"/>
      <c r="O87" s="181"/>
      <c r="P87" s="181"/>
      <c r="Q87" s="181"/>
      <c r="R87" s="119" t="s">
        <v>465</v>
      </c>
      <c r="S87" s="123">
        <f t="shared" si="125"/>
        <v>3</v>
      </c>
      <c r="T87" s="183"/>
      <c r="U87" s="161" t="s">
        <v>768</v>
      </c>
      <c r="V87" s="161" t="s">
        <v>626</v>
      </c>
      <c r="W87" s="161" t="s">
        <v>464</v>
      </c>
      <c r="X87" s="185"/>
      <c r="Y87" s="187"/>
      <c r="Z87" s="161" t="s">
        <v>107</v>
      </c>
      <c r="AA87" s="161" t="s">
        <v>773</v>
      </c>
      <c r="AB87" s="140">
        <v>43434</v>
      </c>
      <c r="AC87" s="161" t="s">
        <v>771</v>
      </c>
      <c r="AD87" s="189"/>
    </row>
    <row r="88" spans="1:30" ht="54.75" customHeight="1" x14ac:dyDescent="0.2">
      <c r="A88" s="191"/>
      <c r="B88" s="193"/>
      <c r="C88" s="193"/>
      <c r="D88" s="195"/>
      <c r="E88" s="193"/>
      <c r="F88" s="163" t="s">
        <v>420</v>
      </c>
      <c r="G88" s="163" t="s">
        <v>38</v>
      </c>
      <c r="H88" s="119" t="s">
        <v>763</v>
      </c>
      <c r="I88" s="195"/>
      <c r="J88" s="197"/>
      <c r="K88" s="195"/>
      <c r="L88" s="195"/>
      <c r="M88" s="181"/>
      <c r="N88" s="181"/>
      <c r="O88" s="181"/>
      <c r="P88" s="181"/>
      <c r="Q88" s="181"/>
      <c r="R88" s="119" t="s">
        <v>465</v>
      </c>
      <c r="S88" s="123">
        <f t="shared" si="125"/>
        <v>3</v>
      </c>
      <c r="T88" s="183"/>
      <c r="U88" s="161" t="s">
        <v>769</v>
      </c>
      <c r="V88" s="161" t="s">
        <v>626</v>
      </c>
      <c r="W88" s="161" t="s">
        <v>464</v>
      </c>
      <c r="X88" s="185"/>
      <c r="Y88" s="187"/>
      <c r="Z88" s="161" t="s">
        <v>107</v>
      </c>
      <c r="AA88" s="161" t="s">
        <v>774</v>
      </c>
      <c r="AB88" s="140">
        <v>43434</v>
      </c>
      <c r="AC88" s="161" t="s">
        <v>771</v>
      </c>
      <c r="AD88" s="189"/>
    </row>
    <row r="89" spans="1:30" ht="54" customHeight="1" x14ac:dyDescent="0.2">
      <c r="A89" s="191">
        <v>28</v>
      </c>
      <c r="B89" s="193" t="s">
        <v>196</v>
      </c>
      <c r="C89" s="193" t="s">
        <v>210</v>
      </c>
      <c r="D89" s="195" t="str">
        <f t="shared" si="141"/>
        <v>Promover el bienestar de la comunidad universitaria, contribuyendo al desarrollo humano, social e intercultural de sus integrantes, en concordancia con la misión Institucional.</v>
      </c>
      <c r="E89" s="193" t="s">
        <v>252</v>
      </c>
      <c r="F89" s="163" t="s">
        <v>420</v>
      </c>
      <c r="G89" s="163" t="s">
        <v>41</v>
      </c>
      <c r="H89" s="119" t="s">
        <v>775</v>
      </c>
      <c r="I89" s="195" t="s">
        <v>135</v>
      </c>
      <c r="J89" s="197" t="s">
        <v>778</v>
      </c>
      <c r="K89" s="195" t="s">
        <v>779</v>
      </c>
      <c r="L89" s="195" t="s">
        <v>780</v>
      </c>
      <c r="M89" s="181" t="s">
        <v>127</v>
      </c>
      <c r="N89" s="181">
        <f t="shared" ref="N89" si="167">IF(M89="ALTA", 5, IF(M89="MEDIO ALTA", 4, IF(M89="MEDIA", 3, IF(M89="MEDIO BAJA",2,1))))</f>
        <v>3</v>
      </c>
      <c r="O89" s="181" t="s">
        <v>181</v>
      </c>
      <c r="P89" s="181">
        <f t="shared" ref="P89" si="168">IF(O89="ALTO", 5, IF(O89="MEDIO ALTO", 4, IF(O89="MEDIO", 3, IF(O89="MEDIO BAJO",2,1))))</f>
        <v>3</v>
      </c>
      <c r="Q89" s="181">
        <f t="shared" si="57"/>
        <v>9</v>
      </c>
      <c r="R89" s="119" t="s">
        <v>193</v>
      </c>
      <c r="S89" s="123">
        <f t="shared" si="125"/>
        <v>2</v>
      </c>
      <c r="T89" s="183">
        <f t="shared" ref="T89" si="169">ROUND(AVERAGEIF(S89:S91,"&gt;0"),0)</f>
        <v>2</v>
      </c>
      <c r="U89" s="161" t="s">
        <v>781</v>
      </c>
      <c r="V89" s="161" t="s">
        <v>450</v>
      </c>
      <c r="W89" s="161" t="s">
        <v>464</v>
      </c>
      <c r="X89" s="185">
        <f t="shared" ref="X89" si="170">ROUND((Q89*T89),0)</f>
        <v>18</v>
      </c>
      <c r="Y89" s="187" t="str">
        <f t="shared" ref="Y89" si="171">IF(X89&gt;=19,"GRAVE", IF(X89&lt;=3, "LEVE", "MODERADO"))</f>
        <v>MODERADO</v>
      </c>
      <c r="Z89" s="161" t="s">
        <v>107</v>
      </c>
      <c r="AA89" s="161" t="s">
        <v>784</v>
      </c>
      <c r="AB89" s="140">
        <v>43434</v>
      </c>
      <c r="AC89" s="161" t="s">
        <v>785</v>
      </c>
      <c r="AD89" s="189" t="s">
        <v>786</v>
      </c>
    </row>
    <row r="90" spans="1:30" ht="57.75" customHeight="1" x14ac:dyDescent="0.2">
      <c r="A90" s="191"/>
      <c r="B90" s="193"/>
      <c r="C90" s="193"/>
      <c r="D90" s="195"/>
      <c r="E90" s="193"/>
      <c r="F90" s="163"/>
      <c r="G90" s="163"/>
      <c r="H90" s="119" t="s">
        <v>776</v>
      </c>
      <c r="I90" s="195"/>
      <c r="J90" s="197"/>
      <c r="K90" s="195"/>
      <c r="L90" s="195"/>
      <c r="M90" s="181"/>
      <c r="N90" s="181"/>
      <c r="O90" s="181"/>
      <c r="P90" s="181"/>
      <c r="Q90" s="181"/>
      <c r="R90" s="119" t="s">
        <v>193</v>
      </c>
      <c r="S90" s="123">
        <f t="shared" si="125"/>
        <v>2</v>
      </c>
      <c r="T90" s="183"/>
      <c r="U90" s="161" t="s">
        <v>782</v>
      </c>
      <c r="V90" s="161" t="s">
        <v>450</v>
      </c>
      <c r="W90" s="161" t="s">
        <v>464</v>
      </c>
      <c r="X90" s="185"/>
      <c r="Y90" s="187"/>
      <c r="Z90" s="161" t="s">
        <v>107</v>
      </c>
      <c r="AA90" s="161" t="s">
        <v>787</v>
      </c>
      <c r="AB90" s="140">
        <v>43434</v>
      </c>
      <c r="AC90" s="161" t="s">
        <v>789</v>
      </c>
      <c r="AD90" s="189"/>
    </row>
    <row r="91" spans="1:30" ht="39" customHeight="1" x14ac:dyDescent="0.2">
      <c r="A91" s="191"/>
      <c r="B91" s="193"/>
      <c r="C91" s="193"/>
      <c r="D91" s="195"/>
      <c r="E91" s="193"/>
      <c r="F91" s="163"/>
      <c r="G91" s="163"/>
      <c r="H91" s="119" t="s">
        <v>777</v>
      </c>
      <c r="I91" s="195"/>
      <c r="J91" s="197"/>
      <c r="K91" s="195"/>
      <c r="L91" s="195"/>
      <c r="M91" s="181"/>
      <c r="N91" s="181"/>
      <c r="O91" s="181"/>
      <c r="P91" s="181"/>
      <c r="Q91" s="181"/>
      <c r="R91" s="119" t="s">
        <v>193</v>
      </c>
      <c r="S91" s="123">
        <f t="shared" si="125"/>
        <v>2</v>
      </c>
      <c r="T91" s="183"/>
      <c r="U91" s="161" t="s">
        <v>783</v>
      </c>
      <c r="V91" s="161" t="s">
        <v>450</v>
      </c>
      <c r="W91" s="161" t="s">
        <v>464</v>
      </c>
      <c r="X91" s="185"/>
      <c r="Y91" s="187"/>
      <c r="Z91" s="161" t="s">
        <v>107</v>
      </c>
      <c r="AA91" s="161" t="s">
        <v>788</v>
      </c>
      <c r="AB91" s="140">
        <v>43434</v>
      </c>
      <c r="AC91" s="161" t="s">
        <v>789</v>
      </c>
      <c r="AD91" s="189"/>
    </row>
    <row r="92" spans="1:30" ht="43.5" customHeight="1" x14ac:dyDescent="0.2">
      <c r="A92" s="191">
        <v>29</v>
      </c>
      <c r="B92" s="193" t="s">
        <v>196</v>
      </c>
      <c r="C92" s="193" t="s">
        <v>213</v>
      </c>
      <c r="D92" s="195" t="str">
        <f t="shared" si="141"/>
        <v>Administrar y ejecutar los recursos de la institución generando en los procesos mayor eficiencia y eficacia para dar una respuesta oportuna a los servicios demandados en el cumplimiento de las funciones misionales.</v>
      </c>
      <c r="E92" s="193" t="s">
        <v>252</v>
      </c>
      <c r="F92" s="163" t="s">
        <v>420</v>
      </c>
      <c r="G92" s="163" t="s">
        <v>41</v>
      </c>
      <c r="H92" s="119" t="s">
        <v>790</v>
      </c>
      <c r="I92" s="195" t="s">
        <v>135</v>
      </c>
      <c r="J92" s="197" t="s">
        <v>791</v>
      </c>
      <c r="K92" s="195" t="s">
        <v>792</v>
      </c>
      <c r="L92" s="195" t="s">
        <v>793</v>
      </c>
      <c r="M92" s="181" t="s">
        <v>192</v>
      </c>
      <c r="N92" s="181">
        <f t="shared" ref="N92" si="172">IF(M92="ALTA", 5, IF(M92="MEDIO ALTA", 4, IF(M92="MEDIA", 3, IF(M92="MEDIO BAJA",2,1))))</f>
        <v>2</v>
      </c>
      <c r="O92" s="181" t="s">
        <v>181</v>
      </c>
      <c r="P92" s="181">
        <f t="shared" ref="P92" si="173">IF(O92="ALTO", 5, IF(O92="MEDIO ALTO", 4, IF(O92="MEDIO", 3, IF(O92="MEDIO BAJO",2,1))))</f>
        <v>3</v>
      </c>
      <c r="Q92" s="181">
        <f t="shared" si="57"/>
        <v>6</v>
      </c>
      <c r="R92" s="119" t="s">
        <v>193</v>
      </c>
      <c r="S92" s="123">
        <f t="shared" si="125"/>
        <v>2</v>
      </c>
      <c r="T92" s="183">
        <f t="shared" ref="T92" si="174">ROUND(AVERAGEIF(S92:S94,"&gt;0"),0)</f>
        <v>3</v>
      </c>
      <c r="U92" s="161" t="s">
        <v>795</v>
      </c>
      <c r="V92" s="161" t="s">
        <v>481</v>
      </c>
      <c r="W92" s="161" t="s">
        <v>464</v>
      </c>
      <c r="X92" s="185">
        <f t="shared" ref="X92" si="175">ROUND((Q92*T92),0)</f>
        <v>18</v>
      </c>
      <c r="Y92" s="187" t="str">
        <f t="shared" ref="Y92" si="176">IF(X92&gt;=19,"GRAVE", IF(X92&lt;=3, "LEVE", "MODERADO"))</f>
        <v>MODERADO</v>
      </c>
      <c r="Z92" s="161" t="s">
        <v>108</v>
      </c>
      <c r="AA92" s="161" t="s">
        <v>797</v>
      </c>
      <c r="AB92" s="140">
        <v>43434</v>
      </c>
      <c r="AC92" s="161"/>
      <c r="AD92" s="189" t="s">
        <v>798</v>
      </c>
    </row>
    <row r="93" spans="1:30" ht="58.5" customHeight="1" x14ac:dyDescent="0.2">
      <c r="A93" s="191"/>
      <c r="B93" s="193"/>
      <c r="C93" s="193"/>
      <c r="D93" s="195"/>
      <c r="E93" s="193"/>
      <c r="F93" s="163"/>
      <c r="G93" s="163"/>
      <c r="H93" s="119"/>
      <c r="I93" s="195"/>
      <c r="J93" s="197"/>
      <c r="K93" s="195"/>
      <c r="L93" s="195"/>
      <c r="M93" s="181"/>
      <c r="N93" s="181"/>
      <c r="O93" s="181"/>
      <c r="P93" s="181"/>
      <c r="Q93" s="181"/>
      <c r="R93" s="119" t="s">
        <v>794</v>
      </c>
      <c r="S93" s="123">
        <f t="shared" si="125"/>
        <v>4</v>
      </c>
      <c r="T93" s="183"/>
      <c r="U93" s="161" t="s">
        <v>796</v>
      </c>
      <c r="V93" s="161"/>
      <c r="W93" s="161" t="s">
        <v>464</v>
      </c>
      <c r="X93" s="185"/>
      <c r="Y93" s="187"/>
      <c r="Z93" s="161" t="s">
        <v>107</v>
      </c>
      <c r="AA93" s="161" t="s">
        <v>799</v>
      </c>
      <c r="AB93" s="140">
        <v>43434</v>
      </c>
      <c r="AC93" s="169"/>
      <c r="AD93" s="189"/>
    </row>
    <row r="94" spans="1:30" ht="45" customHeight="1" x14ac:dyDescent="0.2">
      <c r="A94" s="191"/>
      <c r="B94" s="193"/>
      <c r="C94" s="193"/>
      <c r="D94" s="195"/>
      <c r="E94" s="193"/>
      <c r="F94" s="163"/>
      <c r="G94" s="163"/>
      <c r="H94" s="119"/>
      <c r="I94" s="195"/>
      <c r="J94" s="197"/>
      <c r="K94" s="195"/>
      <c r="L94" s="195"/>
      <c r="M94" s="181"/>
      <c r="N94" s="181"/>
      <c r="O94" s="181"/>
      <c r="P94" s="181"/>
      <c r="Q94" s="181"/>
      <c r="R94" s="119"/>
      <c r="S94" s="123">
        <f t="shared" si="125"/>
        <v>0</v>
      </c>
      <c r="T94" s="183"/>
      <c r="U94" s="161"/>
      <c r="V94" s="161"/>
      <c r="W94" s="161"/>
      <c r="X94" s="185"/>
      <c r="Y94" s="187"/>
      <c r="Z94" s="161"/>
      <c r="AA94" s="161"/>
      <c r="AB94" s="138"/>
      <c r="AC94" s="161"/>
      <c r="AD94" s="189"/>
    </row>
    <row r="95" spans="1:30" ht="72" customHeight="1" x14ac:dyDescent="0.2">
      <c r="A95" s="191">
        <v>30</v>
      </c>
      <c r="B95" s="193" t="s">
        <v>196</v>
      </c>
      <c r="C95" s="193" t="s">
        <v>217</v>
      </c>
      <c r="D95" s="195" t="str">
        <f t="shared" si="141"/>
        <v>Ejercer la evaluación y control sobre el desarrollo del quehacer institucional, de forma preventiva y correctiva, vigilando el cumplimiento de las disposiciones establecidas por la Ley y la Universidad.</v>
      </c>
      <c r="E95" s="193" t="s">
        <v>249</v>
      </c>
      <c r="F95" s="163" t="s">
        <v>420</v>
      </c>
      <c r="G95" s="163" t="s">
        <v>39</v>
      </c>
      <c r="H95" s="119" t="s">
        <v>800</v>
      </c>
      <c r="I95" s="195" t="s">
        <v>135</v>
      </c>
      <c r="J95" s="197" t="s">
        <v>803</v>
      </c>
      <c r="K95" s="195" t="s">
        <v>804</v>
      </c>
      <c r="L95" s="195" t="s">
        <v>805</v>
      </c>
      <c r="M95" s="181" t="s">
        <v>191</v>
      </c>
      <c r="N95" s="181">
        <f t="shared" ref="N95" si="177">IF(M95="ALTA", 5, IF(M95="MEDIO ALTA", 4, IF(M95="MEDIA", 3, IF(M95="MEDIO BAJA",2,1))))</f>
        <v>4</v>
      </c>
      <c r="O95" s="181" t="s">
        <v>186</v>
      </c>
      <c r="P95" s="181">
        <f t="shared" ref="P95" si="178">IF(O95="ALTO", 5, IF(O95="MEDIO ALTO", 4, IF(O95="MEDIO", 3, IF(O95="MEDIO BAJO",2,1))))</f>
        <v>2</v>
      </c>
      <c r="Q95" s="181">
        <f t="shared" si="57"/>
        <v>8</v>
      </c>
      <c r="R95" s="119" t="s">
        <v>194</v>
      </c>
      <c r="S95" s="123">
        <f t="shared" ref="S95:S154" si="179">IF(R95="Documentados Aplicados y Efectivos",1,IF(R95="No existen",5,IF(R95="No aplicados",4,IF(R95="Aplicados - No Efectivos",3,IF(R95="Aplicados efectivos y No Documentados",2,0)))))</f>
        <v>1</v>
      </c>
      <c r="T95" s="183">
        <f t="shared" ref="T95" si="180">ROUND(AVERAGEIF(S95:S97,"&gt;0"),0)</f>
        <v>2</v>
      </c>
      <c r="U95" s="161" t="s">
        <v>806</v>
      </c>
      <c r="V95" s="161" t="s">
        <v>626</v>
      </c>
      <c r="W95" s="161" t="s">
        <v>568</v>
      </c>
      <c r="X95" s="185">
        <f t="shared" ref="X95" si="181">ROUND((Q95*T95),0)</f>
        <v>16</v>
      </c>
      <c r="Y95" s="187" t="str">
        <f t="shared" ref="Y95" si="182">IF(X95&gt;=19,"GRAVE", IF(X95&lt;=3, "LEVE", "MODERADO"))</f>
        <v>MODERADO</v>
      </c>
      <c r="Z95" s="161" t="s">
        <v>109</v>
      </c>
      <c r="AA95" s="161" t="s">
        <v>808</v>
      </c>
      <c r="AB95" s="140">
        <v>43434</v>
      </c>
      <c r="AC95" s="161" t="s">
        <v>809</v>
      </c>
      <c r="AD95" s="189" t="s">
        <v>810</v>
      </c>
    </row>
    <row r="96" spans="1:30" ht="42" customHeight="1" x14ac:dyDescent="0.2">
      <c r="A96" s="191"/>
      <c r="B96" s="193"/>
      <c r="C96" s="193"/>
      <c r="D96" s="195"/>
      <c r="E96" s="193"/>
      <c r="F96" s="163" t="s">
        <v>421</v>
      </c>
      <c r="G96" s="163" t="s">
        <v>46</v>
      </c>
      <c r="H96" s="119" t="s">
        <v>801</v>
      </c>
      <c r="I96" s="195"/>
      <c r="J96" s="197"/>
      <c r="K96" s="195"/>
      <c r="L96" s="195"/>
      <c r="M96" s="181"/>
      <c r="N96" s="181"/>
      <c r="O96" s="181"/>
      <c r="P96" s="181"/>
      <c r="Q96" s="181"/>
      <c r="R96" s="119" t="s">
        <v>193</v>
      </c>
      <c r="S96" s="123">
        <f t="shared" si="179"/>
        <v>2</v>
      </c>
      <c r="T96" s="183"/>
      <c r="U96" s="161" t="s">
        <v>807</v>
      </c>
      <c r="V96" s="161" t="s">
        <v>481</v>
      </c>
      <c r="W96" s="161" t="s">
        <v>568</v>
      </c>
      <c r="X96" s="185"/>
      <c r="Y96" s="187"/>
      <c r="Z96" s="161"/>
      <c r="AA96" s="161"/>
      <c r="AB96" s="138"/>
      <c r="AC96" s="161"/>
      <c r="AD96" s="189"/>
    </row>
    <row r="97" spans="1:30" ht="29.25" customHeight="1" x14ac:dyDescent="0.2">
      <c r="A97" s="191"/>
      <c r="B97" s="193"/>
      <c r="C97" s="193"/>
      <c r="D97" s="195"/>
      <c r="E97" s="193"/>
      <c r="F97" s="163" t="s">
        <v>420</v>
      </c>
      <c r="G97" s="163" t="s">
        <v>41</v>
      </c>
      <c r="H97" s="119" t="s">
        <v>802</v>
      </c>
      <c r="I97" s="195"/>
      <c r="J97" s="197"/>
      <c r="K97" s="195"/>
      <c r="L97" s="195"/>
      <c r="M97" s="181"/>
      <c r="N97" s="181"/>
      <c r="O97" s="181"/>
      <c r="P97" s="181"/>
      <c r="Q97" s="181"/>
      <c r="R97" s="119"/>
      <c r="S97" s="123">
        <f t="shared" si="179"/>
        <v>0</v>
      </c>
      <c r="T97" s="183"/>
      <c r="U97" s="161"/>
      <c r="V97" s="161"/>
      <c r="W97" s="161"/>
      <c r="X97" s="185"/>
      <c r="Y97" s="187"/>
      <c r="Z97" s="161"/>
      <c r="AA97" s="161"/>
      <c r="AB97" s="138"/>
      <c r="AC97" s="161"/>
      <c r="AD97" s="189"/>
    </row>
    <row r="98" spans="1:30" ht="51.75" customHeight="1" x14ac:dyDescent="0.2">
      <c r="A98" s="191">
        <v>31</v>
      </c>
      <c r="B98" s="193" t="s">
        <v>196</v>
      </c>
      <c r="C98" s="193" t="s">
        <v>220</v>
      </c>
      <c r="D98" s="195" t="str">
        <f t="shared" si="141"/>
        <v>Promover y facilitar la interacción con la sociedad contribuyendo a la satisfacción de sus demandas, mediante servicios especializados, programas de educación continuada y de proyección social.</v>
      </c>
      <c r="E98" s="193" t="s">
        <v>249</v>
      </c>
      <c r="F98" s="163" t="s">
        <v>420</v>
      </c>
      <c r="G98" s="163" t="s">
        <v>38</v>
      </c>
      <c r="H98" s="119" t="s">
        <v>813</v>
      </c>
      <c r="I98" s="195" t="s">
        <v>184</v>
      </c>
      <c r="J98" s="197" t="s">
        <v>811</v>
      </c>
      <c r="K98" s="195" t="s">
        <v>812</v>
      </c>
      <c r="L98" s="195" t="s">
        <v>816</v>
      </c>
      <c r="M98" s="181" t="s">
        <v>160</v>
      </c>
      <c r="N98" s="181">
        <f t="shared" ref="N98" si="183">IF(M98="ALTA", 5, IF(M98="MEDIO ALTA", 4, IF(M98="MEDIA", 3, IF(M98="MEDIO BAJA",2,1))))</f>
        <v>1</v>
      </c>
      <c r="O98" s="181" t="s">
        <v>181</v>
      </c>
      <c r="P98" s="181">
        <f t="shared" ref="P98" si="184">IF(O98="ALTO", 5, IF(O98="MEDIO ALTO", 4, IF(O98="MEDIO", 3, IF(O98="MEDIO BAJO",2,1))))</f>
        <v>3</v>
      </c>
      <c r="Q98" s="181">
        <f t="shared" ref="Q98:Q152" si="185">P98*N98</f>
        <v>3</v>
      </c>
      <c r="R98" s="119" t="s">
        <v>194</v>
      </c>
      <c r="S98" s="123">
        <f t="shared" si="179"/>
        <v>1</v>
      </c>
      <c r="T98" s="183">
        <f t="shared" ref="T98" si="186">ROUND(AVERAGEIF(S98:S100,"&gt;0"),0)</f>
        <v>1</v>
      </c>
      <c r="U98" s="161" t="s">
        <v>817</v>
      </c>
      <c r="V98" s="161" t="s">
        <v>450</v>
      </c>
      <c r="W98" s="161" t="s">
        <v>464</v>
      </c>
      <c r="X98" s="185">
        <f t="shared" ref="X98" si="187">ROUND((Q98*T98),0)</f>
        <v>3</v>
      </c>
      <c r="Y98" s="187" t="str">
        <f t="shared" ref="Y98" si="188">IF(X98&gt;=19,"GRAVE", IF(X98&lt;=3, "LEVE", "MODERADO"))</f>
        <v>LEVE</v>
      </c>
      <c r="Z98" s="161"/>
      <c r="AA98" s="161"/>
      <c r="AB98" s="138"/>
      <c r="AC98" s="161"/>
      <c r="AD98" s="189" t="s">
        <v>820</v>
      </c>
    </row>
    <row r="99" spans="1:30" ht="51" customHeight="1" x14ac:dyDescent="0.2">
      <c r="A99" s="191"/>
      <c r="B99" s="193"/>
      <c r="C99" s="193"/>
      <c r="D99" s="195"/>
      <c r="E99" s="193"/>
      <c r="F99" s="163" t="s">
        <v>420</v>
      </c>
      <c r="G99" s="163" t="s">
        <v>41</v>
      </c>
      <c r="H99" s="119" t="s">
        <v>814</v>
      </c>
      <c r="I99" s="195"/>
      <c r="J99" s="197"/>
      <c r="K99" s="195"/>
      <c r="L99" s="195"/>
      <c r="M99" s="181"/>
      <c r="N99" s="181"/>
      <c r="O99" s="181"/>
      <c r="P99" s="181"/>
      <c r="Q99" s="181"/>
      <c r="R99" s="119" t="s">
        <v>194</v>
      </c>
      <c r="S99" s="123">
        <f t="shared" si="179"/>
        <v>1</v>
      </c>
      <c r="T99" s="183"/>
      <c r="U99" s="161" t="s">
        <v>818</v>
      </c>
      <c r="V99" s="161" t="s">
        <v>450</v>
      </c>
      <c r="W99" s="161" t="s">
        <v>464</v>
      </c>
      <c r="X99" s="185"/>
      <c r="Y99" s="187"/>
      <c r="Z99" s="161"/>
      <c r="AA99" s="161"/>
      <c r="AB99" s="138"/>
      <c r="AC99" s="161"/>
      <c r="AD99" s="189"/>
    </row>
    <row r="100" spans="1:30" ht="69" customHeight="1" x14ac:dyDescent="0.2">
      <c r="A100" s="191"/>
      <c r="B100" s="193"/>
      <c r="C100" s="193"/>
      <c r="D100" s="195"/>
      <c r="E100" s="193"/>
      <c r="F100" s="163" t="s">
        <v>421</v>
      </c>
      <c r="G100" s="163" t="s">
        <v>44</v>
      </c>
      <c r="H100" s="119" t="s">
        <v>815</v>
      </c>
      <c r="I100" s="195"/>
      <c r="J100" s="197"/>
      <c r="K100" s="195"/>
      <c r="L100" s="195"/>
      <c r="M100" s="181"/>
      <c r="N100" s="181"/>
      <c r="O100" s="181"/>
      <c r="P100" s="181"/>
      <c r="Q100" s="181"/>
      <c r="R100" s="119" t="s">
        <v>194</v>
      </c>
      <c r="S100" s="123">
        <f t="shared" si="179"/>
        <v>1</v>
      </c>
      <c r="T100" s="183"/>
      <c r="U100" s="161" t="s">
        <v>819</v>
      </c>
      <c r="V100" s="161" t="s">
        <v>477</v>
      </c>
      <c r="W100" s="161" t="s">
        <v>464</v>
      </c>
      <c r="X100" s="185"/>
      <c r="Y100" s="187"/>
      <c r="Z100" s="161"/>
      <c r="AA100" s="161"/>
      <c r="AB100" s="138"/>
      <c r="AC100" s="161"/>
      <c r="AD100" s="189"/>
    </row>
    <row r="101" spans="1:30" ht="71.25" customHeight="1" x14ac:dyDescent="0.2">
      <c r="A101" s="191">
        <v>32</v>
      </c>
      <c r="B101" s="193" t="s">
        <v>196</v>
      </c>
      <c r="C101" s="193" t="s">
        <v>210</v>
      </c>
      <c r="D101" s="195" t="str">
        <f t="shared" si="141"/>
        <v>Promover el bienestar de la comunidad universitaria, contribuyendo al desarrollo humano, social e intercultural de sus integrantes, en concordancia con la misión Institucional.</v>
      </c>
      <c r="E101" s="193" t="s">
        <v>270</v>
      </c>
      <c r="F101" s="163" t="s">
        <v>420</v>
      </c>
      <c r="G101" s="163" t="s">
        <v>41</v>
      </c>
      <c r="H101" s="119" t="s">
        <v>821</v>
      </c>
      <c r="I101" s="195" t="s">
        <v>135</v>
      </c>
      <c r="J101" s="197" t="s">
        <v>822</v>
      </c>
      <c r="K101" s="195" t="s">
        <v>823</v>
      </c>
      <c r="L101" s="195" t="s">
        <v>824</v>
      </c>
      <c r="M101" s="181" t="s">
        <v>127</v>
      </c>
      <c r="N101" s="181">
        <f t="shared" ref="N101" si="189">IF(M101="ALTA", 5, IF(M101="MEDIO ALTA", 4, IF(M101="MEDIA", 3, IF(M101="MEDIO BAJA",2,1))))</f>
        <v>3</v>
      </c>
      <c r="O101" s="181" t="s">
        <v>180</v>
      </c>
      <c r="P101" s="181">
        <f t="shared" ref="P101" si="190">IF(O101="ALTO", 5, IF(O101="MEDIO ALTO", 4, IF(O101="MEDIO", 3, IF(O101="MEDIO BAJO",2,1))))</f>
        <v>5</v>
      </c>
      <c r="Q101" s="181">
        <f t="shared" si="185"/>
        <v>15</v>
      </c>
      <c r="R101" s="119" t="s">
        <v>193</v>
      </c>
      <c r="S101" s="123">
        <f t="shared" si="179"/>
        <v>2</v>
      </c>
      <c r="T101" s="183">
        <f t="shared" ref="T101" si="191">ROUND(AVERAGEIF(S101:S103,"&gt;0"),0)</f>
        <v>3</v>
      </c>
      <c r="U101" s="161" t="s">
        <v>825</v>
      </c>
      <c r="V101" s="161" t="s">
        <v>450</v>
      </c>
      <c r="W101" s="161" t="s">
        <v>464</v>
      </c>
      <c r="X101" s="185">
        <f t="shared" ref="X101" si="192">ROUND((Q101*T101),0)</f>
        <v>45</v>
      </c>
      <c r="Y101" s="187" t="str">
        <f t="shared" ref="Y101" si="193">IF(X101&gt;=19,"GRAVE", IF(X101&lt;=3, "LEVE", "MODERADO"))</f>
        <v>GRAVE</v>
      </c>
      <c r="Z101" s="161" t="s">
        <v>109</v>
      </c>
      <c r="AA101" s="161" t="s">
        <v>828</v>
      </c>
      <c r="AB101" s="140">
        <v>43434</v>
      </c>
      <c r="AC101" s="161" t="s">
        <v>829</v>
      </c>
      <c r="AD101" s="189" t="s">
        <v>830</v>
      </c>
    </row>
    <row r="102" spans="1:30" ht="76.5" customHeight="1" x14ac:dyDescent="0.2">
      <c r="A102" s="191"/>
      <c r="B102" s="193"/>
      <c r="C102" s="193"/>
      <c r="D102" s="195"/>
      <c r="E102" s="193"/>
      <c r="F102" s="163" t="s">
        <v>420</v>
      </c>
      <c r="G102" s="163" t="s">
        <v>39</v>
      </c>
      <c r="H102" s="119" t="s">
        <v>821</v>
      </c>
      <c r="I102" s="195"/>
      <c r="J102" s="197"/>
      <c r="K102" s="195"/>
      <c r="L102" s="195"/>
      <c r="M102" s="181"/>
      <c r="N102" s="181"/>
      <c r="O102" s="181"/>
      <c r="P102" s="181"/>
      <c r="Q102" s="181"/>
      <c r="R102" s="119" t="s">
        <v>794</v>
      </c>
      <c r="S102" s="123">
        <f t="shared" si="179"/>
        <v>4</v>
      </c>
      <c r="T102" s="183"/>
      <c r="U102" s="161" t="s">
        <v>826</v>
      </c>
      <c r="V102" s="161" t="s">
        <v>450</v>
      </c>
      <c r="W102" s="161" t="s">
        <v>549</v>
      </c>
      <c r="X102" s="185"/>
      <c r="Y102" s="187"/>
      <c r="Z102" s="161" t="s">
        <v>110</v>
      </c>
      <c r="AA102" s="161" t="s">
        <v>831</v>
      </c>
      <c r="AB102" s="140">
        <v>43434</v>
      </c>
      <c r="AC102" s="161" t="s">
        <v>832</v>
      </c>
      <c r="AD102" s="189"/>
    </row>
    <row r="103" spans="1:30" ht="63" customHeight="1" x14ac:dyDescent="0.2">
      <c r="A103" s="191"/>
      <c r="B103" s="193"/>
      <c r="C103" s="193"/>
      <c r="D103" s="195"/>
      <c r="E103" s="193"/>
      <c r="F103" s="163" t="s">
        <v>420</v>
      </c>
      <c r="G103" s="163" t="s">
        <v>42</v>
      </c>
      <c r="H103" s="119" t="s">
        <v>821</v>
      </c>
      <c r="I103" s="195"/>
      <c r="J103" s="197"/>
      <c r="K103" s="195"/>
      <c r="L103" s="195"/>
      <c r="M103" s="181"/>
      <c r="N103" s="181"/>
      <c r="O103" s="181"/>
      <c r="P103" s="181"/>
      <c r="Q103" s="181"/>
      <c r="R103" s="119" t="s">
        <v>794</v>
      </c>
      <c r="S103" s="123">
        <f t="shared" si="179"/>
        <v>4</v>
      </c>
      <c r="T103" s="183"/>
      <c r="U103" s="161" t="s">
        <v>827</v>
      </c>
      <c r="V103" s="161" t="s">
        <v>450</v>
      </c>
      <c r="W103" s="161" t="s">
        <v>464</v>
      </c>
      <c r="X103" s="185"/>
      <c r="Y103" s="187"/>
      <c r="Z103" s="161" t="s">
        <v>109</v>
      </c>
      <c r="AA103" s="161" t="s">
        <v>833</v>
      </c>
      <c r="AB103" s="140">
        <v>43434</v>
      </c>
      <c r="AC103" s="161" t="s">
        <v>834</v>
      </c>
      <c r="AD103" s="189"/>
    </row>
    <row r="104" spans="1:30" ht="51.75" customHeight="1" x14ac:dyDescent="0.2">
      <c r="A104" s="191">
        <v>33</v>
      </c>
      <c r="B104" s="193" t="s">
        <v>196</v>
      </c>
      <c r="C104" s="193" t="s">
        <v>197</v>
      </c>
      <c r="D104" s="195" t="str">
        <f t="shared" si="141"/>
        <v>Promover la calidad educativa de la Institución, mediante la administración de los programas de formación que ofrece la universidad en sus diferentes niveles, con el fin de permitir al egresado desempeñarse con idoneidad, ética y compromiso social.</v>
      </c>
      <c r="E104" s="193" t="s">
        <v>260</v>
      </c>
      <c r="F104" s="163" t="s">
        <v>420</v>
      </c>
      <c r="G104" s="163" t="s">
        <v>41</v>
      </c>
      <c r="H104" s="119" t="s">
        <v>835</v>
      </c>
      <c r="I104" s="195" t="s">
        <v>131</v>
      </c>
      <c r="J104" s="197" t="s">
        <v>840</v>
      </c>
      <c r="K104" s="195" t="s">
        <v>841</v>
      </c>
      <c r="L104" s="195" t="s">
        <v>844</v>
      </c>
      <c r="M104" s="181" t="s">
        <v>160</v>
      </c>
      <c r="N104" s="181">
        <f t="shared" ref="N104" si="194">IF(M104="ALTA", 5, IF(M104="MEDIO ALTA", 4, IF(M104="MEDIA", 3, IF(M104="MEDIO BAJA",2,1))))</f>
        <v>1</v>
      </c>
      <c r="O104" s="181" t="s">
        <v>180</v>
      </c>
      <c r="P104" s="181">
        <f t="shared" ref="P104" si="195">IF(O104="ALTO", 5, IF(O104="MEDIO ALTO", 4, IF(O104="MEDIO", 3, IF(O104="MEDIO BAJO",2,1))))</f>
        <v>5</v>
      </c>
      <c r="Q104" s="181">
        <f t="shared" si="185"/>
        <v>5</v>
      </c>
      <c r="R104" s="119" t="s">
        <v>194</v>
      </c>
      <c r="S104" s="123">
        <f t="shared" si="179"/>
        <v>1</v>
      </c>
      <c r="T104" s="183">
        <f t="shared" ref="T104" si="196">ROUND(AVERAGEIF(S104:S106,"&gt;0"),0)</f>
        <v>1</v>
      </c>
      <c r="U104" s="161" t="s">
        <v>846</v>
      </c>
      <c r="V104" s="161" t="s">
        <v>453</v>
      </c>
      <c r="W104" s="161" t="s">
        <v>568</v>
      </c>
      <c r="X104" s="185">
        <f t="shared" ref="X104" si="197">ROUND((Q104*T104),0)</f>
        <v>5</v>
      </c>
      <c r="Y104" s="187" t="str">
        <f t="shared" ref="Y104" si="198">IF(X104&gt;=19,"GRAVE", IF(X104&lt;=3, "LEVE", "MODERADO"))</f>
        <v>MODERADO</v>
      </c>
      <c r="Z104" s="161" t="s">
        <v>109</v>
      </c>
      <c r="AA104" s="161" t="s">
        <v>850</v>
      </c>
      <c r="AB104" s="140">
        <v>43434</v>
      </c>
      <c r="AC104" s="161" t="s">
        <v>851</v>
      </c>
      <c r="AD104" s="189" t="s">
        <v>852</v>
      </c>
    </row>
    <row r="105" spans="1:30" ht="50.25" customHeight="1" x14ac:dyDescent="0.2">
      <c r="A105" s="191"/>
      <c r="B105" s="193"/>
      <c r="C105" s="193"/>
      <c r="D105" s="195"/>
      <c r="E105" s="193"/>
      <c r="F105" s="163" t="s">
        <v>421</v>
      </c>
      <c r="G105" s="163" t="s">
        <v>46</v>
      </c>
      <c r="H105" s="119" t="s">
        <v>836</v>
      </c>
      <c r="I105" s="195"/>
      <c r="J105" s="197"/>
      <c r="K105" s="195"/>
      <c r="L105" s="195"/>
      <c r="M105" s="181"/>
      <c r="N105" s="181"/>
      <c r="O105" s="181"/>
      <c r="P105" s="181"/>
      <c r="Q105" s="181"/>
      <c r="R105" s="119"/>
      <c r="S105" s="123">
        <f t="shared" si="179"/>
        <v>0</v>
      </c>
      <c r="T105" s="183"/>
      <c r="U105" s="161"/>
      <c r="V105" s="161"/>
      <c r="W105" s="161"/>
      <c r="X105" s="185"/>
      <c r="Y105" s="187"/>
      <c r="Z105" s="161"/>
      <c r="AA105" s="161"/>
      <c r="AB105" s="138"/>
      <c r="AC105" s="161"/>
      <c r="AD105" s="189"/>
    </row>
    <row r="106" spans="1:30" ht="36.75" customHeight="1" x14ac:dyDescent="0.2">
      <c r="A106" s="191"/>
      <c r="B106" s="193"/>
      <c r="C106" s="193"/>
      <c r="D106" s="195"/>
      <c r="E106" s="193"/>
      <c r="F106" s="163"/>
      <c r="G106" s="163"/>
      <c r="H106" s="119"/>
      <c r="I106" s="195"/>
      <c r="J106" s="197"/>
      <c r="K106" s="195"/>
      <c r="L106" s="195"/>
      <c r="M106" s="181"/>
      <c r="N106" s="181"/>
      <c r="O106" s="181"/>
      <c r="P106" s="181"/>
      <c r="Q106" s="181"/>
      <c r="R106" s="119"/>
      <c r="S106" s="123">
        <f t="shared" si="179"/>
        <v>0</v>
      </c>
      <c r="T106" s="183"/>
      <c r="U106" s="161"/>
      <c r="V106" s="161"/>
      <c r="W106" s="161"/>
      <c r="X106" s="185"/>
      <c r="Y106" s="187"/>
      <c r="Z106" s="161"/>
      <c r="AA106" s="161"/>
      <c r="AB106" s="138"/>
      <c r="AC106" s="161"/>
      <c r="AD106" s="189"/>
    </row>
    <row r="107" spans="1:30" ht="45.75" customHeight="1" x14ac:dyDescent="0.2">
      <c r="A107" s="191">
        <v>34</v>
      </c>
      <c r="B107" s="193" t="s">
        <v>196</v>
      </c>
      <c r="C107" s="193" t="s">
        <v>197</v>
      </c>
      <c r="D107" s="195" t="str">
        <f t="shared" si="141"/>
        <v>Promover la calidad educativa de la Institución, mediante la administración de los programas de formación que ofrece la universidad en sus diferentes niveles, con el fin de permitir al egresado desempeñarse con idoneidad, ética y compromiso social.</v>
      </c>
      <c r="E107" s="193" t="s">
        <v>260</v>
      </c>
      <c r="F107" s="163" t="s">
        <v>421</v>
      </c>
      <c r="G107" s="163" t="s">
        <v>44</v>
      </c>
      <c r="H107" s="119" t="s">
        <v>837</v>
      </c>
      <c r="I107" s="195" t="s">
        <v>131</v>
      </c>
      <c r="J107" s="197" t="s">
        <v>842</v>
      </c>
      <c r="K107" s="195" t="s">
        <v>843</v>
      </c>
      <c r="L107" s="195" t="s">
        <v>845</v>
      </c>
      <c r="M107" s="181" t="s">
        <v>192</v>
      </c>
      <c r="N107" s="181">
        <f t="shared" ref="N107" si="199">IF(M107="ALTA", 5, IF(M107="MEDIO ALTA", 4, IF(M107="MEDIA", 3, IF(M107="MEDIO BAJA",2,1))))</f>
        <v>2</v>
      </c>
      <c r="O107" s="181" t="s">
        <v>186</v>
      </c>
      <c r="P107" s="181">
        <f t="shared" ref="P107" si="200">IF(O107="ALTO", 5, IF(O107="MEDIO ALTO", 4, IF(O107="MEDIO", 3, IF(O107="MEDIO BAJO",2,1))))</f>
        <v>2</v>
      </c>
      <c r="Q107" s="181">
        <f t="shared" si="185"/>
        <v>4</v>
      </c>
      <c r="R107" s="119" t="s">
        <v>194</v>
      </c>
      <c r="S107" s="123">
        <f t="shared" si="179"/>
        <v>1</v>
      </c>
      <c r="T107" s="183">
        <f t="shared" ref="T107" si="201">ROUND(AVERAGEIF(S107:S109,"&gt;0"),0)</f>
        <v>1</v>
      </c>
      <c r="U107" s="161" t="s">
        <v>847</v>
      </c>
      <c r="V107" s="161" t="s">
        <v>453</v>
      </c>
      <c r="W107" s="161" t="s">
        <v>464</v>
      </c>
      <c r="X107" s="185">
        <f t="shared" ref="X107" si="202">ROUND((Q107*T107),0)</f>
        <v>4</v>
      </c>
      <c r="Y107" s="187" t="str">
        <f t="shared" ref="Y107" si="203">IF(X107&gt;=19,"GRAVE", IF(X107&lt;=3, "LEVE", "MODERADO"))</f>
        <v>MODERADO</v>
      </c>
      <c r="Z107" s="161" t="s">
        <v>109</v>
      </c>
      <c r="AA107" s="161" t="s">
        <v>853</v>
      </c>
      <c r="AB107" s="140">
        <v>43434</v>
      </c>
      <c r="AC107" s="161" t="s">
        <v>851</v>
      </c>
      <c r="AD107" s="189" t="s">
        <v>854</v>
      </c>
    </row>
    <row r="108" spans="1:30" ht="44.25" customHeight="1" x14ac:dyDescent="0.2">
      <c r="A108" s="191"/>
      <c r="B108" s="193"/>
      <c r="C108" s="193"/>
      <c r="D108" s="195"/>
      <c r="E108" s="193"/>
      <c r="F108" s="163" t="s">
        <v>420</v>
      </c>
      <c r="G108" s="163" t="s">
        <v>41</v>
      </c>
      <c r="H108" s="119" t="s">
        <v>838</v>
      </c>
      <c r="I108" s="195"/>
      <c r="J108" s="197"/>
      <c r="K108" s="195"/>
      <c r="L108" s="195"/>
      <c r="M108" s="181"/>
      <c r="N108" s="181"/>
      <c r="O108" s="181"/>
      <c r="P108" s="181"/>
      <c r="Q108" s="181"/>
      <c r="R108" s="119" t="s">
        <v>194</v>
      </c>
      <c r="S108" s="123">
        <f t="shared" si="179"/>
        <v>1</v>
      </c>
      <c r="T108" s="183"/>
      <c r="U108" s="161" t="s">
        <v>848</v>
      </c>
      <c r="V108" s="161" t="s">
        <v>453</v>
      </c>
      <c r="W108" s="161" t="s">
        <v>568</v>
      </c>
      <c r="X108" s="185"/>
      <c r="Y108" s="187"/>
      <c r="Z108" s="161"/>
      <c r="AA108" s="161"/>
      <c r="AB108" s="138"/>
      <c r="AC108" s="161"/>
      <c r="AD108" s="189"/>
    </row>
    <row r="109" spans="1:30" ht="27.75" customHeight="1" x14ac:dyDescent="0.2">
      <c r="A109" s="191"/>
      <c r="B109" s="193"/>
      <c r="C109" s="193"/>
      <c r="D109" s="195"/>
      <c r="E109" s="193"/>
      <c r="F109" s="163" t="s">
        <v>420</v>
      </c>
      <c r="G109" s="163" t="s">
        <v>38</v>
      </c>
      <c r="H109" s="119" t="s">
        <v>839</v>
      </c>
      <c r="I109" s="195"/>
      <c r="J109" s="197"/>
      <c r="K109" s="195"/>
      <c r="L109" s="195"/>
      <c r="M109" s="181"/>
      <c r="N109" s="181"/>
      <c r="O109" s="181"/>
      <c r="P109" s="181"/>
      <c r="Q109" s="181"/>
      <c r="R109" s="119" t="s">
        <v>194</v>
      </c>
      <c r="S109" s="123">
        <f t="shared" si="179"/>
        <v>1</v>
      </c>
      <c r="T109" s="183"/>
      <c r="U109" s="161" t="s">
        <v>849</v>
      </c>
      <c r="V109" s="161" t="s">
        <v>453</v>
      </c>
      <c r="W109" s="161" t="s">
        <v>568</v>
      </c>
      <c r="X109" s="185"/>
      <c r="Y109" s="187"/>
      <c r="Z109" s="161"/>
      <c r="AA109" s="161"/>
      <c r="AB109" s="138"/>
      <c r="AC109" s="161"/>
      <c r="AD109" s="189"/>
    </row>
    <row r="110" spans="1:30" ht="56.25" customHeight="1" x14ac:dyDescent="0.2">
      <c r="A110" s="191">
        <v>35</v>
      </c>
      <c r="B110" s="193" t="s">
        <v>196</v>
      </c>
      <c r="C110" s="193" t="s">
        <v>197</v>
      </c>
      <c r="D110" s="195" t="str">
        <f t="shared" si="141"/>
        <v>Promover la calidad educativa de la Institución, mediante la administración de los programas de formación que ofrece la universidad en sus diferentes niveles, con el fin de permitir al egresado desempeñarse con idoneidad, ética y compromiso social.</v>
      </c>
      <c r="E110" s="193" t="s">
        <v>260</v>
      </c>
      <c r="F110" s="163" t="s">
        <v>420</v>
      </c>
      <c r="G110" s="163" t="s">
        <v>41</v>
      </c>
      <c r="H110" s="119" t="s">
        <v>855</v>
      </c>
      <c r="I110" s="195" t="s">
        <v>131</v>
      </c>
      <c r="J110" s="197" t="s">
        <v>858</v>
      </c>
      <c r="K110" s="195" t="s">
        <v>859</v>
      </c>
      <c r="L110" s="195" t="s">
        <v>860</v>
      </c>
      <c r="M110" s="181" t="s">
        <v>160</v>
      </c>
      <c r="N110" s="181">
        <f t="shared" ref="N110" si="204">IF(M110="ALTA", 5, IF(M110="MEDIO ALTA", 4, IF(M110="MEDIA", 3, IF(M110="MEDIO BAJA",2,1))))</f>
        <v>1</v>
      </c>
      <c r="O110" s="181" t="s">
        <v>185</v>
      </c>
      <c r="P110" s="181">
        <f t="shared" ref="P110" si="205">IF(O110="ALTO", 5, IF(O110="MEDIO ALTO", 4, IF(O110="MEDIO", 3, IF(O110="MEDIO BAJO",2,1))))</f>
        <v>4</v>
      </c>
      <c r="Q110" s="181">
        <f t="shared" si="185"/>
        <v>4</v>
      </c>
      <c r="R110" s="119" t="s">
        <v>194</v>
      </c>
      <c r="S110" s="123">
        <f t="shared" si="179"/>
        <v>1</v>
      </c>
      <c r="T110" s="183">
        <f t="shared" ref="T110" si="206">ROUND(AVERAGEIF(S110:S112,"&gt;0"),0)</f>
        <v>1</v>
      </c>
      <c r="U110" s="161" t="s">
        <v>861</v>
      </c>
      <c r="V110" s="161" t="s">
        <v>453</v>
      </c>
      <c r="W110" s="161" t="s">
        <v>568</v>
      </c>
      <c r="X110" s="185">
        <f t="shared" ref="X110" si="207">ROUND((Q110*T110),0)</f>
        <v>4</v>
      </c>
      <c r="Y110" s="187" t="str">
        <f t="shared" ref="Y110" si="208">IF(X110&gt;=19,"GRAVE", IF(X110&lt;=3, "LEVE", "MODERADO"))</f>
        <v>MODERADO</v>
      </c>
      <c r="Z110" s="161" t="s">
        <v>107</v>
      </c>
      <c r="AA110" s="161" t="s">
        <v>862</v>
      </c>
      <c r="AB110" s="140">
        <v>43434</v>
      </c>
      <c r="AC110" s="161" t="s">
        <v>863</v>
      </c>
      <c r="AD110" s="189" t="s">
        <v>864</v>
      </c>
    </row>
    <row r="111" spans="1:30" ht="45" customHeight="1" x14ac:dyDescent="0.2">
      <c r="A111" s="191"/>
      <c r="B111" s="193"/>
      <c r="C111" s="193"/>
      <c r="D111" s="195"/>
      <c r="E111" s="193"/>
      <c r="F111" s="163" t="s">
        <v>420</v>
      </c>
      <c r="G111" s="163" t="s">
        <v>38</v>
      </c>
      <c r="H111" s="119" t="s">
        <v>856</v>
      </c>
      <c r="I111" s="195"/>
      <c r="J111" s="197"/>
      <c r="K111" s="195"/>
      <c r="L111" s="195"/>
      <c r="M111" s="181"/>
      <c r="N111" s="181"/>
      <c r="O111" s="181"/>
      <c r="P111" s="181"/>
      <c r="Q111" s="181"/>
      <c r="R111" s="119"/>
      <c r="S111" s="123">
        <f t="shared" si="179"/>
        <v>0</v>
      </c>
      <c r="T111" s="183"/>
      <c r="U111" s="161"/>
      <c r="V111" s="161"/>
      <c r="W111" s="161"/>
      <c r="X111" s="185"/>
      <c r="Y111" s="187"/>
      <c r="Z111" s="161"/>
      <c r="AA111" s="161"/>
      <c r="AB111" s="138"/>
      <c r="AC111" s="161"/>
      <c r="AD111" s="189"/>
    </row>
    <row r="112" spans="1:30" ht="54.75" customHeight="1" x14ac:dyDescent="0.2">
      <c r="A112" s="191"/>
      <c r="B112" s="193"/>
      <c r="C112" s="193"/>
      <c r="D112" s="195"/>
      <c r="E112" s="193"/>
      <c r="F112" s="163" t="s">
        <v>420</v>
      </c>
      <c r="G112" s="163" t="s">
        <v>41</v>
      </c>
      <c r="H112" s="119" t="s">
        <v>857</v>
      </c>
      <c r="I112" s="195"/>
      <c r="J112" s="197"/>
      <c r="K112" s="195"/>
      <c r="L112" s="195"/>
      <c r="M112" s="181"/>
      <c r="N112" s="181"/>
      <c r="O112" s="181"/>
      <c r="P112" s="181"/>
      <c r="Q112" s="181"/>
      <c r="R112" s="119"/>
      <c r="S112" s="123">
        <f t="shared" si="179"/>
        <v>0</v>
      </c>
      <c r="T112" s="183"/>
      <c r="U112" s="161"/>
      <c r="V112" s="161"/>
      <c r="W112" s="161"/>
      <c r="X112" s="185"/>
      <c r="Y112" s="187"/>
      <c r="Z112" s="161"/>
      <c r="AA112" s="161"/>
      <c r="AB112" s="138"/>
      <c r="AC112" s="161"/>
      <c r="AD112" s="189"/>
    </row>
    <row r="113" spans="1:30" ht="47.25" customHeight="1" x14ac:dyDescent="0.2">
      <c r="A113" s="191">
        <v>36</v>
      </c>
      <c r="B113" s="193" t="s">
        <v>196</v>
      </c>
      <c r="C113" s="193" t="s">
        <v>197</v>
      </c>
      <c r="D113" s="195" t="str">
        <f t="shared" si="141"/>
        <v>Promover la calidad educativa de la Institución, mediante la administración de los programas de formación que ofrece la universidad en sus diferentes niveles, con el fin de permitir al egresado desempeñarse con idoneidad, ética y compromiso social.</v>
      </c>
      <c r="E113" s="193" t="s">
        <v>260</v>
      </c>
      <c r="F113" s="163" t="s">
        <v>420</v>
      </c>
      <c r="G113" s="163" t="s">
        <v>41</v>
      </c>
      <c r="H113" s="119" t="s">
        <v>865</v>
      </c>
      <c r="I113" s="195" t="s">
        <v>128</v>
      </c>
      <c r="J113" s="197" t="s">
        <v>867</v>
      </c>
      <c r="K113" s="200" t="s">
        <v>868</v>
      </c>
      <c r="L113" s="195" t="s">
        <v>871</v>
      </c>
      <c r="M113" s="181" t="s">
        <v>160</v>
      </c>
      <c r="N113" s="181">
        <f t="shared" ref="N113" si="209">IF(M113="ALTA", 5, IF(M113="MEDIO ALTA", 4, IF(M113="MEDIA", 3, IF(M113="MEDIO BAJA",2,1))))</f>
        <v>1</v>
      </c>
      <c r="O113" s="181" t="s">
        <v>182</v>
      </c>
      <c r="P113" s="181">
        <f t="shared" ref="P113" si="210">IF(O113="ALTO", 5, IF(O113="MEDIO ALTO", 4, IF(O113="MEDIO", 3, IF(O113="MEDIO BAJO",2,1))))</f>
        <v>1</v>
      </c>
      <c r="Q113" s="181">
        <f t="shared" si="185"/>
        <v>1</v>
      </c>
      <c r="R113" s="119" t="s">
        <v>194</v>
      </c>
      <c r="S113" s="123">
        <f t="shared" si="179"/>
        <v>1</v>
      </c>
      <c r="T113" s="183">
        <f t="shared" ref="T113" si="211">ROUND(AVERAGEIF(S113:S115,"&gt;0"),0)</f>
        <v>1</v>
      </c>
      <c r="U113" s="161" t="s">
        <v>873</v>
      </c>
      <c r="V113" s="161" t="s">
        <v>626</v>
      </c>
      <c r="W113" s="161" t="s">
        <v>464</v>
      </c>
      <c r="X113" s="185">
        <f t="shared" ref="X113" si="212">ROUND((Q113*T113),0)</f>
        <v>1</v>
      </c>
      <c r="Y113" s="187" t="str">
        <f t="shared" ref="Y113" si="213">IF(X113&gt;=19,"GRAVE", IF(X113&lt;=3, "LEVE", "MODERADO"))</f>
        <v>LEVE</v>
      </c>
      <c r="Z113" s="161" t="s">
        <v>106</v>
      </c>
      <c r="AA113" s="161" t="s">
        <v>876</v>
      </c>
      <c r="AB113" s="140">
        <v>43434</v>
      </c>
      <c r="AC113" s="161" t="s">
        <v>877</v>
      </c>
      <c r="AD113" s="189" t="s">
        <v>878</v>
      </c>
    </row>
    <row r="114" spans="1:30" ht="54.75" customHeight="1" x14ac:dyDescent="0.2">
      <c r="A114" s="191"/>
      <c r="B114" s="193"/>
      <c r="C114" s="193"/>
      <c r="D114" s="195"/>
      <c r="E114" s="193"/>
      <c r="F114" s="163"/>
      <c r="G114" s="163"/>
      <c r="H114" s="119"/>
      <c r="I114" s="195"/>
      <c r="J114" s="197"/>
      <c r="K114" s="200"/>
      <c r="L114" s="195"/>
      <c r="M114" s="181"/>
      <c r="N114" s="181"/>
      <c r="O114" s="181"/>
      <c r="P114" s="181"/>
      <c r="Q114" s="181"/>
      <c r="R114" s="119"/>
      <c r="S114" s="123">
        <f t="shared" si="179"/>
        <v>0</v>
      </c>
      <c r="T114" s="183"/>
      <c r="U114" s="161"/>
      <c r="V114" s="161"/>
      <c r="W114" s="161"/>
      <c r="X114" s="185"/>
      <c r="Y114" s="187"/>
      <c r="Z114" s="161"/>
      <c r="AA114" s="161"/>
      <c r="AB114" s="138"/>
      <c r="AC114" s="161"/>
      <c r="AD114" s="189"/>
    </row>
    <row r="115" spans="1:30" ht="44.25" customHeight="1" x14ac:dyDescent="0.2">
      <c r="A115" s="191"/>
      <c r="B115" s="193"/>
      <c r="C115" s="193"/>
      <c r="D115" s="195"/>
      <c r="E115" s="193"/>
      <c r="F115" s="163"/>
      <c r="G115" s="163"/>
      <c r="H115" s="119"/>
      <c r="I115" s="195"/>
      <c r="J115" s="197"/>
      <c r="K115" s="200"/>
      <c r="L115" s="195"/>
      <c r="M115" s="181"/>
      <c r="N115" s="181"/>
      <c r="O115" s="181"/>
      <c r="P115" s="181"/>
      <c r="Q115" s="181"/>
      <c r="R115" s="119"/>
      <c r="S115" s="123">
        <f t="shared" si="179"/>
        <v>0</v>
      </c>
      <c r="T115" s="183"/>
      <c r="U115" s="161"/>
      <c r="V115" s="161"/>
      <c r="W115" s="161"/>
      <c r="X115" s="185"/>
      <c r="Y115" s="187"/>
      <c r="Z115" s="161"/>
      <c r="AA115" s="161"/>
      <c r="AB115" s="138"/>
      <c r="AC115" s="161"/>
      <c r="AD115" s="189"/>
    </row>
    <row r="116" spans="1:30" ht="69" customHeight="1" x14ac:dyDescent="0.2">
      <c r="A116" s="191">
        <v>37</v>
      </c>
      <c r="B116" s="193" t="s">
        <v>196</v>
      </c>
      <c r="C116" s="193" t="s">
        <v>197</v>
      </c>
      <c r="D116" s="195" t="str">
        <f t="shared" si="141"/>
        <v>Promover la calidad educativa de la Institución, mediante la administración de los programas de formación que ofrece la universidad en sus diferentes niveles, con el fin de permitir al egresado desempeñarse con idoneidad, ética y compromiso social.</v>
      </c>
      <c r="E116" s="193" t="s">
        <v>260</v>
      </c>
      <c r="F116" s="163" t="s">
        <v>421</v>
      </c>
      <c r="G116" s="163" t="s">
        <v>46</v>
      </c>
      <c r="H116" s="119" t="s">
        <v>866</v>
      </c>
      <c r="I116" s="195" t="s">
        <v>128</v>
      </c>
      <c r="J116" s="197" t="s">
        <v>869</v>
      </c>
      <c r="K116" s="200" t="s">
        <v>870</v>
      </c>
      <c r="L116" s="195" t="s">
        <v>872</v>
      </c>
      <c r="M116" s="181" t="s">
        <v>160</v>
      </c>
      <c r="N116" s="181">
        <f t="shared" ref="N116" si="214">IF(M116="ALTA", 5, IF(M116="MEDIO ALTA", 4, IF(M116="MEDIA", 3, IF(M116="MEDIO BAJA",2,1))))</f>
        <v>1</v>
      </c>
      <c r="O116" s="181" t="s">
        <v>182</v>
      </c>
      <c r="P116" s="181">
        <f t="shared" ref="P116" si="215">IF(O116="ALTO", 5, IF(O116="MEDIO ALTO", 4, IF(O116="MEDIO", 3, IF(O116="MEDIO BAJO",2,1))))</f>
        <v>1</v>
      </c>
      <c r="Q116" s="181">
        <f t="shared" si="185"/>
        <v>1</v>
      </c>
      <c r="R116" s="119" t="s">
        <v>194</v>
      </c>
      <c r="S116" s="123">
        <f t="shared" si="179"/>
        <v>1</v>
      </c>
      <c r="T116" s="183">
        <f t="shared" ref="T116" si="216">ROUND(AVERAGEIF(S116:S118,"&gt;0"),0)</f>
        <v>1</v>
      </c>
      <c r="U116" s="161" t="s">
        <v>874</v>
      </c>
      <c r="V116" s="161" t="s">
        <v>626</v>
      </c>
      <c r="W116" s="161" t="s">
        <v>464</v>
      </c>
      <c r="X116" s="185">
        <f t="shared" ref="X116" si="217">ROUND((Q116*T116),0)</f>
        <v>1</v>
      </c>
      <c r="Y116" s="187" t="str">
        <f t="shared" ref="Y116" si="218">IF(X116&gt;=19,"GRAVE", IF(X116&lt;=3, "LEVE", "MODERADO"))</f>
        <v>LEVE</v>
      </c>
      <c r="Z116" s="161" t="s">
        <v>106</v>
      </c>
      <c r="AA116" s="161" t="s">
        <v>879</v>
      </c>
      <c r="AB116" s="140">
        <v>43434</v>
      </c>
      <c r="AC116" s="161" t="s">
        <v>877</v>
      </c>
      <c r="AD116" s="189" t="s">
        <v>880</v>
      </c>
    </row>
    <row r="117" spans="1:30" ht="39" customHeight="1" x14ac:dyDescent="0.2">
      <c r="A117" s="191"/>
      <c r="B117" s="193"/>
      <c r="C117" s="193"/>
      <c r="D117" s="195"/>
      <c r="E117" s="193"/>
      <c r="F117" s="163" t="s">
        <v>420</v>
      </c>
      <c r="G117" s="163" t="s">
        <v>41</v>
      </c>
      <c r="H117" s="119"/>
      <c r="I117" s="195"/>
      <c r="J117" s="197"/>
      <c r="K117" s="200"/>
      <c r="L117" s="195"/>
      <c r="M117" s="181"/>
      <c r="N117" s="181"/>
      <c r="O117" s="181"/>
      <c r="P117" s="181"/>
      <c r="Q117" s="181"/>
      <c r="R117" s="119" t="s">
        <v>194</v>
      </c>
      <c r="S117" s="123">
        <f t="shared" si="179"/>
        <v>1</v>
      </c>
      <c r="T117" s="183"/>
      <c r="U117" s="161" t="s">
        <v>875</v>
      </c>
      <c r="V117" s="161" t="s">
        <v>626</v>
      </c>
      <c r="W117" s="161" t="s">
        <v>464</v>
      </c>
      <c r="X117" s="185"/>
      <c r="Y117" s="187"/>
      <c r="Z117" s="161" t="s">
        <v>106</v>
      </c>
      <c r="AA117" s="161" t="s">
        <v>881</v>
      </c>
      <c r="AB117" s="140">
        <v>43434</v>
      </c>
      <c r="AC117" s="161" t="s">
        <v>877</v>
      </c>
      <c r="AD117" s="189"/>
    </row>
    <row r="118" spans="1:30" ht="45" customHeight="1" x14ac:dyDescent="0.2">
      <c r="A118" s="191"/>
      <c r="B118" s="193"/>
      <c r="C118" s="193"/>
      <c r="D118" s="195"/>
      <c r="E118" s="193"/>
      <c r="F118" s="163" t="s">
        <v>420</v>
      </c>
      <c r="G118" s="163" t="s">
        <v>38</v>
      </c>
      <c r="H118" s="119"/>
      <c r="I118" s="195"/>
      <c r="J118" s="197"/>
      <c r="K118" s="200"/>
      <c r="L118" s="195"/>
      <c r="M118" s="181"/>
      <c r="N118" s="181"/>
      <c r="O118" s="181"/>
      <c r="P118" s="181"/>
      <c r="Q118" s="181"/>
      <c r="R118" s="119"/>
      <c r="S118" s="123">
        <f t="shared" si="179"/>
        <v>0</v>
      </c>
      <c r="T118" s="183"/>
      <c r="U118" s="161"/>
      <c r="V118" s="161"/>
      <c r="W118" s="161"/>
      <c r="X118" s="185"/>
      <c r="Y118" s="187"/>
      <c r="Z118" s="161"/>
      <c r="AA118" s="161"/>
      <c r="AB118" s="138"/>
      <c r="AC118" s="161"/>
      <c r="AD118" s="189"/>
    </row>
    <row r="119" spans="1:30" ht="53.25" customHeight="1" x14ac:dyDescent="0.2">
      <c r="A119" s="191">
        <v>38</v>
      </c>
      <c r="B119" s="193" t="s">
        <v>196</v>
      </c>
      <c r="C119" s="193" t="s">
        <v>216</v>
      </c>
      <c r="D119" s="195" t="str">
        <f t="shared" si="141"/>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119" s="193" t="s">
        <v>260</v>
      </c>
      <c r="F119" s="163" t="s">
        <v>421</v>
      </c>
      <c r="G119" s="163" t="s">
        <v>46</v>
      </c>
      <c r="H119" s="119" t="s">
        <v>882</v>
      </c>
      <c r="I119" s="195" t="s">
        <v>131</v>
      </c>
      <c r="J119" s="197" t="s">
        <v>887</v>
      </c>
      <c r="K119" s="195" t="s">
        <v>888</v>
      </c>
      <c r="L119" s="195" t="s">
        <v>891</v>
      </c>
      <c r="M119" s="181" t="s">
        <v>192</v>
      </c>
      <c r="N119" s="181">
        <f t="shared" ref="N119" si="219">IF(M119="ALTA", 5, IF(M119="MEDIO ALTA", 4, IF(M119="MEDIA", 3, IF(M119="MEDIO BAJA",2,1))))</f>
        <v>2</v>
      </c>
      <c r="O119" s="181" t="s">
        <v>185</v>
      </c>
      <c r="P119" s="181">
        <f t="shared" ref="P119" si="220">IF(O119="ALTO", 5, IF(O119="MEDIO ALTO", 4, IF(O119="MEDIO", 3, IF(O119="MEDIO BAJO",2,1))))</f>
        <v>4</v>
      </c>
      <c r="Q119" s="181">
        <f t="shared" si="185"/>
        <v>8</v>
      </c>
      <c r="R119" s="119" t="s">
        <v>194</v>
      </c>
      <c r="S119" s="123">
        <f t="shared" si="179"/>
        <v>1</v>
      </c>
      <c r="T119" s="183">
        <f t="shared" ref="T119" si="221">ROUND(AVERAGEIF(S119:S121,"&gt;0"),0)</f>
        <v>1</v>
      </c>
      <c r="U119" s="161" t="s">
        <v>893</v>
      </c>
      <c r="V119" s="161" t="s">
        <v>626</v>
      </c>
      <c r="W119" s="161" t="s">
        <v>464</v>
      </c>
      <c r="X119" s="185">
        <f t="shared" ref="X119" si="222">ROUND((Q119*T119),0)</f>
        <v>8</v>
      </c>
      <c r="Y119" s="187" t="str">
        <f t="shared" ref="Y119" si="223">IF(X119&gt;=19,"GRAVE", IF(X119&lt;=3, "LEVE", "MODERADO"))</f>
        <v>MODERADO</v>
      </c>
      <c r="Z119" s="161" t="s">
        <v>109</v>
      </c>
      <c r="AA119" s="161" t="s">
        <v>898</v>
      </c>
      <c r="AB119" s="140">
        <v>43434</v>
      </c>
      <c r="AC119" s="161" t="s">
        <v>899</v>
      </c>
      <c r="AD119" s="189" t="s">
        <v>900</v>
      </c>
    </row>
    <row r="120" spans="1:30" ht="53.25" customHeight="1" x14ac:dyDescent="0.2">
      <c r="A120" s="191"/>
      <c r="B120" s="193"/>
      <c r="C120" s="193"/>
      <c r="D120" s="195"/>
      <c r="E120" s="193"/>
      <c r="F120" s="163" t="s">
        <v>420</v>
      </c>
      <c r="G120" s="163" t="s">
        <v>41</v>
      </c>
      <c r="H120" s="119" t="s">
        <v>883</v>
      </c>
      <c r="I120" s="195"/>
      <c r="J120" s="197"/>
      <c r="K120" s="195"/>
      <c r="L120" s="195"/>
      <c r="M120" s="181"/>
      <c r="N120" s="181"/>
      <c r="O120" s="181"/>
      <c r="P120" s="181"/>
      <c r="Q120" s="181"/>
      <c r="R120" s="119" t="s">
        <v>194</v>
      </c>
      <c r="S120" s="123">
        <f t="shared" si="179"/>
        <v>1</v>
      </c>
      <c r="T120" s="183"/>
      <c r="U120" s="161" t="s">
        <v>848</v>
      </c>
      <c r="V120" s="161" t="s">
        <v>453</v>
      </c>
      <c r="W120" s="161" t="s">
        <v>568</v>
      </c>
      <c r="X120" s="185"/>
      <c r="Y120" s="187"/>
      <c r="Z120" s="161"/>
      <c r="AA120" s="161"/>
      <c r="AB120" s="138"/>
      <c r="AC120" s="161"/>
      <c r="AD120" s="189"/>
    </row>
    <row r="121" spans="1:30" ht="77.25" customHeight="1" x14ac:dyDescent="0.2">
      <c r="A121" s="191"/>
      <c r="B121" s="193"/>
      <c r="C121" s="193"/>
      <c r="D121" s="195"/>
      <c r="E121" s="193"/>
      <c r="F121" s="163" t="s">
        <v>420</v>
      </c>
      <c r="G121" s="163" t="s">
        <v>41</v>
      </c>
      <c r="H121" s="119" t="s">
        <v>884</v>
      </c>
      <c r="I121" s="195"/>
      <c r="J121" s="197"/>
      <c r="K121" s="195"/>
      <c r="L121" s="195"/>
      <c r="M121" s="181"/>
      <c r="N121" s="181"/>
      <c r="O121" s="181"/>
      <c r="P121" s="181"/>
      <c r="Q121" s="181"/>
      <c r="R121" s="119" t="s">
        <v>194</v>
      </c>
      <c r="S121" s="123">
        <f t="shared" si="179"/>
        <v>1</v>
      </c>
      <c r="T121" s="183"/>
      <c r="U121" s="161" t="s">
        <v>894</v>
      </c>
      <c r="V121" s="161" t="s">
        <v>453</v>
      </c>
      <c r="W121" s="161" t="s">
        <v>451</v>
      </c>
      <c r="X121" s="185"/>
      <c r="Y121" s="187"/>
      <c r="Z121" s="161"/>
      <c r="AA121" s="161"/>
      <c r="AB121" s="138"/>
      <c r="AC121" s="161"/>
      <c r="AD121" s="189"/>
    </row>
    <row r="122" spans="1:30" ht="67.5" customHeight="1" x14ac:dyDescent="0.2">
      <c r="A122" s="191">
        <v>39</v>
      </c>
      <c r="B122" s="193" t="s">
        <v>196</v>
      </c>
      <c r="C122" s="193" t="s">
        <v>216</v>
      </c>
      <c r="D122" s="195" t="str">
        <f t="shared" si="141"/>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122" s="193" t="s">
        <v>260</v>
      </c>
      <c r="F122" s="163" t="s">
        <v>420</v>
      </c>
      <c r="G122" s="163" t="s">
        <v>38</v>
      </c>
      <c r="H122" s="119" t="s">
        <v>885</v>
      </c>
      <c r="I122" s="195" t="s">
        <v>184</v>
      </c>
      <c r="J122" s="197" t="s">
        <v>889</v>
      </c>
      <c r="K122" s="195" t="s">
        <v>890</v>
      </c>
      <c r="L122" s="195" t="s">
        <v>892</v>
      </c>
      <c r="M122" s="181" t="s">
        <v>192</v>
      </c>
      <c r="N122" s="181">
        <f t="shared" ref="N122" si="224">IF(M122="ALTA", 5, IF(M122="MEDIO ALTA", 4, IF(M122="MEDIA", 3, IF(M122="MEDIO BAJA",2,1))))</f>
        <v>2</v>
      </c>
      <c r="O122" s="181" t="s">
        <v>181</v>
      </c>
      <c r="P122" s="181">
        <f t="shared" ref="P122" si="225">IF(O122="ALTO", 5, IF(O122="MEDIO ALTO", 4, IF(O122="MEDIO", 3, IF(O122="MEDIO BAJO",2,1))))</f>
        <v>3</v>
      </c>
      <c r="Q122" s="181">
        <f t="shared" si="185"/>
        <v>6</v>
      </c>
      <c r="R122" s="119" t="s">
        <v>194</v>
      </c>
      <c r="S122" s="123">
        <f t="shared" si="179"/>
        <v>1</v>
      </c>
      <c r="T122" s="183">
        <f t="shared" ref="T122" si="226">ROUND(AVERAGEIF(S122:S124,"&gt;0"),0)</f>
        <v>1</v>
      </c>
      <c r="U122" s="161" t="s">
        <v>895</v>
      </c>
      <c r="V122" s="161" t="s">
        <v>453</v>
      </c>
      <c r="W122" s="161" t="s">
        <v>451</v>
      </c>
      <c r="X122" s="185">
        <f t="shared" ref="X122" si="227">ROUND((Q122*T122),0)</f>
        <v>6</v>
      </c>
      <c r="Y122" s="187" t="str">
        <f t="shared" ref="Y122" si="228">IF(X122&gt;=19,"GRAVE", IF(X122&lt;=3, "LEVE", "MODERADO"))</f>
        <v>MODERADO</v>
      </c>
      <c r="Z122" s="161" t="s">
        <v>109</v>
      </c>
      <c r="AA122" s="161" t="s">
        <v>901</v>
      </c>
      <c r="AB122" s="140">
        <v>43434</v>
      </c>
      <c r="AC122" s="161" t="s">
        <v>902</v>
      </c>
      <c r="AD122" s="189" t="s">
        <v>903</v>
      </c>
    </row>
    <row r="123" spans="1:30" ht="52.5" customHeight="1" x14ac:dyDescent="0.2">
      <c r="A123" s="191"/>
      <c r="B123" s="193"/>
      <c r="C123" s="193"/>
      <c r="D123" s="195"/>
      <c r="E123" s="193"/>
      <c r="F123" s="163" t="s">
        <v>420</v>
      </c>
      <c r="G123" s="163" t="s">
        <v>41</v>
      </c>
      <c r="H123" s="119" t="s">
        <v>886</v>
      </c>
      <c r="I123" s="195"/>
      <c r="J123" s="197"/>
      <c r="K123" s="195"/>
      <c r="L123" s="195"/>
      <c r="M123" s="181"/>
      <c r="N123" s="181"/>
      <c r="O123" s="181"/>
      <c r="P123" s="181"/>
      <c r="Q123" s="181"/>
      <c r="R123" s="119" t="s">
        <v>194</v>
      </c>
      <c r="S123" s="123">
        <f t="shared" si="179"/>
        <v>1</v>
      </c>
      <c r="T123" s="183"/>
      <c r="U123" s="161" t="s">
        <v>896</v>
      </c>
      <c r="V123" s="161" t="s">
        <v>453</v>
      </c>
      <c r="W123" s="161" t="s">
        <v>451</v>
      </c>
      <c r="X123" s="185"/>
      <c r="Y123" s="187"/>
      <c r="Z123" s="161"/>
      <c r="AA123" s="161"/>
      <c r="AB123" s="138"/>
      <c r="AC123" s="161"/>
      <c r="AD123" s="189"/>
    </row>
    <row r="124" spans="1:30" ht="47.25" customHeight="1" x14ac:dyDescent="0.2">
      <c r="A124" s="191"/>
      <c r="B124" s="193"/>
      <c r="C124" s="193"/>
      <c r="D124" s="195"/>
      <c r="E124" s="193"/>
      <c r="F124" s="163"/>
      <c r="G124" s="163"/>
      <c r="H124" s="119"/>
      <c r="I124" s="195"/>
      <c r="J124" s="197"/>
      <c r="K124" s="195"/>
      <c r="L124" s="195"/>
      <c r="M124" s="181"/>
      <c r="N124" s="181"/>
      <c r="O124" s="181"/>
      <c r="P124" s="181"/>
      <c r="Q124" s="181"/>
      <c r="R124" s="119" t="s">
        <v>194</v>
      </c>
      <c r="S124" s="123">
        <f t="shared" si="179"/>
        <v>1</v>
      </c>
      <c r="T124" s="183"/>
      <c r="U124" s="161" t="s">
        <v>897</v>
      </c>
      <c r="V124" s="161" t="s">
        <v>453</v>
      </c>
      <c r="W124" s="161" t="s">
        <v>451</v>
      </c>
      <c r="X124" s="185"/>
      <c r="Y124" s="187"/>
      <c r="Z124" s="161"/>
      <c r="AA124" s="161"/>
      <c r="AB124" s="138"/>
      <c r="AC124" s="161"/>
      <c r="AD124" s="189"/>
    </row>
    <row r="125" spans="1:30" ht="68.25" customHeight="1" x14ac:dyDescent="0.2">
      <c r="A125" s="191">
        <v>40</v>
      </c>
      <c r="B125" s="193" t="s">
        <v>196</v>
      </c>
      <c r="C125" s="193" t="s">
        <v>220</v>
      </c>
      <c r="D125" s="195" t="str">
        <f t="shared" si="141"/>
        <v>Promover y facilitar la interacción con la sociedad contribuyendo a la satisfacción de sus demandas, mediante servicios especializados, programas de educación continuada y de proyección social.</v>
      </c>
      <c r="E125" s="193" t="s">
        <v>260</v>
      </c>
      <c r="F125" s="163" t="s">
        <v>420</v>
      </c>
      <c r="G125" s="163" t="s">
        <v>41</v>
      </c>
      <c r="H125" s="119" t="s">
        <v>904</v>
      </c>
      <c r="I125" s="195" t="s">
        <v>128</v>
      </c>
      <c r="J125" s="197" t="s">
        <v>907</v>
      </c>
      <c r="K125" s="199" t="s">
        <v>908</v>
      </c>
      <c r="L125" s="195" t="s">
        <v>909</v>
      </c>
      <c r="M125" s="181" t="s">
        <v>192</v>
      </c>
      <c r="N125" s="181">
        <f t="shared" ref="N125" si="229">IF(M125="ALTA", 5, IF(M125="MEDIO ALTA", 4, IF(M125="MEDIA", 3, IF(M125="MEDIO BAJA",2,1))))</f>
        <v>2</v>
      </c>
      <c r="O125" s="181" t="s">
        <v>182</v>
      </c>
      <c r="P125" s="181">
        <f t="shared" ref="P125" si="230">IF(O125="ALTO", 5, IF(O125="MEDIO ALTO", 4, IF(O125="MEDIO", 3, IF(O125="MEDIO BAJO",2,1))))</f>
        <v>1</v>
      </c>
      <c r="Q125" s="181">
        <f t="shared" si="185"/>
        <v>2</v>
      </c>
      <c r="R125" s="119" t="s">
        <v>194</v>
      </c>
      <c r="S125" s="123">
        <f t="shared" si="179"/>
        <v>1</v>
      </c>
      <c r="T125" s="183">
        <f t="shared" ref="T125" si="231">ROUND(AVERAGEIF(S125:S127,"&gt;0"),0)</f>
        <v>1</v>
      </c>
      <c r="U125" s="161" t="s">
        <v>910</v>
      </c>
      <c r="V125" s="161" t="s">
        <v>453</v>
      </c>
      <c r="W125" s="161" t="s">
        <v>451</v>
      </c>
      <c r="X125" s="185">
        <f t="shared" ref="X125" si="232">ROUND((Q125*T125),0)</f>
        <v>2</v>
      </c>
      <c r="Y125" s="187" t="str">
        <f t="shared" ref="Y125" si="233">IF(X125&gt;=19,"GRAVE", IF(X125&lt;=3, "LEVE", "MODERADO"))</f>
        <v>LEVE</v>
      </c>
      <c r="Z125" s="161" t="s">
        <v>106</v>
      </c>
      <c r="AA125" s="161" t="s">
        <v>912</v>
      </c>
      <c r="AB125" s="140">
        <v>43434</v>
      </c>
      <c r="AC125" s="161" t="s">
        <v>913</v>
      </c>
      <c r="AD125" s="189" t="s">
        <v>914</v>
      </c>
    </row>
    <row r="126" spans="1:30" ht="36.75" customHeight="1" x14ac:dyDescent="0.2">
      <c r="A126" s="191"/>
      <c r="B126" s="193"/>
      <c r="C126" s="193"/>
      <c r="D126" s="195"/>
      <c r="E126" s="193"/>
      <c r="F126" s="163" t="s">
        <v>420</v>
      </c>
      <c r="G126" s="163" t="s">
        <v>38</v>
      </c>
      <c r="H126" s="119" t="s">
        <v>905</v>
      </c>
      <c r="I126" s="195"/>
      <c r="J126" s="197"/>
      <c r="K126" s="199"/>
      <c r="L126" s="195"/>
      <c r="M126" s="181"/>
      <c r="N126" s="181"/>
      <c r="O126" s="181"/>
      <c r="P126" s="181"/>
      <c r="Q126" s="181"/>
      <c r="R126" s="119" t="s">
        <v>194</v>
      </c>
      <c r="S126" s="123">
        <f t="shared" si="179"/>
        <v>1</v>
      </c>
      <c r="T126" s="183"/>
      <c r="U126" s="161" t="s">
        <v>911</v>
      </c>
      <c r="V126" s="161" t="s">
        <v>453</v>
      </c>
      <c r="W126" s="161" t="s">
        <v>568</v>
      </c>
      <c r="X126" s="185"/>
      <c r="Y126" s="187"/>
      <c r="Z126" s="161"/>
      <c r="AA126" s="161"/>
      <c r="AB126" s="138"/>
      <c r="AC126" s="161"/>
      <c r="AD126" s="189"/>
    </row>
    <row r="127" spans="1:30" ht="43.5" customHeight="1" x14ac:dyDescent="0.2">
      <c r="A127" s="191"/>
      <c r="B127" s="193"/>
      <c r="C127" s="193"/>
      <c r="D127" s="195"/>
      <c r="E127" s="193"/>
      <c r="F127" s="163" t="s">
        <v>420</v>
      </c>
      <c r="G127" s="163" t="s">
        <v>39</v>
      </c>
      <c r="H127" s="119" t="s">
        <v>906</v>
      </c>
      <c r="I127" s="195"/>
      <c r="J127" s="197"/>
      <c r="K127" s="199"/>
      <c r="L127" s="195"/>
      <c r="M127" s="181"/>
      <c r="N127" s="181"/>
      <c r="O127" s="181"/>
      <c r="P127" s="181"/>
      <c r="Q127" s="181"/>
      <c r="R127" s="119"/>
      <c r="S127" s="123">
        <f t="shared" si="179"/>
        <v>0</v>
      </c>
      <c r="T127" s="183"/>
      <c r="U127" s="161"/>
      <c r="V127" s="161"/>
      <c r="W127" s="161"/>
      <c r="X127" s="185"/>
      <c r="Y127" s="187"/>
      <c r="Z127" s="161"/>
      <c r="AA127" s="161"/>
      <c r="AB127" s="138"/>
      <c r="AC127" s="161"/>
      <c r="AD127" s="189"/>
    </row>
    <row r="128" spans="1:30" ht="88.5" customHeight="1" x14ac:dyDescent="0.2">
      <c r="A128" s="191">
        <v>41</v>
      </c>
      <c r="B128" s="193" t="s">
        <v>196</v>
      </c>
      <c r="C128" s="193" t="s">
        <v>213</v>
      </c>
      <c r="D128" s="195" t="str">
        <f t="shared" si="141"/>
        <v>Administrar y ejecutar los recursos de la institución generando en los procesos mayor eficiencia y eficacia para dar una respuesta oportuna a los servicios demandados en el cumplimiento de las funciones misionales.</v>
      </c>
      <c r="E128" s="193" t="s">
        <v>260</v>
      </c>
      <c r="F128" s="163" t="s">
        <v>420</v>
      </c>
      <c r="G128" s="163" t="s">
        <v>38</v>
      </c>
      <c r="H128" s="119" t="s">
        <v>915</v>
      </c>
      <c r="I128" s="195" t="s">
        <v>128</v>
      </c>
      <c r="J128" s="197" t="s">
        <v>918</v>
      </c>
      <c r="K128" s="200" t="s">
        <v>919</v>
      </c>
      <c r="L128" s="195" t="s">
        <v>920</v>
      </c>
      <c r="M128" s="181" t="s">
        <v>160</v>
      </c>
      <c r="N128" s="181">
        <f t="shared" ref="N128" si="234">IF(M128="ALTA", 5, IF(M128="MEDIO ALTA", 4, IF(M128="MEDIA", 3, IF(M128="MEDIO BAJA",2,1))))</f>
        <v>1</v>
      </c>
      <c r="O128" s="181" t="s">
        <v>186</v>
      </c>
      <c r="P128" s="181">
        <f t="shared" ref="P128" si="235">IF(O128="ALTO", 5, IF(O128="MEDIO ALTO", 4, IF(O128="MEDIO", 3, IF(O128="MEDIO BAJO",2,1))))</f>
        <v>2</v>
      </c>
      <c r="Q128" s="181">
        <f t="shared" si="185"/>
        <v>2</v>
      </c>
      <c r="R128" s="119" t="s">
        <v>194</v>
      </c>
      <c r="S128" s="123">
        <f t="shared" si="179"/>
        <v>1</v>
      </c>
      <c r="T128" s="183">
        <f t="shared" ref="T128" si="236">ROUND(AVERAGEIF(S128:S130,"&gt;0"),0)</f>
        <v>1</v>
      </c>
      <c r="U128" s="161" t="s">
        <v>921</v>
      </c>
      <c r="V128" s="161" t="s">
        <v>626</v>
      </c>
      <c r="W128" s="161" t="s">
        <v>568</v>
      </c>
      <c r="X128" s="185">
        <f t="shared" ref="X128" si="237">ROUND((Q128*T128),0)</f>
        <v>2</v>
      </c>
      <c r="Y128" s="187" t="str">
        <f t="shared" ref="Y128" si="238">IF(X128&gt;=19,"GRAVE", IF(X128&lt;=3, "LEVE", "MODERADO"))</f>
        <v>LEVE</v>
      </c>
      <c r="Z128" s="161" t="s">
        <v>106</v>
      </c>
      <c r="AA128" s="161" t="s">
        <v>924</v>
      </c>
      <c r="AB128" s="140">
        <v>43434</v>
      </c>
      <c r="AC128" s="161" t="s">
        <v>925</v>
      </c>
      <c r="AD128" s="189" t="s">
        <v>926</v>
      </c>
    </row>
    <row r="129" spans="1:30" ht="69" customHeight="1" x14ac:dyDescent="0.2">
      <c r="A129" s="191"/>
      <c r="B129" s="193"/>
      <c r="C129" s="193"/>
      <c r="D129" s="195"/>
      <c r="E129" s="193"/>
      <c r="F129" s="163" t="s">
        <v>420</v>
      </c>
      <c r="G129" s="163" t="s">
        <v>41</v>
      </c>
      <c r="H129" s="119" t="s">
        <v>916</v>
      </c>
      <c r="I129" s="195"/>
      <c r="J129" s="197"/>
      <c r="K129" s="200"/>
      <c r="L129" s="195"/>
      <c r="M129" s="181"/>
      <c r="N129" s="181"/>
      <c r="O129" s="181"/>
      <c r="P129" s="181"/>
      <c r="Q129" s="181"/>
      <c r="R129" s="119" t="s">
        <v>194</v>
      </c>
      <c r="S129" s="123">
        <f t="shared" si="179"/>
        <v>1</v>
      </c>
      <c r="T129" s="183"/>
      <c r="U129" s="161" t="s">
        <v>922</v>
      </c>
      <c r="V129" s="161" t="s">
        <v>453</v>
      </c>
      <c r="W129" s="161" t="s">
        <v>549</v>
      </c>
      <c r="X129" s="185"/>
      <c r="Y129" s="187"/>
      <c r="Z129" s="161" t="s">
        <v>106</v>
      </c>
      <c r="AA129" s="161" t="s">
        <v>927</v>
      </c>
      <c r="AB129" s="140">
        <v>43434</v>
      </c>
      <c r="AC129" s="161" t="s">
        <v>925</v>
      </c>
      <c r="AD129" s="189"/>
    </row>
    <row r="130" spans="1:30" ht="45" customHeight="1" x14ac:dyDescent="0.2">
      <c r="A130" s="191"/>
      <c r="B130" s="193"/>
      <c r="C130" s="193"/>
      <c r="D130" s="195"/>
      <c r="E130" s="193"/>
      <c r="F130" s="163" t="s">
        <v>420</v>
      </c>
      <c r="G130" s="163" t="s">
        <v>42</v>
      </c>
      <c r="H130" s="119" t="s">
        <v>917</v>
      </c>
      <c r="I130" s="195"/>
      <c r="J130" s="197"/>
      <c r="K130" s="200"/>
      <c r="L130" s="195"/>
      <c r="M130" s="181"/>
      <c r="N130" s="181"/>
      <c r="O130" s="181"/>
      <c r="P130" s="181"/>
      <c r="Q130" s="181"/>
      <c r="R130" s="119" t="s">
        <v>194</v>
      </c>
      <c r="S130" s="123">
        <f t="shared" si="179"/>
        <v>1</v>
      </c>
      <c r="T130" s="183"/>
      <c r="U130" s="161" t="s">
        <v>923</v>
      </c>
      <c r="V130" s="161" t="s">
        <v>626</v>
      </c>
      <c r="W130" s="161" t="s">
        <v>464</v>
      </c>
      <c r="X130" s="185"/>
      <c r="Y130" s="187"/>
      <c r="Z130" s="161" t="s">
        <v>106</v>
      </c>
      <c r="AA130" s="161" t="s">
        <v>928</v>
      </c>
      <c r="AB130" s="140">
        <v>43434</v>
      </c>
      <c r="AC130" s="161" t="s">
        <v>925</v>
      </c>
      <c r="AD130" s="189"/>
    </row>
    <row r="131" spans="1:30" ht="41.25" customHeight="1" x14ac:dyDescent="0.2">
      <c r="A131" s="191">
        <v>42</v>
      </c>
      <c r="B131" s="193" t="s">
        <v>196</v>
      </c>
      <c r="C131" s="193" t="s">
        <v>213</v>
      </c>
      <c r="D131" s="195" t="str">
        <f t="shared" si="141"/>
        <v>Administrar y ejecutar los recursos de la institución generando en los procesos mayor eficiencia y eficacia para dar una respuesta oportuna a los servicios demandados en el cumplimiento de las funciones misionales.</v>
      </c>
      <c r="E131" s="193" t="s">
        <v>260</v>
      </c>
      <c r="F131" s="163" t="s">
        <v>420</v>
      </c>
      <c r="G131" s="163" t="s">
        <v>38</v>
      </c>
      <c r="H131" s="119" t="s">
        <v>929</v>
      </c>
      <c r="I131" s="195" t="s">
        <v>184</v>
      </c>
      <c r="J131" s="197" t="s">
        <v>931</v>
      </c>
      <c r="K131" s="195" t="s">
        <v>932</v>
      </c>
      <c r="L131" s="195" t="s">
        <v>933</v>
      </c>
      <c r="M131" s="181" t="s">
        <v>160</v>
      </c>
      <c r="N131" s="181">
        <f t="shared" ref="N131" si="239">IF(M131="ALTA", 5, IF(M131="MEDIO ALTA", 4, IF(M131="MEDIA", 3, IF(M131="MEDIO BAJA",2,1))))</f>
        <v>1</v>
      </c>
      <c r="O131" s="181" t="s">
        <v>181</v>
      </c>
      <c r="P131" s="181">
        <f t="shared" ref="P131" si="240">IF(O131="ALTO", 5, IF(O131="MEDIO ALTO", 4, IF(O131="MEDIO", 3, IF(O131="MEDIO BAJO",2,1))))</f>
        <v>3</v>
      </c>
      <c r="Q131" s="181">
        <f t="shared" si="185"/>
        <v>3</v>
      </c>
      <c r="R131" s="119" t="s">
        <v>194</v>
      </c>
      <c r="S131" s="123">
        <f t="shared" si="179"/>
        <v>1</v>
      </c>
      <c r="T131" s="183">
        <f t="shared" ref="T131" si="241">ROUND(AVERAGEIF(S131:S133,"&gt;0"),0)</f>
        <v>1</v>
      </c>
      <c r="U131" s="161" t="s">
        <v>934</v>
      </c>
      <c r="V131" s="161" t="s">
        <v>626</v>
      </c>
      <c r="W131" s="161" t="s">
        <v>464</v>
      </c>
      <c r="X131" s="185">
        <f t="shared" ref="X131" si="242">ROUND((Q131*T131),0)</f>
        <v>3</v>
      </c>
      <c r="Y131" s="187" t="str">
        <f t="shared" ref="Y131" si="243">IF(X131&gt;=19,"GRAVE", IF(X131&lt;=3, "LEVE", "MODERADO"))</f>
        <v>LEVE</v>
      </c>
      <c r="Z131" s="161" t="s">
        <v>106</v>
      </c>
      <c r="AA131" s="161" t="s">
        <v>937</v>
      </c>
      <c r="AB131" s="140">
        <v>43434</v>
      </c>
      <c r="AC131" s="161" t="s">
        <v>938</v>
      </c>
      <c r="AD131" s="189" t="s">
        <v>939</v>
      </c>
    </row>
    <row r="132" spans="1:30" ht="36.75" customHeight="1" x14ac:dyDescent="0.2">
      <c r="A132" s="191"/>
      <c r="B132" s="193"/>
      <c r="C132" s="193"/>
      <c r="D132" s="195"/>
      <c r="E132" s="193"/>
      <c r="F132" s="163"/>
      <c r="G132" s="163"/>
      <c r="H132" s="119" t="s">
        <v>930</v>
      </c>
      <c r="I132" s="195"/>
      <c r="J132" s="197"/>
      <c r="K132" s="195"/>
      <c r="L132" s="195"/>
      <c r="M132" s="181"/>
      <c r="N132" s="181"/>
      <c r="O132" s="181"/>
      <c r="P132" s="181"/>
      <c r="Q132" s="181"/>
      <c r="R132" s="119" t="s">
        <v>194</v>
      </c>
      <c r="S132" s="123">
        <f t="shared" si="179"/>
        <v>1</v>
      </c>
      <c r="T132" s="183"/>
      <c r="U132" s="161" t="s">
        <v>935</v>
      </c>
      <c r="V132" s="161" t="s">
        <v>453</v>
      </c>
      <c r="W132" s="161" t="s">
        <v>451</v>
      </c>
      <c r="X132" s="185"/>
      <c r="Y132" s="187"/>
      <c r="Z132" s="161"/>
      <c r="AA132" s="161"/>
      <c r="AB132" s="138"/>
      <c r="AC132" s="161"/>
      <c r="AD132" s="189"/>
    </row>
    <row r="133" spans="1:30" ht="44.25" customHeight="1" x14ac:dyDescent="0.2">
      <c r="A133" s="191"/>
      <c r="B133" s="193"/>
      <c r="C133" s="193"/>
      <c r="D133" s="195"/>
      <c r="E133" s="193"/>
      <c r="F133" s="163"/>
      <c r="G133" s="163"/>
      <c r="H133" s="119"/>
      <c r="I133" s="195"/>
      <c r="J133" s="197"/>
      <c r="K133" s="195"/>
      <c r="L133" s="195"/>
      <c r="M133" s="181"/>
      <c r="N133" s="181"/>
      <c r="O133" s="181"/>
      <c r="P133" s="181"/>
      <c r="Q133" s="181"/>
      <c r="R133" s="119" t="s">
        <v>194</v>
      </c>
      <c r="S133" s="123">
        <f t="shared" si="179"/>
        <v>1</v>
      </c>
      <c r="T133" s="183"/>
      <c r="U133" s="161" t="s">
        <v>936</v>
      </c>
      <c r="V133" s="161" t="s">
        <v>453</v>
      </c>
      <c r="W133" s="161" t="s">
        <v>451</v>
      </c>
      <c r="X133" s="185"/>
      <c r="Y133" s="187"/>
      <c r="Z133" s="161"/>
      <c r="AA133" s="161"/>
      <c r="AB133" s="138"/>
      <c r="AC133" s="161"/>
      <c r="AD133" s="189"/>
    </row>
    <row r="134" spans="1:30" ht="36.75" customHeight="1" x14ac:dyDescent="0.2">
      <c r="A134" s="191">
        <v>43</v>
      </c>
      <c r="B134" s="193" t="s">
        <v>196</v>
      </c>
      <c r="C134" s="193" t="s">
        <v>210</v>
      </c>
      <c r="D134" s="195" t="str">
        <f t="shared" si="141"/>
        <v>Promover el bienestar de la comunidad universitaria, contribuyendo al desarrollo humano, social e intercultural de sus integrantes, en concordancia con la misión Institucional.</v>
      </c>
      <c r="E134" s="193" t="s">
        <v>265</v>
      </c>
      <c r="F134" s="163" t="s">
        <v>420</v>
      </c>
      <c r="G134" s="163" t="s">
        <v>318</v>
      </c>
      <c r="H134" s="119" t="s">
        <v>940</v>
      </c>
      <c r="I134" s="195" t="s">
        <v>133</v>
      </c>
      <c r="J134" s="197" t="s">
        <v>942</v>
      </c>
      <c r="K134" s="195" t="s">
        <v>943</v>
      </c>
      <c r="L134" s="195" t="s">
        <v>944</v>
      </c>
      <c r="M134" s="181" t="s">
        <v>192</v>
      </c>
      <c r="N134" s="181">
        <f t="shared" ref="N134" si="244">IF(M134="ALTA", 5, IF(M134="MEDIO ALTA", 4, IF(M134="MEDIA", 3, IF(M134="MEDIO BAJA",2,1))))</f>
        <v>2</v>
      </c>
      <c r="O134" s="181" t="s">
        <v>186</v>
      </c>
      <c r="P134" s="181">
        <f t="shared" ref="P134" si="245">IF(O134="ALTO", 5, IF(O134="MEDIO ALTO", 4, IF(O134="MEDIO", 3, IF(O134="MEDIO BAJO",2,1))))</f>
        <v>2</v>
      </c>
      <c r="Q134" s="181">
        <f t="shared" si="185"/>
        <v>4</v>
      </c>
      <c r="R134" s="119" t="s">
        <v>465</v>
      </c>
      <c r="S134" s="123">
        <f t="shared" si="179"/>
        <v>3</v>
      </c>
      <c r="T134" s="183">
        <f t="shared" ref="T134" si="246">ROUND(AVERAGEIF(S134:S136,"&gt;0"),0)</f>
        <v>4</v>
      </c>
      <c r="U134" s="161" t="s">
        <v>945</v>
      </c>
      <c r="V134" s="161" t="s">
        <v>626</v>
      </c>
      <c r="W134" s="161" t="s">
        <v>464</v>
      </c>
      <c r="X134" s="185">
        <f t="shared" ref="X134" si="247">ROUND((Q134*T134),0)</f>
        <v>16</v>
      </c>
      <c r="Y134" s="187" t="str">
        <f t="shared" ref="Y134" si="248">IF(X134&gt;=19,"GRAVE", IF(X134&lt;=3, "LEVE", "MODERADO"))</f>
        <v>MODERADO</v>
      </c>
      <c r="Z134" s="161" t="s">
        <v>109</v>
      </c>
      <c r="AA134" s="161" t="s">
        <v>947</v>
      </c>
      <c r="AB134" s="140">
        <v>43434</v>
      </c>
      <c r="AC134" s="161" t="s">
        <v>948</v>
      </c>
      <c r="AD134" s="189" t="s">
        <v>949</v>
      </c>
    </row>
    <row r="135" spans="1:30" ht="37.5" customHeight="1" x14ac:dyDescent="0.2">
      <c r="A135" s="191"/>
      <c r="B135" s="193"/>
      <c r="C135" s="193"/>
      <c r="D135" s="195"/>
      <c r="E135" s="193"/>
      <c r="F135" s="163" t="s">
        <v>421</v>
      </c>
      <c r="G135" s="163" t="s">
        <v>423</v>
      </c>
      <c r="H135" s="119" t="s">
        <v>941</v>
      </c>
      <c r="I135" s="195"/>
      <c r="J135" s="197"/>
      <c r="K135" s="195"/>
      <c r="L135" s="195"/>
      <c r="M135" s="181"/>
      <c r="N135" s="181"/>
      <c r="O135" s="181"/>
      <c r="P135" s="181"/>
      <c r="Q135" s="181"/>
      <c r="R135" s="119" t="s">
        <v>794</v>
      </c>
      <c r="S135" s="123">
        <f t="shared" si="179"/>
        <v>4</v>
      </c>
      <c r="T135" s="183"/>
      <c r="U135" s="161" t="s">
        <v>946</v>
      </c>
      <c r="V135" s="161" t="s">
        <v>626</v>
      </c>
      <c r="W135" s="161" t="s">
        <v>464</v>
      </c>
      <c r="X135" s="185"/>
      <c r="Y135" s="187"/>
      <c r="Z135" s="161"/>
      <c r="AA135" s="161"/>
      <c r="AB135" s="138"/>
      <c r="AC135" s="161"/>
      <c r="AD135" s="189"/>
    </row>
    <row r="136" spans="1:30" ht="24.95" customHeight="1" x14ac:dyDescent="0.2">
      <c r="A136" s="191"/>
      <c r="B136" s="193"/>
      <c r="C136" s="193"/>
      <c r="D136" s="195"/>
      <c r="E136" s="193"/>
      <c r="F136" s="163" t="s">
        <v>421</v>
      </c>
      <c r="G136" s="163" t="s">
        <v>44</v>
      </c>
      <c r="H136" s="119"/>
      <c r="I136" s="195"/>
      <c r="J136" s="197"/>
      <c r="K136" s="195"/>
      <c r="L136" s="195"/>
      <c r="M136" s="181"/>
      <c r="N136" s="181"/>
      <c r="O136" s="181"/>
      <c r="P136" s="181"/>
      <c r="Q136" s="181"/>
      <c r="R136" s="119"/>
      <c r="S136" s="123">
        <f t="shared" si="179"/>
        <v>0</v>
      </c>
      <c r="T136" s="183"/>
      <c r="U136" s="161"/>
      <c r="V136" s="161"/>
      <c r="W136" s="161"/>
      <c r="X136" s="185"/>
      <c r="Y136" s="187"/>
      <c r="Z136" s="161"/>
      <c r="AA136" s="161"/>
      <c r="AB136" s="138"/>
      <c r="AC136" s="161"/>
      <c r="AD136" s="189"/>
    </row>
    <row r="137" spans="1:30" ht="74.25" customHeight="1" x14ac:dyDescent="0.2">
      <c r="A137" s="191">
        <v>44</v>
      </c>
      <c r="B137" s="193" t="s">
        <v>196</v>
      </c>
      <c r="C137" s="193" t="s">
        <v>197</v>
      </c>
      <c r="D137" s="195" t="str">
        <f t="shared" si="141"/>
        <v>Promover la calidad educativa de la Institución, mediante la administración de los programas de formación que ofrece la universidad en sus diferentes niveles, con el fin de permitir al egresado desempeñarse con idoneidad, ética y compromiso social.</v>
      </c>
      <c r="E137" s="193" t="s">
        <v>257</v>
      </c>
      <c r="F137" s="163" t="s">
        <v>420</v>
      </c>
      <c r="G137" s="163" t="s">
        <v>41</v>
      </c>
      <c r="H137" s="119" t="s">
        <v>835</v>
      </c>
      <c r="I137" s="195" t="s">
        <v>131</v>
      </c>
      <c r="J137" s="197" t="s">
        <v>950</v>
      </c>
      <c r="K137" s="195" t="s">
        <v>841</v>
      </c>
      <c r="L137" s="195" t="s">
        <v>844</v>
      </c>
      <c r="M137" s="181" t="s">
        <v>160</v>
      </c>
      <c r="N137" s="181">
        <f t="shared" ref="N137" si="249">IF(M137="ALTA", 5, IF(M137="MEDIO ALTA", 4, IF(M137="MEDIA", 3, IF(M137="MEDIO BAJA",2,1))))</f>
        <v>1</v>
      </c>
      <c r="O137" s="181" t="s">
        <v>180</v>
      </c>
      <c r="P137" s="181">
        <f t="shared" ref="P137" si="250">IF(O137="ALTO", 5, IF(O137="MEDIO ALTO", 4, IF(O137="MEDIO", 3, IF(O137="MEDIO BAJO",2,1))))</f>
        <v>5</v>
      </c>
      <c r="Q137" s="181">
        <f t="shared" si="185"/>
        <v>5</v>
      </c>
      <c r="R137" s="119" t="s">
        <v>194</v>
      </c>
      <c r="S137" s="123">
        <f t="shared" si="179"/>
        <v>1</v>
      </c>
      <c r="T137" s="183">
        <f t="shared" ref="T137" si="251">ROUND(AVERAGEIF(S137:S139,"&gt;0"),0)</f>
        <v>3</v>
      </c>
      <c r="U137" s="161" t="s">
        <v>951</v>
      </c>
      <c r="V137" s="161" t="s">
        <v>527</v>
      </c>
      <c r="W137" s="161" t="s">
        <v>464</v>
      </c>
      <c r="X137" s="185">
        <f t="shared" ref="X137" si="252">ROUND((Q137*T137),0)</f>
        <v>15</v>
      </c>
      <c r="Y137" s="187" t="str">
        <f t="shared" ref="Y137" si="253">IF(X137&gt;=19,"GRAVE", IF(X137&lt;=3, "LEVE", "MODERADO"))</f>
        <v>MODERADO</v>
      </c>
      <c r="Z137" s="161" t="s">
        <v>107</v>
      </c>
      <c r="AA137" s="161" t="s">
        <v>952</v>
      </c>
      <c r="AB137" s="140">
        <v>43434</v>
      </c>
      <c r="AC137" s="161" t="s">
        <v>953</v>
      </c>
      <c r="AD137" s="189" t="s">
        <v>954</v>
      </c>
    </row>
    <row r="138" spans="1:30" ht="46.5" customHeight="1" x14ac:dyDescent="0.2">
      <c r="A138" s="191"/>
      <c r="B138" s="193"/>
      <c r="C138" s="193"/>
      <c r="D138" s="195"/>
      <c r="E138" s="193"/>
      <c r="F138" s="163" t="s">
        <v>421</v>
      </c>
      <c r="G138" s="163" t="s">
        <v>46</v>
      </c>
      <c r="H138" s="119" t="s">
        <v>836</v>
      </c>
      <c r="I138" s="195"/>
      <c r="J138" s="197"/>
      <c r="K138" s="195"/>
      <c r="L138" s="195"/>
      <c r="M138" s="181"/>
      <c r="N138" s="181"/>
      <c r="O138" s="181"/>
      <c r="P138" s="181"/>
      <c r="Q138" s="181"/>
      <c r="R138" s="119" t="s">
        <v>478</v>
      </c>
      <c r="S138" s="123">
        <f t="shared" si="179"/>
        <v>5</v>
      </c>
      <c r="T138" s="183"/>
      <c r="U138" s="161"/>
      <c r="V138" s="161" t="s">
        <v>481</v>
      </c>
      <c r="W138" s="161" t="s">
        <v>568</v>
      </c>
      <c r="X138" s="185"/>
      <c r="Y138" s="187"/>
      <c r="Z138" s="161"/>
      <c r="AA138" s="161"/>
      <c r="AB138" s="138"/>
      <c r="AC138" s="161"/>
      <c r="AD138" s="189"/>
    </row>
    <row r="139" spans="1:30" ht="42.75" customHeight="1" x14ac:dyDescent="0.2">
      <c r="A139" s="191"/>
      <c r="B139" s="193"/>
      <c r="C139" s="193"/>
      <c r="D139" s="195"/>
      <c r="E139" s="193"/>
      <c r="F139" s="163"/>
      <c r="G139" s="163"/>
      <c r="H139" s="119"/>
      <c r="I139" s="195"/>
      <c r="J139" s="197"/>
      <c r="K139" s="195"/>
      <c r="L139" s="195"/>
      <c r="M139" s="181"/>
      <c r="N139" s="181"/>
      <c r="O139" s="181"/>
      <c r="P139" s="181"/>
      <c r="Q139" s="181"/>
      <c r="R139" s="119"/>
      <c r="S139" s="123">
        <f t="shared" si="179"/>
        <v>0</v>
      </c>
      <c r="T139" s="183"/>
      <c r="U139" s="161"/>
      <c r="V139" s="161"/>
      <c r="W139" s="161"/>
      <c r="X139" s="185"/>
      <c r="Y139" s="187"/>
      <c r="Z139" s="161"/>
      <c r="AA139" s="161"/>
      <c r="AB139" s="138"/>
      <c r="AC139" s="161"/>
      <c r="AD139" s="189"/>
    </row>
    <row r="140" spans="1:30" ht="51" customHeight="1" x14ac:dyDescent="0.2">
      <c r="A140" s="191">
        <v>45</v>
      </c>
      <c r="B140" s="193" t="s">
        <v>196</v>
      </c>
      <c r="C140" s="193" t="s">
        <v>197</v>
      </c>
      <c r="D140" s="195" t="str">
        <f t="shared" ref="D140:D152" si="254">IF(C140=$I$1048507,$J$1048507,IF(C140=$I$1048508,$J$1048508,IF(C140=$I$1048509,$J$1048509,IF(C140=$I$1048510,$J$1048510,IF(C140=$I$1048511,$J$1048511,IF(C140=$I$1048512,$J$1048512,IF(C140=$I$1048513,$J$1048513,IF(C140=$I$1048514,$J$1048514,IF(C140=$I$1048515,$J$1048515,IF(C140=$I$1048516,$J$1048516,IF(C140=$I$1048519,$J$1048519,IF(C140=$I$1048520,$J$1048520,IF(C140=$I$1048521,J$1048521,IF(C140=$I$1048522,$J$1048522,IF(C140=$I$1048523,$J$1048523,IF(C140=$I$1048524,$J$1048524,IF(C140=$I$1048525,$J$1048525," ")))))))))))))))))</f>
        <v>Promover la calidad educativa de la Institución, mediante la administración de los programas de formación que ofrece la universidad en sus diferentes niveles, con el fin de permitir al egresado desempeñarse con idoneidad, ética y compromiso social.</v>
      </c>
      <c r="E140" s="193" t="s">
        <v>257</v>
      </c>
      <c r="F140" s="163" t="s">
        <v>421</v>
      </c>
      <c r="G140" s="163" t="s">
        <v>44</v>
      </c>
      <c r="H140" s="119" t="s">
        <v>837</v>
      </c>
      <c r="I140" s="195" t="s">
        <v>131</v>
      </c>
      <c r="J140" s="197" t="s">
        <v>842</v>
      </c>
      <c r="K140" s="195" t="s">
        <v>843</v>
      </c>
      <c r="L140" s="195" t="s">
        <v>845</v>
      </c>
      <c r="M140" s="181" t="s">
        <v>160</v>
      </c>
      <c r="N140" s="181">
        <f t="shared" ref="N140" si="255">IF(M140="ALTA", 5, IF(M140="MEDIO ALTA", 4, IF(M140="MEDIA", 3, IF(M140="MEDIO BAJA",2,1))))</f>
        <v>1</v>
      </c>
      <c r="O140" s="181" t="s">
        <v>186</v>
      </c>
      <c r="P140" s="181">
        <f t="shared" ref="P140" si="256">IF(O140="ALTO", 5, IF(O140="MEDIO ALTO", 4, IF(O140="MEDIO", 3, IF(O140="MEDIO BAJO",2,1))))</f>
        <v>2</v>
      </c>
      <c r="Q140" s="181">
        <f t="shared" si="185"/>
        <v>2</v>
      </c>
      <c r="R140" s="119" t="s">
        <v>194</v>
      </c>
      <c r="S140" s="123">
        <f t="shared" si="179"/>
        <v>1</v>
      </c>
      <c r="T140" s="183">
        <f t="shared" ref="T140" si="257">ROUND(AVERAGEIF(S140:S142,"&gt;0"),0)</f>
        <v>1</v>
      </c>
      <c r="U140" s="161" t="s">
        <v>847</v>
      </c>
      <c r="V140" s="161" t="s">
        <v>453</v>
      </c>
      <c r="W140" s="161" t="s">
        <v>464</v>
      </c>
      <c r="X140" s="185">
        <f t="shared" ref="X140" si="258">ROUND((Q140*T140),0)</f>
        <v>2</v>
      </c>
      <c r="Y140" s="187" t="str">
        <f t="shared" ref="Y140" si="259">IF(X140&gt;=19,"GRAVE", IF(X140&lt;=3, "LEVE", "MODERADO"))</f>
        <v>LEVE</v>
      </c>
      <c r="Z140" s="161" t="s">
        <v>106</v>
      </c>
      <c r="AA140" s="161"/>
      <c r="AB140" s="140"/>
      <c r="AC140" s="161" t="s">
        <v>953</v>
      </c>
      <c r="AD140" s="189" t="s">
        <v>955</v>
      </c>
    </row>
    <row r="141" spans="1:30" ht="48.75" customHeight="1" x14ac:dyDescent="0.2">
      <c r="A141" s="191"/>
      <c r="B141" s="193"/>
      <c r="C141" s="193"/>
      <c r="D141" s="195"/>
      <c r="E141" s="193"/>
      <c r="F141" s="163" t="s">
        <v>420</v>
      </c>
      <c r="G141" s="163" t="s">
        <v>41</v>
      </c>
      <c r="H141" s="119" t="s">
        <v>838</v>
      </c>
      <c r="I141" s="195"/>
      <c r="J141" s="197"/>
      <c r="K141" s="195"/>
      <c r="L141" s="195"/>
      <c r="M141" s="181"/>
      <c r="N141" s="181"/>
      <c r="O141" s="181"/>
      <c r="P141" s="181"/>
      <c r="Q141" s="181"/>
      <c r="R141" s="119" t="s">
        <v>194</v>
      </c>
      <c r="S141" s="123">
        <f t="shared" si="179"/>
        <v>1</v>
      </c>
      <c r="T141" s="183"/>
      <c r="U141" s="161" t="s">
        <v>848</v>
      </c>
      <c r="V141" s="161" t="s">
        <v>453</v>
      </c>
      <c r="W141" s="161" t="s">
        <v>568</v>
      </c>
      <c r="X141" s="185"/>
      <c r="Y141" s="187"/>
      <c r="Z141" s="161"/>
      <c r="AA141" s="161"/>
      <c r="AB141" s="138"/>
      <c r="AC141" s="161"/>
      <c r="AD141" s="189"/>
    </row>
    <row r="142" spans="1:30" ht="52.5" customHeight="1" x14ac:dyDescent="0.2">
      <c r="A142" s="191"/>
      <c r="B142" s="193"/>
      <c r="C142" s="193"/>
      <c r="D142" s="195"/>
      <c r="E142" s="193"/>
      <c r="F142" s="163" t="s">
        <v>420</v>
      </c>
      <c r="G142" s="163" t="s">
        <v>38</v>
      </c>
      <c r="H142" s="119" t="s">
        <v>839</v>
      </c>
      <c r="I142" s="195"/>
      <c r="J142" s="197"/>
      <c r="K142" s="195"/>
      <c r="L142" s="195"/>
      <c r="M142" s="181"/>
      <c r="N142" s="181"/>
      <c r="O142" s="181"/>
      <c r="P142" s="181"/>
      <c r="Q142" s="181"/>
      <c r="R142" s="119"/>
      <c r="S142" s="123">
        <f t="shared" si="179"/>
        <v>0</v>
      </c>
      <c r="T142" s="183"/>
      <c r="U142" s="161"/>
      <c r="V142" s="161"/>
      <c r="W142" s="161"/>
      <c r="X142" s="185"/>
      <c r="Y142" s="187"/>
      <c r="Z142" s="161"/>
      <c r="AA142" s="161"/>
      <c r="AB142" s="138"/>
      <c r="AC142" s="161"/>
      <c r="AD142" s="189"/>
    </row>
    <row r="143" spans="1:30" ht="49.5" customHeight="1" x14ac:dyDescent="0.2">
      <c r="A143" s="191">
        <v>46</v>
      </c>
      <c r="B143" s="193" t="s">
        <v>196</v>
      </c>
      <c r="C143" s="193" t="s">
        <v>216</v>
      </c>
      <c r="D143" s="195" t="str">
        <f t="shared" si="254"/>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143" s="193" t="s">
        <v>257</v>
      </c>
      <c r="F143" s="163" t="s">
        <v>421</v>
      </c>
      <c r="G143" s="163" t="s">
        <v>46</v>
      </c>
      <c r="H143" s="119" t="s">
        <v>882</v>
      </c>
      <c r="I143" s="195" t="s">
        <v>131</v>
      </c>
      <c r="J143" s="197" t="s">
        <v>887</v>
      </c>
      <c r="K143" s="195" t="s">
        <v>888</v>
      </c>
      <c r="L143" s="195" t="s">
        <v>891</v>
      </c>
      <c r="M143" s="181" t="s">
        <v>160</v>
      </c>
      <c r="N143" s="181">
        <f t="shared" ref="N143" si="260">IF(M143="ALTA", 5, IF(M143="MEDIO ALTA", 4, IF(M143="MEDIA", 3, IF(M143="MEDIO BAJA",2,1))))</f>
        <v>1</v>
      </c>
      <c r="O143" s="181" t="s">
        <v>181</v>
      </c>
      <c r="P143" s="181">
        <f t="shared" ref="P143" si="261">IF(O143="ALTO", 5, IF(O143="MEDIO ALTO", 4, IF(O143="MEDIO", 3, IF(O143="MEDIO BAJO",2,1))))</f>
        <v>3</v>
      </c>
      <c r="Q143" s="181">
        <f t="shared" si="185"/>
        <v>3</v>
      </c>
      <c r="R143" s="119" t="s">
        <v>194</v>
      </c>
      <c r="S143" s="123">
        <f t="shared" si="179"/>
        <v>1</v>
      </c>
      <c r="T143" s="183">
        <f t="shared" ref="T143" si="262">ROUND(AVERAGEIF(S143:S145,"&gt;0"),0)</f>
        <v>1</v>
      </c>
      <c r="U143" s="161" t="s">
        <v>893</v>
      </c>
      <c r="V143" s="161" t="s">
        <v>626</v>
      </c>
      <c r="W143" s="161" t="s">
        <v>464</v>
      </c>
      <c r="X143" s="185">
        <f t="shared" ref="X143" si="263">ROUND((Q143*T143),0)</f>
        <v>3</v>
      </c>
      <c r="Y143" s="187" t="str">
        <f t="shared" ref="Y143" si="264">IF(X143&gt;=19,"GRAVE", IF(X143&lt;=3, "LEVE", "MODERADO"))</f>
        <v>LEVE</v>
      </c>
      <c r="Z143" s="161" t="s">
        <v>106</v>
      </c>
      <c r="AA143" s="161"/>
      <c r="AB143" s="138"/>
      <c r="AC143" s="161" t="s">
        <v>953</v>
      </c>
      <c r="AD143" s="189" t="s">
        <v>956</v>
      </c>
    </row>
    <row r="144" spans="1:30" ht="45" customHeight="1" x14ac:dyDescent="0.2">
      <c r="A144" s="191"/>
      <c r="B144" s="193"/>
      <c r="C144" s="193"/>
      <c r="D144" s="195"/>
      <c r="E144" s="193"/>
      <c r="F144" s="163" t="s">
        <v>420</v>
      </c>
      <c r="G144" s="163" t="s">
        <v>41</v>
      </c>
      <c r="H144" s="119" t="s">
        <v>883</v>
      </c>
      <c r="I144" s="195"/>
      <c r="J144" s="197"/>
      <c r="K144" s="195"/>
      <c r="L144" s="195"/>
      <c r="M144" s="181"/>
      <c r="N144" s="181"/>
      <c r="O144" s="181"/>
      <c r="P144" s="181"/>
      <c r="Q144" s="181"/>
      <c r="R144" s="119" t="s">
        <v>194</v>
      </c>
      <c r="S144" s="123">
        <f t="shared" si="179"/>
        <v>1</v>
      </c>
      <c r="T144" s="183"/>
      <c r="U144" s="161" t="s">
        <v>848</v>
      </c>
      <c r="V144" s="161" t="s">
        <v>453</v>
      </c>
      <c r="W144" s="161" t="s">
        <v>568</v>
      </c>
      <c r="X144" s="185"/>
      <c r="Y144" s="187"/>
      <c r="Z144" s="161"/>
      <c r="AA144" s="161"/>
      <c r="AB144" s="138"/>
      <c r="AC144" s="161"/>
      <c r="AD144" s="189"/>
    </row>
    <row r="145" spans="1:30" ht="71.25" customHeight="1" x14ac:dyDescent="0.2">
      <c r="A145" s="191"/>
      <c r="B145" s="193"/>
      <c r="C145" s="193"/>
      <c r="D145" s="195"/>
      <c r="E145" s="193"/>
      <c r="F145" s="163" t="s">
        <v>420</v>
      </c>
      <c r="G145" s="163" t="s">
        <v>41</v>
      </c>
      <c r="H145" s="119" t="s">
        <v>884</v>
      </c>
      <c r="I145" s="195"/>
      <c r="J145" s="197"/>
      <c r="K145" s="195"/>
      <c r="L145" s="195"/>
      <c r="M145" s="181"/>
      <c r="N145" s="181"/>
      <c r="O145" s="181"/>
      <c r="P145" s="181"/>
      <c r="Q145" s="181"/>
      <c r="R145" s="119"/>
      <c r="S145" s="123">
        <f t="shared" si="179"/>
        <v>0</v>
      </c>
      <c r="T145" s="183"/>
      <c r="U145" s="161"/>
      <c r="V145" s="161"/>
      <c r="W145" s="161"/>
      <c r="X145" s="185"/>
      <c r="Y145" s="187"/>
      <c r="Z145" s="161"/>
      <c r="AA145" s="161"/>
      <c r="AB145" s="138"/>
      <c r="AC145" s="161"/>
      <c r="AD145" s="189"/>
    </row>
    <row r="146" spans="1:30" ht="52.5" customHeight="1" x14ac:dyDescent="0.2">
      <c r="A146" s="191">
        <v>47</v>
      </c>
      <c r="B146" s="193" t="s">
        <v>196</v>
      </c>
      <c r="C146" s="193" t="s">
        <v>216</v>
      </c>
      <c r="D146" s="195" t="str">
        <f t="shared" si="254"/>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146" s="193" t="s">
        <v>257</v>
      </c>
      <c r="F146" s="163" t="s">
        <v>420</v>
      </c>
      <c r="G146" s="163" t="s">
        <v>38</v>
      </c>
      <c r="H146" s="119" t="s">
        <v>885</v>
      </c>
      <c r="I146" s="195" t="s">
        <v>184</v>
      </c>
      <c r="J146" s="197" t="s">
        <v>889</v>
      </c>
      <c r="K146" s="195" t="s">
        <v>890</v>
      </c>
      <c r="L146" s="195" t="s">
        <v>892</v>
      </c>
      <c r="M146" s="181" t="s">
        <v>160</v>
      </c>
      <c r="N146" s="181">
        <f t="shared" ref="N146" si="265">IF(M146="ALTA", 5, IF(M146="MEDIO ALTA", 4, IF(M146="MEDIA", 3, IF(M146="MEDIO BAJA",2,1))))</f>
        <v>1</v>
      </c>
      <c r="O146" s="181" t="s">
        <v>181</v>
      </c>
      <c r="P146" s="181">
        <f t="shared" ref="P146" si="266">IF(O146="ALTO", 5, IF(O146="MEDIO ALTO", 4, IF(O146="MEDIO", 3, IF(O146="MEDIO BAJO",2,1))))</f>
        <v>3</v>
      </c>
      <c r="Q146" s="181">
        <f t="shared" si="185"/>
        <v>3</v>
      </c>
      <c r="R146" s="119" t="s">
        <v>194</v>
      </c>
      <c r="S146" s="123">
        <f t="shared" si="179"/>
        <v>1</v>
      </c>
      <c r="T146" s="183">
        <f t="shared" ref="T146" si="267">ROUND(AVERAGEIF(S146:S148,"&gt;0"),0)</f>
        <v>1</v>
      </c>
      <c r="U146" s="161" t="s">
        <v>895</v>
      </c>
      <c r="V146" s="161" t="s">
        <v>453</v>
      </c>
      <c r="W146" s="161" t="s">
        <v>451</v>
      </c>
      <c r="X146" s="185">
        <f t="shared" ref="X146" si="268">ROUND((Q146*T146),0)</f>
        <v>3</v>
      </c>
      <c r="Y146" s="187" t="str">
        <f t="shared" ref="Y146" si="269">IF(X146&gt;=19,"GRAVE", IF(X146&lt;=3, "LEVE", "MODERADO"))</f>
        <v>LEVE</v>
      </c>
      <c r="Z146" s="161" t="s">
        <v>106</v>
      </c>
      <c r="AA146" s="161"/>
      <c r="AB146" s="138"/>
      <c r="AC146" s="161" t="s">
        <v>953</v>
      </c>
      <c r="AD146" s="189" t="s">
        <v>957</v>
      </c>
    </row>
    <row r="147" spans="1:30" ht="46.5" customHeight="1" x14ac:dyDescent="0.2">
      <c r="A147" s="191"/>
      <c r="B147" s="193"/>
      <c r="C147" s="193"/>
      <c r="D147" s="195"/>
      <c r="E147" s="193"/>
      <c r="F147" s="163" t="s">
        <v>420</v>
      </c>
      <c r="G147" s="163" t="s">
        <v>41</v>
      </c>
      <c r="H147" s="119" t="s">
        <v>886</v>
      </c>
      <c r="I147" s="195"/>
      <c r="J147" s="197"/>
      <c r="K147" s="195"/>
      <c r="L147" s="195"/>
      <c r="M147" s="181"/>
      <c r="N147" s="181"/>
      <c r="O147" s="181"/>
      <c r="P147" s="181"/>
      <c r="Q147" s="181"/>
      <c r="R147" s="119"/>
      <c r="S147" s="123">
        <f t="shared" si="179"/>
        <v>0</v>
      </c>
      <c r="T147" s="183"/>
      <c r="U147" s="161"/>
      <c r="V147" s="161"/>
      <c r="W147" s="161"/>
      <c r="X147" s="185"/>
      <c r="Y147" s="187"/>
      <c r="Z147" s="161"/>
      <c r="AA147" s="161"/>
      <c r="AB147" s="138"/>
      <c r="AC147" s="161"/>
      <c r="AD147" s="189"/>
    </row>
    <row r="148" spans="1:30" ht="51.75" customHeight="1" x14ac:dyDescent="0.2">
      <c r="A148" s="191"/>
      <c r="B148" s="193"/>
      <c r="C148" s="193"/>
      <c r="D148" s="195"/>
      <c r="E148" s="193"/>
      <c r="F148" s="163"/>
      <c r="G148" s="163"/>
      <c r="H148" s="119"/>
      <c r="I148" s="195"/>
      <c r="J148" s="197"/>
      <c r="K148" s="195"/>
      <c r="L148" s="195"/>
      <c r="M148" s="181"/>
      <c r="N148" s="181"/>
      <c r="O148" s="181"/>
      <c r="P148" s="181"/>
      <c r="Q148" s="181"/>
      <c r="R148" s="119"/>
      <c r="S148" s="123">
        <f t="shared" si="179"/>
        <v>0</v>
      </c>
      <c r="T148" s="183"/>
      <c r="U148" s="161"/>
      <c r="V148" s="161"/>
      <c r="W148" s="161"/>
      <c r="X148" s="185"/>
      <c r="Y148" s="187"/>
      <c r="Z148" s="161"/>
      <c r="AA148" s="161"/>
      <c r="AB148" s="138"/>
      <c r="AC148" s="161"/>
      <c r="AD148" s="189"/>
    </row>
    <row r="149" spans="1:30" ht="58.5" customHeight="1" x14ac:dyDescent="0.2">
      <c r="A149" s="191">
        <v>48</v>
      </c>
      <c r="B149" s="193" t="s">
        <v>196</v>
      </c>
      <c r="C149" s="193" t="s">
        <v>220</v>
      </c>
      <c r="D149" s="195" t="str">
        <f t="shared" si="254"/>
        <v>Promover y facilitar la interacción con la sociedad contribuyendo a la satisfacción de sus demandas, mediante servicios especializados, programas de educación continuada y de proyección social.</v>
      </c>
      <c r="E149" s="193" t="s">
        <v>257</v>
      </c>
      <c r="F149" s="163" t="s">
        <v>420</v>
      </c>
      <c r="G149" s="163" t="s">
        <v>41</v>
      </c>
      <c r="H149" s="119" t="s">
        <v>958</v>
      </c>
      <c r="I149" s="195" t="s">
        <v>128</v>
      </c>
      <c r="J149" s="197" t="s">
        <v>959</v>
      </c>
      <c r="K149" s="199" t="s">
        <v>908</v>
      </c>
      <c r="L149" s="195" t="s">
        <v>909</v>
      </c>
      <c r="M149" s="181" t="s">
        <v>160</v>
      </c>
      <c r="N149" s="181">
        <f t="shared" ref="N149" si="270">IF(M149="ALTA", 5, IF(M149="MEDIO ALTA", 4, IF(M149="MEDIA", 3, IF(M149="MEDIO BAJA",2,1))))</f>
        <v>1</v>
      </c>
      <c r="O149" s="181" t="s">
        <v>186</v>
      </c>
      <c r="P149" s="181">
        <f t="shared" ref="P149" si="271">IF(O149="ALTO", 5, IF(O149="MEDIO ALTO", 4, IF(O149="MEDIO", 3, IF(O149="MEDIO BAJO",2,1))))</f>
        <v>2</v>
      </c>
      <c r="Q149" s="181">
        <f t="shared" si="185"/>
        <v>2</v>
      </c>
      <c r="R149" s="119" t="s">
        <v>194</v>
      </c>
      <c r="S149" s="123">
        <f t="shared" si="179"/>
        <v>1</v>
      </c>
      <c r="T149" s="183">
        <f t="shared" ref="T149" si="272">ROUND(AVERAGEIF(S149:S151,"&gt;0"),0)</f>
        <v>1</v>
      </c>
      <c r="U149" s="161" t="s">
        <v>910</v>
      </c>
      <c r="V149" s="161" t="s">
        <v>453</v>
      </c>
      <c r="W149" s="161" t="s">
        <v>451</v>
      </c>
      <c r="X149" s="185">
        <f t="shared" ref="X149" si="273">ROUND((Q149*T149),0)</f>
        <v>2</v>
      </c>
      <c r="Y149" s="187" t="str">
        <f t="shared" ref="Y149" si="274">IF(X149&gt;=19,"GRAVE", IF(X149&lt;=3, "LEVE", "MODERADO"))</f>
        <v>LEVE</v>
      </c>
      <c r="Z149" s="161" t="s">
        <v>106</v>
      </c>
      <c r="AA149" s="161"/>
      <c r="AB149" s="138"/>
      <c r="AC149" s="161" t="s">
        <v>953</v>
      </c>
      <c r="AD149" s="189" t="s">
        <v>960</v>
      </c>
    </row>
    <row r="150" spans="1:30" ht="43.5" customHeight="1" x14ac:dyDescent="0.2">
      <c r="A150" s="191"/>
      <c r="B150" s="193"/>
      <c r="C150" s="193"/>
      <c r="D150" s="195"/>
      <c r="E150" s="193"/>
      <c r="F150" s="163" t="s">
        <v>420</v>
      </c>
      <c r="G150" s="163" t="s">
        <v>38</v>
      </c>
      <c r="H150" s="119" t="s">
        <v>905</v>
      </c>
      <c r="I150" s="195"/>
      <c r="J150" s="197"/>
      <c r="K150" s="199"/>
      <c r="L150" s="195"/>
      <c r="M150" s="181"/>
      <c r="N150" s="181"/>
      <c r="O150" s="181"/>
      <c r="P150" s="181"/>
      <c r="Q150" s="181"/>
      <c r="R150" s="119" t="s">
        <v>194</v>
      </c>
      <c r="S150" s="123">
        <f t="shared" si="179"/>
        <v>1</v>
      </c>
      <c r="T150" s="183"/>
      <c r="U150" s="161" t="s">
        <v>911</v>
      </c>
      <c r="V150" s="161" t="s">
        <v>453</v>
      </c>
      <c r="W150" s="161" t="s">
        <v>568</v>
      </c>
      <c r="X150" s="185"/>
      <c r="Y150" s="187"/>
      <c r="Z150" s="161"/>
      <c r="AA150" s="161"/>
      <c r="AB150" s="138"/>
      <c r="AC150" s="161"/>
      <c r="AD150" s="189"/>
    </row>
    <row r="151" spans="1:30" ht="37.5" customHeight="1" x14ac:dyDescent="0.2">
      <c r="A151" s="191"/>
      <c r="B151" s="193"/>
      <c r="C151" s="193"/>
      <c r="D151" s="195"/>
      <c r="E151" s="193"/>
      <c r="F151" s="163" t="s">
        <v>420</v>
      </c>
      <c r="G151" s="163" t="s">
        <v>39</v>
      </c>
      <c r="H151" s="119" t="s">
        <v>906</v>
      </c>
      <c r="I151" s="195"/>
      <c r="J151" s="197"/>
      <c r="K151" s="199"/>
      <c r="L151" s="195"/>
      <c r="M151" s="181"/>
      <c r="N151" s="181"/>
      <c r="O151" s="181"/>
      <c r="P151" s="181"/>
      <c r="Q151" s="181"/>
      <c r="R151" s="119"/>
      <c r="S151" s="123">
        <f t="shared" si="179"/>
        <v>0</v>
      </c>
      <c r="T151" s="183"/>
      <c r="U151" s="161"/>
      <c r="V151" s="161"/>
      <c r="W151" s="161"/>
      <c r="X151" s="185"/>
      <c r="Y151" s="187"/>
      <c r="Z151" s="161"/>
      <c r="AA151" s="161"/>
      <c r="AB151" s="138"/>
      <c r="AC151" s="161"/>
      <c r="AD151" s="189"/>
    </row>
    <row r="152" spans="1:30" ht="42.75" customHeight="1" x14ac:dyDescent="0.2">
      <c r="A152" s="191">
        <v>49</v>
      </c>
      <c r="B152" s="193" t="s">
        <v>196</v>
      </c>
      <c r="C152" s="193" t="s">
        <v>197</v>
      </c>
      <c r="D152" s="195" t="str">
        <f t="shared" si="254"/>
        <v>Promover la calidad educativa de la Institución, mediante la administración de los programas de formación que ofrece la universidad en sus diferentes niveles, con el fin de permitir al egresado desempeñarse con idoneidad, ética y compromiso social.</v>
      </c>
      <c r="E152" s="193" t="s">
        <v>258</v>
      </c>
      <c r="F152" s="163" t="s">
        <v>420</v>
      </c>
      <c r="G152" s="163" t="s">
        <v>41</v>
      </c>
      <c r="H152" s="119" t="s">
        <v>835</v>
      </c>
      <c r="I152" s="195" t="s">
        <v>131</v>
      </c>
      <c r="J152" s="197" t="s">
        <v>840</v>
      </c>
      <c r="K152" s="195" t="s">
        <v>841</v>
      </c>
      <c r="L152" s="195" t="s">
        <v>844</v>
      </c>
      <c r="M152" s="181" t="s">
        <v>160</v>
      </c>
      <c r="N152" s="181">
        <f t="shared" ref="N152" si="275">IF(M152="ALTA", 5, IF(M152="MEDIO ALTA", 4, IF(M152="MEDIA", 3, IF(M152="MEDIO BAJA",2,1))))</f>
        <v>1</v>
      </c>
      <c r="O152" s="181" t="s">
        <v>180</v>
      </c>
      <c r="P152" s="181">
        <f t="shared" ref="P152" si="276">IF(O152="ALTO", 5, IF(O152="MEDIO ALTO", 4, IF(O152="MEDIO", 3, IF(O152="MEDIO BAJO",2,1))))</f>
        <v>5</v>
      </c>
      <c r="Q152" s="181">
        <f t="shared" si="185"/>
        <v>5</v>
      </c>
      <c r="R152" s="119" t="s">
        <v>194</v>
      </c>
      <c r="S152" s="123">
        <f t="shared" si="179"/>
        <v>1</v>
      </c>
      <c r="T152" s="183">
        <f t="shared" ref="T152" si="277">ROUND(AVERAGEIF(S152:S154,"&gt;0"),0)</f>
        <v>1</v>
      </c>
      <c r="U152" s="161" t="s">
        <v>846</v>
      </c>
      <c r="V152" s="161" t="s">
        <v>453</v>
      </c>
      <c r="W152" s="161" t="s">
        <v>568</v>
      </c>
      <c r="X152" s="185">
        <f t="shared" ref="X152" si="278">ROUND((Q152*T152),0)</f>
        <v>5</v>
      </c>
      <c r="Y152" s="187" t="str">
        <f t="shared" ref="Y152" si="279">IF(X152&gt;=19,"GRAVE", IF(X152&lt;=3, "LEVE", "MODERADO"))</f>
        <v>MODERADO</v>
      </c>
      <c r="Z152" s="161" t="s">
        <v>107</v>
      </c>
      <c r="AA152" s="161" t="s">
        <v>961</v>
      </c>
      <c r="AB152" s="140">
        <v>43434</v>
      </c>
      <c r="AC152" s="161" t="s">
        <v>539</v>
      </c>
      <c r="AD152" s="189" t="s">
        <v>962</v>
      </c>
    </row>
    <row r="153" spans="1:30" ht="50.25" customHeight="1" x14ac:dyDescent="0.2">
      <c r="A153" s="191"/>
      <c r="B153" s="193"/>
      <c r="C153" s="193"/>
      <c r="D153" s="195"/>
      <c r="E153" s="193"/>
      <c r="F153" s="163" t="s">
        <v>421</v>
      </c>
      <c r="G153" s="163" t="s">
        <v>46</v>
      </c>
      <c r="H153" s="119" t="s">
        <v>836</v>
      </c>
      <c r="I153" s="195"/>
      <c r="J153" s="197"/>
      <c r="K153" s="195"/>
      <c r="L153" s="195"/>
      <c r="M153" s="181"/>
      <c r="N153" s="181"/>
      <c r="O153" s="181"/>
      <c r="P153" s="181"/>
      <c r="Q153" s="181"/>
      <c r="R153" s="119"/>
      <c r="S153" s="123">
        <f t="shared" si="179"/>
        <v>0</v>
      </c>
      <c r="T153" s="183"/>
      <c r="U153" s="161"/>
      <c r="V153" s="161"/>
      <c r="W153" s="161"/>
      <c r="X153" s="185"/>
      <c r="Y153" s="187"/>
      <c r="Z153" s="161"/>
      <c r="AA153" s="161"/>
      <c r="AB153" s="138"/>
      <c r="AC153" s="161"/>
      <c r="AD153" s="189"/>
    </row>
    <row r="154" spans="1:30" ht="52.5" customHeight="1" thickBot="1" x14ac:dyDescent="0.25">
      <c r="A154" s="192"/>
      <c r="B154" s="194"/>
      <c r="C154" s="194"/>
      <c r="D154" s="196"/>
      <c r="E154" s="194"/>
      <c r="F154" s="172"/>
      <c r="G154" s="172"/>
      <c r="H154" s="121"/>
      <c r="I154" s="196"/>
      <c r="J154" s="198"/>
      <c r="K154" s="196"/>
      <c r="L154" s="196"/>
      <c r="M154" s="182"/>
      <c r="N154" s="182"/>
      <c r="O154" s="182"/>
      <c r="P154" s="182"/>
      <c r="Q154" s="182"/>
      <c r="R154" s="121"/>
      <c r="S154" s="127">
        <f t="shared" si="179"/>
        <v>0</v>
      </c>
      <c r="T154" s="184"/>
      <c r="U154" s="173"/>
      <c r="V154" s="173"/>
      <c r="W154" s="173"/>
      <c r="X154" s="186"/>
      <c r="Y154" s="188"/>
      <c r="Z154" s="173"/>
      <c r="AA154" s="173"/>
      <c r="AB154" s="143"/>
      <c r="AC154" s="173"/>
      <c r="AD154" s="190"/>
    </row>
    <row r="1048482" spans="24:34" ht="18" x14ac:dyDescent="0.2">
      <c r="Y1048482" s="145" t="s">
        <v>204</v>
      </c>
      <c r="Z1048482" s="136" t="s">
        <v>209</v>
      </c>
      <c r="AA1048482" s="136" t="s">
        <v>214</v>
      </c>
      <c r="AB1048482" s="146"/>
      <c r="AG1048482" s="13"/>
      <c r="AH1048482" s="13"/>
    </row>
    <row r="1048483" spans="24:34" ht="18" x14ac:dyDescent="0.2">
      <c r="X1048483" s="141" t="s">
        <v>221</v>
      </c>
      <c r="Y1048483" s="147" t="s">
        <v>205</v>
      </c>
      <c r="Z1048483" s="141" t="str">
        <f>Y1048491</f>
        <v>VICERRECTORÍA_ACADÉMICA</v>
      </c>
      <c r="AA1048483" s="141" t="str">
        <f>Y1048493</f>
        <v>VICERRECTORÍA_INVESTIGACIÓN_INNOVACIÓN_EXTENSIÓN</v>
      </c>
      <c r="AG1048483" s="13"/>
      <c r="AH1048483" s="13"/>
    </row>
    <row r="1048484" spans="24:34" ht="22.5" x14ac:dyDescent="0.2">
      <c r="X1048484" s="141" t="s">
        <v>222</v>
      </c>
      <c r="Y1048484" s="147" t="s">
        <v>244</v>
      </c>
      <c r="Z1048484" s="136" t="s">
        <v>211</v>
      </c>
      <c r="AA1048484" s="136" t="s">
        <v>212</v>
      </c>
      <c r="AB1048484" s="146"/>
      <c r="AC1048484" s="136"/>
      <c r="AH1048484" s="13"/>
    </row>
    <row r="1048485" spans="24:34" ht="18" x14ac:dyDescent="0.2">
      <c r="X1048485" s="141" t="s">
        <v>223</v>
      </c>
      <c r="Y1048485" s="147" t="s">
        <v>206</v>
      </c>
      <c r="Z1048485" s="141" t="s">
        <v>264</v>
      </c>
      <c r="AA1048485" s="141" t="str">
        <f>Y1048487</f>
        <v>PLANEACIÓN</v>
      </c>
      <c r="AH1048485" s="13"/>
    </row>
    <row r="1048486" spans="24:34" ht="18" x14ac:dyDescent="0.2">
      <c r="X1048486" s="141" t="s">
        <v>224</v>
      </c>
      <c r="Y1048486" s="147" t="s">
        <v>208</v>
      </c>
    </row>
    <row r="1048487" spans="24:34" ht="18" x14ac:dyDescent="0.2">
      <c r="X1048487" s="141" t="s">
        <v>391</v>
      </c>
      <c r="Y1048487" s="147" t="s">
        <v>207</v>
      </c>
    </row>
    <row r="1048488" spans="24:34" ht="27" x14ac:dyDescent="0.2">
      <c r="X1048488" s="141" t="s">
        <v>394</v>
      </c>
      <c r="Y1048488" s="147" t="s">
        <v>245</v>
      </c>
    </row>
    <row r="1048489" spans="24:34" ht="18" x14ac:dyDescent="0.2">
      <c r="X1048489" s="141" t="s">
        <v>226</v>
      </c>
      <c r="Y1048489" s="147" t="s">
        <v>246</v>
      </c>
    </row>
    <row r="1048490" spans="24:34" ht="27" x14ac:dyDescent="0.2">
      <c r="X1048490" s="141" t="s">
        <v>225</v>
      </c>
      <c r="Y1048490" s="147" t="s">
        <v>247</v>
      </c>
      <c r="Z1048490" s="136" t="s">
        <v>215</v>
      </c>
      <c r="AA1048490" s="136" t="s">
        <v>197</v>
      </c>
      <c r="AB1048490" s="146"/>
      <c r="AC1048490" s="136" t="s">
        <v>216</v>
      </c>
      <c r="AD1048490" s="136" t="s">
        <v>220</v>
      </c>
      <c r="AE1048490" s="136" t="s">
        <v>198</v>
      </c>
      <c r="AF1048490" s="136" t="s">
        <v>213</v>
      </c>
      <c r="AG1048490" s="136" t="s">
        <v>210</v>
      </c>
      <c r="AH1048490" s="136" t="s">
        <v>199</v>
      </c>
    </row>
    <row r="1048491" spans="24:34" ht="36" x14ac:dyDescent="0.2">
      <c r="X1048491" s="141" t="s">
        <v>395</v>
      </c>
      <c r="Y1048491" s="147" t="s">
        <v>248</v>
      </c>
      <c r="Z1048491" s="141" t="str">
        <f>Y1048483</f>
        <v>RECTORÍA</v>
      </c>
      <c r="AA1048491" s="141" t="str">
        <f>Y1048491</f>
        <v>VICERRECTORÍA_ACADÉMICA</v>
      </c>
      <c r="AC1048491" s="141" t="str">
        <f>Y1048493</f>
        <v>VICERRECTORÍA_INVESTIGACIÓN_INNOVACIÓN_EXTENSIÓN</v>
      </c>
      <c r="AD1048491" s="141" t="str">
        <f>Y1048495</f>
        <v>VICERRECTORIA_ADMINISTRATIVA_FINANCIERA</v>
      </c>
      <c r="AE1048491" s="141" t="str">
        <f>Y1048488</f>
        <v>RELACIONES_INTERNACIONALES</v>
      </c>
      <c r="AF1048491" s="141" t="str">
        <f>Y1048483</f>
        <v>RECTORÍA</v>
      </c>
      <c r="AG1048491" s="141" t="str">
        <f>Y1048495</f>
        <v>VICERRECTORIA_ADMINISTRATIVA_FINANCIERA</v>
      </c>
      <c r="AH1048491" s="141" t="str">
        <f>Y1048491</f>
        <v>VICERRECTORÍA_ACADÉMICA</v>
      </c>
    </row>
    <row r="1048492" spans="24:34" ht="27" x14ac:dyDescent="0.2">
      <c r="X1048492" s="141" t="s">
        <v>227</v>
      </c>
      <c r="Y1048492" s="147" t="s">
        <v>219</v>
      </c>
      <c r="Z1048492" s="141" t="str">
        <f>Y1048486</f>
        <v>COMUNICACIONES</v>
      </c>
      <c r="AA1048492" s="141" t="str">
        <f>Y1048493</f>
        <v>VICERRECTORÍA_INVESTIGACIÓN_INNOVACIÓN_EXTENSIÓN</v>
      </c>
      <c r="AC1048492" s="141" t="str">
        <f>$Y$1048509</f>
        <v>FACULTAD_BELLAS_ARTES_HUMANIDADES</v>
      </c>
      <c r="AD1048492" s="141" t="str">
        <f>Y1048493</f>
        <v>VICERRECTORÍA_INVESTIGACIÓN_INNOVACIÓN_EXTENSIÓN</v>
      </c>
      <c r="AE1048492" s="141" t="str">
        <f>$Y$1048509</f>
        <v>FACULTAD_BELLAS_ARTES_HUMANIDADES</v>
      </c>
      <c r="AF1048492" s="141" t="str">
        <f>Y1048486</f>
        <v>COMUNICACIONES</v>
      </c>
      <c r="AG1048492" s="141" t="str">
        <f>Y1048491</f>
        <v>VICERRECTORÍA_ACADÉMICA</v>
      </c>
      <c r="AH1048492" s="141" t="str">
        <f>$Y$1048509</f>
        <v>FACULTAD_BELLAS_ARTES_HUMANIDADES</v>
      </c>
    </row>
    <row r="1048493" spans="24:34" ht="54" x14ac:dyDescent="0.2">
      <c r="X1048493" s="141" t="s">
        <v>228</v>
      </c>
      <c r="Y1048493" s="149" t="s">
        <v>271</v>
      </c>
      <c r="Z1048493" s="141" t="str">
        <f>Y1048495</f>
        <v>VICERRECTORIA_ADMINISTRATIVA_FINANCIERA</v>
      </c>
      <c r="AA1048493" s="141" t="str">
        <f>Y1048494</f>
        <v>VICERRECTORÍA_DE_RESPONSABILIDAD_SOCIAL_BIENESTAR_UNIVERSITARIO</v>
      </c>
      <c r="AC1048493" s="141" t="str">
        <f>$Y$1048504</f>
        <v>FACULTAD_CIENCIAS_DE_LA_SALUD</v>
      </c>
      <c r="AD1048493" s="141" t="str">
        <f>$Y$1048509</f>
        <v>FACULTAD_BELLAS_ARTES_HUMANIDADES</v>
      </c>
      <c r="AE1048493" s="141" t="str">
        <f>$Y$1048504</f>
        <v>FACULTAD_CIENCIAS_DE_LA_SALUD</v>
      </c>
      <c r="AF1048493" s="141" t="str">
        <f>Y1048485</f>
        <v>JURIDICA</v>
      </c>
      <c r="AG1048493" s="141" t="str">
        <f>Y1048494</f>
        <v>VICERRECTORÍA_DE_RESPONSABILIDAD_SOCIAL_BIENESTAR_UNIVERSITARIO</v>
      </c>
      <c r="AH1048493" s="141" t="str">
        <f>$Y$1048504</f>
        <v>FACULTAD_CIENCIAS_DE_LA_SALUD</v>
      </c>
    </row>
    <row r="1048494" spans="24:34" ht="36" x14ac:dyDescent="0.2">
      <c r="X1048494" s="141" t="s">
        <v>229</v>
      </c>
      <c r="Y1048494" s="149" t="s">
        <v>270</v>
      </c>
      <c r="Z1048494" s="141" t="str">
        <f>Y1048491</f>
        <v>VICERRECTORÍA_ACADÉMICA</v>
      </c>
      <c r="AA1048494" s="141" t="str">
        <f>Y1048501</f>
        <v>ADMISIONES_REGISTRO_CONTROL_ACADÉMICO</v>
      </c>
      <c r="AC1048494" s="141" t="str">
        <f>$Y$1048511</f>
        <v>FACULTAD_CIENCIAS_AMBIENTALES</v>
      </c>
      <c r="AD1048494" s="141" t="str">
        <f>$Y$1048504</f>
        <v>FACULTAD_CIENCIAS_DE_LA_SALUD</v>
      </c>
      <c r="AE1048494" s="141" t="str">
        <f>$Y$1048511</f>
        <v>FACULTAD_CIENCIAS_AMBIENTALES</v>
      </c>
      <c r="AF1048494" s="141" t="str">
        <f>Y1048495</f>
        <v>VICERRECTORIA_ADMINISTRATIVA_FINANCIERA</v>
      </c>
      <c r="AG1048494" s="141" t="str">
        <f>Y1048499</f>
        <v>GESTIÓN_DE_TALENTO_HUMANO</v>
      </c>
      <c r="AH1048494" s="141" t="str">
        <f>$Y$1048511</f>
        <v>FACULTAD_CIENCIAS_AMBIENTALES</v>
      </c>
    </row>
    <row r="1048495" spans="24:34" ht="27" x14ac:dyDescent="0.2">
      <c r="X1048495" s="141" t="s">
        <v>203</v>
      </c>
      <c r="Y1048495" s="147" t="s">
        <v>249</v>
      </c>
      <c r="Z1048495" s="141" t="str">
        <f>Y1048487</f>
        <v>PLANEACIÓN</v>
      </c>
      <c r="AA1048495" s="141" t="str">
        <f>Y1048503</f>
        <v>BIBLIOTECA_E_INFORMACIÓN_CIENTIFICA</v>
      </c>
      <c r="AC1048495" s="141" t="str">
        <f>$Y$1048513</f>
        <v>FACULTAD_CIENCIAS_DE_LA_EDUCACIÓN</v>
      </c>
      <c r="AD1048495" s="141" t="str">
        <f>$Y$1048511</f>
        <v>FACULTAD_CIENCIAS_AMBIENTALES</v>
      </c>
      <c r="AE1048495" s="141" t="str">
        <f>$Y$1048513</f>
        <v>FACULTAD_CIENCIAS_DE_LA_EDUCACIÓN</v>
      </c>
      <c r="AF1048495" s="141" t="str">
        <f>Y1048489</f>
        <v>SECRETARIA_GENERAL</v>
      </c>
      <c r="AG1048495" s="141" t="str">
        <f>$Y$1048509</f>
        <v>FACULTAD_BELLAS_ARTES_HUMANIDADES</v>
      </c>
      <c r="AH1048495" s="141" t="str">
        <f>$Y$1048513</f>
        <v>FACULTAD_CIENCIAS_DE_LA_EDUCACIÓN</v>
      </c>
    </row>
    <row r="1048496" spans="24:34" ht="27" x14ac:dyDescent="0.2">
      <c r="X1048496" s="141" t="s">
        <v>392</v>
      </c>
      <c r="Y1048496" s="147" t="s">
        <v>250</v>
      </c>
      <c r="Z1048496" s="136" t="s">
        <v>218</v>
      </c>
      <c r="AA1048496" s="141" t="str">
        <f>Y1048492</f>
        <v>UNIVIRTUAL</v>
      </c>
      <c r="AC1048496" s="141" t="str">
        <f>$Y$1048508</f>
        <v>FACULTAD_TECNOLOGÍA</v>
      </c>
      <c r="AD1048496" s="141" t="str">
        <f>$Y$1048513</f>
        <v>FACULTAD_CIENCIAS_DE_LA_EDUCACIÓN</v>
      </c>
      <c r="AE1048496" s="141" t="str">
        <f>$Y$1048508</f>
        <v>FACULTAD_TECNOLOGÍA</v>
      </c>
      <c r="AF1048496" s="141" t="str">
        <f>Y1048487</f>
        <v>PLANEACIÓN</v>
      </c>
      <c r="AG1048496" s="141" t="str">
        <f>$Y$1048504</f>
        <v>FACULTAD_CIENCIAS_DE_LA_SALUD</v>
      </c>
      <c r="AH1048496" s="141" t="str">
        <f>$Y$1048508</f>
        <v>FACULTAD_TECNOLOGÍA</v>
      </c>
    </row>
    <row r="1048497" spans="1:34" ht="27" x14ac:dyDescent="0.2">
      <c r="X1048497" s="141" t="s">
        <v>393</v>
      </c>
      <c r="Y1048497" s="147" t="s">
        <v>251</v>
      </c>
      <c r="Z1048497" s="141" t="str">
        <f>Y1048491</f>
        <v>VICERRECTORÍA_ACADÉMICA</v>
      </c>
      <c r="AA1048497" s="141" t="str">
        <f>$Y$1048509</f>
        <v>FACULTAD_BELLAS_ARTES_HUMANIDADES</v>
      </c>
      <c r="AC1048497" s="141" t="str">
        <f>$Y$1048506</f>
        <v>FACULTAD_INGENIERÍA_INDUSTRIAL</v>
      </c>
      <c r="AD1048497" s="141" t="str">
        <f>$Y$1048508</f>
        <v>FACULTAD_TECNOLOGÍA</v>
      </c>
      <c r="AE1048497" s="141" t="str">
        <f>$Y$1048506</f>
        <v>FACULTAD_INGENIERÍA_INDUSTRIAL</v>
      </c>
      <c r="AF1048497" s="141" t="str">
        <f>Y1048499</f>
        <v>GESTIÓN_DE_TALENTO_HUMANO</v>
      </c>
      <c r="AG1048497" s="141" t="str">
        <f>$Y$1048511</f>
        <v>FACULTAD_CIENCIAS_AMBIENTALES</v>
      </c>
      <c r="AH1048497" s="141" t="str">
        <f>$Y$1048506</f>
        <v>FACULTAD_INGENIERÍA_INDUSTRIAL</v>
      </c>
    </row>
    <row r="1048498" spans="1:34" ht="45" x14ac:dyDescent="0.2">
      <c r="X1048498" s="141" t="s">
        <v>230</v>
      </c>
      <c r="Y1048498" s="149" t="s">
        <v>269</v>
      </c>
      <c r="Z1048498" s="141" t="str">
        <f>Y1048487</f>
        <v>PLANEACIÓN</v>
      </c>
      <c r="AA1048498" s="141" t="str">
        <f>$Y$1048504</f>
        <v>FACULTAD_CIENCIAS_DE_LA_SALUD</v>
      </c>
      <c r="AC1048498" s="141" t="str">
        <f>$Y$1048507</f>
        <v>FACULTAD_INGENIERÍA_MECÁNICA</v>
      </c>
      <c r="AD1048498" s="141" t="str">
        <f>$Y$1048506</f>
        <v>FACULTAD_INGENIERÍA_INDUSTRIAL</v>
      </c>
      <c r="AE1048498" s="141" t="str">
        <f>$Y$1048507</f>
        <v>FACULTAD_INGENIERÍA_MECÁNICA</v>
      </c>
      <c r="AF1048498" s="141" t="str">
        <f>Y1048498</f>
        <v>GESTIÓN_DE_TECNOLOGÍAS_INFORMÁTICAS_SISTEMAS_DE_INFORMACIÓN</v>
      </c>
      <c r="AG1048498" s="141" t="str">
        <f>$Y$1048513</f>
        <v>FACULTAD_CIENCIAS_DE_LA_EDUCACIÓN</v>
      </c>
      <c r="AH1048498" s="141" t="str">
        <f>$Y$1048507</f>
        <v>FACULTAD_INGENIERÍA_MECÁNICA</v>
      </c>
    </row>
    <row r="1048499" spans="1:34" ht="27" x14ac:dyDescent="0.2">
      <c r="X1048499" s="141" t="s">
        <v>396</v>
      </c>
      <c r="Y1048499" s="147" t="s">
        <v>252</v>
      </c>
      <c r="Z1048499" s="141" t="str">
        <f>Y1048518</f>
        <v>SISTEMA_INTEGRAL_DE_GESTIÓN</v>
      </c>
      <c r="AA1048499" s="141" t="str">
        <f>$Y$1048511</f>
        <v>FACULTAD_CIENCIAS_AMBIENTALES</v>
      </c>
      <c r="AC1048499" s="141" t="str">
        <f>$Y$1048505</f>
        <v>FACULTAD_INGENIERÍAS</v>
      </c>
      <c r="AD1048499" s="141" t="str">
        <f>$Y$1048507</f>
        <v>FACULTAD_INGENIERÍA_MECÁNICA</v>
      </c>
      <c r="AE1048499" s="141" t="str">
        <f>$Y$1048505</f>
        <v>FACULTAD_INGENIERÍAS</v>
      </c>
      <c r="AF1048499" s="141" t="str">
        <f>Y1048497</f>
        <v>GESTIÓN_DE_SERVICIOS_INSTITUCIONALES</v>
      </c>
      <c r="AG1048499" s="141" t="str">
        <f>$Y$1048508</f>
        <v>FACULTAD_TECNOLOGÍA</v>
      </c>
      <c r="AH1048499" s="141" t="str">
        <f>$Y$1048505</f>
        <v>FACULTAD_INGENIERÍAS</v>
      </c>
    </row>
    <row r="1048500" spans="1:34" ht="27" x14ac:dyDescent="0.2">
      <c r="X1048500" s="141" t="s">
        <v>231</v>
      </c>
      <c r="Y1048500" s="147" t="s">
        <v>253</v>
      </c>
      <c r="Z1048500" s="136" t="s">
        <v>217</v>
      </c>
      <c r="AA1048500" s="141" t="str">
        <f>$Y$1048513</f>
        <v>FACULTAD_CIENCIAS_DE_LA_EDUCACIÓN</v>
      </c>
      <c r="AC1048500" s="141" t="str">
        <f>$Y$1048512</f>
        <v>FACULTAD_CIENCIAS_BÁSICAS</v>
      </c>
      <c r="AD1048500" s="141" t="str">
        <f>$Y$1048505</f>
        <v>FACULTAD_INGENIERÍAS</v>
      </c>
      <c r="AE1048500" s="141" t="str">
        <f>$Y$1048512</f>
        <v>FACULTAD_CIENCIAS_BÁSICAS</v>
      </c>
      <c r="AF1048500" s="141" t="str">
        <f>Y1048496</f>
        <v>GESTIÓN_FINANCIERA</v>
      </c>
      <c r="AG1048500" s="141" t="str">
        <f>$Y$1048506</f>
        <v>FACULTAD_INGENIERÍA_INDUSTRIAL</v>
      </c>
      <c r="AH1048500" s="141" t="str">
        <f>$Y$1048512</f>
        <v>FACULTAD_CIENCIAS_BÁSICAS</v>
      </c>
    </row>
    <row r="1048501" spans="1:34" ht="36" x14ac:dyDescent="0.2">
      <c r="X1048501" s="141" t="s">
        <v>397</v>
      </c>
      <c r="Y1048501" s="149" t="s">
        <v>268</v>
      </c>
      <c r="Z1048501" s="141" t="str">
        <f>Y1048495</f>
        <v>VICERRECTORIA_ADMINISTRATIVA_FINANCIERA</v>
      </c>
      <c r="AA1048501" s="141" t="str">
        <f>$Y$1048508</f>
        <v>FACULTAD_TECNOLOGÍA</v>
      </c>
      <c r="AC1048501" s="141" t="str">
        <f>$Y$1048510</f>
        <v>FACULTAD_CIENCIAS_AGRARIAS_AGROINDUSTRIA</v>
      </c>
      <c r="AD1048501" s="141" t="str">
        <f>$Y$1048512</f>
        <v>FACULTAD_CIENCIAS_BÁSICAS</v>
      </c>
      <c r="AE1048501" s="141" t="str">
        <f>$Y$1048510</f>
        <v>FACULTAD_CIENCIAS_AGRARIAS_AGROINDUSTRIA</v>
      </c>
      <c r="AF1048501" s="141" t="str">
        <f>Y1048502</f>
        <v>RECURSOS_INFORMÁTICOS_EDUCATIVOS</v>
      </c>
      <c r="AG1048501" s="141" t="str">
        <f>$Y$1048507</f>
        <v>FACULTAD_INGENIERÍA_MECÁNICA</v>
      </c>
      <c r="AH1048501" s="141" t="str">
        <f>$Y$1048510</f>
        <v>FACULTAD_CIENCIAS_AGRARIAS_AGROINDUSTRIA</v>
      </c>
    </row>
    <row r="1048502" spans="1:34" ht="27" x14ac:dyDescent="0.2">
      <c r="X1048502" s="141" t="s">
        <v>232</v>
      </c>
      <c r="Y1048502" s="149" t="s">
        <v>267</v>
      </c>
      <c r="Z1048502" s="141" t="str">
        <f>Y1048500</f>
        <v>CONTROL_INTERNO</v>
      </c>
      <c r="AA1048502" s="141" t="str">
        <f>$Y$1048506</f>
        <v>FACULTAD_INGENIERÍA_INDUSTRIAL</v>
      </c>
      <c r="AD1048502" s="141" t="str">
        <f>$Y$1048510</f>
        <v>FACULTAD_CIENCIAS_AGRARIAS_AGROINDUSTRIA</v>
      </c>
      <c r="AF1048502" s="141" t="str">
        <f>Y1048490</f>
        <v>GESTIÓN_DE_DOCUMENTOS</v>
      </c>
      <c r="AG1048502" s="141" t="str">
        <f>$Y$1048505</f>
        <v>FACULTAD_INGENIERÍAS</v>
      </c>
    </row>
    <row r="1048503" spans="1:34" ht="27" x14ac:dyDescent="0.2">
      <c r="X1048503" s="141" t="s">
        <v>233</v>
      </c>
      <c r="Y1048503" s="147" t="s">
        <v>254</v>
      </c>
      <c r="Z1048503" s="141" t="str">
        <f>Y1048484</f>
        <v>CONTROL_INTERNO_DISCIPLINARIO</v>
      </c>
      <c r="AA1048503" s="141" t="str">
        <f>$Y$1048507</f>
        <v>FACULTAD_INGENIERÍA_MECÁNICA</v>
      </c>
      <c r="AD1048503" s="141" t="str">
        <f>$Y$1048514</f>
        <v>LABORATORIO_GENÉTICA_MÉDICA</v>
      </c>
      <c r="AF1048503" s="141" t="str">
        <f>$Y$1048509</f>
        <v>FACULTAD_BELLAS_ARTES_HUMANIDADES</v>
      </c>
      <c r="AG1048503" s="141" t="str">
        <f>$Y$1048512</f>
        <v>FACULTAD_CIENCIAS_BÁSICAS</v>
      </c>
    </row>
    <row r="1048504" spans="1:34" ht="36" x14ac:dyDescent="0.2">
      <c r="X1048504" s="141" t="s">
        <v>234</v>
      </c>
      <c r="Y1048504" s="147" t="s">
        <v>255</v>
      </c>
      <c r="Z1048504" s="141" t="str">
        <f>Y1048498</f>
        <v>GESTIÓN_DE_TECNOLOGÍAS_INFORMÁTICAS_SISTEMAS_DE_INFORMACIÓN</v>
      </c>
      <c r="AA1048504" s="141" t="str">
        <f>$Y$1048505</f>
        <v>FACULTAD_INGENIERÍAS</v>
      </c>
      <c r="AD1048504" s="141" t="str">
        <f>Y1048515</f>
        <v>LABORATORIO_AGUAS_ALIMENTOS</v>
      </c>
      <c r="AF1048504" s="141" t="str">
        <f>$Y$1048504</f>
        <v>FACULTAD_CIENCIAS_DE_LA_SALUD</v>
      </c>
      <c r="AG1048504" s="141" t="str">
        <f>$Y$1048510</f>
        <v>FACULTAD_CIENCIAS_AGRARIAS_AGROINDUSTRIA</v>
      </c>
    </row>
    <row r="1048505" spans="1:34" ht="27" x14ac:dyDescent="0.2">
      <c r="X1048505" s="141" t="s">
        <v>235</v>
      </c>
      <c r="Y1048505" s="147" t="s">
        <v>256</v>
      </c>
      <c r="Z1048505" s="141" t="str">
        <f>Y1048497</f>
        <v>GESTIÓN_DE_SERVICIOS_INSTITUCIONALES</v>
      </c>
      <c r="AA1048505" s="141" t="str">
        <f>$Y$1048512</f>
        <v>FACULTAD_CIENCIAS_BÁSICAS</v>
      </c>
      <c r="AD1048505" s="141" t="str">
        <f>Y1048516</f>
        <v xml:space="preserve">LABORATORIO_ENSAYOS_NO_DESTRUCTIVOS_DESTRUCTIVOS </v>
      </c>
      <c r="AF1048505" s="141" t="str">
        <f>$Y$1048511</f>
        <v>FACULTAD_CIENCIAS_AMBIENTALES</v>
      </c>
    </row>
    <row r="1048506" spans="1:34" ht="27" x14ac:dyDescent="0.2">
      <c r="A1048506" s="13" t="s">
        <v>200</v>
      </c>
      <c r="E1048506" s="13" t="s">
        <v>419</v>
      </c>
      <c r="F1048506" s="13" t="s">
        <v>420</v>
      </c>
      <c r="G1048506" s="13" t="s">
        <v>421</v>
      </c>
      <c r="I1048506" s="145" t="s">
        <v>196</v>
      </c>
      <c r="X1048506" s="141" t="s">
        <v>236</v>
      </c>
      <c r="Y1048506" s="147" t="s">
        <v>257</v>
      </c>
      <c r="Z1048506" s="141" t="str">
        <f>Y1048502</f>
        <v>RECURSOS_INFORMÁTICOS_EDUCATIVOS</v>
      </c>
      <c r="AA1048506" s="141" t="str">
        <f>$Y$1048510</f>
        <v>FACULTAD_CIENCIAS_AGRARIAS_AGROINDUSTRIA</v>
      </c>
      <c r="AD1048506" s="141" t="str">
        <f>Y1048517</f>
        <v>LABORATORIO_ENSAYOS_PARA_EQUIPO_DE_AIRE_ACONDICIONADO</v>
      </c>
      <c r="AF1048506" s="141" t="str">
        <f>$Y$1048513</f>
        <v>FACULTAD_CIENCIAS_DE_LA_EDUCACIÓN</v>
      </c>
    </row>
    <row r="1048507" spans="1:34" ht="38.25" x14ac:dyDescent="0.2">
      <c r="A1048507" s="13" t="s">
        <v>196</v>
      </c>
      <c r="E1048507" s="13" t="s">
        <v>420</v>
      </c>
      <c r="F1048507" s="150" t="s">
        <v>42</v>
      </c>
      <c r="G1048507" s="150" t="s">
        <v>423</v>
      </c>
      <c r="I1048507" s="144" t="s">
        <v>215</v>
      </c>
      <c r="J1048507" s="151" t="s">
        <v>272</v>
      </c>
      <c r="X1048507" s="141" t="s">
        <v>263</v>
      </c>
      <c r="Y1048507" s="147" t="s">
        <v>258</v>
      </c>
      <c r="Z1048507" s="141" t="str">
        <f>Y1048490</f>
        <v>GESTIÓN_DE_DOCUMENTOS</v>
      </c>
      <c r="AD1048507" s="141" t="str">
        <f>Y1048519</f>
        <v>LABORATORIO_DE_METROOLOGIA_DE_VARIABLES_ELECTRICAS</v>
      </c>
      <c r="AF1048507" s="141" t="str">
        <f>$Y$1048508</f>
        <v>FACULTAD_TECNOLOGÍA</v>
      </c>
    </row>
    <row r="1048508" spans="1:34" ht="45" x14ac:dyDescent="0.2">
      <c r="A1048508" s="13" t="s">
        <v>201</v>
      </c>
      <c r="E1048508" s="13" t="s">
        <v>421</v>
      </c>
      <c r="F1048508" s="150" t="s">
        <v>41</v>
      </c>
      <c r="G1048508" s="150" t="s">
        <v>46</v>
      </c>
      <c r="I1048508" s="144" t="s">
        <v>197</v>
      </c>
      <c r="J1048508" s="152" t="s">
        <v>273</v>
      </c>
      <c r="K1048508" s="145" t="s">
        <v>29</v>
      </c>
      <c r="L1048508" s="145" t="s">
        <v>71</v>
      </c>
      <c r="M1048508" s="145"/>
      <c r="O1048508" s="145" t="s">
        <v>135</v>
      </c>
      <c r="Q1048508" s="145" t="s">
        <v>133</v>
      </c>
      <c r="T1048508" s="145" t="s">
        <v>73</v>
      </c>
      <c r="U1048508" s="145" t="s">
        <v>103</v>
      </c>
      <c r="V1048508" s="145" t="s">
        <v>104</v>
      </c>
      <c r="W1048508" s="145" t="s">
        <v>105</v>
      </c>
      <c r="X1048508" s="141" t="s">
        <v>237</v>
      </c>
      <c r="Y1048508" s="147" t="s">
        <v>259</v>
      </c>
      <c r="AD1048508" s="141" t="str">
        <f>Y1048520</f>
        <v>ORGANISMO_CERTIFICADOR_DE_SISTEMAS_DE_GESTIÓN_QLCT</v>
      </c>
      <c r="AF1048508" s="141" t="str">
        <f>$Y$1048506</f>
        <v>FACULTAD_INGENIERÍA_INDUSTRIAL</v>
      </c>
    </row>
    <row r="1048509" spans="1:34" ht="38.25" x14ac:dyDescent="0.2">
      <c r="F1048509" s="150" t="s">
        <v>318</v>
      </c>
      <c r="G1048509" s="150" t="s">
        <v>317</v>
      </c>
      <c r="I1048509" s="144" t="s">
        <v>216</v>
      </c>
      <c r="J1048509" s="152" t="s">
        <v>274</v>
      </c>
      <c r="K1048509" s="144" t="s">
        <v>190</v>
      </c>
      <c r="L1048509" s="153" t="s">
        <v>131</v>
      </c>
      <c r="O1048509" s="144" t="s">
        <v>180</v>
      </c>
      <c r="Q1048509" s="144" t="s">
        <v>180</v>
      </c>
      <c r="T1048509" s="144" t="s">
        <v>195</v>
      </c>
      <c r="U1048509" s="144" t="s">
        <v>106</v>
      </c>
      <c r="V1048509" s="144" t="s">
        <v>107</v>
      </c>
      <c r="W1048509" s="144" t="s">
        <v>108</v>
      </c>
      <c r="X1048509" s="141" t="s">
        <v>238</v>
      </c>
      <c r="Y1048509" s="149" t="s">
        <v>266</v>
      </c>
      <c r="AD1048509" s="141" t="str">
        <f>Y1048521</f>
        <v>LABORATORIO_QUÍMICA_AMBIENTAL</v>
      </c>
      <c r="AF1048509" s="141" t="str">
        <f>$Y$1048507</f>
        <v>FACULTAD_INGENIERÍA_MECÁNICA</v>
      </c>
    </row>
    <row r="1048510" spans="1:34" ht="38.25" x14ac:dyDescent="0.2">
      <c r="F1048510" s="150" t="s">
        <v>40</v>
      </c>
      <c r="G1048510" s="150" t="s">
        <v>45</v>
      </c>
      <c r="I1048510" s="144" t="s">
        <v>220</v>
      </c>
      <c r="J1048510" s="152" t="s">
        <v>275</v>
      </c>
      <c r="K1048510" s="144" t="s">
        <v>191</v>
      </c>
      <c r="L1048510" s="153" t="s">
        <v>183</v>
      </c>
      <c r="O1048510" s="144" t="s">
        <v>185</v>
      </c>
      <c r="Q1048510" s="144" t="s">
        <v>185</v>
      </c>
      <c r="T1048510" s="144" t="s">
        <v>104</v>
      </c>
      <c r="V1048510" s="144" t="s">
        <v>109</v>
      </c>
      <c r="W1048510" s="144" t="s">
        <v>107</v>
      </c>
      <c r="X1048510" s="141" t="s">
        <v>239</v>
      </c>
      <c r="Y1048510" s="149" t="s">
        <v>265</v>
      </c>
      <c r="AD1048510" s="141" t="str">
        <f>Y1048522</f>
        <v>GRUPO_INVESTIGACIÓN_AGUAS_SANEAMIENTO</v>
      </c>
      <c r="AF1048510" s="141" t="str">
        <f>$Y$1048505</f>
        <v>FACULTAD_INGENIERÍAS</v>
      </c>
    </row>
    <row r="1048511" spans="1:34" ht="38.25" x14ac:dyDescent="0.2">
      <c r="F1048511" s="150" t="s">
        <v>39</v>
      </c>
      <c r="G1048511" s="150" t="s">
        <v>44</v>
      </c>
      <c r="I1048511" s="144" t="s">
        <v>213</v>
      </c>
      <c r="J1048511" s="151" t="s">
        <v>276</v>
      </c>
      <c r="K1048511" s="144" t="s">
        <v>127</v>
      </c>
      <c r="L1048511" s="153" t="s">
        <v>128</v>
      </c>
      <c r="O1048511" s="144" t="s">
        <v>181</v>
      </c>
      <c r="Q1048511" s="144" t="s">
        <v>181</v>
      </c>
      <c r="T1048511" s="144" t="s">
        <v>105</v>
      </c>
      <c r="V1048511" s="144" t="s">
        <v>110</v>
      </c>
      <c r="W1048511" s="144" t="s">
        <v>109</v>
      </c>
      <c r="X1048511" s="141" t="s">
        <v>240</v>
      </c>
      <c r="Y1048511" s="147" t="s">
        <v>260</v>
      </c>
      <c r="AF1048511" s="141" t="str">
        <f>$Y$1048512</f>
        <v>FACULTAD_CIENCIAS_BÁSICAS</v>
      </c>
    </row>
    <row r="1048512" spans="1:34" ht="36" x14ac:dyDescent="0.2">
      <c r="F1048512" s="150" t="s">
        <v>38</v>
      </c>
      <c r="G1048512" s="150" t="s">
        <v>316</v>
      </c>
      <c r="I1048512" s="144" t="s">
        <v>217</v>
      </c>
      <c r="J1048512" s="151" t="s">
        <v>280</v>
      </c>
      <c r="K1048512" s="144" t="s">
        <v>192</v>
      </c>
      <c r="L1048512" s="153" t="s">
        <v>133</v>
      </c>
      <c r="O1048512" s="144" t="s">
        <v>186</v>
      </c>
      <c r="Q1048512" s="144" t="s">
        <v>186</v>
      </c>
      <c r="U1048512" s="145" t="s">
        <v>132</v>
      </c>
      <c r="V1048512" s="145" t="s">
        <v>128</v>
      </c>
      <c r="W1048512" s="144" t="s">
        <v>110</v>
      </c>
      <c r="X1048512" s="141" t="s">
        <v>241</v>
      </c>
      <c r="Y1048512" s="147" t="s">
        <v>261</v>
      </c>
      <c r="AF1048512" s="141" t="str">
        <f>$Y$1048510</f>
        <v>FACULTAD_CIENCIAS_AGRARIAS_AGROINDUSTRIA</v>
      </c>
    </row>
    <row r="1048513" spans="9:25" ht="51" x14ac:dyDescent="0.2">
      <c r="I1048513" s="144" t="s">
        <v>218</v>
      </c>
      <c r="J1048513" s="151" t="s">
        <v>281</v>
      </c>
      <c r="K1048513" s="144" t="s">
        <v>160</v>
      </c>
      <c r="L1048513" s="153" t="s">
        <v>134</v>
      </c>
      <c r="O1048513" s="144" t="s">
        <v>182</v>
      </c>
      <c r="Q1048513" s="144" t="s">
        <v>182</v>
      </c>
      <c r="T1048513" s="145" t="s">
        <v>184</v>
      </c>
      <c r="U1048513" s="144" t="s">
        <v>180</v>
      </c>
      <c r="V1048513" s="144" t="s">
        <v>180</v>
      </c>
      <c r="X1048513" s="141" t="s">
        <v>398</v>
      </c>
      <c r="Y1048513" s="147" t="s">
        <v>262</v>
      </c>
    </row>
    <row r="1048514" spans="9:25" ht="25.5" x14ac:dyDescent="0.2">
      <c r="I1048514" s="144" t="s">
        <v>198</v>
      </c>
      <c r="J1048514" s="151" t="s">
        <v>279</v>
      </c>
      <c r="L1048514" s="153" t="s">
        <v>135</v>
      </c>
      <c r="T1048514" s="144" t="s">
        <v>180</v>
      </c>
      <c r="U1048514" s="144" t="s">
        <v>185</v>
      </c>
      <c r="V1048514" s="144" t="s">
        <v>185</v>
      </c>
      <c r="X1048514" s="141" t="s">
        <v>242</v>
      </c>
      <c r="Y1048514" s="147" t="s">
        <v>400</v>
      </c>
    </row>
    <row r="1048515" spans="9:25" ht="51" x14ac:dyDescent="0.2">
      <c r="I1048515" s="144" t="s">
        <v>199</v>
      </c>
      <c r="J1048515" s="151" t="s">
        <v>277</v>
      </c>
      <c r="L1048515" s="153" t="s">
        <v>189</v>
      </c>
      <c r="M1048515" s="145"/>
      <c r="O1048515" s="145" t="s">
        <v>47</v>
      </c>
      <c r="Q1048515" s="145" t="s">
        <v>137</v>
      </c>
      <c r="T1048515" s="144" t="s">
        <v>185</v>
      </c>
      <c r="U1048515" s="144" t="s">
        <v>181</v>
      </c>
      <c r="V1048515" s="144" t="s">
        <v>181</v>
      </c>
      <c r="X1048515" s="141" t="s">
        <v>399</v>
      </c>
      <c r="Y1048515" s="147" t="s">
        <v>401</v>
      </c>
    </row>
    <row r="1048516" spans="9:25" ht="25.5" x14ac:dyDescent="0.2">
      <c r="I1048516" s="144" t="s">
        <v>210</v>
      </c>
      <c r="J1048516" s="151" t="s">
        <v>278</v>
      </c>
      <c r="L1048516" s="153" t="s">
        <v>137</v>
      </c>
      <c r="O1048516" s="144" t="s">
        <v>180</v>
      </c>
      <c r="Q1048516" s="144" t="s">
        <v>180</v>
      </c>
      <c r="T1048516" s="144" t="s">
        <v>181</v>
      </c>
      <c r="U1048516" s="144" t="s">
        <v>186</v>
      </c>
      <c r="V1048516" s="144" t="s">
        <v>186</v>
      </c>
      <c r="X1048516" s="141" t="s">
        <v>408</v>
      </c>
      <c r="Y1048516" s="147" t="s">
        <v>402</v>
      </c>
    </row>
    <row r="1048517" spans="9:25" ht="33.75" x14ac:dyDescent="0.2">
      <c r="L1048517" s="153" t="s">
        <v>184</v>
      </c>
      <c r="O1048517" s="144" t="s">
        <v>185</v>
      </c>
      <c r="Q1048517" s="144" t="s">
        <v>185</v>
      </c>
      <c r="U1048517" s="144" t="s">
        <v>182</v>
      </c>
      <c r="V1048517" s="144" t="s">
        <v>182</v>
      </c>
      <c r="X1048517" s="141" t="s">
        <v>409</v>
      </c>
      <c r="Y1048517" s="147" t="s">
        <v>403</v>
      </c>
    </row>
    <row r="1048518" spans="9:25" ht="27" x14ac:dyDescent="0.2">
      <c r="I1048518" s="145" t="s">
        <v>201</v>
      </c>
      <c r="L1048518" s="153" t="s">
        <v>188</v>
      </c>
      <c r="O1048518" s="144" t="s">
        <v>181</v>
      </c>
      <c r="Q1048518" s="144" t="s">
        <v>181</v>
      </c>
      <c r="X1048518" s="141" t="s">
        <v>407</v>
      </c>
      <c r="Y1048518" s="147" t="s">
        <v>404</v>
      </c>
    </row>
    <row r="1048519" spans="9:25" ht="25.5" x14ac:dyDescent="0.2">
      <c r="I1048519" s="144" t="s">
        <v>209</v>
      </c>
      <c r="J1048519" s="154" t="s">
        <v>283</v>
      </c>
      <c r="L1048519" s="153" t="s">
        <v>139</v>
      </c>
      <c r="O1048519" s="144" t="s">
        <v>186</v>
      </c>
      <c r="Q1048519" s="144" t="s">
        <v>186</v>
      </c>
      <c r="X1048519" s="141" t="s">
        <v>406</v>
      </c>
      <c r="Y1048519" s="147" t="s">
        <v>405</v>
      </c>
    </row>
    <row r="1048520" spans="9:25" ht="38.25" x14ac:dyDescent="0.25">
      <c r="I1048520" s="144" t="s">
        <v>214</v>
      </c>
      <c r="J1048520" s="155" t="s">
        <v>285</v>
      </c>
      <c r="L1048520" s="153" t="s">
        <v>187</v>
      </c>
      <c r="O1048520" s="144" t="s">
        <v>182</v>
      </c>
      <c r="Q1048520" s="144" t="s">
        <v>182</v>
      </c>
      <c r="X1048520" s="141" t="s">
        <v>243</v>
      </c>
      <c r="Y1048520" s="147" t="s">
        <v>411</v>
      </c>
    </row>
    <row r="1048521" spans="9:25" ht="25.5" x14ac:dyDescent="0.25">
      <c r="I1048521" s="144" t="s">
        <v>210</v>
      </c>
      <c r="J1048521" s="155" t="s">
        <v>284</v>
      </c>
      <c r="X1048521" s="141" t="s">
        <v>410</v>
      </c>
      <c r="Y1048521" s="147" t="s">
        <v>413</v>
      </c>
    </row>
    <row r="1048522" spans="9:25" ht="38.25" x14ac:dyDescent="0.2">
      <c r="I1048522" s="144" t="s">
        <v>198</v>
      </c>
      <c r="J1048522" s="154" t="s">
        <v>286</v>
      </c>
      <c r="K1048522" s="156"/>
      <c r="M1048522" s="145"/>
      <c r="O1048522" s="145" t="s">
        <v>188</v>
      </c>
      <c r="Q1048522" s="145" t="s">
        <v>139</v>
      </c>
      <c r="R1048522" s="145" t="s">
        <v>187</v>
      </c>
      <c r="T1048522" s="145" t="s">
        <v>131</v>
      </c>
      <c r="U1048522" s="145" t="s">
        <v>183</v>
      </c>
      <c r="V1048522" s="145" t="s">
        <v>134</v>
      </c>
      <c r="X1048522" s="141" t="s">
        <v>412</v>
      </c>
      <c r="Y1048522" s="147" t="s">
        <v>414</v>
      </c>
    </row>
    <row r="1048523" spans="9:25" ht="25.5" x14ac:dyDescent="0.2">
      <c r="I1048523" s="144" t="s">
        <v>211</v>
      </c>
      <c r="J1048523" s="154" t="s">
        <v>287</v>
      </c>
      <c r="K1048523" s="156"/>
      <c r="O1048523" s="144" t="s">
        <v>180</v>
      </c>
      <c r="Q1048523" s="13" t="s">
        <v>180</v>
      </c>
      <c r="R1048523" s="144" t="s">
        <v>180</v>
      </c>
      <c r="T1048523" s="144" t="s">
        <v>180</v>
      </c>
      <c r="U1048523" s="144" t="s">
        <v>180</v>
      </c>
      <c r="V1048523" s="144" t="s">
        <v>180</v>
      </c>
      <c r="X1048523" s="141" t="s">
        <v>202</v>
      </c>
      <c r="Y1048523" s="147" t="s">
        <v>264</v>
      </c>
    </row>
    <row r="1048524" spans="9:25" ht="51" x14ac:dyDescent="0.2">
      <c r="I1048524" s="144" t="s">
        <v>212</v>
      </c>
      <c r="J1048524" s="154" t="s">
        <v>288</v>
      </c>
      <c r="K1048524" s="156"/>
      <c r="O1048524" s="144" t="s">
        <v>185</v>
      </c>
      <c r="Q1048524" s="144" t="s">
        <v>185</v>
      </c>
      <c r="R1048524" s="144" t="s">
        <v>185</v>
      </c>
      <c r="T1048524" s="144" t="s">
        <v>185</v>
      </c>
      <c r="U1048524" s="144" t="s">
        <v>185</v>
      </c>
      <c r="V1048524" s="144" t="s">
        <v>185</v>
      </c>
      <c r="Y1048524" s="147"/>
    </row>
    <row r="1048525" spans="9:25" ht="25.5" x14ac:dyDescent="0.2">
      <c r="I1048525" s="144" t="s">
        <v>741</v>
      </c>
      <c r="J1048525" s="151" t="s">
        <v>282</v>
      </c>
      <c r="K1048525" s="156"/>
      <c r="O1048525" s="144" t="s">
        <v>181</v>
      </c>
      <c r="Q1048525" s="144" t="s">
        <v>181</v>
      </c>
      <c r="R1048525" s="144" t="s">
        <v>181</v>
      </c>
      <c r="T1048525" s="144" t="s">
        <v>181</v>
      </c>
      <c r="U1048525" s="144" t="s">
        <v>181</v>
      </c>
      <c r="V1048525" s="144" t="s">
        <v>181</v>
      </c>
      <c r="Y1048525" s="147" t="s">
        <v>417</v>
      </c>
    </row>
    <row r="1048526" spans="9:25" ht="51" x14ac:dyDescent="0.2">
      <c r="K1048526" s="156"/>
      <c r="O1048526" s="144" t="s">
        <v>186</v>
      </c>
      <c r="Q1048526" s="144" t="s">
        <v>186</v>
      </c>
      <c r="R1048526" s="144" t="s">
        <v>186</v>
      </c>
      <c r="T1048526" s="144" t="s">
        <v>186</v>
      </c>
      <c r="U1048526" s="144" t="s">
        <v>186</v>
      </c>
      <c r="V1048526" s="144" t="s">
        <v>186</v>
      </c>
      <c r="Y1048526" s="147" t="s">
        <v>418</v>
      </c>
    </row>
    <row r="1048527" spans="9:25" ht="25.5" x14ac:dyDescent="0.2">
      <c r="K1048527" s="156"/>
      <c r="O1048527" s="144" t="s">
        <v>182</v>
      </c>
      <c r="Q1048527" s="144" t="s">
        <v>182</v>
      </c>
      <c r="R1048527" s="144" t="s">
        <v>182</v>
      </c>
      <c r="T1048527" s="144" t="s">
        <v>182</v>
      </c>
      <c r="U1048527" s="144" t="s">
        <v>182</v>
      </c>
      <c r="V1048527" s="144" t="s">
        <v>182</v>
      </c>
    </row>
  </sheetData>
  <sheetProtection algorithmName="SHA-512" hashValue="tW7XICPod5gBEiCVJ7gqdFPJVcyyQx5g7Fqti30Tz9VrtkjBFUmV8WBzZYC6XrXOqGBT3V+1ponE8YNAxsc2Ag==" saltValue="Qb2qFtVb87/STMxuYyHdSw==" spinCount="100000" sheet="1" objects="1" scenarios="1" formatRows="0" insertRows="0" deleteRows="0" selectLockedCells="1"/>
  <mergeCells count="893">
    <mergeCell ref="Y1:Y4"/>
    <mergeCell ref="D8:D10"/>
    <mergeCell ref="B8:B10"/>
    <mergeCell ref="B11:B13"/>
    <mergeCell ref="C11:C13"/>
    <mergeCell ref="D11:D13"/>
    <mergeCell ref="N20:N22"/>
    <mergeCell ref="A32:A34"/>
    <mergeCell ref="B14:B16"/>
    <mergeCell ref="B17:B19"/>
    <mergeCell ref="B20:B22"/>
    <mergeCell ref="B32:B34"/>
    <mergeCell ref="C14:C16"/>
    <mergeCell ref="C17:C19"/>
    <mergeCell ref="C20:C22"/>
    <mergeCell ref="C32:C34"/>
    <mergeCell ref="D14:D16"/>
    <mergeCell ref="D17:D19"/>
    <mergeCell ref="D20:D22"/>
    <mergeCell ref="D32:D34"/>
    <mergeCell ref="E14:E16"/>
    <mergeCell ref="E17:E19"/>
    <mergeCell ref="E20:E22"/>
    <mergeCell ref="E32:E34"/>
    <mergeCell ref="K2:X2"/>
    <mergeCell ref="K3:X4"/>
    <mergeCell ref="M32:M34"/>
    <mergeCell ref="O32:O34"/>
    <mergeCell ref="M17:M19"/>
    <mergeCell ref="M20:M22"/>
    <mergeCell ref="L17:L19"/>
    <mergeCell ref="L32:L34"/>
    <mergeCell ref="K17:K19"/>
    <mergeCell ref="K8:K10"/>
    <mergeCell ref="L11:L13"/>
    <mergeCell ref="N32:N34"/>
    <mergeCell ref="P20:P22"/>
    <mergeCell ref="P32:P34"/>
    <mergeCell ref="T32:T34"/>
    <mergeCell ref="N17:N19"/>
    <mergeCell ref="L14:L16"/>
    <mergeCell ref="M14:M16"/>
    <mergeCell ref="L20:L22"/>
    <mergeCell ref="N14:N16"/>
    <mergeCell ref="Q23:Q25"/>
    <mergeCell ref="T23:T25"/>
    <mergeCell ref="X23:X25"/>
    <mergeCell ref="P14:P16"/>
    <mergeCell ref="Y8:Y10"/>
    <mergeCell ref="AD8:AD10"/>
    <mergeCell ref="Y6:Y7"/>
    <mergeCell ref="M6:Q6"/>
    <mergeCell ref="M11:M13"/>
    <mergeCell ref="R6:X6"/>
    <mergeCell ref="Z6:AD6"/>
    <mergeCell ref="M8:M10"/>
    <mergeCell ref="O8:O10"/>
    <mergeCell ref="Q8:Q10"/>
    <mergeCell ref="R7:T7"/>
    <mergeCell ref="T8:T10"/>
    <mergeCell ref="N8:N10"/>
    <mergeCell ref="P8:P10"/>
    <mergeCell ref="X11:X13"/>
    <mergeCell ref="Q11:Q13"/>
    <mergeCell ref="P11:P13"/>
    <mergeCell ref="T11:T13"/>
    <mergeCell ref="N11:N13"/>
    <mergeCell ref="AD11:AD13"/>
    <mergeCell ref="Y11:Y13"/>
    <mergeCell ref="O11:O13"/>
    <mergeCell ref="AD32:AD34"/>
    <mergeCell ref="O14:O16"/>
    <mergeCell ref="AD17:AD19"/>
    <mergeCell ref="Y14:Y16"/>
    <mergeCell ref="AD14:AD16"/>
    <mergeCell ref="X14:X16"/>
    <mergeCell ref="AD20:AD22"/>
    <mergeCell ref="X32:X34"/>
    <mergeCell ref="Y32:Y34"/>
    <mergeCell ref="O20:O22"/>
    <mergeCell ref="X17:X19"/>
    <mergeCell ref="Q32:Q34"/>
    <mergeCell ref="Q14:Q16"/>
    <mergeCell ref="Q17:Q19"/>
    <mergeCell ref="Q20:Q22"/>
    <mergeCell ref="T17:T19"/>
    <mergeCell ref="O17:O19"/>
    <mergeCell ref="Y20:Y22"/>
    <mergeCell ref="Y17:Y19"/>
    <mergeCell ref="T20:T22"/>
    <mergeCell ref="T14:T16"/>
    <mergeCell ref="X20:X22"/>
    <mergeCell ref="O23:O25"/>
    <mergeCell ref="P23:P25"/>
    <mergeCell ref="A6:A7"/>
    <mergeCell ref="I32:I34"/>
    <mergeCell ref="J32:J34"/>
    <mergeCell ref="K32:K34"/>
    <mergeCell ref="K14:K16"/>
    <mergeCell ref="I11:I13"/>
    <mergeCell ref="J11:J13"/>
    <mergeCell ref="K11:K13"/>
    <mergeCell ref="A20:A22"/>
    <mergeCell ref="A14:A16"/>
    <mergeCell ref="A17:A19"/>
    <mergeCell ref="K20:K22"/>
    <mergeCell ref="J20:J22"/>
    <mergeCell ref="I20:I22"/>
    <mergeCell ref="I17:I19"/>
    <mergeCell ref="I14:I16"/>
    <mergeCell ref="A8:A10"/>
    <mergeCell ref="I8:I10"/>
    <mergeCell ref="J8:J10"/>
    <mergeCell ref="J14:J16"/>
    <mergeCell ref="J17:J19"/>
    <mergeCell ref="A11:A13"/>
    <mergeCell ref="B6:L6"/>
    <mergeCell ref="C8:C10"/>
    <mergeCell ref="E8:E10"/>
    <mergeCell ref="E11:E13"/>
    <mergeCell ref="A23:A25"/>
    <mergeCell ref="B23:B25"/>
    <mergeCell ref="C23:C25"/>
    <mergeCell ref="D23:D25"/>
    <mergeCell ref="E23:E25"/>
    <mergeCell ref="I23:I25"/>
    <mergeCell ref="J23:J25"/>
    <mergeCell ref="P17:P19"/>
    <mergeCell ref="X8:X10"/>
    <mergeCell ref="L8:L10"/>
    <mergeCell ref="Y23:Y25"/>
    <mergeCell ref="AD23:AD25"/>
    <mergeCell ref="A26:A28"/>
    <mergeCell ref="B26:B28"/>
    <mergeCell ref="C26:C28"/>
    <mergeCell ref="D26:D28"/>
    <mergeCell ref="E26:E28"/>
    <mergeCell ref="I26:I28"/>
    <mergeCell ref="J26:J28"/>
    <mergeCell ref="K26:K28"/>
    <mergeCell ref="L26:L28"/>
    <mergeCell ref="M26:M28"/>
    <mergeCell ref="N26:N28"/>
    <mergeCell ref="O26:O28"/>
    <mergeCell ref="P26:P28"/>
    <mergeCell ref="Q26:Q28"/>
    <mergeCell ref="T26:T28"/>
    <mergeCell ref="X26:X28"/>
    <mergeCell ref="Y26:Y28"/>
    <mergeCell ref="AD26:AD28"/>
    <mergeCell ref="K23:K25"/>
    <mergeCell ref="L23:L25"/>
    <mergeCell ref="M23:M25"/>
    <mergeCell ref="N23:N25"/>
    <mergeCell ref="A29:A31"/>
    <mergeCell ref="B29:B31"/>
    <mergeCell ref="C29:C31"/>
    <mergeCell ref="D29:D31"/>
    <mergeCell ref="E29:E31"/>
    <mergeCell ref="I29:I31"/>
    <mergeCell ref="J29:J31"/>
    <mergeCell ref="K29:K31"/>
    <mergeCell ref="L29:L31"/>
    <mergeCell ref="M29:M31"/>
    <mergeCell ref="N29:N31"/>
    <mergeCell ref="O29:O31"/>
    <mergeCell ref="P29:P31"/>
    <mergeCell ref="Q29:Q31"/>
    <mergeCell ref="T29:T31"/>
    <mergeCell ref="X29:X31"/>
    <mergeCell ref="Y29:Y31"/>
    <mergeCell ref="AD29:AD31"/>
    <mergeCell ref="A35:A37"/>
    <mergeCell ref="B35:B37"/>
    <mergeCell ref="C35:C37"/>
    <mergeCell ref="D35:D37"/>
    <mergeCell ref="E35:E37"/>
    <mergeCell ref="I35:I37"/>
    <mergeCell ref="J35:J37"/>
    <mergeCell ref="K35:K37"/>
    <mergeCell ref="L35:L37"/>
    <mergeCell ref="M35:M37"/>
    <mergeCell ref="N35:N37"/>
    <mergeCell ref="O35:O37"/>
    <mergeCell ref="P35:P37"/>
    <mergeCell ref="Q35:Q37"/>
    <mergeCell ref="T35:T37"/>
    <mergeCell ref="X35:X37"/>
    <mergeCell ref="Y35:Y37"/>
    <mergeCell ref="AD35:AD37"/>
    <mergeCell ref="A38:A40"/>
    <mergeCell ref="B38:B40"/>
    <mergeCell ref="C38:C40"/>
    <mergeCell ref="D38:D40"/>
    <mergeCell ref="E38:E40"/>
    <mergeCell ref="I38:I40"/>
    <mergeCell ref="J38:J40"/>
    <mergeCell ref="K38:K40"/>
    <mergeCell ref="L38:L40"/>
    <mergeCell ref="M38:M40"/>
    <mergeCell ref="N38:N40"/>
    <mergeCell ref="O38:O40"/>
    <mergeCell ref="P38:P40"/>
    <mergeCell ref="Q38:Q40"/>
    <mergeCell ref="T38:T40"/>
    <mergeCell ref="X38:X40"/>
    <mergeCell ref="Y38:Y40"/>
    <mergeCell ref="AD38:AD40"/>
    <mergeCell ref="A41:A43"/>
    <mergeCell ref="B41:B43"/>
    <mergeCell ref="C41:C43"/>
    <mergeCell ref="D41:D43"/>
    <mergeCell ref="E41:E43"/>
    <mergeCell ref="I41:I43"/>
    <mergeCell ref="J41:J43"/>
    <mergeCell ref="K41:K43"/>
    <mergeCell ref="L41:L43"/>
    <mergeCell ref="M41:M43"/>
    <mergeCell ref="N41:N43"/>
    <mergeCell ref="O41:O43"/>
    <mergeCell ref="P41:P43"/>
    <mergeCell ref="Q41:Q43"/>
    <mergeCell ref="T41:T43"/>
    <mergeCell ref="X41:X43"/>
    <mergeCell ref="Y41:Y43"/>
    <mergeCell ref="AD41:AD43"/>
    <mergeCell ref="A44:A46"/>
    <mergeCell ref="B44:B46"/>
    <mergeCell ref="C44:C46"/>
    <mergeCell ref="D44:D46"/>
    <mergeCell ref="E44:E46"/>
    <mergeCell ref="I44:I46"/>
    <mergeCell ref="J44:J46"/>
    <mergeCell ref="K44:K46"/>
    <mergeCell ref="L44:L46"/>
    <mergeCell ref="M44:M46"/>
    <mergeCell ref="N44:N46"/>
    <mergeCell ref="O44:O46"/>
    <mergeCell ref="P44:P46"/>
    <mergeCell ref="Q44:Q46"/>
    <mergeCell ref="T44:T46"/>
    <mergeCell ref="X44:X46"/>
    <mergeCell ref="Y44:Y46"/>
    <mergeCell ref="AD44:AD46"/>
    <mergeCell ref="A47:A49"/>
    <mergeCell ref="B47:B49"/>
    <mergeCell ref="C47:C49"/>
    <mergeCell ref="D47:D49"/>
    <mergeCell ref="E47:E49"/>
    <mergeCell ref="I47:I49"/>
    <mergeCell ref="J47:J49"/>
    <mergeCell ref="K47:K49"/>
    <mergeCell ref="L47:L49"/>
    <mergeCell ref="M47:M49"/>
    <mergeCell ref="N47:N49"/>
    <mergeCell ref="O47:O49"/>
    <mergeCell ref="P47:P49"/>
    <mergeCell ref="Q47:Q49"/>
    <mergeCell ref="T47:T49"/>
    <mergeCell ref="X47:X49"/>
    <mergeCell ref="Y47:Y49"/>
    <mergeCell ref="AD47:AD49"/>
    <mergeCell ref="A50:A52"/>
    <mergeCell ref="B50:B52"/>
    <mergeCell ref="C50:C52"/>
    <mergeCell ref="D50:D52"/>
    <mergeCell ref="E50:E52"/>
    <mergeCell ref="I50:I52"/>
    <mergeCell ref="J50:J52"/>
    <mergeCell ref="K50:K52"/>
    <mergeCell ref="L50:L52"/>
    <mergeCell ref="M50:M52"/>
    <mergeCell ref="N50:N52"/>
    <mergeCell ref="O50:O52"/>
    <mergeCell ref="P50:P52"/>
    <mergeCell ref="Q50:Q52"/>
    <mergeCell ref="T50:T52"/>
    <mergeCell ref="X50:X52"/>
    <mergeCell ref="Y50:Y52"/>
    <mergeCell ref="AD50:AD52"/>
    <mergeCell ref="A53:A55"/>
    <mergeCell ref="B53:B55"/>
    <mergeCell ref="C53:C55"/>
    <mergeCell ref="D53:D55"/>
    <mergeCell ref="E53:E55"/>
    <mergeCell ref="I53:I55"/>
    <mergeCell ref="J53:J55"/>
    <mergeCell ref="K53:K55"/>
    <mergeCell ref="L53:L55"/>
    <mergeCell ref="M53:M55"/>
    <mergeCell ref="N53:N55"/>
    <mergeCell ref="O53:O55"/>
    <mergeCell ref="P53:P55"/>
    <mergeCell ref="Q53:Q55"/>
    <mergeCell ref="T53:T55"/>
    <mergeCell ref="X53:X55"/>
    <mergeCell ref="Y53:Y55"/>
    <mergeCell ref="AD53:AD55"/>
    <mergeCell ref="A56:A58"/>
    <mergeCell ref="B56:B58"/>
    <mergeCell ref="C56:C58"/>
    <mergeCell ref="D56:D58"/>
    <mergeCell ref="E56:E58"/>
    <mergeCell ref="I56:I58"/>
    <mergeCell ref="J56:J58"/>
    <mergeCell ref="K56:K58"/>
    <mergeCell ref="L56:L58"/>
    <mergeCell ref="M56:M58"/>
    <mergeCell ref="N56:N58"/>
    <mergeCell ref="O56:O58"/>
    <mergeCell ref="P56:P58"/>
    <mergeCell ref="Q56:Q58"/>
    <mergeCell ref="T56:T58"/>
    <mergeCell ref="X56:X58"/>
    <mergeCell ref="Y56:Y58"/>
    <mergeCell ref="AD56:AD58"/>
    <mergeCell ref="A59:A61"/>
    <mergeCell ref="B59:B61"/>
    <mergeCell ref="C59:C61"/>
    <mergeCell ref="D59:D61"/>
    <mergeCell ref="E59:E61"/>
    <mergeCell ref="I59:I61"/>
    <mergeCell ref="J59:J61"/>
    <mergeCell ref="K59:K61"/>
    <mergeCell ref="L59:L61"/>
    <mergeCell ref="M59:M61"/>
    <mergeCell ref="N59:N61"/>
    <mergeCell ref="O59:O61"/>
    <mergeCell ref="P59:P61"/>
    <mergeCell ref="Q59:Q61"/>
    <mergeCell ref="T59:T61"/>
    <mergeCell ref="X59:X61"/>
    <mergeCell ref="Y59:Y61"/>
    <mergeCell ref="AD59:AD61"/>
    <mergeCell ref="A62:A64"/>
    <mergeCell ref="B62:B64"/>
    <mergeCell ref="C62:C64"/>
    <mergeCell ref="D62:D64"/>
    <mergeCell ref="E62:E64"/>
    <mergeCell ref="I62:I64"/>
    <mergeCell ref="J62:J64"/>
    <mergeCell ref="K62:K64"/>
    <mergeCell ref="L62:L64"/>
    <mergeCell ref="M62:M64"/>
    <mergeCell ref="N62:N64"/>
    <mergeCell ref="O62:O64"/>
    <mergeCell ref="P62:P64"/>
    <mergeCell ref="Q62:Q64"/>
    <mergeCell ref="T62:T64"/>
    <mergeCell ref="X62:X64"/>
    <mergeCell ref="Y62:Y64"/>
    <mergeCell ref="AD62:AD64"/>
    <mergeCell ref="A65:A67"/>
    <mergeCell ref="B65:B67"/>
    <mergeCell ref="C65:C67"/>
    <mergeCell ref="D65:D67"/>
    <mergeCell ref="E65:E67"/>
    <mergeCell ref="I65:I67"/>
    <mergeCell ref="J65:J67"/>
    <mergeCell ref="K65:K67"/>
    <mergeCell ref="L65:L67"/>
    <mergeCell ref="M65:M67"/>
    <mergeCell ref="N65:N67"/>
    <mergeCell ref="O65:O67"/>
    <mergeCell ref="P65:P67"/>
    <mergeCell ref="Q65:Q67"/>
    <mergeCell ref="T65:T67"/>
    <mergeCell ref="X65:X67"/>
    <mergeCell ref="Y65:Y67"/>
    <mergeCell ref="AD65:AD67"/>
    <mergeCell ref="A68:A70"/>
    <mergeCell ref="B68:B70"/>
    <mergeCell ref="C68:C70"/>
    <mergeCell ref="D68:D70"/>
    <mergeCell ref="E68:E70"/>
    <mergeCell ref="I68:I70"/>
    <mergeCell ref="J68:J70"/>
    <mergeCell ref="K68:K70"/>
    <mergeCell ref="L68:L70"/>
    <mergeCell ref="M68:M70"/>
    <mergeCell ref="N68:N70"/>
    <mergeCell ref="O68:O70"/>
    <mergeCell ref="P68:P70"/>
    <mergeCell ref="Q68:Q70"/>
    <mergeCell ref="T68:T70"/>
    <mergeCell ref="X68:X70"/>
    <mergeCell ref="Y68:Y70"/>
    <mergeCell ref="AD68:AD70"/>
    <mergeCell ref="A71:A73"/>
    <mergeCell ref="B71:B73"/>
    <mergeCell ref="C71:C73"/>
    <mergeCell ref="D71:D73"/>
    <mergeCell ref="E71:E73"/>
    <mergeCell ref="I71:I73"/>
    <mergeCell ref="J71:J73"/>
    <mergeCell ref="K71:K73"/>
    <mergeCell ref="L71:L73"/>
    <mergeCell ref="M71:M73"/>
    <mergeCell ref="N71:N73"/>
    <mergeCell ref="O71:O73"/>
    <mergeCell ref="P71:P73"/>
    <mergeCell ref="Q71:Q73"/>
    <mergeCell ref="T71:T73"/>
    <mergeCell ref="X71:X73"/>
    <mergeCell ref="Y71:Y73"/>
    <mergeCell ref="AD71:AD73"/>
    <mergeCell ref="A74:A76"/>
    <mergeCell ref="B74:B76"/>
    <mergeCell ref="C74:C76"/>
    <mergeCell ref="D74:D76"/>
    <mergeCell ref="E74:E76"/>
    <mergeCell ref="I74:I76"/>
    <mergeCell ref="J74:J76"/>
    <mergeCell ref="K74:K76"/>
    <mergeCell ref="L74:L76"/>
    <mergeCell ref="M74:M76"/>
    <mergeCell ref="N74:N76"/>
    <mergeCell ref="O74:O76"/>
    <mergeCell ref="P74:P76"/>
    <mergeCell ref="Q74:Q76"/>
    <mergeCell ref="T74:T76"/>
    <mergeCell ref="X74:X76"/>
    <mergeCell ref="Y74:Y76"/>
    <mergeCell ref="AD74:AD76"/>
    <mergeCell ref="A77:A79"/>
    <mergeCell ref="B77:B79"/>
    <mergeCell ref="C77:C79"/>
    <mergeCell ref="D77:D79"/>
    <mergeCell ref="E77:E79"/>
    <mergeCell ref="I77:I79"/>
    <mergeCell ref="J77:J79"/>
    <mergeCell ref="K77:K79"/>
    <mergeCell ref="L77:L79"/>
    <mergeCell ref="M77:M79"/>
    <mergeCell ref="N77:N79"/>
    <mergeCell ref="O77:O79"/>
    <mergeCell ref="P77:P79"/>
    <mergeCell ref="Q77:Q79"/>
    <mergeCell ref="T77:T79"/>
    <mergeCell ref="X77:X79"/>
    <mergeCell ref="Y77:Y79"/>
    <mergeCell ref="AD77:AD79"/>
    <mergeCell ref="A80:A82"/>
    <mergeCell ref="B80:B82"/>
    <mergeCell ref="C80:C82"/>
    <mergeCell ref="D80:D82"/>
    <mergeCell ref="E80:E82"/>
    <mergeCell ref="I80:I82"/>
    <mergeCell ref="J80:J82"/>
    <mergeCell ref="K80:K82"/>
    <mergeCell ref="L80:L82"/>
    <mergeCell ref="M80:M82"/>
    <mergeCell ref="N80:N82"/>
    <mergeCell ref="O80:O82"/>
    <mergeCell ref="P80:P82"/>
    <mergeCell ref="Q80:Q82"/>
    <mergeCell ref="T80:T82"/>
    <mergeCell ref="X80:X82"/>
    <mergeCell ref="Y80:Y82"/>
    <mergeCell ref="AD80:AD82"/>
    <mergeCell ref="A83:A85"/>
    <mergeCell ref="B83:B85"/>
    <mergeCell ref="C83:C85"/>
    <mergeCell ref="D83:D85"/>
    <mergeCell ref="E83:E85"/>
    <mergeCell ref="I83:I85"/>
    <mergeCell ref="J83:J85"/>
    <mergeCell ref="K83:K85"/>
    <mergeCell ref="L83:L85"/>
    <mergeCell ref="H83:H85"/>
    <mergeCell ref="M83:M85"/>
    <mergeCell ref="N83:N85"/>
    <mergeCell ref="O83:O85"/>
    <mergeCell ref="P83:P85"/>
    <mergeCell ref="Q83:Q85"/>
    <mergeCell ref="T83:T85"/>
    <mergeCell ref="X83:X85"/>
    <mergeCell ref="Y83:Y85"/>
    <mergeCell ref="AD83:AD85"/>
    <mergeCell ref="A86:A88"/>
    <mergeCell ref="B86:B88"/>
    <mergeCell ref="C86:C88"/>
    <mergeCell ref="D86:D88"/>
    <mergeCell ref="E86:E88"/>
    <mergeCell ref="I86:I88"/>
    <mergeCell ref="J86:J88"/>
    <mergeCell ref="K86:K88"/>
    <mergeCell ref="L86:L88"/>
    <mergeCell ref="M86:M88"/>
    <mergeCell ref="N86:N88"/>
    <mergeCell ref="O86:O88"/>
    <mergeCell ref="P86:P88"/>
    <mergeCell ref="Q86:Q88"/>
    <mergeCell ref="T86:T88"/>
    <mergeCell ref="X86:X88"/>
    <mergeCell ref="Y86:Y88"/>
    <mergeCell ref="AD86:AD88"/>
    <mergeCell ref="A89:A91"/>
    <mergeCell ref="B89:B91"/>
    <mergeCell ref="C89:C91"/>
    <mergeCell ref="D89:D91"/>
    <mergeCell ref="E89:E91"/>
    <mergeCell ref="I89:I91"/>
    <mergeCell ref="J89:J91"/>
    <mergeCell ref="K89:K91"/>
    <mergeCell ref="L89:L91"/>
    <mergeCell ref="M89:M91"/>
    <mergeCell ref="N89:N91"/>
    <mergeCell ref="O89:O91"/>
    <mergeCell ref="P89:P91"/>
    <mergeCell ref="Q89:Q91"/>
    <mergeCell ref="T89:T91"/>
    <mergeCell ref="X89:X91"/>
    <mergeCell ref="Y89:Y91"/>
    <mergeCell ref="AD89:AD91"/>
    <mergeCell ref="A92:A94"/>
    <mergeCell ref="B92:B94"/>
    <mergeCell ref="C92:C94"/>
    <mergeCell ref="D92:D94"/>
    <mergeCell ref="E92:E94"/>
    <mergeCell ref="I92:I94"/>
    <mergeCell ref="J92:J94"/>
    <mergeCell ref="K92:K94"/>
    <mergeCell ref="L92:L94"/>
    <mergeCell ref="M92:M94"/>
    <mergeCell ref="N92:N94"/>
    <mergeCell ref="O92:O94"/>
    <mergeCell ref="P92:P94"/>
    <mergeCell ref="Q92:Q94"/>
    <mergeCell ref="T92:T94"/>
    <mergeCell ref="X92:X94"/>
    <mergeCell ref="Y92:Y94"/>
    <mergeCell ref="AD92:AD94"/>
    <mergeCell ref="A95:A97"/>
    <mergeCell ref="B95:B97"/>
    <mergeCell ref="C95:C97"/>
    <mergeCell ref="D95:D97"/>
    <mergeCell ref="E95:E97"/>
    <mergeCell ref="I95:I97"/>
    <mergeCell ref="J95:J97"/>
    <mergeCell ref="K95:K97"/>
    <mergeCell ref="L95:L97"/>
    <mergeCell ref="M95:M97"/>
    <mergeCell ref="N95:N97"/>
    <mergeCell ref="O95:O97"/>
    <mergeCell ref="P95:P97"/>
    <mergeCell ref="Q95:Q97"/>
    <mergeCell ref="T95:T97"/>
    <mergeCell ref="X95:X97"/>
    <mergeCell ref="Y95:Y97"/>
    <mergeCell ref="AD95:AD97"/>
    <mergeCell ref="A98:A100"/>
    <mergeCell ref="B98:B100"/>
    <mergeCell ref="C98:C100"/>
    <mergeCell ref="D98:D100"/>
    <mergeCell ref="E98:E100"/>
    <mergeCell ref="I98:I100"/>
    <mergeCell ref="J98:J100"/>
    <mergeCell ref="K98:K100"/>
    <mergeCell ref="L98:L100"/>
    <mergeCell ref="M98:M100"/>
    <mergeCell ref="N98:N100"/>
    <mergeCell ref="O98:O100"/>
    <mergeCell ref="P98:P100"/>
    <mergeCell ref="Q98:Q100"/>
    <mergeCell ref="T98:T100"/>
    <mergeCell ref="X98:X100"/>
    <mergeCell ref="Y98:Y100"/>
    <mergeCell ref="AD98:AD100"/>
    <mergeCell ref="A101:A103"/>
    <mergeCell ref="B101:B103"/>
    <mergeCell ref="C101:C103"/>
    <mergeCell ref="D101:D103"/>
    <mergeCell ref="E101:E103"/>
    <mergeCell ref="I101:I103"/>
    <mergeCell ref="J101:J103"/>
    <mergeCell ref="K101:K103"/>
    <mergeCell ref="L101:L103"/>
    <mergeCell ref="M101:M103"/>
    <mergeCell ref="N101:N103"/>
    <mergeCell ref="O101:O103"/>
    <mergeCell ref="P101:P103"/>
    <mergeCell ref="Q101:Q103"/>
    <mergeCell ref="T101:T103"/>
    <mergeCell ref="X101:X103"/>
    <mergeCell ref="Y101:Y103"/>
    <mergeCell ref="AD101:AD103"/>
    <mergeCell ref="A104:A106"/>
    <mergeCell ref="B104:B106"/>
    <mergeCell ref="C104:C106"/>
    <mergeCell ref="D104:D106"/>
    <mergeCell ref="E104:E106"/>
    <mergeCell ref="I104:I106"/>
    <mergeCell ref="J104:J106"/>
    <mergeCell ref="K104:K106"/>
    <mergeCell ref="L104:L106"/>
    <mergeCell ref="M104:M106"/>
    <mergeCell ref="N104:N106"/>
    <mergeCell ref="O104:O106"/>
    <mergeCell ref="P104:P106"/>
    <mergeCell ref="Q104:Q106"/>
    <mergeCell ref="T104:T106"/>
    <mergeCell ref="X104:X106"/>
    <mergeCell ref="Y104:Y106"/>
    <mergeCell ref="AD104:AD106"/>
    <mergeCell ref="A107:A109"/>
    <mergeCell ref="B107:B109"/>
    <mergeCell ref="C107:C109"/>
    <mergeCell ref="D107:D109"/>
    <mergeCell ref="E107:E109"/>
    <mergeCell ref="I107:I109"/>
    <mergeCell ref="J107:J109"/>
    <mergeCell ref="K107:K109"/>
    <mergeCell ref="L107:L109"/>
    <mergeCell ref="M107:M109"/>
    <mergeCell ref="N107:N109"/>
    <mergeCell ref="O107:O109"/>
    <mergeCell ref="P107:P109"/>
    <mergeCell ref="Q107:Q109"/>
    <mergeCell ref="T107:T109"/>
    <mergeCell ref="X107:X109"/>
    <mergeCell ref="Y107:Y109"/>
    <mergeCell ref="AD107:AD109"/>
    <mergeCell ref="A110:A112"/>
    <mergeCell ref="B110:B112"/>
    <mergeCell ref="C110:C112"/>
    <mergeCell ref="D110:D112"/>
    <mergeCell ref="E110:E112"/>
    <mergeCell ref="I110:I112"/>
    <mergeCell ref="J110:J112"/>
    <mergeCell ref="K110:K112"/>
    <mergeCell ref="L110:L112"/>
    <mergeCell ref="M110:M112"/>
    <mergeCell ref="N110:N112"/>
    <mergeCell ref="O110:O112"/>
    <mergeCell ref="P110:P112"/>
    <mergeCell ref="Q110:Q112"/>
    <mergeCell ref="T110:T112"/>
    <mergeCell ref="X110:X112"/>
    <mergeCell ref="Y110:Y112"/>
    <mergeCell ref="AD110:AD112"/>
    <mergeCell ref="A113:A115"/>
    <mergeCell ref="B113:B115"/>
    <mergeCell ref="C113:C115"/>
    <mergeCell ref="D113:D115"/>
    <mergeCell ref="E113:E115"/>
    <mergeCell ref="I113:I115"/>
    <mergeCell ref="J113:J115"/>
    <mergeCell ref="K113:K115"/>
    <mergeCell ref="L113:L115"/>
    <mergeCell ref="M113:M115"/>
    <mergeCell ref="N113:N115"/>
    <mergeCell ref="O113:O115"/>
    <mergeCell ref="P113:P115"/>
    <mergeCell ref="Q113:Q115"/>
    <mergeCell ref="T113:T115"/>
    <mergeCell ref="X113:X115"/>
    <mergeCell ref="Y113:Y115"/>
    <mergeCell ref="AD113:AD115"/>
    <mergeCell ref="A116:A118"/>
    <mergeCell ref="B116:B118"/>
    <mergeCell ref="C116:C118"/>
    <mergeCell ref="D116:D118"/>
    <mergeCell ref="E116:E118"/>
    <mergeCell ref="I116:I118"/>
    <mergeCell ref="J116:J118"/>
    <mergeCell ref="K116:K118"/>
    <mergeCell ref="L116:L118"/>
    <mergeCell ref="M116:M118"/>
    <mergeCell ref="N116:N118"/>
    <mergeCell ref="O116:O118"/>
    <mergeCell ref="P116:P118"/>
    <mergeCell ref="Q116:Q118"/>
    <mergeCell ref="T116:T118"/>
    <mergeCell ref="X116:X118"/>
    <mergeCell ref="Y116:Y118"/>
    <mergeCell ref="AD116:AD118"/>
    <mergeCell ref="A119:A121"/>
    <mergeCell ref="B119:B121"/>
    <mergeCell ref="C119:C121"/>
    <mergeCell ref="D119:D121"/>
    <mergeCell ref="E119:E121"/>
    <mergeCell ref="I119:I121"/>
    <mergeCell ref="J119:J121"/>
    <mergeCell ref="K119:K121"/>
    <mergeCell ref="L119:L121"/>
    <mergeCell ref="M119:M121"/>
    <mergeCell ref="N119:N121"/>
    <mergeCell ref="O119:O121"/>
    <mergeCell ref="P119:P121"/>
    <mergeCell ref="Q119:Q121"/>
    <mergeCell ref="T119:T121"/>
    <mergeCell ref="X119:X121"/>
    <mergeCell ref="Y119:Y121"/>
    <mergeCell ref="AD119:AD121"/>
    <mergeCell ref="A122:A124"/>
    <mergeCell ref="B122:B124"/>
    <mergeCell ref="C122:C124"/>
    <mergeCell ref="D122:D124"/>
    <mergeCell ref="E122:E124"/>
    <mergeCell ref="I122:I124"/>
    <mergeCell ref="J122:J124"/>
    <mergeCell ref="K122:K124"/>
    <mergeCell ref="L122:L124"/>
    <mergeCell ref="M122:M124"/>
    <mergeCell ref="N122:N124"/>
    <mergeCell ref="O122:O124"/>
    <mergeCell ref="P122:P124"/>
    <mergeCell ref="Q122:Q124"/>
    <mergeCell ref="T122:T124"/>
    <mergeCell ref="X122:X124"/>
    <mergeCell ref="Y122:Y124"/>
    <mergeCell ref="AD122:AD124"/>
    <mergeCell ref="A125:A127"/>
    <mergeCell ref="B125:B127"/>
    <mergeCell ref="C125:C127"/>
    <mergeCell ref="D125:D127"/>
    <mergeCell ref="E125:E127"/>
    <mergeCell ref="I125:I127"/>
    <mergeCell ref="J125:J127"/>
    <mergeCell ref="K125:K127"/>
    <mergeCell ref="L125:L127"/>
    <mergeCell ref="M125:M127"/>
    <mergeCell ref="N125:N127"/>
    <mergeCell ref="O125:O127"/>
    <mergeCell ref="P125:P127"/>
    <mergeCell ref="Q125:Q127"/>
    <mergeCell ref="T125:T127"/>
    <mergeCell ref="X125:X127"/>
    <mergeCell ref="Y125:Y127"/>
    <mergeCell ref="AD125:AD127"/>
    <mergeCell ref="A128:A130"/>
    <mergeCell ref="B128:B130"/>
    <mergeCell ref="C128:C130"/>
    <mergeCell ref="D128:D130"/>
    <mergeCell ref="E128:E130"/>
    <mergeCell ref="I128:I130"/>
    <mergeCell ref="J128:J130"/>
    <mergeCell ref="K128:K130"/>
    <mergeCell ref="L128:L130"/>
    <mergeCell ref="M128:M130"/>
    <mergeCell ref="N128:N130"/>
    <mergeCell ref="O128:O130"/>
    <mergeCell ref="P128:P130"/>
    <mergeCell ref="Q128:Q130"/>
    <mergeCell ref="T128:T130"/>
    <mergeCell ref="X128:X130"/>
    <mergeCell ref="Y128:Y130"/>
    <mergeCell ref="AD128:AD130"/>
    <mergeCell ref="A131:A133"/>
    <mergeCell ref="B131:B133"/>
    <mergeCell ref="C131:C133"/>
    <mergeCell ref="D131:D133"/>
    <mergeCell ref="E131:E133"/>
    <mergeCell ref="I131:I133"/>
    <mergeCell ref="J131:J133"/>
    <mergeCell ref="K131:K133"/>
    <mergeCell ref="L131:L133"/>
    <mergeCell ref="M131:M133"/>
    <mergeCell ref="N131:N133"/>
    <mergeCell ref="O131:O133"/>
    <mergeCell ref="P131:P133"/>
    <mergeCell ref="Q131:Q133"/>
    <mergeCell ref="T131:T133"/>
    <mergeCell ref="X131:X133"/>
    <mergeCell ref="Y131:Y133"/>
    <mergeCell ref="AD131:AD133"/>
    <mergeCell ref="A134:A136"/>
    <mergeCell ref="B134:B136"/>
    <mergeCell ref="C134:C136"/>
    <mergeCell ref="D134:D136"/>
    <mergeCell ref="E134:E136"/>
    <mergeCell ref="I134:I136"/>
    <mergeCell ref="J134:J136"/>
    <mergeCell ref="K134:K136"/>
    <mergeCell ref="L134:L136"/>
    <mergeCell ref="M134:M136"/>
    <mergeCell ref="N134:N136"/>
    <mergeCell ref="O134:O136"/>
    <mergeCell ref="P134:P136"/>
    <mergeCell ref="Q134:Q136"/>
    <mergeCell ref="T134:T136"/>
    <mergeCell ref="X134:X136"/>
    <mergeCell ref="Y134:Y136"/>
    <mergeCell ref="AD134:AD136"/>
    <mergeCell ref="A137:A139"/>
    <mergeCell ref="B137:B139"/>
    <mergeCell ref="C137:C139"/>
    <mergeCell ref="D137:D139"/>
    <mergeCell ref="E137:E139"/>
    <mergeCell ref="I137:I139"/>
    <mergeCell ref="J137:J139"/>
    <mergeCell ref="K137:K139"/>
    <mergeCell ref="L137:L139"/>
    <mergeCell ref="M137:M139"/>
    <mergeCell ref="N137:N139"/>
    <mergeCell ref="O137:O139"/>
    <mergeCell ref="P137:P139"/>
    <mergeCell ref="Q137:Q139"/>
    <mergeCell ref="T137:T139"/>
    <mergeCell ref="X137:X139"/>
    <mergeCell ref="Y137:Y139"/>
    <mergeCell ref="AD137:AD139"/>
    <mergeCell ref="A140:A142"/>
    <mergeCell ref="B140:B142"/>
    <mergeCell ref="C140:C142"/>
    <mergeCell ref="D140:D142"/>
    <mergeCell ref="E140:E142"/>
    <mergeCell ref="I140:I142"/>
    <mergeCell ref="J140:J142"/>
    <mergeCell ref="K140:K142"/>
    <mergeCell ref="L140:L142"/>
    <mergeCell ref="M140:M142"/>
    <mergeCell ref="N140:N142"/>
    <mergeCell ref="O140:O142"/>
    <mergeCell ref="P140:P142"/>
    <mergeCell ref="Q140:Q142"/>
    <mergeCell ref="T140:T142"/>
    <mergeCell ref="X140:X142"/>
    <mergeCell ref="Y140:Y142"/>
    <mergeCell ref="AD140:AD142"/>
    <mergeCell ref="A143:A145"/>
    <mergeCell ref="B143:B145"/>
    <mergeCell ref="C143:C145"/>
    <mergeCell ref="D143:D145"/>
    <mergeCell ref="E143:E145"/>
    <mergeCell ref="I143:I145"/>
    <mergeCell ref="J143:J145"/>
    <mergeCell ref="K143:K145"/>
    <mergeCell ref="L143:L145"/>
    <mergeCell ref="M143:M145"/>
    <mergeCell ref="N143:N145"/>
    <mergeCell ref="O143:O145"/>
    <mergeCell ref="P143:P145"/>
    <mergeCell ref="Q143:Q145"/>
    <mergeCell ref="T143:T145"/>
    <mergeCell ref="X143:X145"/>
    <mergeCell ref="Y143:Y145"/>
    <mergeCell ref="AD143:AD145"/>
    <mergeCell ref="A146:A148"/>
    <mergeCell ref="B146:B148"/>
    <mergeCell ref="C146:C148"/>
    <mergeCell ref="D146:D148"/>
    <mergeCell ref="E146:E148"/>
    <mergeCell ref="I146:I148"/>
    <mergeCell ref="J146:J148"/>
    <mergeCell ref="K146:K148"/>
    <mergeCell ref="L146:L148"/>
    <mergeCell ref="M146:M148"/>
    <mergeCell ref="N146:N148"/>
    <mergeCell ref="O146:O148"/>
    <mergeCell ref="P146:P148"/>
    <mergeCell ref="Q146:Q148"/>
    <mergeCell ref="T146:T148"/>
    <mergeCell ref="X146:X148"/>
    <mergeCell ref="Y146:Y148"/>
    <mergeCell ref="AD146:AD148"/>
    <mergeCell ref="A149:A151"/>
    <mergeCell ref="B149:B151"/>
    <mergeCell ref="C149:C151"/>
    <mergeCell ref="D149:D151"/>
    <mergeCell ref="E149:E151"/>
    <mergeCell ref="I149:I151"/>
    <mergeCell ref="J149:J151"/>
    <mergeCell ref="K149:K151"/>
    <mergeCell ref="L149:L151"/>
    <mergeCell ref="M149:M151"/>
    <mergeCell ref="N149:N151"/>
    <mergeCell ref="O149:O151"/>
    <mergeCell ref="P149:P151"/>
    <mergeCell ref="Q149:Q151"/>
    <mergeCell ref="T149:T151"/>
    <mergeCell ref="X149:X151"/>
    <mergeCell ref="Y149:Y151"/>
    <mergeCell ref="AD149:AD151"/>
    <mergeCell ref="A152:A154"/>
    <mergeCell ref="B152:B154"/>
    <mergeCell ref="C152:C154"/>
    <mergeCell ref="D152:D154"/>
    <mergeCell ref="E152:E154"/>
    <mergeCell ref="I152:I154"/>
    <mergeCell ref="J152:J154"/>
    <mergeCell ref="K152:K154"/>
    <mergeCell ref="L152:L154"/>
    <mergeCell ref="M152:M154"/>
    <mergeCell ref="N152:N154"/>
    <mergeCell ref="O152:O154"/>
    <mergeCell ref="P152:P154"/>
    <mergeCell ref="Q152:Q154"/>
    <mergeCell ref="T152:T154"/>
    <mergeCell ref="X152:X154"/>
    <mergeCell ref="Y152:Y154"/>
    <mergeCell ref="AD152:AD154"/>
  </mergeCells>
  <phoneticPr fontId="3" type="noConversion"/>
  <conditionalFormatting sqref="U21:W22 R20:R22 R27:R28 U27:W28 R31 U31:W31 R42:R46 U45:W46 R52 U52:W52 R67 U67:W67 R76 U82:W82 R82 R84:R85 U84:W85 R94 U94:W94 R97 U97:W97 R111:R112 U111:W112 R136:R151 U136:W148 R153:R154 U153:W154 U150:W151 V149:W149">
    <cfRule type="containsText" dxfId="334" priority="373" stopIfTrue="1" operator="containsText" text="3">
      <formula>NOT(ISERROR(SEARCH("3",R20)))</formula>
    </cfRule>
    <cfRule type="containsText" dxfId="333" priority="374" stopIfTrue="1" operator="containsText" text="3">
      <formula>NOT(ISERROR(SEARCH("3",R20)))</formula>
    </cfRule>
    <cfRule type="containsText" dxfId="332" priority="377" stopIfTrue="1" operator="containsText" text="1">
      <formula>NOT(ISERROR(SEARCH("1",R20)))</formula>
    </cfRule>
  </conditionalFormatting>
  <conditionalFormatting sqref="M8:N8 M9:M154 N11 N14 N17 N20 N23 N26 N29 N32 N35 N38 N41 N44 N47 N50 N53 N56 N59 N62 N65 N68 N71 N74 N77 N80 N83 N86 N89 N92 N95 N98 N101 N104 N107 N110 N113 N116 N119 N122 N125 N128 N131 N134 N137 N140 N143 N146 N149 N152">
    <cfRule type="containsText" dxfId="331" priority="329" operator="containsText" text="MEDIA">
      <formula>NOT(ISERROR(SEARCH("MEDIA",M8)))</formula>
    </cfRule>
    <cfRule type="containsText" dxfId="330" priority="330" operator="containsText" text="ALTA">
      <formula>NOT(ISERROR(SEARCH("ALTA",M8)))</formula>
    </cfRule>
    <cfRule type="containsText" dxfId="329" priority="331" operator="containsText" text="BAJA">
      <formula>NOT(ISERROR(SEARCH("BAJA",M8)))</formula>
    </cfRule>
  </conditionalFormatting>
  <conditionalFormatting sqref="O8:P8 O9:O154 P11 P14 P17 P20 P23 P26 P29 P32 P35 P38 P41 P44 P47 P50 P53 P56 P59 P62 P65 P68 P71 P74 P77 P80 P83 P86 P89 P92 P95 P98 P101 P104 P107 P110 P113 P116 P119 P122 P125 P128 P131 P134 P137 P140 P143 P146 P149 P152">
    <cfRule type="containsText" dxfId="328" priority="326" operator="containsText" text="MEDIO">
      <formula>NOT(ISERROR(SEARCH("MEDIO",O8)))</formula>
    </cfRule>
    <cfRule type="containsText" dxfId="327" priority="327" operator="containsText" text="ALTO">
      <formula>NOT(ISERROR(SEARCH("ALTO",O8)))</formula>
    </cfRule>
    <cfRule type="containsText" dxfId="326" priority="328" operator="containsText" text="BAJO">
      <formula>NOT(ISERROR(SEARCH("BAJO",O8)))</formula>
    </cfRule>
  </conditionalFormatting>
  <conditionalFormatting sqref="R20:R22 R27:R28 R31 R42:R46 R52 R67 R76 R82 R84:R85 R94 R97 R111:R112 R136:R151 R153:R154">
    <cfRule type="cellIs" dxfId="325" priority="317" operator="between">
      <formula>2</formula>
      <formula>3</formula>
    </cfRule>
  </conditionalFormatting>
  <conditionalFormatting sqref="Q8:Q154">
    <cfRule type="cellIs" dxfId="324" priority="300" operator="lessThanOrEqual">
      <formula>3</formula>
    </cfRule>
    <cfRule type="cellIs" dxfId="323" priority="301" stopIfTrue="1" operator="between">
      <formula>4</formula>
      <formula>9</formula>
    </cfRule>
    <cfRule type="cellIs" dxfId="322" priority="302" operator="greaterThanOrEqual">
      <formula>10</formula>
    </cfRule>
  </conditionalFormatting>
  <conditionalFormatting sqref="X8:X154">
    <cfRule type="cellIs" dxfId="321" priority="297" operator="lessThanOrEqual">
      <formula>3</formula>
    </cfRule>
    <cfRule type="cellIs" dxfId="320" priority="298" stopIfTrue="1" operator="between">
      <formula>4</formula>
      <formula>18</formula>
    </cfRule>
    <cfRule type="cellIs" dxfId="319" priority="299" operator="greaterThanOrEqual">
      <formula>19</formula>
    </cfRule>
  </conditionalFormatting>
  <conditionalFormatting sqref="Y8:Y154">
    <cfRule type="cellIs" dxfId="318" priority="294" operator="equal">
      <formula>"LEVE"</formula>
    </cfRule>
    <cfRule type="cellIs" dxfId="317" priority="295" operator="equal">
      <formula>"MODERADO"</formula>
    </cfRule>
    <cfRule type="cellIs" dxfId="316" priority="296" operator="equal">
      <formula>"GRAVE"</formula>
    </cfRule>
  </conditionalFormatting>
  <conditionalFormatting sqref="M8:M154">
    <cfRule type="cellIs" dxfId="315" priority="292" operator="equal">
      <formula>"MEDIO BAJA"</formula>
    </cfRule>
    <cfRule type="cellIs" dxfId="314" priority="293" operator="equal">
      <formula>"MEDIO ALTA"</formula>
    </cfRule>
  </conditionalFormatting>
  <conditionalFormatting sqref="O8:O154">
    <cfRule type="cellIs" dxfId="313" priority="290" operator="equal">
      <formula>"MEDIO ALTO"</formula>
    </cfRule>
    <cfRule type="cellIs" dxfId="312" priority="291" operator="equal">
      <formula>"MEDIO BAJO"</formula>
    </cfRule>
  </conditionalFormatting>
  <conditionalFormatting sqref="R8:R10 V8:W10">
    <cfRule type="containsText" dxfId="311" priority="287" stopIfTrue="1" operator="containsText" text="3">
      <formula>NOT(ISERROR(SEARCH("3",R8)))</formula>
    </cfRule>
    <cfRule type="containsText" dxfId="310" priority="288" stopIfTrue="1" operator="containsText" text="3">
      <formula>NOT(ISERROR(SEARCH("3",R8)))</formula>
    </cfRule>
    <cfRule type="containsText" dxfId="309" priority="289" stopIfTrue="1" operator="containsText" text="1">
      <formula>NOT(ISERROR(SEARCH("1",R8)))</formula>
    </cfRule>
  </conditionalFormatting>
  <conditionalFormatting sqref="R8:R10">
    <cfRule type="cellIs" dxfId="308" priority="286" operator="between">
      <formula>2</formula>
      <formula>3</formula>
    </cfRule>
  </conditionalFormatting>
  <conditionalFormatting sqref="R11:R13 V11:W13">
    <cfRule type="containsText" dxfId="307" priority="283" stopIfTrue="1" operator="containsText" text="3">
      <formula>NOT(ISERROR(SEARCH("3",R11)))</formula>
    </cfRule>
    <cfRule type="containsText" dxfId="306" priority="284" stopIfTrue="1" operator="containsText" text="3">
      <formula>NOT(ISERROR(SEARCH("3",R11)))</formula>
    </cfRule>
    <cfRule type="containsText" dxfId="305" priority="285" stopIfTrue="1" operator="containsText" text="1">
      <formula>NOT(ISERROR(SEARCH("1",R11)))</formula>
    </cfRule>
  </conditionalFormatting>
  <conditionalFormatting sqref="R11:R13">
    <cfRule type="cellIs" dxfId="304" priority="282" operator="between">
      <formula>2</formula>
      <formula>3</formula>
    </cfRule>
  </conditionalFormatting>
  <conditionalFormatting sqref="R14:R16 V14:W16">
    <cfRule type="containsText" dxfId="303" priority="279" stopIfTrue="1" operator="containsText" text="3">
      <formula>NOT(ISERROR(SEARCH("3",R14)))</formula>
    </cfRule>
    <cfRule type="containsText" dxfId="302" priority="280" stopIfTrue="1" operator="containsText" text="3">
      <formula>NOT(ISERROR(SEARCH("3",R14)))</formula>
    </cfRule>
    <cfRule type="containsText" dxfId="301" priority="281" stopIfTrue="1" operator="containsText" text="1">
      <formula>NOT(ISERROR(SEARCH("1",R14)))</formula>
    </cfRule>
  </conditionalFormatting>
  <conditionalFormatting sqref="R14:R16">
    <cfRule type="cellIs" dxfId="300" priority="278" operator="between">
      <formula>2</formula>
      <formula>3</formula>
    </cfRule>
  </conditionalFormatting>
  <conditionalFormatting sqref="R17:R19 V17:W19">
    <cfRule type="containsText" dxfId="299" priority="275" stopIfTrue="1" operator="containsText" text="3">
      <formula>NOT(ISERROR(SEARCH("3",R17)))</formula>
    </cfRule>
    <cfRule type="containsText" dxfId="298" priority="276" stopIfTrue="1" operator="containsText" text="3">
      <formula>NOT(ISERROR(SEARCH("3",R17)))</formula>
    </cfRule>
    <cfRule type="containsText" dxfId="297" priority="277" stopIfTrue="1" operator="containsText" text="1">
      <formula>NOT(ISERROR(SEARCH("1",R17)))</formula>
    </cfRule>
  </conditionalFormatting>
  <conditionalFormatting sqref="R17:R19">
    <cfRule type="cellIs" dxfId="296" priority="274" operator="between">
      <formula>2</formula>
      <formula>3</formula>
    </cfRule>
  </conditionalFormatting>
  <conditionalFormatting sqref="V20:W20">
    <cfRule type="containsText" dxfId="295" priority="271" stopIfTrue="1" operator="containsText" text="3">
      <formula>NOT(ISERROR(SEARCH("3",V20)))</formula>
    </cfRule>
    <cfRule type="containsText" dxfId="294" priority="272" stopIfTrue="1" operator="containsText" text="3">
      <formula>NOT(ISERROR(SEARCH("3",V20)))</formula>
    </cfRule>
    <cfRule type="containsText" dxfId="293" priority="273" stopIfTrue="1" operator="containsText" text="1">
      <formula>NOT(ISERROR(SEARCH("1",V20)))</formula>
    </cfRule>
  </conditionalFormatting>
  <conditionalFormatting sqref="R23:R25">
    <cfRule type="containsText" dxfId="292" priority="268" stopIfTrue="1" operator="containsText" text="3">
      <formula>NOT(ISERROR(SEARCH("3",R23)))</formula>
    </cfRule>
    <cfRule type="containsText" dxfId="291" priority="269" stopIfTrue="1" operator="containsText" text="3">
      <formula>NOT(ISERROR(SEARCH("3",R23)))</formula>
    </cfRule>
    <cfRule type="containsText" dxfId="290" priority="270" stopIfTrue="1" operator="containsText" text="1">
      <formula>NOT(ISERROR(SEARCH("1",R23)))</formula>
    </cfRule>
  </conditionalFormatting>
  <conditionalFormatting sqref="R23:R25">
    <cfRule type="cellIs" dxfId="289" priority="267" operator="between">
      <formula>2</formula>
      <formula>3</formula>
    </cfRule>
  </conditionalFormatting>
  <conditionalFormatting sqref="V23:W25">
    <cfRule type="containsText" dxfId="288" priority="264" stopIfTrue="1" operator="containsText" text="3">
      <formula>NOT(ISERROR(SEARCH("3",V23)))</formula>
    </cfRule>
    <cfRule type="containsText" dxfId="287" priority="265" stopIfTrue="1" operator="containsText" text="3">
      <formula>NOT(ISERROR(SEARCH("3",V23)))</formula>
    </cfRule>
    <cfRule type="containsText" dxfId="286" priority="266" stopIfTrue="1" operator="containsText" text="1">
      <formula>NOT(ISERROR(SEARCH("1",V23)))</formula>
    </cfRule>
  </conditionalFormatting>
  <conditionalFormatting sqref="R26">
    <cfRule type="containsText" dxfId="285" priority="261" stopIfTrue="1" operator="containsText" text="3">
      <formula>NOT(ISERROR(SEARCH("3",R26)))</formula>
    </cfRule>
    <cfRule type="containsText" dxfId="284" priority="262" stopIfTrue="1" operator="containsText" text="3">
      <formula>NOT(ISERROR(SEARCH("3",R26)))</formula>
    </cfRule>
    <cfRule type="containsText" dxfId="283" priority="263" stopIfTrue="1" operator="containsText" text="1">
      <formula>NOT(ISERROR(SEARCH("1",R26)))</formula>
    </cfRule>
  </conditionalFormatting>
  <conditionalFormatting sqref="R26">
    <cfRule type="cellIs" dxfId="282" priority="260" operator="between">
      <formula>2</formula>
      <formula>3</formula>
    </cfRule>
  </conditionalFormatting>
  <conditionalFormatting sqref="V26:W26">
    <cfRule type="containsText" dxfId="281" priority="257" stopIfTrue="1" operator="containsText" text="3">
      <formula>NOT(ISERROR(SEARCH("3",V26)))</formula>
    </cfRule>
    <cfRule type="containsText" dxfId="280" priority="258" stopIfTrue="1" operator="containsText" text="3">
      <formula>NOT(ISERROR(SEARCH("3",V26)))</formula>
    </cfRule>
    <cfRule type="containsText" dxfId="279" priority="259" stopIfTrue="1" operator="containsText" text="1">
      <formula>NOT(ISERROR(SEARCH("1",V26)))</formula>
    </cfRule>
  </conditionalFormatting>
  <conditionalFormatting sqref="R29:R30">
    <cfRule type="containsText" dxfId="278" priority="254" stopIfTrue="1" operator="containsText" text="3">
      <formula>NOT(ISERROR(SEARCH("3",R29)))</formula>
    </cfRule>
    <cfRule type="containsText" dxfId="277" priority="255" stopIfTrue="1" operator="containsText" text="3">
      <formula>NOT(ISERROR(SEARCH("3",R29)))</formula>
    </cfRule>
    <cfRule type="containsText" dxfId="276" priority="256" stopIfTrue="1" operator="containsText" text="1">
      <formula>NOT(ISERROR(SEARCH("1",R29)))</formula>
    </cfRule>
  </conditionalFormatting>
  <conditionalFormatting sqref="R29:R30">
    <cfRule type="cellIs" dxfId="275" priority="253" operator="between">
      <formula>2</formula>
      <formula>3</formula>
    </cfRule>
  </conditionalFormatting>
  <conditionalFormatting sqref="V29:W30">
    <cfRule type="containsText" dxfId="274" priority="250" stopIfTrue="1" operator="containsText" text="3">
      <formula>NOT(ISERROR(SEARCH("3",V29)))</formula>
    </cfRule>
    <cfRule type="containsText" dxfId="273" priority="251" stopIfTrue="1" operator="containsText" text="3">
      <formula>NOT(ISERROR(SEARCH("3",V29)))</formula>
    </cfRule>
    <cfRule type="containsText" dxfId="272" priority="252" stopIfTrue="1" operator="containsText" text="1">
      <formula>NOT(ISERROR(SEARCH("1",V29)))</formula>
    </cfRule>
  </conditionalFormatting>
  <conditionalFormatting sqref="R32:R34">
    <cfRule type="containsText" dxfId="271" priority="247" stopIfTrue="1" operator="containsText" text="3">
      <formula>NOT(ISERROR(SEARCH("3",R32)))</formula>
    </cfRule>
    <cfRule type="containsText" dxfId="270" priority="248" stopIfTrue="1" operator="containsText" text="3">
      <formula>NOT(ISERROR(SEARCH("3",R32)))</formula>
    </cfRule>
    <cfRule type="containsText" dxfId="269" priority="249" stopIfTrue="1" operator="containsText" text="1">
      <formula>NOT(ISERROR(SEARCH("1",R32)))</formula>
    </cfRule>
  </conditionalFormatting>
  <conditionalFormatting sqref="R32:R34">
    <cfRule type="cellIs" dxfId="268" priority="246" operator="between">
      <formula>2</formula>
      <formula>3</formula>
    </cfRule>
  </conditionalFormatting>
  <conditionalFormatting sqref="V32:W34">
    <cfRule type="containsText" dxfId="267" priority="243" stopIfTrue="1" operator="containsText" text="3">
      <formula>NOT(ISERROR(SEARCH("3",V32)))</formula>
    </cfRule>
    <cfRule type="containsText" dxfId="266" priority="244" stopIfTrue="1" operator="containsText" text="3">
      <formula>NOT(ISERROR(SEARCH("3",V32)))</formula>
    </cfRule>
    <cfRule type="containsText" dxfId="265" priority="245" stopIfTrue="1" operator="containsText" text="1">
      <formula>NOT(ISERROR(SEARCH("1",V32)))</formula>
    </cfRule>
  </conditionalFormatting>
  <conditionalFormatting sqref="R35:R37">
    <cfRule type="containsText" dxfId="264" priority="240" stopIfTrue="1" operator="containsText" text="3">
      <formula>NOT(ISERROR(SEARCH("3",R35)))</formula>
    </cfRule>
    <cfRule type="containsText" dxfId="263" priority="241" stopIfTrue="1" operator="containsText" text="3">
      <formula>NOT(ISERROR(SEARCH("3",R35)))</formula>
    </cfRule>
    <cfRule type="containsText" dxfId="262" priority="242" stopIfTrue="1" operator="containsText" text="1">
      <formula>NOT(ISERROR(SEARCH("1",R35)))</formula>
    </cfRule>
  </conditionalFormatting>
  <conditionalFormatting sqref="R35:R37">
    <cfRule type="cellIs" dxfId="261" priority="239" operator="between">
      <formula>2</formula>
      <formula>3</formula>
    </cfRule>
  </conditionalFormatting>
  <conditionalFormatting sqref="V35:W37">
    <cfRule type="containsText" dxfId="260" priority="236" stopIfTrue="1" operator="containsText" text="3">
      <formula>NOT(ISERROR(SEARCH("3",V35)))</formula>
    </cfRule>
    <cfRule type="containsText" dxfId="259" priority="237" stopIfTrue="1" operator="containsText" text="3">
      <formula>NOT(ISERROR(SEARCH("3",V35)))</formula>
    </cfRule>
    <cfRule type="containsText" dxfId="258" priority="238" stopIfTrue="1" operator="containsText" text="1">
      <formula>NOT(ISERROR(SEARCH("1",V35)))</formula>
    </cfRule>
  </conditionalFormatting>
  <conditionalFormatting sqref="R38:R40">
    <cfRule type="containsText" dxfId="257" priority="233" stopIfTrue="1" operator="containsText" text="3">
      <formula>NOT(ISERROR(SEARCH("3",R38)))</formula>
    </cfRule>
    <cfRule type="containsText" dxfId="256" priority="234" stopIfTrue="1" operator="containsText" text="3">
      <formula>NOT(ISERROR(SEARCH("3",R38)))</formula>
    </cfRule>
    <cfRule type="containsText" dxfId="255" priority="235" stopIfTrue="1" operator="containsText" text="1">
      <formula>NOT(ISERROR(SEARCH("1",R38)))</formula>
    </cfRule>
  </conditionalFormatting>
  <conditionalFormatting sqref="R38:R40">
    <cfRule type="cellIs" dxfId="254" priority="232" operator="between">
      <formula>2</formula>
      <formula>3</formula>
    </cfRule>
  </conditionalFormatting>
  <conditionalFormatting sqref="V38:W39">
    <cfRule type="containsText" dxfId="253" priority="229" stopIfTrue="1" operator="containsText" text="3">
      <formula>NOT(ISERROR(SEARCH("3",V38)))</formula>
    </cfRule>
    <cfRule type="containsText" dxfId="252" priority="230" stopIfTrue="1" operator="containsText" text="3">
      <formula>NOT(ISERROR(SEARCH("3",V38)))</formula>
    </cfRule>
    <cfRule type="containsText" dxfId="251" priority="231" stopIfTrue="1" operator="containsText" text="1">
      <formula>NOT(ISERROR(SEARCH("1",V38)))</formula>
    </cfRule>
  </conditionalFormatting>
  <conditionalFormatting sqref="V40:W40">
    <cfRule type="containsText" dxfId="250" priority="226" stopIfTrue="1" operator="containsText" text="3">
      <formula>NOT(ISERROR(SEARCH("3",V40)))</formula>
    </cfRule>
    <cfRule type="containsText" dxfId="249" priority="227" stopIfTrue="1" operator="containsText" text="3">
      <formula>NOT(ISERROR(SEARCH("3",V40)))</formula>
    </cfRule>
    <cfRule type="containsText" dxfId="248" priority="228" stopIfTrue="1" operator="containsText" text="1">
      <formula>NOT(ISERROR(SEARCH("1",V40)))</formula>
    </cfRule>
  </conditionalFormatting>
  <conditionalFormatting sqref="R41">
    <cfRule type="containsText" dxfId="247" priority="223" stopIfTrue="1" operator="containsText" text="3">
      <formula>NOT(ISERROR(SEARCH("3",R41)))</formula>
    </cfRule>
    <cfRule type="containsText" dxfId="246" priority="224" stopIfTrue="1" operator="containsText" text="3">
      <formula>NOT(ISERROR(SEARCH("3",R41)))</formula>
    </cfRule>
    <cfRule type="containsText" dxfId="245" priority="225" stopIfTrue="1" operator="containsText" text="1">
      <formula>NOT(ISERROR(SEARCH("1",R41)))</formula>
    </cfRule>
  </conditionalFormatting>
  <conditionalFormatting sqref="R41">
    <cfRule type="cellIs" dxfId="244" priority="222" operator="between">
      <formula>2</formula>
      <formula>3</formula>
    </cfRule>
  </conditionalFormatting>
  <conditionalFormatting sqref="V43:W43">
    <cfRule type="containsText" dxfId="243" priority="219" stopIfTrue="1" operator="containsText" text="3">
      <formula>NOT(ISERROR(SEARCH("3",V43)))</formula>
    </cfRule>
    <cfRule type="containsText" dxfId="242" priority="220" stopIfTrue="1" operator="containsText" text="3">
      <formula>NOT(ISERROR(SEARCH("3",V43)))</formula>
    </cfRule>
    <cfRule type="containsText" dxfId="241" priority="221" stopIfTrue="1" operator="containsText" text="1">
      <formula>NOT(ISERROR(SEARCH("1",V43)))</formula>
    </cfRule>
  </conditionalFormatting>
  <conditionalFormatting sqref="V41:W42">
    <cfRule type="containsText" dxfId="240" priority="216" stopIfTrue="1" operator="containsText" text="3">
      <formula>NOT(ISERROR(SEARCH("3",V41)))</formula>
    </cfRule>
    <cfRule type="containsText" dxfId="239" priority="217" stopIfTrue="1" operator="containsText" text="3">
      <formula>NOT(ISERROR(SEARCH("3",V41)))</formula>
    </cfRule>
    <cfRule type="containsText" dxfId="238" priority="218" stopIfTrue="1" operator="containsText" text="1">
      <formula>NOT(ISERROR(SEARCH("1",V41)))</formula>
    </cfRule>
  </conditionalFormatting>
  <conditionalFormatting sqref="U42">
    <cfRule type="containsText" dxfId="237" priority="213" stopIfTrue="1" operator="containsText" text="3">
      <formula>NOT(ISERROR(SEARCH("3",U42)))</formula>
    </cfRule>
    <cfRule type="containsText" dxfId="236" priority="214" stopIfTrue="1" operator="containsText" text="3">
      <formula>NOT(ISERROR(SEARCH("3",U42)))</formula>
    </cfRule>
    <cfRule type="containsText" dxfId="235" priority="215" stopIfTrue="1" operator="containsText" text="1">
      <formula>NOT(ISERROR(SEARCH("1",U42)))</formula>
    </cfRule>
  </conditionalFormatting>
  <conditionalFormatting sqref="U41">
    <cfRule type="containsText" dxfId="234" priority="210" stopIfTrue="1" operator="containsText" text="3">
      <formula>NOT(ISERROR(SEARCH("3",U41)))</formula>
    </cfRule>
    <cfRule type="containsText" dxfId="233" priority="211" stopIfTrue="1" operator="containsText" text="3">
      <formula>NOT(ISERROR(SEARCH("3",U41)))</formula>
    </cfRule>
    <cfRule type="containsText" dxfId="232" priority="212" stopIfTrue="1" operator="containsText" text="1">
      <formula>NOT(ISERROR(SEARCH("1",U41)))</formula>
    </cfRule>
  </conditionalFormatting>
  <conditionalFormatting sqref="V44:W44">
    <cfRule type="containsText" dxfId="231" priority="207" stopIfTrue="1" operator="containsText" text="3">
      <formula>NOT(ISERROR(SEARCH("3",V44)))</formula>
    </cfRule>
    <cfRule type="containsText" dxfId="230" priority="208" stopIfTrue="1" operator="containsText" text="3">
      <formula>NOT(ISERROR(SEARCH("3",V44)))</formula>
    </cfRule>
    <cfRule type="containsText" dxfId="229" priority="209" stopIfTrue="1" operator="containsText" text="1">
      <formula>NOT(ISERROR(SEARCH("1",V44)))</formula>
    </cfRule>
  </conditionalFormatting>
  <conditionalFormatting sqref="R47:R49">
    <cfRule type="containsText" dxfId="228" priority="204" stopIfTrue="1" operator="containsText" text="3">
      <formula>NOT(ISERROR(SEARCH("3",R47)))</formula>
    </cfRule>
    <cfRule type="containsText" dxfId="227" priority="205" stopIfTrue="1" operator="containsText" text="3">
      <formula>NOT(ISERROR(SEARCH("3",R47)))</formula>
    </cfRule>
    <cfRule type="containsText" dxfId="226" priority="206" stopIfTrue="1" operator="containsText" text="1">
      <formula>NOT(ISERROR(SEARCH("1",R47)))</formula>
    </cfRule>
  </conditionalFormatting>
  <conditionalFormatting sqref="R47:R49">
    <cfRule type="cellIs" dxfId="225" priority="203" operator="between">
      <formula>2</formula>
      <formula>3</formula>
    </cfRule>
  </conditionalFormatting>
  <conditionalFormatting sqref="V47:W49">
    <cfRule type="containsText" dxfId="224" priority="200" stopIfTrue="1" operator="containsText" text="3">
      <formula>NOT(ISERROR(SEARCH("3",V47)))</formula>
    </cfRule>
    <cfRule type="containsText" dxfId="223" priority="201" stopIfTrue="1" operator="containsText" text="3">
      <formula>NOT(ISERROR(SEARCH("3",V47)))</formula>
    </cfRule>
    <cfRule type="containsText" dxfId="222" priority="202" stopIfTrue="1" operator="containsText" text="1">
      <formula>NOT(ISERROR(SEARCH("1",V47)))</formula>
    </cfRule>
  </conditionalFormatting>
  <conditionalFormatting sqref="R50:R51">
    <cfRule type="containsText" dxfId="221" priority="197" stopIfTrue="1" operator="containsText" text="3">
      <formula>NOT(ISERROR(SEARCH("3",R50)))</formula>
    </cfRule>
    <cfRule type="containsText" dxfId="220" priority="198" stopIfTrue="1" operator="containsText" text="3">
      <formula>NOT(ISERROR(SEARCH("3",R50)))</formula>
    </cfRule>
    <cfRule type="containsText" dxfId="219" priority="199" stopIfTrue="1" operator="containsText" text="1">
      <formula>NOT(ISERROR(SEARCH("1",R50)))</formula>
    </cfRule>
  </conditionalFormatting>
  <conditionalFormatting sqref="R50:R51">
    <cfRule type="cellIs" dxfId="218" priority="196" operator="between">
      <formula>2</formula>
      <formula>3</formula>
    </cfRule>
  </conditionalFormatting>
  <conditionalFormatting sqref="V50:W51">
    <cfRule type="containsText" dxfId="217" priority="193" stopIfTrue="1" operator="containsText" text="3">
      <formula>NOT(ISERROR(SEARCH("3",V50)))</formula>
    </cfRule>
    <cfRule type="containsText" dxfId="216" priority="194" stopIfTrue="1" operator="containsText" text="3">
      <formula>NOT(ISERROR(SEARCH("3",V50)))</formula>
    </cfRule>
    <cfRule type="containsText" dxfId="215" priority="195" stopIfTrue="1" operator="containsText" text="1">
      <formula>NOT(ISERROR(SEARCH("1",V50)))</formula>
    </cfRule>
  </conditionalFormatting>
  <conditionalFormatting sqref="R53:R55">
    <cfRule type="containsText" dxfId="214" priority="190" stopIfTrue="1" operator="containsText" text="3">
      <formula>NOT(ISERROR(SEARCH("3",R53)))</formula>
    </cfRule>
    <cfRule type="containsText" dxfId="213" priority="191" stopIfTrue="1" operator="containsText" text="3">
      <formula>NOT(ISERROR(SEARCH("3",R53)))</formula>
    </cfRule>
    <cfRule type="containsText" dxfId="212" priority="192" stopIfTrue="1" operator="containsText" text="1">
      <formula>NOT(ISERROR(SEARCH("1",R53)))</formula>
    </cfRule>
  </conditionalFormatting>
  <conditionalFormatting sqref="R53:R55">
    <cfRule type="cellIs" dxfId="211" priority="189" operator="between">
      <formula>2</formula>
      <formula>3</formula>
    </cfRule>
  </conditionalFormatting>
  <conditionalFormatting sqref="V53:W55">
    <cfRule type="containsText" dxfId="210" priority="186" stopIfTrue="1" operator="containsText" text="3">
      <formula>NOT(ISERROR(SEARCH("3",V53)))</formula>
    </cfRule>
    <cfRule type="containsText" dxfId="209" priority="187" stopIfTrue="1" operator="containsText" text="3">
      <formula>NOT(ISERROR(SEARCH("3",V53)))</formula>
    </cfRule>
    <cfRule type="containsText" dxfId="208" priority="188" stopIfTrue="1" operator="containsText" text="1">
      <formula>NOT(ISERROR(SEARCH("1",V53)))</formula>
    </cfRule>
  </conditionalFormatting>
  <conditionalFormatting sqref="R56:R58">
    <cfRule type="containsText" dxfId="207" priority="183" stopIfTrue="1" operator="containsText" text="3">
      <formula>NOT(ISERROR(SEARCH("3",R56)))</formula>
    </cfRule>
    <cfRule type="containsText" dxfId="206" priority="184" stopIfTrue="1" operator="containsText" text="3">
      <formula>NOT(ISERROR(SEARCH("3",R56)))</formula>
    </cfRule>
    <cfRule type="containsText" dxfId="205" priority="185" stopIfTrue="1" operator="containsText" text="1">
      <formula>NOT(ISERROR(SEARCH("1",R56)))</formula>
    </cfRule>
  </conditionalFormatting>
  <conditionalFormatting sqref="R56:R58">
    <cfRule type="cellIs" dxfId="204" priority="182" operator="between">
      <formula>2</formula>
      <formula>3</formula>
    </cfRule>
  </conditionalFormatting>
  <conditionalFormatting sqref="V56:W58">
    <cfRule type="containsText" dxfId="203" priority="179" stopIfTrue="1" operator="containsText" text="3">
      <formula>NOT(ISERROR(SEARCH("3",V56)))</formula>
    </cfRule>
    <cfRule type="containsText" dxfId="202" priority="180" stopIfTrue="1" operator="containsText" text="3">
      <formula>NOT(ISERROR(SEARCH("3",V56)))</formula>
    </cfRule>
    <cfRule type="containsText" dxfId="201" priority="181" stopIfTrue="1" operator="containsText" text="1">
      <formula>NOT(ISERROR(SEARCH("1",V56)))</formula>
    </cfRule>
  </conditionalFormatting>
  <conditionalFormatting sqref="R59:R61">
    <cfRule type="containsText" dxfId="200" priority="176" stopIfTrue="1" operator="containsText" text="3">
      <formula>NOT(ISERROR(SEARCH("3",R59)))</formula>
    </cfRule>
    <cfRule type="containsText" dxfId="199" priority="177" stopIfTrue="1" operator="containsText" text="3">
      <formula>NOT(ISERROR(SEARCH("3",R59)))</formula>
    </cfRule>
    <cfRule type="containsText" dxfId="198" priority="178" stopIfTrue="1" operator="containsText" text="1">
      <formula>NOT(ISERROR(SEARCH("1",R59)))</formula>
    </cfRule>
  </conditionalFormatting>
  <conditionalFormatting sqref="R59:R61">
    <cfRule type="cellIs" dxfId="197" priority="175" operator="between">
      <formula>2</formula>
      <formula>3</formula>
    </cfRule>
  </conditionalFormatting>
  <conditionalFormatting sqref="V59:W61">
    <cfRule type="containsText" dxfId="196" priority="172" stopIfTrue="1" operator="containsText" text="3">
      <formula>NOT(ISERROR(SEARCH("3",V59)))</formula>
    </cfRule>
    <cfRule type="containsText" dxfId="195" priority="173" stopIfTrue="1" operator="containsText" text="3">
      <formula>NOT(ISERROR(SEARCH("3",V59)))</formula>
    </cfRule>
    <cfRule type="containsText" dxfId="194" priority="174" stopIfTrue="1" operator="containsText" text="1">
      <formula>NOT(ISERROR(SEARCH("1",V59)))</formula>
    </cfRule>
  </conditionalFormatting>
  <conditionalFormatting sqref="R62:R64">
    <cfRule type="containsText" dxfId="193" priority="169" stopIfTrue="1" operator="containsText" text="3">
      <formula>NOT(ISERROR(SEARCH("3",R62)))</formula>
    </cfRule>
    <cfRule type="containsText" dxfId="192" priority="170" stopIfTrue="1" operator="containsText" text="3">
      <formula>NOT(ISERROR(SEARCH("3",R62)))</formula>
    </cfRule>
    <cfRule type="containsText" dxfId="191" priority="171" stopIfTrue="1" operator="containsText" text="1">
      <formula>NOT(ISERROR(SEARCH("1",R62)))</formula>
    </cfRule>
  </conditionalFormatting>
  <conditionalFormatting sqref="R62:R64">
    <cfRule type="cellIs" dxfId="190" priority="168" operator="between">
      <formula>2</formula>
      <formula>3</formula>
    </cfRule>
  </conditionalFormatting>
  <conditionalFormatting sqref="V62:W64">
    <cfRule type="containsText" dxfId="189" priority="165" stopIfTrue="1" operator="containsText" text="3">
      <formula>NOT(ISERROR(SEARCH("3",V62)))</formula>
    </cfRule>
    <cfRule type="containsText" dxfId="188" priority="166" stopIfTrue="1" operator="containsText" text="3">
      <formula>NOT(ISERROR(SEARCH("3",V62)))</formula>
    </cfRule>
    <cfRule type="containsText" dxfId="187" priority="167" stopIfTrue="1" operator="containsText" text="1">
      <formula>NOT(ISERROR(SEARCH("1",V62)))</formula>
    </cfRule>
  </conditionalFormatting>
  <conditionalFormatting sqref="R65:R66">
    <cfRule type="containsText" dxfId="186" priority="162" stopIfTrue="1" operator="containsText" text="3">
      <formula>NOT(ISERROR(SEARCH("3",R65)))</formula>
    </cfRule>
    <cfRule type="containsText" dxfId="185" priority="163" stopIfTrue="1" operator="containsText" text="3">
      <formula>NOT(ISERROR(SEARCH("3",R65)))</formula>
    </cfRule>
    <cfRule type="containsText" dxfId="184" priority="164" stopIfTrue="1" operator="containsText" text="1">
      <formula>NOT(ISERROR(SEARCH("1",R65)))</formula>
    </cfRule>
  </conditionalFormatting>
  <conditionalFormatting sqref="R65:R66">
    <cfRule type="cellIs" dxfId="183" priority="161" operator="between">
      <formula>2</formula>
      <formula>3</formula>
    </cfRule>
  </conditionalFormatting>
  <conditionalFormatting sqref="V65:W66">
    <cfRule type="containsText" dxfId="182" priority="158" stopIfTrue="1" operator="containsText" text="3">
      <formula>NOT(ISERROR(SEARCH("3",V65)))</formula>
    </cfRule>
    <cfRule type="containsText" dxfId="181" priority="159" stopIfTrue="1" operator="containsText" text="3">
      <formula>NOT(ISERROR(SEARCH("3",V65)))</formula>
    </cfRule>
    <cfRule type="containsText" dxfId="180" priority="160" stopIfTrue="1" operator="containsText" text="1">
      <formula>NOT(ISERROR(SEARCH("1",V65)))</formula>
    </cfRule>
  </conditionalFormatting>
  <conditionalFormatting sqref="R68:R70">
    <cfRule type="containsText" dxfId="179" priority="155" stopIfTrue="1" operator="containsText" text="3">
      <formula>NOT(ISERROR(SEARCH("3",R68)))</formula>
    </cfRule>
    <cfRule type="containsText" dxfId="178" priority="156" stopIfTrue="1" operator="containsText" text="3">
      <formula>NOT(ISERROR(SEARCH("3",R68)))</formula>
    </cfRule>
    <cfRule type="containsText" dxfId="177" priority="157" stopIfTrue="1" operator="containsText" text="1">
      <formula>NOT(ISERROR(SEARCH("1",R68)))</formula>
    </cfRule>
  </conditionalFormatting>
  <conditionalFormatting sqref="R68:R70">
    <cfRule type="cellIs" dxfId="176" priority="154" operator="between">
      <formula>2</formula>
      <formula>3</formula>
    </cfRule>
  </conditionalFormatting>
  <conditionalFormatting sqref="V68:W70">
    <cfRule type="containsText" dxfId="175" priority="151" stopIfTrue="1" operator="containsText" text="3">
      <formula>NOT(ISERROR(SEARCH("3",V68)))</formula>
    </cfRule>
    <cfRule type="containsText" dxfId="174" priority="152" stopIfTrue="1" operator="containsText" text="3">
      <formula>NOT(ISERROR(SEARCH("3",V68)))</formula>
    </cfRule>
    <cfRule type="containsText" dxfId="173" priority="153" stopIfTrue="1" operator="containsText" text="1">
      <formula>NOT(ISERROR(SEARCH("1",V68)))</formula>
    </cfRule>
  </conditionalFormatting>
  <conditionalFormatting sqref="R71:R73">
    <cfRule type="containsText" dxfId="172" priority="148" stopIfTrue="1" operator="containsText" text="3">
      <formula>NOT(ISERROR(SEARCH("3",R71)))</formula>
    </cfRule>
    <cfRule type="containsText" dxfId="171" priority="149" stopIfTrue="1" operator="containsText" text="3">
      <formula>NOT(ISERROR(SEARCH("3",R71)))</formula>
    </cfRule>
    <cfRule type="containsText" dxfId="170" priority="150" stopIfTrue="1" operator="containsText" text="1">
      <formula>NOT(ISERROR(SEARCH("1",R71)))</formula>
    </cfRule>
  </conditionalFormatting>
  <conditionalFormatting sqref="R71:R73">
    <cfRule type="cellIs" dxfId="169" priority="147" operator="between">
      <formula>2</formula>
      <formula>3</formula>
    </cfRule>
  </conditionalFormatting>
  <conditionalFormatting sqref="V71:W73">
    <cfRule type="containsText" dxfId="168" priority="144" stopIfTrue="1" operator="containsText" text="3">
      <formula>NOT(ISERROR(SEARCH("3",V71)))</formula>
    </cfRule>
    <cfRule type="containsText" dxfId="167" priority="145" stopIfTrue="1" operator="containsText" text="3">
      <formula>NOT(ISERROR(SEARCH("3",V71)))</formula>
    </cfRule>
    <cfRule type="containsText" dxfId="166" priority="146" stopIfTrue="1" operator="containsText" text="1">
      <formula>NOT(ISERROR(SEARCH("1",V71)))</formula>
    </cfRule>
  </conditionalFormatting>
  <conditionalFormatting sqref="R74:R75">
    <cfRule type="containsText" dxfId="165" priority="141" stopIfTrue="1" operator="containsText" text="3">
      <formula>NOT(ISERROR(SEARCH("3",R74)))</formula>
    </cfRule>
    <cfRule type="containsText" dxfId="164" priority="142" stopIfTrue="1" operator="containsText" text="3">
      <formula>NOT(ISERROR(SEARCH("3",R74)))</formula>
    </cfRule>
    <cfRule type="containsText" dxfId="163" priority="143" stopIfTrue="1" operator="containsText" text="1">
      <formula>NOT(ISERROR(SEARCH("1",R74)))</formula>
    </cfRule>
  </conditionalFormatting>
  <conditionalFormatting sqref="R74:R75">
    <cfRule type="cellIs" dxfId="162" priority="140" operator="between">
      <formula>2</formula>
      <formula>3</formula>
    </cfRule>
  </conditionalFormatting>
  <conditionalFormatting sqref="V76:W76">
    <cfRule type="containsText" dxfId="161" priority="137" stopIfTrue="1" operator="containsText" text="3">
      <formula>NOT(ISERROR(SEARCH("3",V76)))</formula>
    </cfRule>
    <cfRule type="containsText" dxfId="160" priority="138" stopIfTrue="1" operator="containsText" text="3">
      <formula>NOT(ISERROR(SEARCH("3",V76)))</formula>
    </cfRule>
    <cfRule type="containsText" dxfId="159" priority="139" stopIfTrue="1" operator="containsText" text="1">
      <formula>NOT(ISERROR(SEARCH("1",V76)))</formula>
    </cfRule>
  </conditionalFormatting>
  <conditionalFormatting sqref="V74:W75">
    <cfRule type="containsText" dxfId="158" priority="134" stopIfTrue="1" operator="containsText" text="3">
      <formula>NOT(ISERROR(SEARCH("3",V74)))</formula>
    </cfRule>
    <cfRule type="containsText" dxfId="157" priority="135" stopIfTrue="1" operator="containsText" text="3">
      <formula>NOT(ISERROR(SEARCH("3",V74)))</formula>
    </cfRule>
    <cfRule type="containsText" dxfId="156" priority="136" stopIfTrue="1" operator="containsText" text="1">
      <formula>NOT(ISERROR(SEARCH("1",V74)))</formula>
    </cfRule>
  </conditionalFormatting>
  <conditionalFormatting sqref="R77:R79">
    <cfRule type="containsText" dxfId="155" priority="131" stopIfTrue="1" operator="containsText" text="3">
      <formula>NOT(ISERROR(SEARCH("3",R77)))</formula>
    </cfRule>
    <cfRule type="containsText" dxfId="154" priority="132" stopIfTrue="1" operator="containsText" text="3">
      <formula>NOT(ISERROR(SEARCH("3",R77)))</formula>
    </cfRule>
    <cfRule type="containsText" dxfId="153" priority="133" stopIfTrue="1" operator="containsText" text="1">
      <formula>NOT(ISERROR(SEARCH("1",R77)))</formula>
    </cfRule>
  </conditionalFormatting>
  <conditionalFormatting sqref="R77:R79">
    <cfRule type="cellIs" dxfId="152" priority="130" operator="between">
      <formula>2</formula>
      <formula>3</formula>
    </cfRule>
  </conditionalFormatting>
  <conditionalFormatting sqref="V77:W79">
    <cfRule type="containsText" dxfId="151" priority="127" stopIfTrue="1" operator="containsText" text="3">
      <formula>NOT(ISERROR(SEARCH("3",V77)))</formula>
    </cfRule>
    <cfRule type="containsText" dxfId="150" priority="128" stopIfTrue="1" operator="containsText" text="3">
      <formula>NOT(ISERROR(SEARCH("3",V77)))</formula>
    </cfRule>
    <cfRule type="containsText" dxfId="149" priority="129" stopIfTrue="1" operator="containsText" text="1">
      <formula>NOT(ISERROR(SEARCH("1",V77)))</formula>
    </cfRule>
  </conditionalFormatting>
  <conditionalFormatting sqref="R80:R81">
    <cfRule type="containsText" dxfId="148" priority="124" stopIfTrue="1" operator="containsText" text="3">
      <formula>NOT(ISERROR(SEARCH("3",R80)))</formula>
    </cfRule>
    <cfRule type="containsText" dxfId="147" priority="125" stopIfTrue="1" operator="containsText" text="3">
      <formula>NOT(ISERROR(SEARCH("3",R80)))</formula>
    </cfRule>
    <cfRule type="containsText" dxfId="146" priority="126" stopIfTrue="1" operator="containsText" text="1">
      <formula>NOT(ISERROR(SEARCH("1",R80)))</formula>
    </cfRule>
  </conditionalFormatting>
  <conditionalFormatting sqref="R80:R81">
    <cfRule type="cellIs" dxfId="145" priority="123" operator="between">
      <formula>2</formula>
      <formula>3</formula>
    </cfRule>
  </conditionalFormatting>
  <conditionalFormatting sqref="V80:W81">
    <cfRule type="containsText" dxfId="144" priority="120" stopIfTrue="1" operator="containsText" text="3">
      <formula>NOT(ISERROR(SEARCH("3",V80)))</formula>
    </cfRule>
    <cfRule type="containsText" dxfId="143" priority="121" stopIfTrue="1" operator="containsText" text="3">
      <formula>NOT(ISERROR(SEARCH("3",V80)))</formula>
    </cfRule>
    <cfRule type="containsText" dxfId="142" priority="122" stopIfTrue="1" operator="containsText" text="1">
      <formula>NOT(ISERROR(SEARCH("1",V80)))</formula>
    </cfRule>
  </conditionalFormatting>
  <conditionalFormatting sqref="R83">
    <cfRule type="containsText" dxfId="141" priority="117" stopIfTrue="1" operator="containsText" text="3">
      <formula>NOT(ISERROR(SEARCH("3",R83)))</formula>
    </cfRule>
    <cfRule type="containsText" dxfId="140" priority="118" stopIfTrue="1" operator="containsText" text="3">
      <formula>NOT(ISERROR(SEARCH("3",R83)))</formula>
    </cfRule>
    <cfRule type="containsText" dxfId="139" priority="119" stopIfTrue="1" operator="containsText" text="1">
      <formula>NOT(ISERROR(SEARCH("1",R83)))</formula>
    </cfRule>
  </conditionalFormatting>
  <conditionalFormatting sqref="R83">
    <cfRule type="cellIs" dxfId="138" priority="116" operator="between">
      <formula>2</formula>
      <formula>3</formula>
    </cfRule>
  </conditionalFormatting>
  <conditionalFormatting sqref="V83:W83">
    <cfRule type="containsText" dxfId="137" priority="113" stopIfTrue="1" operator="containsText" text="3">
      <formula>NOT(ISERROR(SEARCH("3",V83)))</formula>
    </cfRule>
    <cfRule type="containsText" dxfId="136" priority="114" stopIfTrue="1" operator="containsText" text="3">
      <formula>NOT(ISERROR(SEARCH("3",V83)))</formula>
    </cfRule>
    <cfRule type="containsText" dxfId="135" priority="115" stopIfTrue="1" operator="containsText" text="1">
      <formula>NOT(ISERROR(SEARCH("1",V83)))</formula>
    </cfRule>
  </conditionalFormatting>
  <conditionalFormatting sqref="R86:R88">
    <cfRule type="containsText" dxfId="134" priority="110" stopIfTrue="1" operator="containsText" text="3">
      <formula>NOT(ISERROR(SEARCH("3",R86)))</formula>
    </cfRule>
    <cfRule type="containsText" dxfId="133" priority="111" stopIfTrue="1" operator="containsText" text="3">
      <formula>NOT(ISERROR(SEARCH("3",R86)))</formula>
    </cfRule>
    <cfRule type="containsText" dxfId="132" priority="112" stopIfTrue="1" operator="containsText" text="1">
      <formula>NOT(ISERROR(SEARCH("1",R86)))</formula>
    </cfRule>
  </conditionalFormatting>
  <conditionalFormatting sqref="R86:R88">
    <cfRule type="cellIs" dxfId="131" priority="109" operator="between">
      <formula>2</formula>
      <formula>3</formula>
    </cfRule>
  </conditionalFormatting>
  <conditionalFormatting sqref="V86:W88">
    <cfRule type="containsText" dxfId="130" priority="106" stopIfTrue="1" operator="containsText" text="3">
      <formula>NOT(ISERROR(SEARCH("3",V86)))</formula>
    </cfRule>
    <cfRule type="containsText" dxfId="129" priority="107" stopIfTrue="1" operator="containsText" text="3">
      <formula>NOT(ISERROR(SEARCH("3",V86)))</formula>
    </cfRule>
    <cfRule type="containsText" dxfId="128" priority="108" stopIfTrue="1" operator="containsText" text="1">
      <formula>NOT(ISERROR(SEARCH("1",V86)))</formula>
    </cfRule>
  </conditionalFormatting>
  <conditionalFormatting sqref="R89:R91">
    <cfRule type="containsText" dxfId="127" priority="103" stopIfTrue="1" operator="containsText" text="3">
      <formula>NOT(ISERROR(SEARCH("3",R89)))</formula>
    </cfRule>
    <cfRule type="containsText" dxfId="126" priority="104" stopIfTrue="1" operator="containsText" text="3">
      <formula>NOT(ISERROR(SEARCH("3",R89)))</formula>
    </cfRule>
    <cfRule type="containsText" dxfId="125" priority="105" stopIfTrue="1" operator="containsText" text="1">
      <formula>NOT(ISERROR(SEARCH("1",R89)))</formula>
    </cfRule>
  </conditionalFormatting>
  <conditionalFormatting sqref="R89:R91">
    <cfRule type="cellIs" dxfId="124" priority="102" operator="between">
      <formula>2</formula>
      <formula>3</formula>
    </cfRule>
  </conditionalFormatting>
  <conditionalFormatting sqref="V89:W91">
    <cfRule type="containsText" dxfId="123" priority="99" stopIfTrue="1" operator="containsText" text="3">
      <formula>NOT(ISERROR(SEARCH("3",V89)))</formula>
    </cfRule>
    <cfRule type="containsText" dxfId="122" priority="100" stopIfTrue="1" operator="containsText" text="3">
      <formula>NOT(ISERROR(SEARCH("3",V89)))</formula>
    </cfRule>
    <cfRule type="containsText" dxfId="121" priority="101" stopIfTrue="1" operator="containsText" text="1">
      <formula>NOT(ISERROR(SEARCH("1",V89)))</formula>
    </cfRule>
  </conditionalFormatting>
  <conditionalFormatting sqref="R92:R93">
    <cfRule type="containsText" dxfId="120" priority="96" stopIfTrue="1" operator="containsText" text="3">
      <formula>NOT(ISERROR(SEARCH("3",R92)))</formula>
    </cfRule>
    <cfRule type="containsText" dxfId="119" priority="97" stopIfTrue="1" operator="containsText" text="3">
      <formula>NOT(ISERROR(SEARCH("3",R92)))</formula>
    </cfRule>
    <cfRule type="containsText" dxfId="118" priority="98" stopIfTrue="1" operator="containsText" text="1">
      <formula>NOT(ISERROR(SEARCH("1",R92)))</formula>
    </cfRule>
  </conditionalFormatting>
  <conditionalFormatting sqref="R92:R93">
    <cfRule type="cellIs" dxfId="117" priority="95" operator="between">
      <formula>2</formula>
      <formula>3</formula>
    </cfRule>
  </conditionalFormatting>
  <conditionalFormatting sqref="V92:W93">
    <cfRule type="containsText" dxfId="116" priority="92" stopIfTrue="1" operator="containsText" text="3">
      <formula>NOT(ISERROR(SEARCH("3",V92)))</formula>
    </cfRule>
    <cfRule type="containsText" dxfId="115" priority="93" stopIfTrue="1" operator="containsText" text="3">
      <formula>NOT(ISERROR(SEARCH("3",V92)))</formula>
    </cfRule>
    <cfRule type="containsText" dxfId="114" priority="94" stopIfTrue="1" operator="containsText" text="1">
      <formula>NOT(ISERROR(SEARCH("1",V92)))</formula>
    </cfRule>
  </conditionalFormatting>
  <conditionalFormatting sqref="R95:R96">
    <cfRule type="containsText" dxfId="113" priority="89" stopIfTrue="1" operator="containsText" text="3">
      <formula>NOT(ISERROR(SEARCH("3",R95)))</formula>
    </cfRule>
    <cfRule type="containsText" dxfId="112" priority="90" stopIfTrue="1" operator="containsText" text="3">
      <formula>NOT(ISERROR(SEARCH("3",R95)))</formula>
    </cfRule>
    <cfRule type="containsText" dxfId="111" priority="91" stopIfTrue="1" operator="containsText" text="1">
      <formula>NOT(ISERROR(SEARCH("1",R95)))</formula>
    </cfRule>
  </conditionalFormatting>
  <conditionalFormatting sqref="R95:R96">
    <cfRule type="cellIs" dxfId="110" priority="88" operator="between">
      <formula>2</formula>
      <formula>3</formula>
    </cfRule>
  </conditionalFormatting>
  <conditionalFormatting sqref="V95:W96">
    <cfRule type="containsText" dxfId="109" priority="85" stopIfTrue="1" operator="containsText" text="3">
      <formula>NOT(ISERROR(SEARCH("3",V95)))</formula>
    </cfRule>
    <cfRule type="containsText" dxfId="108" priority="86" stopIfTrue="1" operator="containsText" text="3">
      <formula>NOT(ISERROR(SEARCH("3",V95)))</formula>
    </cfRule>
    <cfRule type="containsText" dxfId="107" priority="87" stopIfTrue="1" operator="containsText" text="1">
      <formula>NOT(ISERROR(SEARCH("1",V95)))</formula>
    </cfRule>
  </conditionalFormatting>
  <conditionalFormatting sqref="R98:R100">
    <cfRule type="containsText" dxfId="106" priority="82" stopIfTrue="1" operator="containsText" text="3">
      <formula>NOT(ISERROR(SEARCH("3",R98)))</formula>
    </cfRule>
    <cfRule type="containsText" dxfId="105" priority="83" stopIfTrue="1" operator="containsText" text="3">
      <formula>NOT(ISERROR(SEARCH("3",R98)))</formula>
    </cfRule>
    <cfRule type="containsText" dxfId="104" priority="84" stopIfTrue="1" operator="containsText" text="1">
      <formula>NOT(ISERROR(SEARCH("1",R98)))</formula>
    </cfRule>
  </conditionalFormatting>
  <conditionalFormatting sqref="R98:R100">
    <cfRule type="cellIs" dxfId="103" priority="81" operator="between">
      <formula>2</formula>
      <formula>3</formula>
    </cfRule>
  </conditionalFormatting>
  <conditionalFormatting sqref="V98:W100">
    <cfRule type="containsText" dxfId="102" priority="78" stopIfTrue="1" operator="containsText" text="3">
      <formula>NOT(ISERROR(SEARCH("3",V98)))</formula>
    </cfRule>
    <cfRule type="containsText" dxfId="101" priority="79" stopIfTrue="1" operator="containsText" text="3">
      <formula>NOT(ISERROR(SEARCH("3",V98)))</formula>
    </cfRule>
    <cfRule type="containsText" dxfId="100" priority="80" stopIfTrue="1" operator="containsText" text="1">
      <formula>NOT(ISERROR(SEARCH("1",V98)))</formula>
    </cfRule>
  </conditionalFormatting>
  <conditionalFormatting sqref="R101:R103">
    <cfRule type="containsText" dxfId="99" priority="75" stopIfTrue="1" operator="containsText" text="3">
      <formula>NOT(ISERROR(SEARCH("3",R101)))</formula>
    </cfRule>
    <cfRule type="containsText" dxfId="98" priority="76" stopIfTrue="1" operator="containsText" text="3">
      <formula>NOT(ISERROR(SEARCH("3",R101)))</formula>
    </cfRule>
    <cfRule type="containsText" dxfId="97" priority="77" stopIfTrue="1" operator="containsText" text="1">
      <formula>NOT(ISERROR(SEARCH("1",R101)))</formula>
    </cfRule>
  </conditionalFormatting>
  <conditionalFormatting sqref="R101:R103">
    <cfRule type="cellIs" dxfId="96" priority="74" operator="between">
      <formula>2</formula>
      <formula>3</formula>
    </cfRule>
  </conditionalFormatting>
  <conditionalFormatting sqref="V101:W103">
    <cfRule type="containsText" dxfId="95" priority="71" stopIfTrue="1" operator="containsText" text="3">
      <formula>NOT(ISERROR(SEARCH("3",V101)))</formula>
    </cfRule>
    <cfRule type="containsText" dxfId="94" priority="72" stopIfTrue="1" operator="containsText" text="3">
      <formula>NOT(ISERROR(SEARCH("3",V101)))</formula>
    </cfRule>
    <cfRule type="containsText" dxfId="93" priority="73" stopIfTrue="1" operator="containsText" text="1">
      <formula>NOT(ISERROR(SEARCH("1",V101)))</formula>
    </cfRule>
  </conditionalFormatting>
  <conditionalFormatting sqref="R104:R109">
    <cfRule type="containsText" dxfId="92" priority="68" stopIfTrue="1" operator="containsText" text="3">
      <formula>NOT(ISERROR(SEARCH("3",R104)))</formula>
    </cfRule>
    <cfRule type="containsText" dxfId="91" priority="69" stopIfTrue="1" operator="containsText" text="3">
      <formula>NOT(ISERROR(SEARCH("3",R104)))</formula>
    </cfRule>
    <cfRule type="containsText" dxfId="90" priority="70" stopIfTrue="1" operator="containsText" text="1">
      <formula>NOT(ISERROR(SEARCH("1",R104)))</formula>
    </cfRule>
  </conditionalFormatting>
  <conditionalFormatting sqref="R104:R109">
    <cfRule type="cellIs" dxfId="89" priority="67" operator="between">
      <formula>2</formula>
      <formula>3</formula>
    </cfRule>
  </conditionalFormatting>
  <conditionalFormatting sqref="V104:W109">
    <cfRule type="containsText" dxfId="88" priority="64" stopIfTrue="1" operator="containsText" text="3">
      <formula>NOT(ISERROR(SEARCH("3",V104)))</formula>
    </cfRule>
    <cfRule type="containsText" dxfId="87" priority="65" stopIfTrue="1" operator="containsText" text="3">
      <formula>NOT(ISERROR(SEARCH("3",V104)))</formula>
    </cfRule>
    <cfRule type="containsText" dxfId="86" priority="66" stopIfTrue="1" operator="containsText" text="1">
      <formula>NOT(ISERROR(SEARCH("1",V104)))</formula>
    </cfRule>
  </conditionalFormatting>
  <conditionalFormatting sqref="R110">
    <cfRule type="containsText" dxfId="85" priority="61" stopIfTrue="1" operator="containsText" text="3">
      <formula>NOT(ISERROR(SEARCH("3",R110)))</formula>
    </cfRule>
    <cfRule type="containsText" dxfId="84" priority="62" stopIfTrue="1" operator="containsText" text="3">
      <formula>NOT(ISERROR(SEARCH("3",R110)))</formula>
    </cfRule>
    <cfRule type="containsText" dxfId="83" priority="63" stopIfTrue="1" operator="containsText" text="1">
      <formula>NOT(ISERROR(SEARCH("1",R110)))</formula>
    </cfRule>
  </conditionalFormatting>
  <conditionalFormatting sqref="R110">
    <cfRule type="cellIs" dxfId="82" priority="60" operator="between">
      <formula>2</formula>
      <formula>3</formula>
    </cfRule>
  </conditionalFormatting>
  <conditionalFormatting sqref="V110:W110">
    <cfRule type="containsText" dxfId="81" priority="57" stopIfTrue="1" operator="containsText" text="3">
      <formula>NOT(ISERROR(SEARCH("3",V110)))</formula>
    </cfRule>
    <cfRule type="containsText" dxfId="80" priority="58" stopIfTrue="1" operator="containsText" text="3">
      <formula>NOT(ISERROR(SEARCH("3",V110)))</formula>
    </cfRule>
    <cfRule type="containsText" dxfId="79" priority="59" stopIfTrue="1" operator="containsText" text="1">
      <formula>NOT(ISERROR(SEARCH("1",V110)))</formula>
    </cfRule>
  </conditionalFormatting>
  <conditionalFormatting sqref="R116:R118">
    <cfRule type="containsText" dxfId="78" priority="54" stopIfTrue="1" operator="containsText" text="3">
      <formula>NOT(ISERROR(SEARCH("3",R116)))</formula>
    </cfRule>
    <cfRule type="containsText" dxfId="77" priority="55" stopIfTrue="1" operator="containsText" text="3">
      <formula>NOT(ISERROR(SEARCH("3",R116)))</formula>
    </cfRule>
    <cfRule type="containsText" dxfId="76" priority="56" stopIfTrue="1" operator="containsText" text="1">
      <formula>NOT(ISERROR(SEARCH("1",R116)))</formula>
    </cfRule>
  </conditionalFormatting>
  <conditionalFormatting sqref="R116:R118">
    <cfRule type="cellIs" dxfId="75" priority="53" operator="between">
      <formula>2</formula>
      <formula>3</formula>
    </cfRule>
  </conditionalFormatting>
  <conditionalFormatting sqref="R113:R115">
    <cfRule type="containsText" dxfId="74" priority="50" stopIfTrue="1" operator="containsText" text="3">
      <formula>NOT(ISERROR(SEARCH("3",R113)))</formula>
    </cfRule>
    <cfRule type="containsText" dxfId="73" priority="51" stopIfTrue="1" operator="containsText" text="3">
      <formula>NOT(ISERROR(SEARCH("3",R113)))</formula>
    </cfRule>
    <cfRule type="containsText" dxfId="72" priority="52" stopIfTrue="1" operator="containsText" text="1">
      <formula>NOT(ISERROR(SEARCH("1",R113)))</formula>
    </cfRule>
  </conditionalFormatting>
  <conditionalFormatting sqref="R113:R115">
    <cfRule type="cellIs" dxfId="71" priority="49" operator="between">
      <formula>2</formula>
      <formula>3</formula>
    </cfRule>
  </conditionalFormatting>
  <conditionalFormatting sqref="V116:W118">
    <cfRule type="containsText" dxfId="70" priority="46" stopIfTrue="1" operator="containsText" text="3">
      <formula>NOT(ISERROR(SEARCH("3",V116)))</formula>
    </cfRule>
    <cfRule type="containsText" dxfId="69" priority="47" stopIfTrue="1" operator="containsText" text="3">
      <formula>NOT(ISERROR(SEARCH("3",V116)))</formula>
    </cfRule>
    <cfRule type="containsText" dxfId="68" priority="48" stopIfTrue="1" operator="containsText" text="1">
      <formula>NOT(ISERROR(SEARCH("1",V116)))</formula>
    </cfRule>
  </conditionalFormatting>
  <conditionalFormatting sqref="V113:W115">
    <cfRule type="containsText" dxfId="67" priority="43" stopIfTrue="1" operator="containsText" text="3">
      <formula>NOT(ISERROR(SEARCH("3",V113)))</formula>
    </cfRule>
    <cfRule type="containsText" dxfId="66" priority="44" stopIfTrue="1" operator="containsText" text="3">
      <formula>NOT(ISERROR(SEARCH("3",V113)))</formula>
    </cfRule>
    <cfRule type="containsText" dxfId="65" priority="45" stopIfTrue="1" operator="containsText" text="1">
      <formula>NOT(ISERROR(SEARCH("1",V113)))</formula>
    </cfRule>
  </conditionalFormatting>
  <conditionalFormatting sqref="R119:R124">
    <cfRule type="containsText" dxfId="64" priority="40" stopIfTrue="1" operator="containsText" text="3">
      <formula>NOT(ISERROR(SEARCH("3",R119)))</formula>
    </cfRule>
    <cfRule type="containsText" dxfId="63" priority="41" stopIfTrue="1" operator="containsText" text="3">
      <formula>NOT(ISERROR(SEARCH("3",R119)))</formula>
    </cfRule>
    <cfRule type="containsText" dxfId="62" priority="42" stopIfTrue="1" operator="containsText" text="1">
      <formula>NOT(ISERROR(SEARCH("1",R119)))</formula>
    </cfRule>
  </conditionalFormatting>
  <conditionalFormatting sqref="R119:R124">
    <cfRule type="cellIs" dxfId="61" priority="39" operator="between">
      <formula>2</formula>
      <formula>3</formula>
    </cfRule>
  </conditionalFormatting>
  <conditionalFormatting sqref="V119:W124">
    <cfRule type="containsText" dxfId="60" priority="36" stopIfTrue="1" operator="containsText" text="3">
      <formula>NOT(ISERROR(SEARCH("3",V119)))</formula>
    </cfRule>
    <cfRule type="containsText" dxfId="59" priority="37" stopIfTrue="1" operator="containsText" text="3">
      <formula>NOT(ISERROR(SEARCH("3",V119)))</formula>
    </cfRule>
    <cfRule type="containsText" dxfId="58" priority="38" stopIfTrue="1" operator="containsText" text="1">
      <formula>NOT(ISERROR(SEARCH("1",V119)))</formula>
    </cfRule>
  </conditionalFormatting>
  <conditionalFormatting sqref="R125:R127">
    <cfRule type="containsText" dxfId="57" priority="33" stopIfTrue="1" operator="containsText" text="3">
      <formula>NOT(ISERROR(SEARCH("3",R125)))</formula>
    </cfRule>
    <cfRule type="containsText" dxfId="56" priority="34" stopIfTrue="1" operator="containsText" text="3">
      <formula>NOT(ISERROR(SEARCH("3",R125)))</formula>
    </cfRule>
    <cfRule type="containsText" dxfId="55" priority="35" stopIfTrue="1" operator="containsText" text="1">
      <formula>NOT(ISERROR(SEARCH("1",R125)))</formula>
    </cfRule>
  </conditionalFormatting>
  <conditionalFormatting sqref="R125:R127">
    <cfRule type="cellIs" dxfId="54" priority="32" operator="between">
      <formula>2</formula>
      <formula>3</formula>
    </cfRule>
  </conditionalFormatting>
  <conditionalFormatting sqref="V125:W127">
    <cfRule type="containsText" dxfId="53" priority="29" stopIfTrue="1" operator="containsText" text="3">
      <formula>NOT(ISERROR(SEARCH("3",V125)))</formula>
    </cfRule>
    <cfRule type="containsText" dxfId="52" priority="30" stopIfTrue="1" operator="containsText" text="3">
      <formula>NOT(ISERROR(SEARCH("3",V125)))</formula>
    </cfRule>
    <cfRule type="containsText" dxfId="51" priority="31" stopIfTrue="1" operator="containsText" text="1">
      <formula>NOT(ISERROR(SEARCH("1",V125)))</formula>
    </cfRule>
  </conditionalFormatting>
  <conditionalFormatting sqref="R128:R130">
    <cfRule type="containsText" dxfId="50" priority="26" stopIfTrue="1" operator="containsText" text="3">
      <formula>NOT(ISERROR(SEARCH("3",R128)))</formula>
    </cfRule>
    <cfRule type="containsText" dxfId="49" priority="27" stopIfTrue="1" operator="containsText" text="3">
      <formula>NOT(ISERROR(SEARCH("3",R128)))</formula>
    </cfRule>
    <cfRule type="containsText" dxfId="48" priority="28" stopIfTrue="1" operator="containsText" text="1">
      <formula>NOT(ISERROR(SEARCH("1",R128)))</formula>
    </cfRule>
  </conditionalFormatting>
  <conditionalFormatting sqref="R128:R130">
    <cfRule type="cellIs" dxfId="47" priority="25" operator="between">
      <formula>2</formula>
      <formula>3</formula>
    </cfRule>
  </conditionalFormatting>
  <conditionalFormatting sqref="V128:W130">
    <cfRule type="containsText" dxfId="46" priority="22" stopIfTrue="1" operator="containsText" text="3">
      <formula>NOT(ISERROR(SEARCH("3",V128)))</formula>
    </cfRule>
    <cfRule type="containsText" dxfId="45" priority="23" stopIfTrue="1" operator="containsText" text="3">
      <formula>NOT(ISERROR(SEARCH("3",V128)))</formula>
    </cfRule>
    <cfRule type="containsText" dxfId="44" priority="24" stopIfTrue="1" operator="containsText" text="1">
      <formula>NOT(ISERROR(SEARCH("1",V128)))</formula>
    </cfRule>
  </conditionalFormatting>
  <conditionalFormatting sqref="R131:R133">
    <cfRule type="containsText" dxfId="43" priority="19" stopIfTrue="1" operator="containsText" text="3">
      <formula>NOT(ISERROR(SEARCH("3",R131)))</formula>
    </cfRule>
    <cfRule type="containsText" dxfId="42" priority="20" stopIfTrue="1" operator="containsText" text="3">
      <formula>NOT(ISERROR(SEARCH("3",R131)))</formula>
    </cfRule>
    <cfRule type="containsText" dxfId="41" priority="21" stopIfTrue="1" operator="containsText" text="1">
      <formula>NOT(ISERROR(SEARCH("1",R131)))</formula>
    </cfRule>
  </conditionalFormatting>
  <conditionalFormatting sqref="R131:R133">
    <cfRule type="cellIs" dxfId="40" priority="18" operator="between">
      <formula>2</formula>
      <formula>3</formula>
    </cfRule>
  </conditionalFormatting>
  <conditionalFormatting sqref="V131:W133">
    <cfRule type="containsText" dxfId="39" priority="15" stopIfTrue="1" operator="containsText" text="3">
      <formula>NOT(ISERROR(SEARCH("3",V131)))</formula>
    </cfRule>
    <cfRule type="containsText" dxfId="38" priority="16" stopIfTrue="1" operator="containsText" text="3">
      <formula>NOT(ISERROR(SEARCH("3",V131)))</formula>
    </cfRule>
    <cfRule type="containsText" dxfId="37" priority="17" stopIfTrue="1" operator="containsText" text="1">
      <formula>NOT(ISERROR(SEARCH("1",V131)))</formula>
    </cfRule>
  </conditionalFormatting>
  <conditionalFormatting sqref="R134:R135">
    <cfRule type="containsText" dxfId="36" priority="12" stopIfTrue="1" operator="containsText" text="3">
      <formula>NOT(ISERROR(SEARCH("3",R134)))</formula>
    </cfRule>
    <cfRule type="containsText" dxfId="35" priority="13" stopIfTrue="1" operator="containsText" text="3">
      <formula>NOT(ISERROR(SEARCH("3",R134)))</formula>
    </cfRule>
    <cfRule type="containsText" dxfId="34" priority="14" stopIfTrue="1" operator="containsText" text="1">
      <formula>NOT(ISERROR(SEARCH("1",R134)))</formula>
    </cfRule>
  </conditionalFormatting>
  <conditionalFormatting sqref="R134:R135">
    <cfRule type="cellIs" dxfId="33" priority="11" operator="between">
      <formula>2</formula>
      <formula>3</formula>
    </cfRule>
  </conditionalFormatting>
  <conditionalFormatting sqref="V134:W135">
    <cfRule type="containsText" dxfId="32" priority="8" stopIfTrue="1" operator="containsText" text="3">
      <formula>NOT(ISERROR(SEARCH("3",V134)))</formula>
    </cfRule>
    <cfRule type="containsText" dxfId="31" priority="9" stopIfTrue="1" operator="containsText" text="3">
      <formula>NOT(ISERROR(SEARCH("3",V134)))</formula>
    </cfRule>
    <cfRule type="containsText" dxfId="30" priority="10" stopIfTrue="1" operator="containsText" text="1">
      <formula>NOT(ISERROR(SEARCH("1",V134)))</formula>
    </cfRule>
  </conditionalFormatting>
  <conditionalFormatting sqref="R152">
    <cfRule type="containsText" dxfId="29" priority="5" stopIfTrue="1" operator="containsText" text="3">
      <formula>NOT(ISERROR(SEARCH("3",R152)))</formula>
    </cfRule>
    <cfRule type="containsText" dxfId="28" priority="6" stopIfTrue="1" operator="containsText" text="3">
      <formula>NOT(ISERROR(SEARCH("3",R152)))</formula>
    </cfRule>
    <cfRule type="containsText" dxfId="27" priority="7" stopIfTrue="1" operator="containsText" text="1">
      <formula>NOT(ISERROR(SEARCH("1",R152)))</formula>
    </cfRule>
  </conditionalFormatting>
  <conditionalFormatting sqref="R152">
    <cfRule type="cellIs" dxfId="26" priority="4" operator="between">
      <formula>2</formula>
      <formula>3</formula>
    </cfRule>
  </conditionalFormatting>
  <conditionalFormatting sqref="V152:W152">
    <cfRule type="containsText" dxfId="25" priority="1" stopIfTrue="1" operator="containsText" text="3">
      <formula>NOT(ISERROR(SEARCH("3",V152)))</formula>
    </cfRule>
    <cfRule type="containsText" dxfId="24" priority="2" stopIfTrue="1" operator="containsText" text="3">
      <formula>NOT(ISERROR(SEARCH("3",V152)))</formula>
    </cfRule>
    <cfRule type="containsText" dxfId="23" priority="3" stopIfTrue="1" operator="containsText" text="1">
      <formula>NOT(ISERROR(SEARCH("1",V152)))</formula>
    </cfRule>
  </conditionalFormatting>
  <dataValidations xWindow="497" yWindow="659" count="40">
    <dataValidation allowBlank="1" showInputMessage="1" showErrorMessage="1" promptTitle="INDICADOR  DEL RIESGO" prompt="Establezca un indicador que permita monitorear el riesgo" sqref="AD8:AD23 AD26:AD35 AD38:AD50 AD53:AD86 AD89:AD95 AD98:AD101 AD104 AD110:AD152"/>
    <dataValidation allowBlank="1" showInputMessage="1" showErrorMessage="1" promptTitle="CONTROL" prompt="Defina el estado del control asociado al riesgo" sqref="S14:T14 S150:S151 S20:T20 S32:T32 S8:T8 S153:S154 S33:S34 S9:S10 S11:T11 S15:S16 S12:S13 S21:S22 S23:T23 S24:S25 S26:T26 S27:S28 S29:T29 S30:S31 S35:T35 S38:T38 S41:T41 S44:T44 S47:T47 S50:T50 S53:T53 S56:T56 S59:T59 S36:S37 S39:S40 S42:S43 S45:S46 S48:S49 S51:S52 S54:S55 S57:S58 S60:S61 S62:T62 S65:T65 S68:T68 S71:T71 S74:T74 S77:T77 S80:T80 S83:T83 S86:T86 S89:T89 S63:S64 S66:S67 S69:S70 S72:S73 S75:S76 S78:S79 S81:S82 S84:S85 S87:S88 S90:S91 S92:T92 S93:S94 S95:T95 S98:T98 S101:T101 S104:T104 S107:T107 S110:T110 S113:T113 S116:T116 S119:T119 S122:T122 S96:S97 S99:S100 S102:S103 S105:S106 S108:S109 S111:S112 S114:S115 S117:S118 S120:S121 S123:S124 S125:T125 S126:S127 S128:T128 S131:T131 S134:T134 S137:T137 S140:T140 S143:T143 S146:T146 S149:T149 S152:T152 S129:S130 S132:S133 S135:S136 S138:S139 S141:S142 S144:S145 S147:S148 S17:T17 S18:S19"/>
    <dataValidation allowBlank="1" showInputMessage="1" showErrorMessage="1" prompt="Describa brevemente en qué consiste el riesgo" sqref="K8:K23 K26:K35 K38:K50 K53:K86 K89:K95 K98:K101 K104 K107:K112 K119:K127 K131:K152"/>
    <dataValidation allowBlank="1" showInputMessage="1" showErrorMessage="1" prompt="Identiique aquellas principales consecuencias que se pueden presentar al momento de que se materialice el riesgo" sqref="L8:L23 L26:L35 L38:L50 L53:L86 L89:L95 L98:L101 L104 L107:L152"/>
    <dataValidation type="date" operator="greaterThan" allowBlank="1" showInputMessage="1" showErrorMessage="1" errorTitle="INTRODUZCA FECHA" error="DD/MM/AA" promptTitle="FECHA DE ELABORACIÓN" prompt="Ingrese la fecha en la cual elabora el plan de manejo de riesgos" sqref="AC3">
      <formula1>#REF!</formula1>
    </dataValidation>
    <dataValidation type="list" allowBlank="1" showInputMessage="1" showErrorMessage="1" promptTitle="Periodicidad" prompt="Determine los intervalos en los cuales aplica el control" sqref="V11:V19 V21:V22 V27:V28 V31 V45:V46 V52 V67 V82:V85 V94 V97 V111:V112 V134:V151 V153:V154">
      <formula1>"Anual, Semestral, Trimestral, Bimestral, Mensual, Quincenal, Semanal, Diaria,Otra"</formula1>
    </dataValidation>
    <dataValidation type="list" allowBlank="1" showInputMessage="1" showErrorMessage="1" promptTitle="Tipo de control" prompt="Defina que tipo de control es el que se aplica" sqref="W11:W19 W21:W22 W27:W28 W31 W45:W46 W52 W67 W82:W85 W94 W97 W111:W112 W134:W151 W153:W154">
      <formula1>"Detectivo, Correctivo, Preventivo, Direccion"</formula1>
    </dataValidation>
    <dataValidation allowBlank="1" showInputMessage="1" showErrorMessage="1" prompt="De acuerdo al análisis de los factores interno y externos que incluyo en el estudio de contexto del proceso, establezca claramente la causa que genera el riesgo." sqref="H8:H154"/>
    <dataValidation type="list" allowBlank="1" showInputMessage="1" showErrorMessage="1" errorTitle="DATO NO VALIDO" error="CELDA DE SELECCIÓN  - NO CAMBIAR CONFIGURACIÓN" promptTitle="PROBABILIDAD" prompt="Seleccione la probabilidad de ocurrencia del riesgo" sqref="M8:M154">
      <formula1>PROBABILIDAD</formula1>
    </dataValidation>
    <dataValidation type="list" allowBlank="1" showInputMessage="1" showErrorMessage="1" errorTitle="DATO NO VÁLIDO" error="CELDA DE SELECCIÓN - NO CAMBIAR CONFIGURACIÓN" promptTitle="Estado del Control" prompt="Determine el estado del control" sqref="R8:R154">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R8:R154">
      <formula1>"No existen, No aplicados, Aplicados - No efectivos, Aplicados efectivos y No Documentados, Documentados Aplicados y Efectivos"</formula1>
    </dataValidation>
    <dataValidation type="list" allowBlank="1" showInputMessage="1" showErrorMessage="1" promptTitle="TRATAMIENTO DEL RIESGO" prompt="Defina el tratamiento que se le dará al riesgo" sqref="Z84:Z85 Z98:Z100 Z135:Z151">
      <formula1>INDIRECT($Y$32)</formula1>
    </dataValidation>
    <dataValidation type="list" allowBlank="1" showInputMessage="1" showErrorMessage="1" prompt="Defina el riesgo_x000a_" sqref="I8:I154">
      <formula1>TIPO</formula1>
    </dataValidation>
    <dataValidation allowBlank="1" showInputMessage="1" showErrorMessage="1" errorTitle="DATO NO VALIDO" error="CELDA DE SELECCIÓN  - NO CAMBIAR CONFIGURACIÓN" promptTitle="PROBABILIDAD" prompt="Seleccione la probabilidad de ocurrencia del riesgo" sqref="N8:N154"/>
    <dataValidation allowBlank="1" showInputMessage="1" showErrorMessage="1" errorTitle="DATO NO VALIDO" error="CELDA DE SELECCIÓN - NO CAMBIAR CONFIGURACIÓN" promptTitle="IMPACTO" prompt="Seleccione el nivel de impacto del riesgo" sqref="P8:P154"/>
    <dataValidation type="list" allowBlank="1" showInputMessage="1" showErrorMessage="1" sqref="B8:B154">
      <formula1>MAPA</formula1>
    </dataValidation>
    <dataValidation type="list" allowBlank="1" showInputMessage="1" showErrorMessage="1" sqref="F8:F154">
      <formula1>FACTOR</formula1>
    </dataValidation>
    <dataValidation type="list" allowBlank="1" showInputMessage="1" showErrorMessage="1" sqref="E8:E154">
      <formula1>INDIRECT(C8)</formula1>
    </dataValidation>
    <dataValidation type="list" allowBlank="1" showInputMessage="1" showErrorMessage="1" sqref="G8:G154 C8:C154">
      <formula1>INDIRECT(B8)</formula1>
    </dataValidation>
    <dataValidation type="list" allowBlank="1" showInputMessage="1" showErrorMessage="1" errorTitle="DATO NO VALIDO" error="CELDA DE SELECCIÓN - NO CAMBIAR CONFIGURACIÓN" promptTitle="IMPACTO" prompt="Seleccione el nivel de impacto del riesgo" sqref="O8:O154">
      <formula1>INDIRECT(I8)</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J8:J10 J20:J82 J86:J133 K113:K118 K128:K130 J152:J154"/>
    <dataValidation type="list" allowBlank="1" showInputMessage="1" showErrorMessage="1" promptTitle="Tipo de control" prompt="Defina que tipo de control es el que se aplica._x000a__x000a_Si definio NO EXISTE EL CONTROL dejeesta celda en blanco" sqref="W8:W10 W20 W23:W26 W29:W30 W32:W44 W47:W51 W53:W66 W68:W81 W86:W93 W95:W96 W98:W110 W113:W133 W152">
      <formula1>"Detectivo, Correctivo, Preventivo, Direccion"</formula1>
    </dataValidation>
    <dataValidation type="list" allowBlank="1" showInputMessage="1" showErrorMessage="1" promptTitle="Periodicidad" prompt="Determine los intervalos en los cuales aplica el control._x000a__x000a_Si definio NO EXISTE EL CONTROL dejeesta celda en blanco" sqref="V8:V10 V20 V23:V26 V29:V30 V32:V44 V47:V51 V53:V66 V68:V81 V86:V93 V95:V96 V98:V110 V113:V133 V152">
      <formula1>"Anual, Semestral, Trimestral, Bimestral, Mensual, Quincenal, Semanal, Diaria,Otra"</formula1>
    </dataValidation>
    <dataValidation allowBlank="1" showInputMessage="1" showErrorMessage="1" prompt="Describa el control que ACTUALMENTE tiene para mitigar o prevenir el riesgo._x000a__x000a_Si definio NO EXISTE CONTROL, deje esta celda en blanco" sqref="U8:U10 U20 U23:U26 U29:U30 U32:U44 U47:U51 U53:U66 AA56 U68:U81 U86:U93 U95:U96 U98:U110 U113:U133 U152"/>
    <dataValidation allowBlank="1" showInputMessage="1" showErrorMessage="1" prompt="Si el tratamiento consiste en COMPARTIR, defina las unidades organizacionales que deben participar._x000a__x000a_RECUERDE:  Antes de invoucrar a otras unidades organizacionales o áreas contar con su aprobación." sqref="AC8:AC10 AC20:AC82 AC86:AC92 AC94:AC97 AC101:AC133 AC152:AC154"/>
    <dataValidation allowBlank="1" showInputMessage="1" showErrorMessage="1" prompt="Defina la fecha en la cual espera implmentar la acción (oportunidad de mejora) formulada." sqref="AB8:AB12 AB14 AB20:AB83 AB86:AB97 AB101:AB134 AB137 AB140 AB152:AB154"/>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A8:AA10 AA20:AA55 AA57:AA82 AA86:AA97 AA101:AA133 AA152:AA154"/>
    <dataValidation type="list" allowBlank="1" showInputMessage="1" showErrorMessage="1" promptTitle="TRATAMIENTO DEL RIESGO" prompt="Defina el tratamiento que se le dará al riesgo" sqref="Z8:Z10 Z17:Z19 Z44:Z46 Z74:Z76 Z92:Z94 Z110:Z112">
      <formula1>INDIRECT($W$19)</formula1>
    </dataValidation>
    <dataValidation allowBlank="1" showInputMessage="1" showErrorMessage="1" prompt="Defina el riesgo" sqref="J11:J19 J83:J85 J134:J136"/>
    <dataValidation type="list" allowBlank="1" showInputMessage="1" showErrorMessage="1" promptTitle="TRATAMIENTO DEL RIESGO" prompt="Defina el tratamiento que se le dará al riesgo" sqref="Z11:Z13 Z20:Z22 Z32:Z34 Z53:Z55 Z59:Z61 Z68:Z70 Z77:Z79 Z89:Z91 Z107:Z109">
      <formula1>INDIRECT($W$13)</formula1>
    </dataValidation>
    <dataValidation type="list" allowBlank="1" showInputMessage="1" showErrorMessage="1" promptTitle="TRATAMIENTO DEL RIESGO" prompt="Defina el tratamiento que se le dará al riesgo" sqref="Z14:Z16 Z26:Z31 Z38:Z43 Z56:Z58 Z62:Z64 Z71:Z73 Z80:Z83 Z134">
      <formula1>INDIRECT($W$16)</formula1>
    </dataValidation>
    <dataValidation type="list" allowBlank="1" showInputMessage="1" showErrorMessage="1" promptTitle="TRATAMIENTO DEL RIESGO" prompt="Defina el tratamiento que se le dará al riesgo" sqref="Z23:Z25 Z35:Z37 Z50:Z52 Z86:Z88 Z95:Z97 Z101:Z106 Z152:Z154">
      <formula1>INDIRECT($W$10)</formula1>
    </dataValidation>
    <dataValidation type="list" allowBlank="1" showInputMessage="1" showErrorMessage="1" promptTitle="TRATAMIENTO DEL RIESGO" prompt="Defina el tratamiento que se le dará al riesgo" sqref="Z47:Z49 Z131:Z133">
      <formula1>INDIRECT($W$25)</formula1>
    </dataValidation>
    <dataValidation type="list" allowBlank="1" showInputMessage="1" showErrorMessage="1" promptTitle="TRATAMIENTO DEL RIESGO" prompt="Defina el tratamiento que se le dará al riesgo" sqref="Z65:Z67">
      <formula1>INDIRECT($W$22)</formula1>
    </dataValidation>
    <dataValidation type="list" allowBlank="1" showInputMessage="1" showErrorMessage="1" promptTitle="TRATAMIENTO DEL RIESGO" prompt="Defina el tratamiento que se le dará al riesgo" sqref="Z116:Z118">
      <formula1>INDIRECT($W$58)</formula1>
    </dataValidation>
    <dataValidation type="list" allowBlank="1" showInputMessage="1" showErrorMessage="1" promptTitle="TRATAMIENTO DEL RIESGO" prompt="Defina el tratamiento que se le dará al riesgo" sqref="Z113:Z115">
      <formula1>INDIRECT($W$55)</formula1>
    </dataValidation>
    <dataValidation type="list" allowBlank="1" showInputMessage="1" showErrorMessage="1" promptTitle="TRATAMIENTO DEL RIESGO" prompt="Defina el tratamiento que se le dará al riesgo" sqref="Z122:Z124">
      <formula1>INDIRECT($W$31)</formula1>
    </dataValidation>
    <dataValidation type="list" allowBlank="1" showInputMessage="1" showErrorMessage="1" promptTitle="TRATAMIENTO DEL RIESGO" prompt="Defina el tratamiento que se le dará al riesgo" sqref="Z119:Z121">
      <formula1>INDIRECT($W$28)</formula1>
    </dataValidation>
    <dataValidation type="list" allowBlank="1" showInputMessage="1" showErrorMessage="1" promptTitle="TRATAMIENTO DEL RIESGO" prompt="Defina el tratamiento que se le dará al riesgo" sqref="Z125:Z127">
      <formula1>INDIRECT($W$37)</formula1>
    </dataValidation>
    <dataValidation type="list" allowBlank="1" showInputMessage="1" showErrorMessage="1" promptTitle="TRATAMIENTO DEL RIESGO" prompt="Defina el tratamiento que se le dará al riesgo" sqref="Z128:Z130">
      <formula1>INDIRECT($W$49)</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163"/>
  <sheetViews>
    <sheetView zoomScaleNormal="100" zoomScaleSheetLayoutView="130" workbookViewId="0">
      <selection sqref="A1:XFD1048576"/>
    </sheetView>
  </sheetViews>
  <sheetFormatPr baseColWidth="10" defaultColWidth="11.42578125" defaultRowHeight="12.75" x14ac:dyDescent="0.2"/>
  <cols>
    <col min="1" max="1" width="8" style="13" customWidth="1"/>
    <col min="2" max="2" width="30.85546875" style="13" customWidth="1"/>
    <col min="3" max="3" width="13.42578125" style="13" customWidth="1"/>
    <col min="4" max="4" width="20.7109375" style="144" customWidth="1"/>
    <col min="5" max="5" width="32.42578125" style="144" customWidth="1"/>
    <col min="6" max="6" width="34.85546875" style="144" customWidth="1"/>
    <col min="7" max="7" width="24.7109375" style="144" customWidth="1"/>
    <col min="8" max="8" width="16" style="144" customWidth="1"/>
    <col min="9" max="9" width="22.140625" style="13" customWidth="1"/>
    <col min="10" max="10" width="19.5703125" style="13" customWidth="1"/>
    <col min="11" max="12" width="22.7109375" style="13" customWidth="1"/>
    <col min="13" max="13" width="21.85546875" style="13" customWidth="1"/>
    <col min="14" max="14" width="28.7109375" style="13" customWidth="1"/>
    <col min="15" max="16" width="22.7109375" style="13" customWidth="1"/>
    <col min="17" max="17" width="21.85546875" style="13" customWidth="1"/>
    <col min="18" max="18" width="28.85546875" style="13" customWidth="1"/>
    <col min="19" max="16384" width="11.42578125" style="13"/>
  </cols>
  <sheetData>
    <row r="1" spans="1:18" s="1" customFormat="1" ht="17.25" x14ac:dyDescent="0.2">
      <c r="A1" s="102"/>
      <c r="B1" s="103"/>
      <c r="C1" s="103"/>
      <c r="D1" s="92"/>
      <c r="E1" s="92"/>
      <c r="F1" s="92"/>
      <c r="G1" s="92"/>
      <c r="H1" s="92"/>
      <c r="I1" s="92"/>
      <c r="J1" s="92"/>
      <c r="K1" s="92"/>
      <c r="L1" s="92"/>
      <c r="M1" s="92"/>
      <c r="N1" s="104"/>
      <c r="O1" s="104"/>
      <c r="P1" s="104"/>
      <c r="Q1" s="338" t="s">
        <v>8</v>
      </c>
      <c r="R1" s="339" t="s">
        <v>1004</v>
      </c>
    </row>
    <row r="2" spans="1:18" s="1" customFormat="1" ht="18.75" x14ac:dyDescent="0.2">
      <c r="A2" s="105"/>
      <c r="D2" s="220" t="s">
        <v>70</v>
      </c>
      <c r="E2" s="220"/>
      <c r="F2" s="220"/>
      <c r="G2" s="220"/>
      <c r="H2" s="220"/>
      <c r="I2" s="220"/>
      <c r="J2" s="220"/>
      <c r="K2" s="220"/>
      <c r="L2" s="220"/>
      <c r="M2" s="220"/>
      <c r="N2" s="19"/>
      <c r="O2" s="19"/>
      <c r="P2" s="19"/>
      <c r="Q2" s="340" t="s">
        <v>9</v>
      </c>
      <c r="R2" s="341">
        <v>2</v>
      </c>
    </row>
    <row r="3" spans="1:18" s="1" customFormat="1" ht="18.75" x14ac:dyDescent="0.2">
      <c r="A3" s="105"/>
      <c r="D3" s="220" t="s">
        <v>443</v>
      </c>
      <c r="E3" s="220"/>
      <c r="F3" s="220"/>
      <c r="G3" s="220"/>
      <c r="H3" s="220"/>
      <c r="I3" s="220"/>
      <c r="J3" s="220"/>
      <c r="K3" s="220"/>
      <c r="L3" s="220"/>
      <c r="M3" s="220"/>
      <c r="N3" s="19"/>
      <c r="O3" s="19"/>
      <c r="P3" s="19"/>
      <c r="Q3" s="340" t="s">
        <v>10</v>
      </c>
      <c r="R3" s="342" t="s">
        <v>1003</v>
      </c>
    </row>
    <row r="4" spans="1:18" s="1" customFormat="1" ht="18" thickBot="1" x14ac:dyDescent="0.25">
      <c r="A4" s="106"/>
      <c r="B4" s="107"/>
      <c r="C4" s="107"/>
      <c r="D4" s="224"/>
      <c r="E4" s="224"/>
      <c r="F4" s="224"/>
      <c r="G4" s="224"/>
      <c r="H4" s="224"/>
      <c r="I4" s="224"/>
      <c r="J4" s="224"/>
      <c r="K4" s="224"/>
      <c r="L4" s="224"/>
      <c r="M4" s="224"/>
      <c r="N4" s="108"/>
      <c r="O4" s="108"/>
      <c r="P4" s="108"/>
      <c r="Q4" s="343" t="s">
        <v>68</v>
      </c>
      <c r="R4" s="344" t="s">
        <v>95</v>
      </c>
    </row>
    <row r="5" spans="1:18" s="1" customFormat="1" ht="18" thickBot="1" x14ac:dyDescent="0.25">
      <c r="A5" s="14"/>
      <c r="D5" s="159"/>
      <c r="E5" s="159"/>
      <c r="F5" s="159"/>
      <c r="G5" s="159"/>
      <c r="H5" s="159"/>
      <c r="I5" s="159"/>
      <c r="J5" s="159"/>
      <c r="K5" s="159"/>
      <c r="L5" s="159"/>
      <c r="M5" s="159"/>
      <c r="N5" s="19"/>
      <c r="O5" s="19"/>
      <c r="P5" s="19"/>
      <c r="Q5" s="100"/>
      <c r="R5" s="101"/>
    </row>
    <row r="6" spans="1:18" s="1" customFormat="1" x14ac:dyDescent="0.2">
      <c r="A6" s="206" t="s">
        <v>59</v>
      </c>
      <c r="B6" s="210" t="s">
        <v>80</v>
      </c>
      <c r="C6" s="210"/>
      <c r="D6" s="210"/>
      <c r="E6" s="210"/>
      <c r="F6" s="210"/>
      <c r="G6" s="210"/>
      <c r="H6" s="210" t="s">
        <v>76</v>
      </c>
      <c r="I6" s="210" t="s">
        <v>2</v>
      </c>
      <c r="J6" s="210" t="s">
        <v>111</v>
      </c>
      <c r="K6" s="210" t="s">
        <v>11</v>
      </c>
      <c r="L6" s="210"/>
      <c r="M6" s="210"/>
      <c r="N6" s="210" t="s">
        <v>3</v>
      </c>
      <c r="O6" s="210" t="s">
        <v>12</v>
      </c>
      <c r="P6" s="210"/>
      <c r="Q6" s="210"/>
      <c r="R6" s="227" t="s">
        <v>3</v>
      </c>
    </row>
    <row r="7" spans="1:18" s="178" customFormat="1" ht="13.5" thickBot="1" x14ac:dyDescent="0.25">
      <c r="A7" s="207"/>
      <c r="B7" s="166" t="s">
        <v>415</v>
      </c>
      <c r="C7" s="166" t="s">
        <v>74</v>
      </c>
      <c r="D7" s="166" t="s">
        <v>4</v>
      </c>
      <c r="E7" s="166" t="s">
        <v>0</v>
      </c>
      <c r="F7" s="166" t="s">
        <v>60</v>
      </c>
      <c r="G7" s="166" t="s">
        <v>1</v>
      </c>
      <c r="H7" s="214"/>
      <c r="I7" s="214"/>
      <c r="J7" s="214"/>
      <c r="K7" s="214"/>
      <c r="L7" s="214"/>
      <c r="M7" s="214"/>
      <c r="N7" s="214"/>
      <c r="O7" s="214"/>
      <c r="P7" s="214"/>
      <c r="Q7" s="214"/>
      <c r="R7" s="228"/>
    </row>
    <row r="8" spans="1:18" s="178" customFormat="1" ht="48" x14ac:dyDescent="0.2">
      <c r="A8" s="208">
        <v>1</v>
      </c>
      <c r="B8" s="205" t="str">
        <f>'01-Mapa de riesgo'!C8:C10</f>
        <v>ADMINISTRACIÓN_INSTITUCIONAL</v>
      </c>
      <c r="C8" s="204" t="str">
        <f>'01-Mapa de riesgo'!I8:I10</f>
        <v>Corrupción</v>
      </c>
      <c r="D8" s="204" t="str">
        <f>'01-Mapa de riesgo'!J8:J10</f>
        <v xml:space="preserve">Tráfico de Influencias </v>
      </c>
      <c r="E8" s="204" t="str">
        <f>'01-Mapa de riesgo'!K8:K10</f>
        <v>Favorecimiento en el otorgamiento de derechos o toma de decisiones que competen a la Universidad</v>
      </c>
      <c r="F8" s="120" t="str">
        <f>'01-Mapa de riesgo'!H8</f>
        <v>Utilización o manipulación de información reservada o clasificada que se encuentra disponible en la Secretaria General</v>
      </c>
      <c r="G8" s="204" t="str">
        <f>'01-Mapa de riesgo'!L8:L10</f>
        <v>Procesos legales y/o penales
Perdida de la imagen institucional</v>
      </c>
      <c r="H8" s="226" t="str">
        <f>'01-Mapa de riesgo'!Y8:Y10</f>
        <v>MODERADO</v>
      </c>
      <c r="I8" s="160" t="str">
        <f>'01-Mapa de riesgo'!Z8</f>
        <v>REDUCIR</v>
      </c>
      <c r="J8" s="205" t="str">
        <f t="shared" ref="J8" si="0">IF(H8="GRAVE","Debe formularse",IF(H8="MODERADO", "Si el proceso lo requiere","NO"))</f>
        <v>Si el proceso lo requiere</v>
      </c>
      <c r="K8" s="204"/>
      <c r="L8" s="204"/>
      <c r="M8" s="204"/>
      <c r="N8" s="160"/>
      <c r="O8" s="204"/>
      <c r="P8" s="204"/>
      <c r="Q8" s="204"/>
      <c r="R8" s="157"/>
    </row>
    <row r="9" spans="1:18" s="178" customFormat="1" ht="12" x14ac:dyDescent="0.2">
      <c r="A9" s="191"/>
      <c r="B9" s="193"/>
      <c r="C9" s="195"/>
      <c r="D9" s="195"/>
      <c r="E9" s="195"/>
      <c r="F9" s="119">
        <f>'01-Mapa de riesgo'!H9</f>
        <v>0</v>
      </c>
      <c r="G9" s="195"/>
      <c r="H9" s="199"/>
      <c r="I9" s="161">
        <f>'01-Mapa de riesgo'!Z9</f>
        <v>0</v>
      </c>
      <c r="J9" s="193"/>
      <c r="K9" s="195"/>
      <c r="L9" s="195"/>
      <c r="M9" s="195"/>
      <c r="N9" s="161"/>
      <c r="O9" s="195"/>
      <c r="P9" s="195"/>
      <c r="Q9" s="195"/>
      <c r="R9" s="168"/>
    </row>
    <row r="10" spans="1:18" s="178" customFormat="1" ht="12" x14ac:dyDescent="0.2">
      <c r="A10" s="191"/>
      <c r="B10" s="193"/>
      <c r="C10" s="195"/>
      <c r="D10" s="195"/>
      <c r="E10" s="195"/>
      <c r="F10" s="119">
        <f>'01-Mapa de riesgo'!H10</f>
        <v>0</v>
      </c>
      <c r="G10" s="195"/>
      <c r="H10" s="199"/>
      <c r="I10" s="161">
        <f>'01-Mapa de riesgo'!Z10</f>
        <v>0</v>
      </c>
      <c r="J10" s="193"/>
      <c r="K10" s="195"/>
      <c r="L10" s="195"/>
      <c r="M10" s="195"/>
      <c r="N10" s="161"/>
      <c r="O10" s="195"/>
      <c r="P10" s="195"/>
      <c r="Q10" s="195"/>
      <c r="R10" s="168"/>
    </row>
    <row r="11" spans="1:18" s="178" customFormat="1" ht="36" x14ac:dyDescent="0.2">
      <c r="A11" s="191">
        <v>2</v>
      </c>
      <c r="B11" s="193" t="str">
        <f>'01-Mapa de riesgo'!C11:C13</f>
        <v>ADMINISTRACIÓN_INSTITUCIONAL</v>
      </c>
      <c r="C11" s="195" t="str">
        <f>'01-Mapa de riesgo'!I11:I13</f>
        <v>Cumplimiento</v>
      </c>
      <c r="D11" s="195" t="str">
        <f>'01-Mapa de riesgo'!J11:J13</f>
        <v xml:space="preserve">Sentencias Desfavorables </v>
      </c>
      <c r="E11" s="195" t="str">
        <f>'01-Mapa de riesgo'!K11:K13</f>
        <v>Desconocimiento de los lineamientos normativos dentro de la Institución, para representar a la Universidad Tecnológica de Pereira, en las Demandas a la entidad.-</v>
      </c>
      <c r="F11" s="119" t="str">
        <f>'01-Mapa de riesgo'!H11</f>
        <v>Debilidades en la representación Judicial.
Falta de control documental.
No existe un procedimiento establecido.</v>
      </c>
      <c r="G11" s="195" t="str">
        <f>'01-Mapa de riesgo'!L11:L13</f>
        <v>Condenas administrativas para la Unviersidad.
Sanciones y/o demandas.
Acciones de repetición  contra funcionarios.</v>
      </c>
      <c r="H11" s="199" t="str">
        <f>'01-Mapa de riesgo'!Y11:Y13</f>
        <v>MODERADO</v>
      </c>
      <c r="I11" s="161" t="str">
        <f>'01-Mapa de riesgo'!Z11</f>
        <v>COMPARTIR</v>
      </c>
      <c r="J11" s="193" t="str">
        <f t="shared" ref="J11:J23" si="1">IF(H11="GRAVE","Debe formularse",IF(H11="MODERADO", "Si el proceso lo requiere","NO"))</f>
        <v>Si el proceso lo requiere</v>
      </c>
      <c r="K11" s="195"/>
      <c r="L11" s="195"/>
      <c r="M11" s="195"/>
      <c r="N11" s="161"/>
      <c r="O11" s="195"/>
      <c r="P11" s="195"/>
      <c r="Q11" s="195"/>
      <c r="R11" s="168"/>
    </row>
    <row r="12" spans="1:18" s="178" customFormat="1" ht="24" x14ac:dyDescent="0.2">
      <c r="A12" s="191"/>
      <c r="B12" s="193"/>
      <c r="C12" s="195"/>
      <c r="D12" s="195"/>
      <c r="E12" s="195"/>
      <c r="F12" s="119" t="str">
        <f>'01-Mapa de riesgo'!H12</f>
        <v>Presentación de la demanda fuera de los términos establecidos por la Ley.</v>
      </c>
      <c r="G12" s="195"/>
      <c r="H12" s="199"/>
      <c r="I12" s="161" t="str">
        <f>'01-Mapa de riesgo'!Z12</f>
        <v>REDUCIR</v>
      </c>
      <c r="J12" s="193"/>
      <c r="K12" s="195"/>
      <c r="L12" s="195"/>
      <c r="M12" s="195"/>
      <c r="N12" s="161"/>
      <c r="O12" s="195"/>
      <c r="P12" s="195"/>
      <c r="Q12" s="195"/>
      <c r="R12" s="168"/>
    </row>
    <row r="13" spans="1:18" s="178" customFormat="1" ht="12" x14ac:dyDescent="0.2">
      <c r="A13" s="191"/>
      <c r="B13" s="193"/>
      <c r="C13" s="195"/>
      <c r="D13" s="195"/>
      <c r="E13" s="195"/>
      <c r="F13" s="119">
        <f>'01-Mapa de riesgo'!H13</f>
        <v>0</v>
      </c>
      <c r="G13" s="195"/>
      <c r="H13" s="199"/>
      <c r="I13" s="161">
        <f>'01-Mapa de riesgo'!Z13</f>
        <v>0</v>
      </c>
      <c r="J13" s="193"/>
      <c r="K13" s="195"/>
      <c r="L13" s="195"/>
      <c r="M13" s="195"/>
      <c r="N13" s="161"/>
      <c r="O13" s="195"/>
      <c r="P13" s="195"/>
      <c r="Q13" s="195"/>
      <c r="R13" s="168"/>
    </row>
    <row r="14" spans="1:18" s="178" customFormat="1" ht="48" x14ac:dyDescent="0.2">
      <c r="A14" s="191">
        <v>3</v>
      </c>
      <c r="B14" s="193" t="str">
        <f>'01-Mapa de riesgo'!C14:C16</f>
        <v>ADMINISTRACIÓN_INSTITUCIONAL</v>
      </c>
      <c r="C14" s="195" t="str">
        <f>'01-Mapa de riesgo'!I14:I16</f>
        <v>Cumplimiento</v>
      </c>
      <c r="D14" s="195" t="str">
        <f>'01-Mapa de riesgo'!J14:J16</f>
        <v>Pérdida de documentación contractual.</v>
      </c>
      <c r="E14" s="195" t="str">
        <f>'01-Mapa de riesgo'!K14:K16</f>
        <v xml:space="preserve">Pérdida de documentos relacionados con los procesos contractuales </v>
      </c>
      <c r="F14" s="119" t="str">
        <f>'01-Mapa de riesgo'!H14</f>
        <v>Falta de un sistema de radicación evectido de documentos contractuales.
Procedimiento no ajustado ni integrado sobre el proceso contractual.</v>
      </c>
      <c r="G14" s="195" t="str">
        <f>'01-Mapa de riesgo'!L14:L16</f>
        <v>Contratos sin legalizar o legalizados tardíamente.
Vencimiento de términos contractuales. 
Declaratorias de incumplimiento por parte de los contratistas.</v>
      </c>
      <c r="H14" s="199" t="str">
        <f>'01-Mapa de riesgo'!Y14:Y16</f>
        <v>GRAVE</v>
      </c>
      <c r="I14" s="161" t="str">
        <f>'01-Mapa de riesgo'!Z14</f>
        <v>COMPARTIR</v>
      </c>
      <c r="J14" s="193" t="str">
        <f t="shared" si="1"/>
        <v>Debe formularse</v>
      </c>
      <c r="K14" s="195" t="s">
        <v>964</v>
      </c>
      <c r="L14" s="195"/>
      <c r="M14" s="195"/>
      <c r="N14" s="161" t="s">
        <v>965</v>
      </c>
      <c r="O14" s="195"/>
      <c r="P14" s="195"/>
      <c r="Q14" s="195"/>
      <c r="R14" s="168" t="s">
        <v>966</v>
      </c>
    </row>
    <row r="15" spans="1:18" s="178" customFormat="1" ht="24" x14ac:dyDescent="0.2">
      <c r="A15" s="191"/>
      <c r="B15" s="193"/>
      <c r="C15" s="195"/>
      <c r="D15" s="195"/>
      <c r="E15" s="195"/>
      <c r="F15" s="119">
        <f>'01-Mapa de riesgo'!H15</f>
        <v>0</v>
      </c>
      <c r="G15" s="195"/>
      <c r="H15" s="199"/>
      <c r="I15" s="161">
        <f>'01-Mapa de riesgo'!Z15</f>
        <v>0</v>
      </c>
      <c r="J15" s="193"/>
      <c r="K15" s="195" t="s">
        <v>967</v>
      </c>
      <c r="L15" s="195"/>
      <c r="M15" s="195"/>
      <c r="N15" s="161" t="s">
        <v>965</v>
      </c>
      <c r="O15" s="195"/>
      <c r="P15" s="195"/>
      <c r="Q15" s="195"/>
      <c r="R15" s="168" t="s">
        <v>966</v>
      </c>
    </row>
    <row r="16" spans="1:18" s="178" customFormat="1" ht="24" x14ac:dyDescent="0.2">
      <c r="A16" s="191"/>
      <c r="B16" s="193"/>
      <c r="C16" s="195"/>
      <c r="D16" s="195"/>
      <c r="E16" s="195"/>
      <c r="F16" s="119">
        <f>'01-Mapa de riesgo'!H16</f>
        <v>0</v>
      </c>
      <c r="G16" s="195"/>
      <c r="H16" s="199"/>
      <c r="I16" s="161">
        <f>'01-Mapa de riesgo'!Z16</f>
        <v>0</v>
      </c>
      <c r="J16" s="193"/>
      <c r="K16" s="195" t="s">
        <v>968</v>
      </c>
      <c r="L16" s="195"/>
      <c r="M16" s="195"/>
      <c r="N16" s="161" t="s">
        <v>965</v>
      </c>
      <c r="O16" s="195"/>
      <c r="P16" s="195"/>
      <c r="Q16" s="195"/>
      <c r="R16" s="168" t="s">
        <v>966</v>
      </c>
    </row>
    <row r="17" spans="1:18" s="178" customFormat="1" ht="36" x14ac:dyDescent="0.2">
      <c r="A17" s="191">
        <v>4</v>
      </c>
      <c r="B17" s="193" t="str">
        <f>'01-Mapa de riesgo'!C17:C19</f>
        <v>ADMINISTRACIÓN_INSTITUCIONAL</v>
      </c>
      <c r="C17" s="195" t="str">
        <f>'01-Mapa de riesgo'!I17:I19</f>
        <v>Corrupción</v>
      </c>
      <c r="D17" s="195" t="str">
        <f>'01-Mapa de riesgo'!J17:J19</f>
        <v xml:space="preserve">Insuficiencia del presupuesto oficial del proceso contractual </v>
      </c>
      <c r="E17" s="195" t="str">
        <f>'01-Mapa de riesgo'!K17:K19</f>
        <v>Registrar las operaciones que permitan la ejecución de los recuros financieros asignados para el cumplimiento de las obligaciones acordes con el Presupuesto anual, siguiendo los procedimientos establecidos y la normatividad vigente</v>
      </c>
      <c r="F17" s="119" t="str">
        <f>'01-Mapa de riesgo'!H17</f>
        <v xml:space="preserve">Elaboración y ejecución de contratos sin el lleno de los requisitos presupuestales exigidos </v>
      </c>
      <c r="G17" s="195" t="str">
        <f>'01-Mapa de riesgo'!L17:L19</f>
        <v>Afectación de rubros que no corresponden.
Asumir compromisos sin capacidad presupuestal.</v>
      </c>
      <c r="H17" s="199" t="str">
        <f>'01-Mapa de riesgo'!Y17:Y19</f>
        <v>MODERADO</v>
      </c>
      <c r="I17" s="161" t="str">
        <f>'01-Mapa de riesgo'!Z17</f>
        <v>REDUCIR</v>
      </c>
      <c r="J17" s="193" t="str">
        <f t="shared" si="1"/>
        <v>Si el proceso lo requiere</v>
      </c>
      <c r="K17" s="195"/>
      <c r="L17" s="195"/>
      <c r="M17" s="195"/>
      <c r="N17" s="161"/>
      <c r="O17" s="195"/>
      <c r="P17" s="195"/>
      <c r="Q17" s="195"/>
      <c r="R17" s="168"/>
    </row>
    <row r="18" spans="1:18" ht="12" x14ac:dyDescent="0.2">
      <c r="A18" s="191"/>
      <c r="B18" s="193"/>
      <c r="C18" s="195"/>
      <c r="D18" s="195"/>
      <c r="E18" s="195"/>
      <c r="F18" s="119">
        <f>'01-Mapa de riesgo'!H18</f>
        <v>0</v>
      </c>
      <c r="G18" s="195"/>
      <c r="H18" s="199"/>
      <c r="I18" s="161" t="str">
        <f>'01-Mapa de riesgo'!Z18</f>
        <v>REDUCIR</v>
      </c>
      <c r="J18" s="193"/>
      <c r="K18" s="195"/>
      <c r="L18" s="195"/>
      <c r="M18" s="195"/>
      <c r="N18" s="161"/>
      <c r="O18" s="195"/>
      <c r="P18" s="195"/>
      <c r="Q18" s="195"/>
      <c r="R18" s="168"/>
    </row>
    <row r="19" spans="1:18" ht="12" x14ac:dyDescent="0.2">
      <c r="A19" s="191"/>
      <c r="B19" s="193"/>
      <c r="C19" s="195"/>
      <c r="D19" s="195"/>
      <c r="E19" s="195"/>
      <c r="F19" s="119">
        <f>'01-Mapa de riesgo'!H19</f>
        <v>0</v>
      </c>
      <c r="G19" s="195"/>
      <c r="H19" s="199"/>
      <c r="I19" s="161">
        <f>'01-Mapa de riesgo'!Z19</f>
        <v>0</v>
      </c>
      <c r="J19" s="193"/>
      <c r="K19" s="195"/>
      <c r="L19" s="195"/>
      <c r="M19" s="195"/>
      <c r="N19" s="161"/>
      <c r="O19" s="195"/>
      <c r="P19" s="195"/>
      <c r="Q19" s="195"/>
      <c r="R19" s="168"/>
    </row>
    <row r="20" spans="1:18" ht="36" x14ac:dyDescent="0.2">
      <c r="A20" s="191">
        <v>5</v>
      </c>
      <c r="B20" s="193" t="str">
        <f>'01-Mapa de riesgo'!C20:C22</f>
        <v>INTERNACIONALIZACIÓN</v>
      </c>
      <c r="C20" s="195" t="str">
        <f>'01-Mapa de riesgo'!I20:I22</f>
        <v>Corrupción</v>
      </c>
      <c r="D20" s="195" t="str">
        <f>'01-Mapa de riesgo'!J20:J22</f>
        <v>Favorecer la postulación a una beca de movilidad académica internacional a un estudiante que no cumpla con los requisitos establecidos en la convocatoria UTP.</v>
      </c>
      <c r="E20" s="195" t="str">
        <f>'01-Mapa de riesgo'!K20:K22</f>
        <v>Postular a un estudiante que no cumple con los requisitos estipulados por la convocatoira interna a una beca de movilidad académica.</v>
      </c>
      <c r="F20" s="119" t="str">
        <f>'01-Mapa de riesgo'!H20</f>
        <v>Que haya un conflicto de intereses entre el estudiante y las personas encargadas del proceso de movilidad.</v>
      </c>
      <c r="G20" s="195" t="str">
        <f>'01-Mapa de riesgo'!L20:L22</f>
        <v>Quitar la oportunidad de acceder a una beca a un estudiante que cumpla con todos los requisitos.</v>
      </c>
      <c r="H20" s="199" t="str">
        <f>'01-Mapa de riesgo'!Y20:Y22</f>
        <v>LEVE</v>
      </c>
      <c r="I20" s="161" t="str">
        <f>'01-Mapa de riesgo'!Z20</f>
        <v>ASUMIR</v>
      </c>
      <c r="J20" s="193" t="str">
        <f t="shared" si="1"/>
        <v>NO</v>
      </c>
      <c r="K20" s="195"/>
      <c r="L20" s="195"/>
      <c r="M20" s="195"/>
      <c r="N20" s="161"/>
      <c r="O20" s="195"/>
      <c r="P20" s="195"/>
      <c r="Q20" s="195"/>
      <c r="R20" s="168"/>
    </row>
    <row r="21" spans="1:18" ht="48" x14ac:dyDescent="0.2">
      <c r="A21" s="191"/>
      <c r="B21" s="193"/>
      <c r="C21" s="195"/>
      <c r="D21" s="195"/>
      <c r="E21" s="195"/>
      <c r="F21" s="119" t="str">
        <f>'01-Mapa de riesgo'!H21</f>
        <v>Que exista presión por parte de un funcionario de mayor jerarquía sobre las personas encargadas del proceso de movilidad.</v>
      </c>
      <c r="G21" s="195"/>
      <c r="H21" s="199"/>
      <c r="I21" s="161">
        <f>'01-Mapa de riesgo'!Z21</f>
        <v>0</v>
      </c>
      <c r="J21" s="193"/>
      <c r="K21" s="195"/>
      <c r="L21" s="195"/>
      <c r="M21" s="195"/>
      <c r="N21" s="161"/>
      <c r="O21" s="195"/>
      <c r="P21" s="195"/>
      <c r="Q21" s="195"/>
      <c r="R21" s="168"/>
    </row>
    <row r="22" spans="1:18" ht="12" x14ac:dyDescent="0.2">
      <c r="A22" s="191"/>
      <c r="B22" s="193"/>
      <c r="C22" s="195"/>
      <c r="D22" s="195"/>
      <c r="E22" s="195"/>
      <c r="F22" s="119">
        <f>'01-Mapa de riesgo'!H22</f>
        <v>0</v>
      </c>
      <c r="G22" s="195"/>
      <c r="H22" s="199"/>
      <c r="I22" s="161">
        <f>'01-Mapa de riesgo'!Z22</f>
        <v>0</v>
      </c>
      <c r="J22" s="193"/>
      <c r="K22" s="195"/>
      <c r="L22" s="195"/>
      <c r="M22" s="195"/>
      <c r="N22" s="161"/>
      <c r="O22" s="195"/>
      <c r="P22" s="195"/>
      <c r="Q22" s="195"/>
      <c r="R22" s="168"/>
    </row>
    <row r="23" spans="1:18" ht="60" x14ac:dyDescent="0.2">
      <c r="A23" s="191">
        <v>6</v>
      </c>
      <c r="B23" s="193" t="str">
        <f>'01-Mapa de riesgo'!C23:C25</f>
        <v>ADMINISTRACIÓN_INSTITUCIONAL</v>
      </c>
      <c r="C23" s="195" t="str">
        <f>'01-Mapa de riesgo'!I23:I25</f>
        <v>Estratégico</v>
      </c>
      <c r="D23" s="195" t="str">
        <f>'01-Mapa de riesgo'!J23:J25</f>
        <v xml:space="preserve">Pérdida de la información de las series documentales conservadas físicamente </v>
      </c>
      <c r="E23" s="195" t="str">
        <f>'01-Mapa de riesgo'!K23:K25</f>
        <v>Afectación a la informacion contenida en los archivos central e histórico por agentes externos</v>
      </c>
      <c r="F23" s="119" t="str">
        <f>'01-Mapa de riesgo'!H23</f>
        <v xml:space="preserve">El edificio de Archivo no cumple con la mayoria de las normas  para la conservación  de los documentos y se pueden presentar inundaciones, incendios, terremotos. </v>
      </c>
      <c r="G23" s="195" t="str">
        <f>'01-Mapa de riesgo'!L23:L25</f>
        <v>Perdida de la memoria institucional
Demandas por perjuicios a los usuarios
Ausencia de apoyo a la misión institucional</v>
      </c>
      <c r="H23" s="199" t="str">
        <f>'01-Mapa de riesgo'!Y23:Y25</f>
        <v>MODERADO</v>
      </c>
      <c r="I23" s="161" t="str">
        <f>'01-Mapa de riesgo'!Z23</f>
        <v>COMPARTIR</v>
      </c>
      <c r="J23" s="193" t="str">
        <f t="shared" si="1"/>
        <v>Si el proceso lo requiere</v>
      </c>
      <c r="K23" s="195"/>
      <c r="L23" s="195"/>
      <c r="M23" s="195"/>
      <c r="N23" s="161"/>
      <c r="O23" s="195"/>
      <c r="P23" s="195"/>
      <c r="Q23" s="195"/>
      <c r="R23" s="168"/>
    </row>
    <row r="24" spans="1:18" ht="12" x14ac:dyDescent="0.2">
      <c r="A24" s="191"/>
      <c r="B24" s="193"/>
      <c r="C24" s="195"/>
      <c r="D24" s="195"/>
      <c r="E24" s="195"/>
      <c r="F24" s="119">
        <f>'01-Mapa de riesgo'!H24</f>
        <v>0</v>
      </c>
      <c r="G24" s="195"/>
      <c r="H24" s="199"/>
      <c r="I24" s="161" t="str">
        <f>'01-Mapa de riesgo'!Z24</f>
        <v>REDUCIR</v>
      </c>
      <c r="J24" s="193"/>
      <c r="K24" s="195"/>
      <c r="L24" s="195"/>
      <c r="M24" s="195"/>
      <c r="N24" s="161"/>
      <c r="O24" s="195"/>
      <c r="P24" s="195"/>
      <c r="Q24" s="195"/>
      <c r="R24" s="168"/>
    </row>
    <row r="25" spans="1:18" ht="12" x14ac:dyDescent="0.2">
      <c r="A25" s="191"/>
      <c r="B25" s="193"/>
      <c r="C25" s="195"/>
      <c r="D25" s="195"/>
      <c r="E25" s="195"/>
      <c r="F25" s="119">
        <f>'01-Mapa de riesgo'!H25</f>
        <v>0</v>
      </c>
      <c r="G25" s="195"/>
      <c r="H25" s="199"/>
      <c r="I25" s="161" t="str">
        <f>'01-Mapa de riesgo'!Z25</f>
        <v>REDUCIR</v>
      </c>
      <c r="J25" s="193"/>
      <c r="K25" s="195"/>
      <c r="L25" s="195"/>
      <c r="M25" s="195"/>
      <c r="N25" s="161"/>
      <c r="O25" s="195"/>
      <c r="P25" s="195"/>
      <c r="Q25" s="195"/>
      <c r="R25" s="168"/>
    </row>
    <row r="26" spans="1:18" ht="24" x14ac:dyDescent="0.2">
      <c r="A26" s="191">
        <v>7</v>
      </c>
      <c r="B26" s="193" t="str">
        <f>'01-Mapa de riesgo'!C26:C28</f>
        <v>CONTROL_SEGUIMIENTO</v>
      </c>
      <c r="C26" s="195" t="str">
        <f>'01-Mapa de riesgo'!I26:I28</f>
        <v>Corrupción</v>
      </c>
      <c r="D26" s="195" t="str">
        <f>'01-Mapa de riesgo'!J26:J28</f>
        <v>Violación de la reserva exigida</v>
      </c>
      <c r="E26" s="195" t="str">
        <f>'01-Mapa de riesgo'!K26:K28</f>
        <v>Faltar a la confidencialidad de la reserva de la información de la Oficina</v>
      </c>
      <c r="F26" s="119" t="str">
        <f>'01-Mapa de riesgo'!H26</f>
        <v>Falta de cumplimiento de funciones y deberes</v>
      </c>
      <c r="G26" s="195" t="str">
        <f>'01-Mapa de riesgo'!L26:L28</f>
        <v>Perdida de la reserva, investigacion  y sancion</v>
      </c>
      <c r="H26" s="199" t="str">
        <f>'01-Mapa de riesgo'!Y26:Y28</f>
        <v>MODERADO</v>
      </c>
      <c r="I26" s="161" t="str">
        <f>'01-Mapa de riesgo'!Z26</f>
        <v>REDUCIR</v>
      </c>
      <c r="J26" s="193" t="str">
        <f t="shared" ref="J26" si="2">IF(H26="GRAVE","Debe formularse",IF(H26="MODERADO", "Si el proceso lo requiere","NO"))</f>
        <v>Si el proceso lo requiere</v>
      </c>
      <c r="K26" s="195"/>
      <c r="L26" s="195"/>
      <c r="M26" s="195"/>
      <c r="N26" s="161"/>
      <c r="O26" s="195"/>
      <c r="P26" s="195"/>
      <c r="Q26" s="195"/>
      <c r="R26" s="168"/>
    </row>
    <row r="27" spans="1:18" ht="12" x14ac:dyDescent="0.2">
      <c r="A27" s="191"/>
      <c r="B27" s="193"/>
      <c r="C27" s="195"/>
      <c r="D27" s="195"/>
      <c r="E27" s="195"/>
      <c r="F27" s="119">
        <f>'01-Mapa de riesgo'!H27</f>
        <v>0</v>
      </c>
      <c r="G27" s="195"/>
      <c r="H27" s="199"/>
      <c r="I27" s="161">
        <f>'01-Mapa de riesgo'!Z27</f>
        <v>0</v>
      </c>
      <c r="J27" s="193"/>
      <c r="K27" s="195"/>
      <c r="L27" s="195"/>
      <c r="M27" s="195"/>
      <c r="N27" s="161"/>
      <c r="O27" s="195"/>
      <c r="P27" s="195"/>
      <c r="Q27" s="195"/>
      <c r="R27" s="168"/>
    </row>
    <row r="28" spans="1:18" ht="12" x14ac:dyDescent="0.2">
      <c r="A28" s="191"/>
      <c r="B28" s="193"/>
      <c r="C28" s="195"/>
      <c r="D28" s="195"/>
      <c r="E28" s="195"/>
      <c r="F28" s="119">
        <f>'01-Mapa de riesgo'!H28</f>
        <v>0</v>
      </c>
      <c r="G28" s="195"/>
      <c r="H28" s="199"/>
      <c r="I28" s="161">
        <f>'01-Mapa de riesgo'!Z28</f>
        <v>0</v>
      </c>
      <c r="J28" s="193"/>
      <c r="K28" s="195"/>
      <c r="L28" s="195"/>
      <c r="M28" s="195"/>
      <c r="N28" s="161"/>
      <c r="O28" s="195"/>
      <c r="P28" s="195"/>
      <c r="Q28" s="195"/>
      <c r="R28" s="168"/>
    </row>
    <row r="29" spans="1:18" ht="36" x14ac:dyDescent="0.2">
      <c r="A29" s="191">
        <v>8</v>
      </c>
      <c r="B29" s="193" t="str">
        <f>'01-Mapa de riesgo'!C29:C31</f>
        <v>CONTROL_SEGUIMIENTO</v>
      </c>
      <c r="C29" s="195" t="str">
        <f>'01-Mapa de riesgo'!I29:I31</f>
        <v>Corrupción</v>
      </c>
      <c r="D29" s="195" t="str">
        <f>'01-Mapa de riesgo'!J29:J31</f>
        <v>Favorecimiento en informes de auditoria o evaluación por intereses personales</v>
      </c>
      <c r="E29" s="195" t="str">
        <f>'01-Mapa de riesgo'!K29:K31</f>
        <v>Manipulación de informes de control interno, a través de la omisión de posibles actos de corrupción o irregularidades administrativas</v>
      </c>
      <c r="F29" s="119" t="str">
        <f>'01-Mapa de riesgo'!H29</f>
        <v>Personal no idoneo que no atiende los valores de la institución o del servicio público</v>
      </c>
      <c r="G29" s="195" t="str">
        <f>'01-Mapa de riesgo'!L29:L31</f>
        <v>Investigaciones disciplinarias
Afectación del buen nombre y reconocimiento de la Universidad</v>
      </c>
      <c r="H29" s="199" t="str">
        <f>'01-Mapa de riesgo'!Y29:Y31</f>
        <v>MODERADO</v>
      </c>
      <c r="I29" s="161" t="str">
        <f>'01-Mapa de riesgo'!Z29</f>
        <v>REDUCIR</v>
      </c>
      <c r="J29" s="193" t="str">
        <f t="shared" ref="J29" si="3">IF(H29="GRAVE","Debe formularse",IF(H29="MODERADO", "Si el proceso lo requiere","NO"))</f>
        <v>Si el proceso lo requiere</v>
      </c>
      <c r="K29" s="195"/>
      <c r="L29" s="195"/>
      <c r="M29" s="195"/>
      <c r="N29" s="161"/>
      <c r="O29" s="195"/>
      <c r="P29" s="195"/>
      <c r="Q29" s="195"/>
      <c r="R29" s="168"/>
    </row>
    <row r="30" spans="1:18" ht="24" x14ac:dyDescent="0.2">
      <c r="A30" s="191"/>
      <c r="B30" s="193"/>
      <c r="C30" s="195"/>
      <c r="D30" s="195"/>
      <c r="E30" s="195"/>
      <c r="F30" s="119" t="str">
        <f>'01-Mapa de riesgo'!H30</f>
        <v>Presión externa  al personal de control interno para favorecer a terceros</v>
      </c>
      <c r="G30" s="195"/>
      <c r="H30" s="199"/>
      <c r="I30" s="161">
        <f>'01-Mapa de riesgo'!Z30</f>
        <v>0</v>
      </c>
      <c r="J30" s="193"/>
      <c r="K30" s="195"/>
      <c r="L30" s="195"/>
      <c r="M30" s="195"/>
      <c r="N30" s="161"/>
      <c r="O30" s="195"/>
      <c r="P30" s="195"/>
      <c r="Q30" s="195"/>
      <c r="R30" s="168"/>
    </row>
    <row r="31" spans="1:18" ht="12" x14ac:dyDescent="0.2">
      <c r="A31" s="191"/>
      <c r="B31" s="193"/>
      <c r="C31" s="195"/>
      <c r="D31" s="195"/>
      <c r="E31" s="195"/>
      <c r="F31" s="119">
        <f>'01-Mapa de riesgo'!H31</f>
        <v>0</v>
      </c>
      <c r="G31" s="195"/>
      <c r="H31" s="199"/>
      <c r="I31" s="161">
        <f>'01-Mapa de riesgo'!Z31</f>
        <v>0</v>
      </c>
      <c r="J31" s="193"/>
      <c r="K31" s="195"/>
      <c r="L31" s="195"/>
      <c r="M31" s="195"/>
      <c r="N31" s="161"/>
      <c r="O31" s="195"/>
      <c r="P31" s="195"/>
      <c r="Q31" s="195"/>
      <c r="R31" s="168"/>
    </row>
    <row r="32" spans="1:18" ht="36" x14ac:dyDescent="0.2">
      <c r="A32" s="191">
        <v>9</v>
      </c>
      <c r="B32" s="193" t="str">
        <f>'01-Mapa de riesgo'!C32:C34</f>
        <v>ADMINISTRACIÓN_INSTITUCIONAL</v>
      </c>
      <c r="C32" s="195" t="str">
        <f>'01-Mapa de riesgo'!I32:I34</f>
        <v>Operacional</v>
      </c>
      <c r="D32" s="195" t="str">
        <f>'01-Mapa de riesgo'!J32:J34</f>
        <v>Suspensíón de fluido eléctrico en el campus universitario</v>
      </c>
      <c r="E32" s="195" t="str">
        <f>'01-Mapa de riesgo'!K32:K34</f>
        <v>Interrupción total o parcial en el suministro de energía eléctrica por problemas externos o internos</v>
      </c>
      <c r="F32" s="119" t="str">
        <f>'01-Mapa de riesgo'!H32</f>
        <v>Interrupción de suministro de energía eléctrica por factores climáticos, ambientales o por material vegetal.</v>
      </c>
      <c r="G32" s="195" t="str">
        <f>'01-Mapa de riesgo'!L32:L34</f>
        <v>Suspensión en las actividades académicas y/o administrativas.
Daños en equipos (oficinas y laboratios) por cortes de energía.
Pérdidas de información sensible para la institución.</v>
      </c>
      <c r="H32" s="199" t="str">
        <f>'01-Mapa de riesgo'!Y32:Y34</f>
        <v>GRAVE</v>
      </c>
      <c r="I32" s="161" t="str">
        <f>'01-Mapa de riesgo'!Z32</f>
        <v>REDUCIR</v>
      </c>
      <c r="J32" s="193" t="str">
        <f t="shared" ref="J32" si="4">IF(H32="GRAVE","Debe formularse",IF(H32="MODERADO", "Si el proceso lo requiere","NO"))</f>
        <v>Debe formularse</v>
      </c>
      <c r="K32" s="195" t="s">
        <v>969</v>
      </c>
      <c r="L32" s="195"/>
      <c r="M32" s="195"/>
      <c r="N32" s="161" t="s">
        <v>554</v>
      </c>
      <c r="O32" s="195" t="s">
        <v>970</v>
      </c>
      <c r="P32" s="195"/>
      <c r="Q32" s="195"/>
      <c r="R32" s="168" t="s">
        <v>971</v>
      </c>
    </row>
    <row r="33" spans="1:18" ht="24" x14ac:dyDescent="0.2">
      <c r="A33" s="191"/>
      <c r="B33" s="193"/>
      <c r="C33" s="195"/>
      <c r="D33" s="195"/>
      <c r="E33" s="195"/>
      <c r="F33" s="119" t="str">
        <f>'01-Mapa de riesgo'!H33</f>
        <v>Fallas en subestaciones, transformadores o infraestructura eléctrica.</v>
      </c>
      <c r="G33" s="195"/>
      <c r="H33" s="199"/>
      <c r="I33" s="161" t="str">
        <f>'01-Mapa de riesgo'!Z33</f>
        <v>REDUCIR</v>
      </c>
      <c r="J33" s="193"/>
      <c r="K33" s="195" t="s">
        <v>972</v>
      </c>
      <c r="L33" s="195"/>
      <c r="M33" s="195"/>
      <c r="N33" s="161" t="s">
        <v>973</v>
      </c>
      <c r="O33" s="195" t="s">
        <v>974</v>
      </c>
      <c r="P33" s="195"/>
      <c r="Q33" s="195"/>
      <c r="R33" s="168" t="s">
        <v>971</v>
      </c>
    </row>
    <row r="34" spans="1:18" ht="36" x14ac:dyDescent="0.2">
      <c r="A34" s="191"/>
      <c r="B34" s="193"/>
      <c r="C34" s="195"/>
      <c r="D34" s="195"/>
      <c r="E34" s="195"/>
      <c r="F34" s="119" t="str">
        <f>'01-Mapa de riesgo'!H34</f>
        <v>Falla técnica en el suministro por parte del proveedor de servicio público de energía eléctrica.</v>
      </c>
      <c r="G34" s="195"/>
      <c r="H34" s="199"/>
      <c r="I34" s="161" t="str">
        <f>'01-Mapa de riesgo'!Z34</f>
        <v>REDUCIR</v>
      </c>
      <c r="J34" s="193"/>
      <c r="K34" s="195" t="s">
        <v>975</v>
      </c>
      <c r="L34" s="195"/>
      <c r="M34" s="195"/>
      <c r="N34" s="161" t="s">
        <v>976</v>
      </c>
      <c r="O34" s="195" t="s">
        <v>977</v>
      </c>
      <c r="P34" s="195"/>
      <c r="Q34" s="195"/>
      <c r="R34" s="168" t="s">
        <v>554</v>
      </c>
    </row>
    <row r="35" spans="1:18" ht="12" x14ac:dyDescent="0.2">
      <c r="A35" s="191">
        <v>10</v>
      </c>
      <c r="B35" s="193" t="str">
        <f>'01-Mapa de riesgo'!C35:C37</f>
        <v>ADMINISTRACIÓN_INSTITUCIONAL</v>
      </c>
      <c r="C35" s="195" t="str">
        <f>'01-Mapa de riesgo'!I35:I37</f>
        <v>Corrupción</v>
      </c>
      <c r="D35" s="195" t="str">
        <f>'01-Mapa de riesgo'!J35:J37</f>
        <v>Pérdida de recursos en el manejo de la Caja Menor de Mantenimiento Institucional</v>
      </c>
      <c r="E35" s="195" t="str">
        <f>'01-Mapa de riesgo'!K35:K37</f>
        <v>Manejo inadecuado que genera pérdida de los recursos asignados a la Caja Menor de Mantenimiento Institucional</v>
      </c>
      <c r="F35" s="119" t="str">
        <f>'01-Mapa de riesgo'!H35</f>
        <v>Controles no adecuados.</v>
      </c>
      <c r="G35" s="195" t="str">
        <f>'01-Mapa de riesgo'!L35:L37</f>
        <v>Falta de recursos para atender las necesidades establecidas en Mantenimiento Institucional</v>
      </c>
      <c r="H35" s="199" t="str">
        <f>'01-Mapa de riesgo'!Y35:Y37</f>
        <v>MODERADO</v>
      </c>
      <c r="I35" s="161" t="str">
        <f>'01-Mapa de riesgo'!Z35</f>
        <v>REDUCIR</v>
      </c>
      <c r="J35" s="193" t="str">
        <f t="shared" ref="J35" si="5">IF(H35="GRAVE","Debe formularse",IF(H35="MODERADO", "Si el proceso lo requiere","NO"))</f>
        <v>Si el proceso lo requiere</v>
      </c>
      <c r="K35" s="195"/>
      <c r="L35" s="195"/>
      <c r="M35" s="195"/>
      <c r="N35" s="161"/>
      <c r="O35" s="195"/>
      <c r="P35" s="195"/>
      <c r="Q35" s="195"/>
      <c r="R35" s="168"/>
    </row>
    <row r="36" spans="1:18" ht="12" x14ac:dyDescent="0.2">
      <c r="A36" s="191"/>
      <c r="B36" s="193"/>
      <c r="C36" s="195"/>
      <c r="D36" s="195"/>
      <c r="E36" s="195"/>
      <c r="F36" s="119" t="str">
        <f>'01-Mapa de riesgo'!H36</f>
        <v>Falta de principios y valores éticos</v>
      </c>
      <c r="G36" s="195"/>
      <c r="H36" s="199"/>
      <c r="I36" s="161" t="str">
        <f>'01-Mapa de riesgo'!Z36</f>
        <v>REDUCIR</v>
      </c>
      <c r="J36" s="193"/>
      <c r="K36" s="195"/>
      <c r="L36" s="195"/>
      <c r="M36" s="195"/>
      <c r="N36" s="161"/>
      <c r="O36" s="195"/>
      <c r="P36" s="195"/>
      <c r="Q36" s="195"/>
      <c r="R36" s="168"/>
    </row>
    <row r="37" spans="1:18" ht="12" x14ac:dyDescent="0.2">
      <c r="A37" s="191"/>
      <c r="B37" s="193"/>
      <c r="C37" s="195"/>
      <c r="D37" s="195"/>
      <c r="E37" s="195"/>
      <c r="F37" s="119" t="str">
        <f>'01-Mapa de riesgo'!H37</f>
        <v>Manejo con dolo de la Caja Menor</v>
      </c>
      <c r="G37" s="195"/>
      <c r="H37" s="199"/>
      <c r="I37" s="161" t="str">
        <f>'01-Mapa de riesgo'!Z37</f>
        <v>REDUCIR</v>
      </c>
      <c r="J37" s="193"/>
      <c r="K37" s="195"/>
      <c r="L37" s="195"/>
      <c r="M37" s="195"/>
      <c r="N37" s="161"/>
      <c r="O37" s="195"/>
      <c r="P37" s="195"/>
      <c r="Q37" s="195"/>
      <c r="R37" s="168"/>
    </row>
    <row r="38" spans="1:18" ht="24" x14ac:dyDescent="0.2">
      <c r="A38" s="191">
        <v>11</v>
      </c>
      <c r="B38" s="193" t="str">
        <f>'01-Mapa de riesgo'!C38:C40</f>
        <v>ADMINISTRACIÓN_INSTITUCIONAL</v>
      </c>
      <c r="C38" s="195" t="str">
        <f>'01-Mapa de riesgo'!I38:I40</f>
        <v>Operacional</v>
      </c>
      <c r="D38" s="195" t="str">
        <f>'01-Mapa de riesgo'!J38:J40</f>
        <v>Suspensión prolongada del suministro de agua en el campus universitario</v>
      </c>
      <c r="E38" s="195" t="str">
        <f>'01-Mapa de riesgo'!K38:K40</f>
        <v>Fallas externas en el suministro de agua con afectación total de las actividades académicas y administrativas de la Institución.</v>
      </c>
      <c r="F38" s="119" t="str">
        <f>'01-Mapa de riesgo'!H38</f>
        <v xml:space="preserve">Racionamiento de agua potable por fenomenos naturales. </v>
      </c>
      <c r="G38" s="195" t="str">
        <f>'01-Mapa de riesgo'!L38:L40</f>
        <v xml:space="preserve">Suspensión total de actividades académicas y administrativas que impidan el cumplimiento de la misión institucional </v>
      </c>
      <c r="H38" s="199" t="str">
        <f>'01-Mapa de riesgo'!Y38:Y40</f>
        <v>MODERADO</v>
      </c>
      <c r="I38" s="161" t="str">
        <f>'01-Mapa de riesgo'!Z38</f>
        <v>REDUCIR</v>
      </c>
      <c r="J38" s="193" t="str">
        <f t="shared" ref="J38" si="6">IF(H38="GRAVE","Debe formularse",IF(H38="MODERADO", "Si el proceso lo requiere","NO"))</f>
        <v>Si el proceso lo requiere</v>
      </c>
      <c r="K38" s="195"/>
      <c r="L38" s="195"/>
      <c r="M38" s="195"/>
      <c r="N38" s="161"/>
      <c r="O38" s="195"/>
      <c r="P38" s="195"/>
      <c r="Q38" s="195"/>
      <c r="R38" s="168"/>
    </row>
    <row r="39" spans="1:18" ht="24" x14ac:dyDescent="0.2">
      <c r="A39" s="191"/>
      <c r="B39" s="193"/>
      <c r="C39" s="195"/>
      <c r="D39" s="195"/>
      <c r="E39" s="195"/>
      <c r="F39" s="119" t="str">
        <f>'01-Mapa de riesgo'!H39</f>
        <v>Daños en las redes externas que abastecen de agua a la universidad.</v>
      </c>
      <c r="G39" s="195"/>
      <c r="H39" s="199"/>
      <c r="I39" s="161" t="str">
        <f>'01-Mapa de riesgo'!Z39</f>
        <v>TRANSFERIR</v>
      </c>
      <c r="J39" s="193"/>
      <c r="K39" s="195"/>
      <c r="L39" s="195"/>
      <c r="M39" s="195"/>
      <c r="N39" s="161"/>
      <c r="O39" s="195"/>
      <c r="P39" s="195"/>
      <c r="Q39" s="195"/>
      <c r="R39" s="168"/>
    </row>
    <row r="40" spans="1:18" ht="48" x14ac:dyDescent="0.2">
      <c r="A40" s="191"/>
      <c r="B40" s="193"/>
      <c r="C40" s="195"/>
      <c r="D40" s="195"/>
      <c r="E40" s="195"/>
      <c r="F40" s="119" t="str">
        <f>'01-Mapa de riesgo'!H40</f>
        <v xml:space="preserve"> Suspensión prolongada del suministro de agua que supere las reservas de los tanques de almacenamiento de la Universidad.</v>
      </c>
      <c r="G40" s="195"/>
      <c r="H40" s="199"/>
      <c r="I40" s="161" t="str">
        <f>'01-Mapa de riesgo'!Z40</f>
        <v>REDUCIR</v>
      </c>
      <c r="J40" s="193"/>
      <c r="K40" s="195"/>
      <c r="L40" s="195"/>
      <c r="M40" s="195"/>
      <c r="N40" s="161"/>
      <c r="O40" s="195"/>
      <c r="P40" s="195"/>
      <c r="Q40" s="195"/>
      <c r="R40" s="168"/>
    </row>
    <row r="41" spans="1:18" ht="36" x14ac:dyDescent="0.2">
      <c r="A41" s="191">
        <v>12</v>
      </c>
      <c r="B41" s="193" t="str">
        <f>'01-Mapa de riesgo'!C41:C43</f>
        <v>INVESTIGACIÓN_E_INNOVACIÓN</v>
      </c>
      <c r="C41" s="195" t="str">
        <f>'01-Mapa de riesgo'!I41:I43</f>
        <v>Estratégico</v>
      </c>
      <c r="D41" s="195" t="str">
        <f>'01-Mapa de riesgo'!J41:J43</f>
        <v>Deficiencia interna en la financiación para proyectos de investigación</v>
      </c>
      <c r="E41" s="195" t="str">
        <f>'01-Mapa de riesgo'!K41:K43</f>
        <v>Disminución de los recursos para el fomento de la investigación.</v>
      </c>
      <c r="F41" s="119" t="str">
        <f>'01-Mapa de riesgo'!H41</f>
        <v xml:space="preserve">Disminución presupuesta lpara el financiación de los proyectos de investigación. </v>
      </c>
      <c r="G41" s="195" t="str">
        <f>'01-Mapa de riesgo'!L41:L43</f>
        <v>Incumplimiento en las metas de los indicadores institucioonales. Reducción en los proyectos de investigación. Dismunición de la producción intelectual. Deterioro de las capacidades investigativas. Desmotivación para los investigadores de la universidad.</v>
      </c>
      <c r="H41" s="199" t="str">
        <f>'01-Mapa de riesgo'!Y41:Y43</f>
        <v>GRAVE</v>
      </c>
      <c r="I41" s="161" t="str">
        <f>'01-Mapa de riesgo'!Z41</f>
        <v>REDUCIR</v>
      </c>
      <c r="J41" s="193" t="str">
        <f t="shared" ref="J41" si="7">IF(H41="GRAVE","Debe formularse",IF(H41="MODERADO", "Si el proceso lo requiere","NO"))</f>
        <v>Debe formularse</v>
      </c>
      <c r="K41" s="195" t="s">
        <v>978</v>
      </c>
      <c r="L41" s="195"/>
      <c r="M41" s="195"/>
      <c r="N41" s="161" t="s">
        <v>979</v>
      </c>
      <c r="O41" s="195" t="s">
        <v>980</v>
      </c>
      <c r="P41" s="195"/>
      <c r="Q41" s="195"/>
      <c r="R41" s="168" t="s">
        <v>979</v>
      </c>
    </row>
    <row r="42" spans="1:18" ht="36" x14ac:dyDescent="0.2">
      <c r="A42" s="191"/>
      <c r="B42" s="193"/>
      <c r="C42" s="195"/>
      <c r="D42" s="195"/>
      <c r="E42" s="195"/>
      <c r="F42" s="119" t="str">
        <f>'01-Mapa de riesgo'!H42</f>
        <v xml:space="preserve">Retención del 20% de los ingresos de los proyectos de investigación financiados por entidades externas en algunos casos. </v>
      </c>
      <c r="G42" s="195"/>
      <c r="H42" s="199"/>
      <c r="I42" s="161" t="str">
        <f>'01-Mapa de riesgo'!Z42</f>
        <v>REDUCIR</v>
      </c>
      <c r="J42" s="193"/>
      <c r="K42" s="195" t="s">
        <v>981</v>
      </c>
      <c r="L42" s="195"/>
      <c r="M42" s="195"/>
      <c r="N42" s="161" t="s">
        <v>982</v>
      </c>
      <c r="O42" s="195" t="s">
        <v>983</v>
      </c>
      <c r="P42" s="195"/>
      <c r="Q42" s="195"/>
      <c r="R42" s="168" t="s">
        <v>979</v>
      </c>
    </row>
    <row r="43" spans="1:18" ht="24" x14ac:dyDescent="0.2">
      <c r="A43" s="191"/>
      <c r="B43" s="193"/>
      <c r="C43" s="195"/>
      <c r="D43" s="195"/>
      <c r="E43" s="195"/>
      <c r="F43" s="119">
        <f>'01-Mapa de riesgo'!H43</f>
        <v>0</v>
      </c>
      <c r="G43" s="195"/>
      <c r="H43" s="199"/>
      <c r="I43" s="161">
        <f>'01-Mapa de riesgo'!Z43</f>
        <v>0</v>
      </c>
      <c r="J43" s="193"/>
      <c r="K43" s="195" t="s">
        <v>984</v>
      </c>
      <c r="L43" s="195"/>
      <c r="M43" s="195"/>
      <c r="N43" s="161" t="s">
        <v>979</v>
      </c>
      <c r="O43" s="195" t="s">
        <v>985</v>
      </c>
      <c r="P43" s="195"/>
      <c r="Q43" s="195"/>
      <c r="R43" s="168" t="s">
        <v>979</v>
      </c>
    </row>
    <row r="44" spans="1:18" ht="48" x14ac:dyDescent="0.2">
      <c r="A44" s="191">
        <v>13</v>
      </c>
      <c r="B44" s="193" t="str">
        <f>'01-Mapa de riesgo'!C44:C46</f>
        <v>INVESTIGACIÓN_E_INNOVACIÓN</v>
      </c>
      <c r="C44" s="195" t="str">
        <f>'01-Mapa de riesgo'!I44:I46</f>
        <v>Cumplimiento</v>
      </c>
      <c r="D44" s="195" t="str">
        <f>'01-Mapa de riesgo'!J44:J46</f>
        <v>Acceso a recursos genéticos o colectas de especímenes vivos sin los permisos correspondientes, o no depositar material colectado en las coleccciones biológicas registradas</v>
      </c>
      <c r="E44" s="195" t="str">
        <f>'01-Mapa de riesgo'!K44:K46</f>
        <v>El riesgo se presenta cuando los investigadores realizan  colectas de especímenes vivos de la biodiversidad del país sin los permisos requeridos, o realizan actividades de acceso a recursos genéticos sin estar amparados por algún contrato marco o específico, o tienen una colección biológica con fines de investigación sin el respectivo registro y actualización que requiere</v>
      </c>
      <c r="F44" s="119" t="str">
        <f>'01-Mapa de riesgo'!H44</f>
        <v xml:space="preserve">Desconocimiento de la normatividad  ambiental vigente con organismos vivos que aplica  los proyectos de acuerdo a los alcances definidos en los proyectos </v>
      </c>
      <c r="G44" s="195" t="str">
        <f>'01-Mapa de riesgo'!L44:L46</f>
        <v>Según el Artículo 47 de la Decisión Andina 391, La Autoridad Nacional Competente, de conformidad con el procedimiento previsto en su propia legislación interna, podrá aplicar sanciones administrativas, tales como multa, decomiso preventivo o definitivo, cierre temporal o definitivo de establecimientos e inhabilitación del infractor para solicitar nuevos accesos en casos de infracción. 
Tales sanciones se aplicarán sin perjuicio de la suspensión, cancelación o nulidad del acceso, del pago de las reparaciones por los daños y perjuicios que se irroguen, incluidos los causados a la diversidad biológica, y de las sanciones civiles y penales, que eventualmente correspondan.</v>
      </c>
      <c r="H44" s="199" t="str">
        <f>'01-Mapa de riesgo'!Y44:Y46</f>
        <v>MODERADO</v>
      </c>
      <c r="I44" s="161" t="str">
        <f>'01-Mapa de riesgo'!Z44</f>
        <v>REDUCIR</v>
      </c>
      <c r="J44" s="193" t="str">
        <f t="shared" ref="J44" si="8">IF(H44="GRAVE","Debe formularse",IF(H44="MODERADO", "Si el proceso lo requiere","NO"))</f>
        <v>Si el proceso lo requiere</v>
      </c>
      <c r="K44" s="195" t="s">
        <v>986</v>
      </c>
      <c r="L44" s="195"/>
      <c r="M44" s="195"/>
      <c r="N44" s="161" t="s">
        <v>987</v>
      </c>
      <c r="O44" s="195" t="s">
        <v>988</v>
      </c>
      <c r="P44" s="195"/>
      <c r="Q44" s="195"/>
      <c r="R44" s="168" t="s">
        <v>989</v>
      </c>
    </row>
    <row r="45" spans="1:18" ht="12" x14ac:dyDescent="0.2">
      <c r="A45" s="191"/>
      <c r="B45" s="193"/>
      <c r="C45" s="195"/>
      <c r="D45" s="195"/>
      <c r="E45" s="195"/>
      <c r="F45" s="119">
        <f>'01-Mapa de riesgo'!H45</f>
        <v>0</v>
      </c>
      <c r="G45" s="195"/>
      <c r="H45" s="199"/>
      <c r="I45" s="161">
        <f>'01-Mapa de riesgo'!Z45</f>
        <v>0</v>
      </c>
      <c r="J45" s="193"/>
      <c r="K45" s="195"/>
      <c r="L45" s="195"/>
      <c r="M45" s="195"/>
      <c r="N45" s="161"/>
      <c r="O45" s="195"/>
      <c r="P45" s="195"/>
      <c r="Q45" s="195"/>
      <c r="R45" s="168"/>
    </row>
    <row r="46" spans="1:18" ht="12" x14ac:dyDescent="0.2">
      <c r="A46" s="191"/>
      <c r="B46" s="193"/>
      <c r="C46" s="195"/>
      <c r="D46" s="195"/>
      <c r="E46" s="195"/>
      <c r="F46" s="119">
        <f>'01-Mapa de riesgo'!H46</f>
        <v>0</v>
      </c>
      <c r="G46" s="195"/>
      <c r="H46" s="199"/>
      <c r="I46" s="161">
        <f>'01-Mapa de riesgo'!Z46</f>
        <v>0</v>
      </c>
      <c r="J46" s="193"/>
      <c r="K46" s="195"/>
      <c r="L46" s="195"/>
      <c r="M46" s="195"/>
      <c r="N46" s="161"/>
      <c r="O46" s="195"/>
      <c r="P46" s="195"/>
      <c r="Q46" s="195"/>
      <c r="R46" s="168"/>
    </row>
    <row r="47" spans="1:18" ht="24" x14ac:dyDescent="0.2">
      <c r="A47" s="191">
        <v>14</v>
      </c>
      <c r="B47" s="193" t="str">
        <f>'01-Mapa de riesgo'!C47:C49</f>
        <v>INVESTIGACIÓN_E_INNOVACIÓN</v>
      </c>
      <c r="C47" s="195" t="str">
        <f>'01-Mapa de riesgo'!I47:I49</f>
        <v>Ambiental</v>
      </c>
      <c r="D47" s="195" t="str">
        <f>'01-Mapa de riesgo'!J47:J49</f>
        <v>Incumplimiento en las normas ambientales que rigen a la Universidad frente a la gestión de aspectos ambientales que requieren gestión (residuos sólidos, aguas residuales, aguas potables, patrimonio arqueológico, protección de la biodiversidad, licencias y permisos ambientales)</v>
      </c>
      <c r="E47" s="195" t="str">
        <f>'01-Mapa de riesgo'!K47:K49</f>
        <v>Se debe tener un conocimiento sobre el manejo de los aspectos ambientales suceptibles de sanciones por parte de la Universidad, así como mantener los procedimientos, fechas de cumplimientos y  actualizar la normatividad para evitar una sanción por incumplimiento.</v>
      </c>
      <c r="F47" s="119" t="str">
        <f>'01-Mapa de riesgo'!H47</f>
        <v>Incremento de obligaciones normativas de carácter ambiental en la UTP</v>
      </c>
      <c r="G47" s="195" t="str">
        <f>'01-Mapa de riesgo'!L47:L49</f>
        <v>Afectación a la salud de la comunidad universitaria y del ambiente.</v>
      </c>
      <c r="H47" s="199" t="str">
        <f>'01-Mapa de riesgo'!Y47:Y49</f>
        <v>MODERADO</v>
      </c>
      <c r="I47" s="161" t="str">
        <f>'01-Mapa de riesgo'!Z47</f>
        <v>COMPARTIR</v>
      </c>
      <c r="J47" s="193" t="str">
        <f t="shared" ref="J47" si="9">IF(H47="GRAVE","Debe formularse",IF(H47="MODERADO", "Si el proceso lo requiere","NO"))</f>
        <v>Si el proceso lo requiere</v>
      </c>
      <c r="K47" s="195"/>
      <c r="L47" s="195"/>
      <c r="M47" s="195"/>
      <c r="N47" s="161"/>
      <c r="O47" s="195"/>
      <c r="P47" s="195"/>
      <c r="Q47" s="195"/>
      <c r="R47" s="168"/>
    </row>
    <row r="48" spans="1:18" ht="48" x14ac:dyDescent="0.2">
      <c r="A48" s="191"/>
      <c r="B48" s="193"/>
      <c r="C48" s="195"/>
      <c r="D48" s="195"/>
      <c r="E48" s="195"/>
      <c r="F48" s="119" t="str">
        <f>'01-Mapa de riesgo'!H48</f>
        <v xml:space="preserve">Impactos ambientales negativos por la actividad económica de la universidad dedicada a la docencia y a la investigación. </v>
      </c>
      <c r="G48" s="195"/>
      <c r="H48" s="199"/>
      <c r="I48" s="161">
        <f>'01-Mapa de riesgo'!Z48</f>
        <v>0</v>
      </c>
      <c r="J48" s="193"/>
      <c r="K48" s="195"/>
      <c r="L48" s="195"/>
      <c r="M48" s="195"/>
      <c r="N48" s="161"/>
      <c r="O48" s="195"/>
      <c r="P48" s="195"/>
      <c r="Q48" s="195"/>
      <c r="R48" s="168"/>
    </row>
    <row r="49" spans="1:18" ht="24" x14ac:dyDescent="0.2">
      <c r="A49" s="191"/>
      <c r="B49" s="193"/>
      <c r="C49" s="195"/>
      <c r="D49" s="195"/>
      <c r="E49" s="195"/>
      <c r="F49" s="119" t="str">
        <f>'01-Mapa de riesgo'!H49</f>
        <v xml:space="preserve">Cambios en la normatividad relacionadas con los temas ambientales. </v>
      </c>
      <c r="G49" s="195"/>
      <c r="H49" s="199"/>
      <c r="I49" s="161">
        <f>'01-Mapa de riesgo'!Z49</f>
        <v>0</v>
      </c>
      <c r="J49" s="193"/>
      <c r="K49" s="195"/>
      <c r="L49" s="195"/>
      <c r="M49" s="195"/>
      <c r="N49" s="161"/>
      <c r="O49" s="195"/>
      <c r="P49" s="195"/>
      <c r="Q49" s="195"/>
      <c r="R49" s="168"/>
    </row>
    <row r="50" spans="1:18" ht="24" x14ac:dyDescent="0.2">
      <c r="A50" s="191">
        <v>15</v>
      </c>
      <c r="B50" s="193" t="str">
        <f>'01-Mapa de riesgo'!C50:C52</f>
        <v>DOCENCIA</v>
      </c>
      <c r="C50" s="195" t="str">
        <f>'01-Mapa de riesgo'!I50:I52</f>
        <v>Cumplimiento</v>
      </c>
      <c r="D50" s="195" t="str">
        <f>'01-Mapa de riesgo'!J50:J52</f>
        <v>Historias académicas físicas y digitalizadas incompletas</v>
      </c>
      <c r="E50" s="195" t="str">
        <f>'01-Mapa de riesgo'!K50:K52</f>
        <v>Pérdida de la información del archivo histórico de las historias académicas físicas y digitalizadas</v>
      </c>
      <c r="F50" s="119" t="str">
        <f>'01-Mapa de riesgo'!H50</f>
        <v>Falta de cuidado en el manejo de la información</v>
      </c>
      <c r="G50" s="195" t="str">
        <f>'01-Mapa de riesgo'!L50:L52</f>
        <v>Insatisafacción de la comunidad universitaria, reflejado en el aumento de PQR's
Pérdida de la memoria histórica de los estudiantes
Implicaciones de carácter legal</v>
      </c>
      <c r="H50" s="199" t="str">
        <f>'01-Mapa de riesgo'!Y50:Y52</f>
        <v>MODERADO</v>
      </c>
      <c r="I50" s="161" t="str">
        <f>'01-Mapa de riesgo'!Z50</f>
        <v>COMPARTIR</v>
      </c>
      <c r="J50" s="193" t="str">
        <f t="shared" ref="J50" si="10">IF(H50="GRAVE","Debe formularse",IF(H50="MODERADO", "Si el proceso lo requiere","NO"))</f>
        <v>Si el proceso lo requiere</v>
      </c>
      <c r="K50" s="195"/>
      <c r="L50" s="195"/>
      <c r="M50" s="195"/>
      <c r="N50" s="161"/>
      <c r="O50" s="195"/>
      <c r="P50" s="195"/>
      <c r="Q50" s="195"/>
      <c r="R50" s="168"/>
    </row>
    <row r="51" spans="1:18" ht="24" x14ac:dyDescent="0.2">
      <c r="A51" s="191"/>
      <c r="B51" s="193"/>
      <c r="C51" s="195"/>
      <c r="D51" s="195"/>
      <c r="E51" s="195"/>
      <c r="F51" s="119" t="str">
        <f>'01-Mapa de riesgo'!H51</f>
        <v>Falta de verificación de la información digitalizada</v>
      </c>
      <c r="G51" s="195"/>
      <c r="H51" s="199"/>
      <c r="I51" s="161" t="str">
        <f>'01-Mapa de riesgo'!Z51</f>
        <v>REDUCIR</v>
      </c>
      <c r="J51" s="193"/>
      <c r="K51" s="195"/>
      <c r="L51" s="195"/>
      <c r="M51" s="195"/>
      <c r="N51" s="161"/>
      <c r="O51" s="195"/>
      <c r="P51" s="195"/>
      <c r="Q51" s="195"/>
      <c r="R51" s="168"/>
    </row>
    <row r="52" spans="1:18" ht="12" x14ac:dyDescent="0.2">
      <c r="A52" s="191"/>
      <c r="B52" s="193"/>
      <c r="C52" s="195"/>
      <c r="D52" s="195"/>
      <c r="E52" s="195"/>
      <c r="F52" s="119" t="str">
        <f>'01-Mapa de riesgo'!H52</f>
        <v>Fallas en el sistema de información</v>
      </c>
      <c r="G52" s="195"/>
      <c r="H52" s="199"/>
      <c r="I52" s="161">
        <f>'01-Mapa de riesgo'!Z52</f>
        <v>0</v>
      </c>
      <c r="J52" s="193"/>
      <c r="K52" s="195"/>
      <c r="L52" s="195"/>
      <c r="M52" s="195"/>
      <c r="N52" s="161"/>
      <c r="O52" s="195"/>
      <c r="P52" s="195"/>
      <c r="Q52" s="195"/>
      <c r="R52" s="168"/>
    </row>
    <row r="53" spans="1:18" ht="12" x14ac:dyDescent="0.2">
      <c r="A53" s="191">
        <v>16</v>
      </c>
      <c r="B53" s="193" t="str">
        <f>'01-Mapa de riesgo'!C53:C55</f>
        <v>ADMINISTRACIÓN_INSTITUCIONAL</v>
      </c>
      <c r="C53" s="195" t="str">
        <f>'01-Mapa de riesgo'!I53:I55</f>
        <v>Tecnológico</v>
      </c>
      <c r="D53" s="195" t="str">
        <f>'01-Mapa de riesgo'!J53:J55</f>
        <v>Imposibilidad  para acceder a los sistemas de información que esten alojados en los servidores del campus universitario</v>
      </c>
      <c r="E53" s="195" t="str">
        <f>'01-Mapa de riesgo'!K53:K55</f>
        <v>No acceso fuera del campus universitario a los servicios de internet que ofrece la Universidad</v>
      </c>
      <c r="F53" s="119" t="str">
        <f>'01-Mapa de riesgo'!H53</f>
        <v>Fallas en el sistema eléctrico</v>
      </c>
      <c r="G53" s="195" t="str">
        <f>'01-Mapa de riesgo'!L53:L55</f>
        <v>Incomunicación de la Universidad  a través de internet
Retrasos en los procesos académicos y administrativos ofrecidos a través de los servicios web
Perdidad de imagen</v>
      </c>
      <c r="H53" s="199" t="str">
        <f>'01-Mapa de riesgo'!Y53:Y55</f>
        <v>MODERADO</v>
      </c>
      <c r="I53" s="161" t="str">
        <f>'01-Mapa de riesgo'!Z53</f>
        <v>TRANSFERIR</v>
      </c>
      <c r="J53" s="193" t="str">
        <f t="shared" ref="J53" si="11">IF(H53="GRAVE","Debe formularse",IF(H53="MODERADO", "Si el proceso lo requiere","NO"))</f>
        <v>Si el proceso lo requiere</v>
      </c>
      <c r="K53" s="195"/>
      <c r="L53" s="195"/>
      <c r="M53" s="195"/>
      <c r="N53" s="161"/>
      <c r="O53" s="195"/>
      <c r="P53" s="195"/>
      <c r="Q53" s="195"/>
      <c r="R53" s="168"/>
    </row>
    <row r="54" spans="1:18" ht="48" x14ac:dyDescent="0.2">
      <c r="A54" s="191"/>
      <c r="B54" s="193"/>
      <c r="C54" s="195"/>
      <c r="D54" s="195"/>
      <c r="E54" s="195"/>
      <c r="F54" s="119" t="str">
        <f>'01-Mapa de riesgo'!H54</f>
        <v>Falla del servicio de internet con el proveedor principal.
Fallas en los equipos de conectividad o en elsistema de control ambiental</v>
      </c>
      <c r="G54" s="195"/>
      <c r="H54" s="199"/>
      <c r="I54" s="161" t="str">
        <f>'01-Mapa de riesgo'!Z54</f>
        <v>REDUCIR</v>
      </c>
      <c r="J54" s="193"/>
      <c r="K54" s="195"/>
      <c r="L54" s="195"/>
      <c r="M54" s="195"/>
      <c r="N54" s="161"/>
      <c r="O54" s="195"/>
      <c r="P54" s="195"/>
      <c r="Q54" s="195"/>
      <c r="R54" s="168"/>
    </row>
    <row r="55" spans="1:18" ht="12" x14ac:dyDescent="0.2">
      <c r="A55" s="191"/>
      <c r="B55" s="193"/>
      <c r="C55" s="195"/>
      <c r="D55" s="195"/>
      <c r="E55" s="195"/>
      <c r="F55" s="119">
        <f>'01-Mapa de riesgo'!H55</f>
        <v>0</v>
      </c>
      <c r="G55" s="195"/>
      <c r="H55" s="199"/>
      <c r="I55" s="161" t="str">
        <f>'01-Mapa de riesgo'!Z55</f>
        <v>COMPARTIR</v>
      </c>
      <c r="J55" s="193"/>
      <c r="K55" s="195"/>
      <c r="L55" s="195"/>
      <c r="M55" s="195"/>
      <c r="N55" s="161"/>
      <c r="O55" s="195"/>
      <c r="P55" s="195"/>
      <c r="Q55" s="195"/>
      <c r="R55" s="168"/>
    </row>
    <row r="56" spans="1:18" ht="24" x14ac:dyDescent="0.2">
      <c r="A56" s="191">
        <v>17</v>
      </c>
      <c r="B56" s="193" t="str">
        <f>'01-Mapa de riesgo'!C56:C58</f>
        <v>CONTROL_SEGUIMIENTO</v>
      </c>
      <c r="C56" s="195" t="str">
        <f>'01-Mapa de riesgo'!I56:I58</f>
        <v>Tecnológico</v>
      </c>
      <c r="D56" s="195" t="str">
        <f>'01-Mapa de riesgo'!J56:J58</f>
        <v>Intrusión a equipos y servicios de red</v>
      </c>
      <c r="E56" s="195" t="str">
        <f>'01-Mapa de riesgo'!K56:K58</f>
        <v>Acceso no autorizado a servidores,  servicios y equipos de conectividad bajo la gestión de la Administración de la Red.</v>
      </c>
      <c r="F56" s="119" t="str">
        <f>'01-Mapa de riesgo'!H56</f>
        <v>Vulnerabilidades en sistemas operativos y servicios desarrollados por terceros</v>
      </c>
      <c r="G56" s="195" t="str">
        <f>'01-Mapa de riesgo'!L56:L58</f>
        <v xml:space="preserve">- Cambio de configuraciones que afecten el buen funcionamiento de equipos y servicios.
- Robo, sabotaje  o cambio de información. </v>
      </c>
      <c r="H56" s="199" t="str">
        <f>'01-Mapa de riesgo'!Y56:Y58</f>
        <v>MODERADO</v>
      </c>
      <c r="I56" s="161" t="str">
        <f>'01-Mapa de riesgo'!Z56</f>
        <v>REDUCIR</v>
      </c>
      <c r="J56" s="193" t="str">
        <f t="shared" ref="J56" si="12">IF(H56="GRAVE","Debe formularse",IF(H56="MODERADO", "Si el proceso lo requiere","NO"))</f>
        <v>Si el proceso lo requiere</v>
      </c>
      <c r="K56" s="195"/>
      <c r="L56" s="195"/>
      <c r="M56" s="195"/>
      <c r="N56" s="161"/>
      <c r="O56" s="195"/>
      <c r="P56" s="195"/>
      <c r="Q56" s="195"/>
      <c r="R56" s="168"/>
    </row>
    <row r="57" spans="1:18" ht="24" x14ac:dyDescent="0.2">
      <c r="A57" s="191"/>
      <c r="B57" s="193"/>
      <c r="C57" s="195"/>
      <c r="D57" s="195"/>
      <c r="E57" s="195"/>
      <c r="F57" s="119" t="str">
        <f>'01-Mapa de riesgo'!H57</f>
        <v>Falta de equipos adecuados para la seguridad en la red</v>
      </c>
      <c r="G57" s="195"/>
      <c r="H57" s="199"/>
      <c r="I57" s="161" t="str">
        <f>'01-Mapa de riesgo'!Z57</f>
        <v>REDUCIR</v>
      </c>
      <c r="J57" s="193"/>
      <c r="K57" s="195"/>
      <c r="L57" s="195"/>
      <c r="M57" s="195"/>
      <c r="N57" s="161"/>
      <c r="O57" s="195"/>
      <c r="P57" s="195"/>
      <c r="Q57" s="195"/>
      <c r="R57" s="168"/>
    </row>
    <row r="58" spans="1:18" ht="48" x14ac:dyDescent="0.2">
      <c r="A58" s="191"/>
      <c r="B58" s="193"/>
      <c r="C58" s="195"/>
      <c r="D58" s="195"/>
      <c r="E58" s="195"/>
      <c r="F58" s="119" t="str">
        <f>'01-Mapa de riesgo'!H58</f>
        <v>Contraseñas y usuarios por defecto, Contraseñas débiles.
Errores en configuraciones.
Uso de protocolos inseguros.</v>
      </c>
      <c r="G58" s="195"/>
      <c r="H58" s="199"/>
      <c r="I58" s="161" t="str">
        <f>'01-Mapa de riesgo'!Z58</f>
        <v>REDUCIR</v>
      </c>
      <c r="J58" s="193"/>
      <c r="K58" s="195"/>
      <c r="L58" s="195"/>
      <c r="M58" s="195"/>
      <c r="N58" s="161"/>
      <c r="O58" s="195"/>
      <c r="P58" s="195"/>
      <c r="Q58" s="195"/>
      <c r="R58" s="168"/>
    </row>
    <row r="59" spans="1:18" ht="12" x14ac:dyDescent="0.2">
      <c r="A59" s="191">
        <v>18</v>
      </c>
      <c r="B59" s="193" t="str">
        <f>'01-Mapa de riesgo'!C59:C61</f>
        <v>DOCENCIA</v>
      </c>
      <c r="C59" s="195" t="str">
        <f>'01-Mapa de riesgo'!I59:I61</f>
        <v>Contable</v>
      </c>
      <c r="D59" s="195" t="str">
        <f>'01-Mapa de riesgo'!J59:J61</f>
        <v>Ascenso de Docentes sin Cumplimiento de Requisitos</v>
      </c>
      <c r="E59" s="195" t="str">
        <f>'01-Mapa de riesgo'!K59:K61</f>
        <v>Docentes con ascenso en el escalafon sin el debido cumplimiento  de los requisitos establecidos en el estatuto docente</v>
      </c>
      <c r="F59" s="119" t="str">
        <f>'01-Mapa de riesgo'!H59</f>
        <v>Interpretación de la norma (ambigüedad).</v>
      </c>
      <c r="G59" s="195" t="str">
        <f>'01-Mapa de riesgo'!L59:L61</f>
        <v>Incorrecta asignación salarial
Demandas de los docentes
Pérdida de credibilidad en la institución
Hallazgos por parte de la Contraloría General de la República que conducen a sanciones</v>
      </c>
      <c r="H59" s="199" t="str">
        <f>'01-Mapa de riesgo'!Y59:Y61</f>
        <v>LEVE</v>
      </c>
      <c r="I59" s="161" t="str">
        <f>'01-Mapa de riesgo'!Z59</f>
        <v>ASUMIR</v>
      </c>
      <c r="J59" s="193" t="str">
        <f t="shared" ref="J59" si="13">IF(H59="GRAVE","Debe formularse",IF(H59="MODERADO", "Si el proceso lo requiere","NO"))</f>
        <v>NO</v>
      </c>
      <c r="K59" s="195"/>
      <c r="L59" s="195"/>
      <c r="M59" s="195"/>
      <c r="N59" s="161"/>
      <c r="O59" s="195"/>
      <c r="P59" s="195"/>
      <c r="Q59" s="195"/>
      <c r="R59" s="168"/>
    </row>
    <row r="60" spans="1:18" ht="12" x14ac:dyDescent="0.2">
      <c r="A60" s="191"/>
      <c r="B60" s="193"/>
      <c r="C60" s="195"/>
      <c r="D60" s="195"/>
      <c r="E60" s="195"/>
      <c r="F60" s="119">
        <f>'01-Mapa de riesgo'!H60</f>
        <v>0</v>
      </c>
      <c r="G60" s="195"/>
      <c r="H60" s="199"/>
      <c r="I60" s="161">
        <f>'01-Mapa de riesgo'!Z60</f>
        <v>0</v>
      </c>
      <c r="J60" s="193"/>
      <c r="K60" s="195"/>
      <c r="L60" s="195"/>
      <c r="M60" s="195"/>
      <c r="N60" s="161"/>
      <c r="O60" s="195"/>
      <c r="P60" s="195"/>
      <c r="Q60" s="195"/>
      <c r="R60" s="168"/>
    </row>
    <row r="61" spans="1:18" ht="12" x14ac:dyDescent="0.2">
      <c r="A61" s="191"/>
      <c r="B61" s="193"/>
      <c r="C61" s="195"/>
      <c r="D61" s="195"/>
      <c r="E61" s="195"/>
      <c r="F61" s="119">
        <f>'01-Mapa de riesgo'!H61</f>
        <v>0</v>
      </c>
      <c r="G61" s="195"/>
      <c r="H61" s="199"/>
      <c r="I61" s="161">
        <f>'01-Mapa de riesgo'!Z61</f>
        <v>0</v>
      </c>
      <c r="J61" s="193"/>
      <c r="K61" s="195"/>
      <c r="L61" s="195"/>
      <c r="M61" s="195"/>
      <c r="N61" s="161"/>
      <c r="O61" s="195"/>
      <c r="P61" s="195"/>
      <c r="Q61" s="195"/>
      <c r="R61" s="168"/>
    </row>
    <row r="62" spans="1:18" ht="12" x14ac:dyDescent="0.2">
      <c r="A62" s="191">
        <v>19</v>
      </c>
      <c r="B62" s="193" t="str">
        <f>'01-Mapa de riesgo'!C62:C64</f>
        <v>DOCENCIA</v>
      </c>
      <c r="C62" s="195" t="str">
        <f>'01-Mapa de riesgo'!I62:I64</f>
        <v>Corrupción</v>
      </c>
      <c r="D62" s="195" t="str">
        <f>'01-Mapa de riesgo'!J62:J64</f>
        <v>Asignación de puntos salario y bonificación sin cumplimiento de requisitos</v>
      </c>
      <c r="E62" s="195" t="str">
        <f>'01-Mapa de riesgo'!K62:K64</f>
        <v>Docentes con ascenso en el escalafon sin el debido cumplimiento  de los requisitos establecidos en el estatuto docente</v>
      </c>
      <c r="F62" s="119" t="str">
        <f>'01-Mapa de riesgo'!H62</f>
        <v xml:space="preserve">Nuevo sistema de información </v>
      </c>
      <c r="G62" s="195" t="str">
        <f>'01-Mapa de riesgo'!L62:L64</f>
        <v>Incorrecta asignación salarial
Demandas de los docentes
Pérdida de credibilidad en la institución
Hallazgos por parte de la Contraloría General de la República que conducen a sanciones</v>
      </c>
      <c r="H62" s="199" t="str">
        <f>'01-Mapa de riesgo'!Y62:Y64</f>
        <v>LEVE</v>
      </c>
      <c r="I62" s="161" t="str">
        <f>'01-Mapa de riesgo'!Z62</f>
        <v>ASUMIR</v>
      </c>
      <c r="J62" s="193" t="str">
        <f t="shared" ref="J62" si="14">IF(H62="GRAVE","Debe formularse",IF(H62="MODERADO", "Si el proceso lo requiere","NO"))</f>
        <v>NO</v>
      </c>
      <c r="K62" s="195"/>
      <c r="L62" s="195"/>
      <c r="M62" s="195"/>
      <c r="N62" s="161"/>
      <c r="O62" s="195"/>
      <c r="P62" s="195"/>
      <c r="Q62" s="195"/>
      <c r="R62" s="168"/>
    </row>
    <row r="63" spans="1:18" ht="36" x14ac:dyDescent="0.2">
      <c r="A63" s="191"/>
      <c r="B63" s="193"/>
      <c r="C63" s="195"/>
      <c r="D63" s="195"/>
      <c r="E63" s="195"/>
      <c r="F63" s="119" t="str">
        <f>'01-Mapa de riesgo'!H63</f>
        <v xml:space="preserve">
Interpretación de la normatividad (ambigüedad)</v>
      </c>
      <c r="G63" s="195"/>
      <c r="H63" s="199"/>
      <c r="I63" s="161">
        <f>'01-Mapa de riesgo'!Z63</f>
        <v>0</v>
      </c>
      <c r="J63" s="193"/>
      <c r="K63" s="195"/>
      <c r="L63" s="195"/>
      <c r="M63" s="195"/>
      <c r="N63" s="161"/>
      <c r="O63" s="195"/>
      <c r="P63" s="195"/>
      <c r="Q63" s="195"/>
      <c r="R63" s="168"/>
    </row>
    <row r="64" spans="1:18" ht="12" x14ac:dyDescent="0.2">
      <c r="A64" s="191"/>
      <c r="B64" s="193"/>
      <c r="C64" s="195"/>
      <c r="D64" s="195"/>
      <c r="E64" s="195"/>
      <c r="F64" s="119" t="str">
        <f>'01-Mapa de riesgo'!H64</f>
        <v>Falta de reglamentación interna</v>
      </c>
      <c r="G64" s="195"/>
      <c r="H64" s="199"/>
      <c r="I64" s="161">
        <f>'01-Mapa de riesgo'!Z64</f>
        <v>0</v>
      </c>
      <c r="J64" s="193"/>
      <c r="K64" s="195"/>
      <c r="L64" s="195"/>
      <c r="M64" s="195"/>
      <c r="N64" s="161"/>
      <c r="O64" s="195"/>
      <c r="P64" s="195"/>
      <c r="Q64" s="195"/>
      <c r="R64" s="168"/>
    </row>
    <row r="65" spans="1:18" ht="48" x14ac:dyDescent="0.2">
      <c r="A65" s="191">
        <v>20</v>
      </c>
      <c r="B65" s="193" t="str">
        <f>'01-Mapa de riesgo'!C65:C67</f>
        <v>DIRECCIONAMIENTO_INSTITUCIONAL</v>
      </c>
      <c r="C65" s="195" t="str">
        <f>'01-Mapa de riesgo'!I65:I67</f>
        <v>Estratégico</v>
      </c>
      <c r="D65" s="195" t="str">
        <f>'01-Mapa de riesgo'!J65:J67</f>
        <v>No cumplimiento de los lineamientos del Proyecto Educativo Institucional</v>
      </c>
      <c r="E65" s="195" t="str">
        <f>'01-Mapa de riesgo'!K65:K67</f>
        <v>Que el Proyecto Educativo Institucional- PEI se quede como un documento escrito y no se haga realidad.</v>
      </c>
      <c r="F65" s="119" t="str">
        <f>'01-Mapa de riesgo'!H65</f>
        <v>Los docentes de los programas académicos no entienden como pueden desarrollar en el aula los lineamientos del PEI.</v>
      </c>
      <c r="G65" s="195" t="str">
        <f>'01-Mapa de riesgo'!L65:L67</f>
        <v>Currículos desactualizados.
Estudiantes con bajas competencias en pensamiento crítico.
Egresados sin el sello de calidad UTP.</v>
      </c>
      <c r="H65" s="199" t="str">
        <f>'01-Mapa de riesgo'!Y65:Y67</f>
        <v>MODERADO</v>
      </c>
      <c r="I65" s="161" t="str">
        <f>'01-Mapa de riesgo'!Z65</f>
        <v>COMPARTIR</v>
      </c>
      <c r="J65" s="193" t="str">
        <f t="shared" ref="J65" si="15">IF(H65="GRAVE","Debe formularse",IF(H65="MODERADO", "Si el proceso lo requiere","NO"))</f>
        <v>Si el proceso lo requiere</v>
      </c>
      <c r="K65" s="195"/>
      <c r="L65" s="195"/>
      <c r="M65" s="195"/>
      <c r="N65" s="161"/>
      <c r="O65" s="195"/>
      <c r="P65" s="195"/>
      <c r="Q65" s="195"/>
      <c r="R65" s="168"/>
    </row>
    <row r="66" spans="1:18" ht="24" x14ac:dyDescent="0.2">
      <c r="A66" s="191"/>
      <c r="B66" s="193"/>
      <c r="C66" s="195"/>
      <c r="D66" s="195"/>
      <c r="E66" s="195"/>
      <c r="F66" s="119" t="str">
        <f>'01-Mapa de riesgo'!H66</f>
        <v>Baja formación en los docentes en temas curriculares, en pedagogía y en didáctica</v>
      </c>
      <c r="G66" s="195"/>
      <c r="H66" s="199"/>
      <c r="I66" s="161">
        <f>'01-Mapa de riesgo'!Z66</f>
        <v>0</v>
      </c>
      <c r="J66" s="193"/>
      <c r="K66" s="195"/>
      <c r="L66" s="195"/>
      <c r="M66" s="195"/>
      <c r="N66" s="161"/>
      <c r="O66" s="195"/>
      <c r="P66" s="195"/>
      <c r="Q66" s="195"/>
      <c r="R66" s="168"/>
    </row>
    <row r="67" spans="1:18" ht="84" x14ac:dyDescent="0.2">
      <c r="A67" s="191"/>
      <c r="B67" s="193"/>
      <c r="C67" s="195"/>
      <c r="D67" s="195"/>
      <c r="E67" s="195"/>
      <c r="F67" s="119" t="str">
        <f>'01-Mapa de riesgo'!H67</f>
        <v>Que la Universidad no favorezca los debidos  espacios de capacitación, no disponer de los recursos para su implemetación y que no se promueva a la cultura de la reflexión, participación, lo cual impediría el cumplimiento de los lineamiento .</v>
      </c>
      <c r="G67" s="195"/>
      <c r="H67" s="199"/>
      <c r="I67" s="161">
        <f>'01-Mapa de riesgo'!Z67</f>
        <v>0</v>
      </c>
      <c r="J67" s="193"/>
      <c r="K67" s="195"/>
      <c r="L67" s="195"/>
      <c r="M67" s="195"/>
      <c r="N67" s="161"/>
      <c r="O67" s="195"/>
      <c r="P67" s="195"/>
      <c r="Q67" s="195"/>
      <c r="R67" s="168"/>
    </row>
    <row r="68" spans="1:18" ht="24" x14ac:dyDescent="0.2">
      <c r="A68" s="191">
        <v>21</v>
      </c>
      <c r="B68" s="193" t="str">
        <f>'01-Mapa de riesgo'!C68:C70</f>
        <v>DIRECCIONAMIENTO_INSTITUCIONAL</v>
      </c>
      <c r="C68" s="195" t="str">
        <f>'01-Mapa de riesgo'!I68:I70</f>
        <v>Cumplimiento</v>
      </c>
      <c r="D68" s="195" t="str">
        <f>'01-Mapa de riesgo'!J68:J70</f>
        <v>Incumplimiento de las metas planteados en el PDI</v>
      </c>
      <c r="E68" s="195" t="str">
        <f>'01-Mapa de riesgo'!K68:K70</f>
        <v xml:space="preserve">No se cumplan las metas planteadas en los tres niveles de gestión del Plan de Desarrollo Institcional  </v>
      </c>
      <c r="F68" s="119" t="str">
        <f>'01-Mapa de riesgo'!H68</f>
        <v>Falta de seguimiento a las metas planteadas en el PDI</v>
      </c>
      <c r="G68" s="195" t="str">
        <f>'01-Mapa de riesgo'!L68:L70</f>
        <v xml:space="preserve">Hallazgos por parte de los entes de control
Reprocesos en el reporte
Incumplimiento da las metas planteados en el PDI
Ausencia de información para la toma de decisiones
Percepción desfavorable  de la gestión institucional 
</v>
      </c>
      <c r="H68" s="199" t="str">
        <f>'01-Mapa de riesgo'!Y68:Y70</f>
        <v>MODERADO</v>
      </c>
      <c r="I68" s="161" t="str">
        <f>'01-Mapa de riesgo'!Z68</f>
        <v>COMPARTIR</v>
      </c>
      <c r="J68" s="193" t="str">
        <f t="shared" ref="J68" si="16">IF(H68="GRAVE","Debe formularse",IF(H68="MODERADO", "Si el proceso lo requiere","NO"))</f>
        <v>Si el proceso lo requiere</v>
      </c>
      <c r="K68" s="195"/>
      <c r="L68" s="195"/>
      <c r="M68" s="195"/>
      <c r="N68" s="161"/>
      <c r="O68" s="195"/>
      <c r="P68" s="195"/>
      <c r="Q68" s="195"/>
      <c r="R68" s="168"/>
    </row>
    <row r="69" spans="1:18" ht="24" x14ac:dyDescent="0.2">
      <c r="A69" s="191"/>
      <c r="B69" s="193"/>
      <c r="C69" s="195"/>
      <c r="D69" s="195"/>
      <c r="E69" s="195"/>
      <c r="F69" s="119" t="str">
        <f>'01-Mapa de riesgo'!H69</f>
        <v>Reporte ausente e  inadecuado por parte de las redes de trabajo del PDI</v>
      </c>
      <c r="G69" s="195"/>
      <c r="H69" s="199"/>
      <c r="I69" s="161" t="str">
        <f>'01-Mapa de riesgo'!Z69</f>
        <v>COMPARTIR</v>
      </c>
      <c r="J69" s="193"/>
      <c r="K69" s="195"/>
      <c r="L69" s="195"/>
      <c r="M69" s="195"/>
      <c r="N69" s="161"/>
      <c r="O69" s="195"/>
      <c r="P69" s="195"/>
      <c r="Q69" s="195"/>
      <c r="R69" s="168"/>
    </row>
    <row r="70" spans="1:18" ht="36" x14ac:dyDescent="0.2">
      <c r="A70" s="191"/>
      <c r="B70" s="193"/>
      <c r="C70" s="195"/>
      <c r="D70" s="195"/>
      <c r="E70" s="195"/>
      <c r="F70" s="119" t="str">
        <f>'01-Mapa de riesgo'!H70</f>
        <v xml:space="preserve">
Baja calidad del reporte en los tres niveles de gestión del PDI</v>
      </c>
      <c r="G70" s="195"/>
      <c r="H70" s="199"/>
      <c r="I70" s="161" t="str">
        <f>'01-Mapa de riesgo'!Z70</f>
        <v>COMPARTIR</v>
      </c>
      <c r="J70" s="193"/>
      <c r="K70" s="195"/>
      <c r="L70" s="195"/>
      <c r="M70" s="195"/>
      <c r="N70" s="161"/>
      <c r="O70" s="195"/>
      <c r="P70" s="195"/>
      <c r="Q70" s="195"/>
      <c r="R70" s="168"/>
    </row>
    <row r="71" spans="1:18" ht="36" x14ac:dyDescent="0.2">
      <c r="A71" s="191">
        <v>22</v>
      </c>
      <c r="B71" s="193" t="str">
        <f>'01-Mapa de riesgo'!C71:C73</f>
        <v>DIRECCIONAMIENTO_INSTITUCIONAL</v>
      </c>
      <c r="C71" s="195" t="str">
        <f>'01-Mapa de riesgo'!I71:I73</f>
        <v>Corrupción</v>
      </c>
      <c r="D71" s="195" t="str">
        <f>'01-Mapa de riesgo'!J71:J73</f>
        <v xml:space="preserve">Ejecución inadecuada de proyectos (contratos, Ordenes de servicios,  proyectos de operación comercial)
</v>
      </c>
      <c r="E71" s="195" t="str">
        <f>'01-Mapa de riesgo'!K71:K73</f>
        <v xml:space="preserve">Incumplimiento en la  ejecución de proyectos (contratos, Ordenes de servicios, proyectos de operación comercial) en el desarrollo y ejecución en cada una de sus etapas </v>
      </c>
      <c r="F71" s="119" t="str">
        <f>'01-Mapa de riesgo'!H71</f>
        <v xml:space="preserve">
Desconocimiento de los  procedimientos contractuales y proyectos especiales  </v>
      </c>
      <c r="G71" s="195" t="str">
        <f>'01-Mapa de riesgo'!L71:L73</f>
        <v>Hallazgos pr parte de entes de control
Detrimiento patrimonial
Incumplimiento de resultados
Reprocesos 
Clientes insatisfechos
Percepción desfavorable  de la imagén institucional
Sobrecostos en la ejecución de proyectos</v>
      </c>
      <c r="H71" s="199" t="str">
        <f>'01-Mapa de riesgo'!Y71:Y73</f>
        <v>MODERADO</v>
      </c>
      <c r="I71" s="161" t="str">
        <f>'01-Mapa de riesgo'!Z71</f>
        <v>REDUCIR</v>
      </c>
      <c r="J71" s="193" t="str">
        <f t="shared" ref="J71" si="17">IF(H71="GRAVE","Debe formularse",IF(H71="MODERADO", "Si el proceso lo requiere","NO"))</f>
        <v>Si el proceso lo requiere</v>
      </c>
      <c r="K71" s="195"/>
      <c r="L71" s="195"/>
      <c r="M71" s="195"/>
      <c r="N71" s="161"/>
      <c r="O71" s="195"/>
      <c r="P71" s="195"/>
      <c r="Q71" s="195"/>
      <c r="R71" s="168"/>
    </row>
    <row r="72" spans="1:18" ht="60" x14ac:dyDescent="0.2">
      <c r="A72" s="191"/>
      <c r="B72" s="193"/>
      <c r="C72" s="195"/>
      <c r="D72" s="195"/>
      <c r="E72" s="195"/>
      <c r="F72" s="119" t="str">
        <f>'01-Mapa de riesgo'!H72</f>
        <v xml:space="preserve">
Bajo nivel de seguimiento periódico en la ejecución de proyectos (contratos, Ordenes de servicios, proyectos de operación comercial)</v>
      </c>
      <c r="G72" s="195"/>
      <c r="H72" s="199"/>
      <c r="I72" s="161" t="str">
        <f>'01-Mapa de riesgo'!Z72</f>
        <v>REDUCIR</v>
      </c>
      <c r="J72" s="193"/>
      <c r="K72" s="195"/>
      <c r="L72" s="195"/>
      <c r="M72" s="195"/>
      <c r="N72" s="161"/>
      <c r="O72" s="195"/>
      <c r="P72" s="195"/>
      <c r="Q72" s="195"/>
      <c r="R72" s="168"/>
    </row>
    <row r="73" spans="1:18" ht="36" x14ac:dyDescent="0.2">
      <c r="A73" s="191"/>
      <c r="B73" s="193"/>
      <c r="C73" s="195"/>
      <c r="D73" s="195"/>
      <c r="E73" s="195"/>
      <c r="F73" s="119" t="str">
        <f>'01-Mapa de riesgo'!H73</f>
        <v xml:space="preserve">Desarticulación de los procedimientos institucionales para el desarrollo y ejecución en cada una de sus etapas </v>
      </c>
      <c r="G73" s="195"/>
      <c r="H73" s="199"/>
      <c r="I73" s="161">
        <f>'01-Mapa de riesgo'!Z73</f>
        <v>0</v>
      </c>
      <c r="J73" s="193"/>
      <c r="K73" s="195"/>
      <c r="L73" s="195"/>
      <c r="M73" s="195"/>
      <c r="N73" s="161"/>
      <c r="O73" s="195"/>
      <c r="P73" s="195"/>
      <c r="Q73" s="195"/>
      <c r="R73" s="168"/>
    </row>
    <row r="74" spans="1:18" ht="60" x14ac:dyDescent="0.2">
      <c r="A74" s="191">
        <v>23</v>
      </c>
      <c r="B74" s="193" t="str">
        <f>'01-Mapa de riesgo'!C74:C76</f>
        <v>ASEGURAMIENTO_DE_LA_CALIDAD_INSTITUCIONAL</v>
      </c>
      <c r="C74" s="195" t="str">
        <f>'01-Mapa de riesgo'!I74:I76</f>
        <v>Cumplimiento</v>
      </c>
      <c r="D74" s="195" t="str">
        <f>'01-Mapa de riesgo'!J74:J76</f>
        <v xml:space="preserve">No renovación de la Acreditación Institucional </v>
      </c>
      <c r="E74" s="195" t="str">
        <f>'01-Mapa de riesgo'!K74:K76</f>
        <v xml:space="preserve">Retrasos en los procesos de Acreditación Institucional </v>
      </c>
      <c r="F74" s="119" t="str">
        <f>'01-Mapa de riesgo'!H74</f>
        <v>El CNA se encuentra saturado por la dinámica que las IES han desarrollado en el Sistema de Aseguramiento de la Calidad, lo que ha generado retrasos en los procesos de acreditación.</v>
      </c>
      <c r="G74" s="195" t="str">
        <f>'01-Mapa de riesgo'!L74:L76</f>
        <v>*Institución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v>
      </c>
      <c r="H74" s="199" t="str">
        <f>'01-Mapa de riesgo'!Y74:Y76</f>
        <v>MODERADO</v>
      </c>
      <c r="I74" s="161" t="str">
        <f>'01-Mapa de riesgo'!Z74</f>
        <v>REDUCIR</v>
      </c>
      <c r="J74" s="193" t="str">
        <f t="shared" ref="J74" si="18">IF(H74="GRAVE","Debe formularse",IF(H74="MODERADO", "Si el proceso lo requiere","NO"))</f>
        <v>Si el proceso lo requiere</v>
      </c>
      <c r="K74" s="195"/>
      <c r="L74" s="195"/>
      <c r="M74" s="195"/>
      <c r="N74" s="161"/>
      <c r="O74" s="195"/>
      <c r="P74" s="195"/>
      <c r="Q74" s="195"/>
      <c r="R74" s="168"/>
    </row>
    <row r="75" spans="1:18" ht="24" x14ac:dyDescent="0.2">
      <c r="A75" s="191"/>
      <c r="B75" s="193"/>
      <c r="C75" s="195"/>
      <c r="D75" s="195"/>
      <c r="E75" s="195"/>
      <c r="F75" s="119" t="str">
        <f>'01-Mapa de riesgo'!H75</f>
        <v>Incumplimiento del plan de mejoramiento institucional</v>
      </c>
      <c r="G75" s="195"/>
      <c r="H75" s="199"/>
      <c r="I75" s="161" t="str">
        <f>'01-Mapa de riesgo'!Z75</f>
        <v>REDUCIR</v>
      </c>
      <c r="J75" s="193"/>
      <c r="K75" s="195"/>
      <c r="L75" s="195"/>
      <c r="M75" s="195"/>
      <c r="N75" s="161"/>
      <c r="O75" s="195"/>
      <c r="P75" s="195"/>
      <c r="Q75" s="195"/>
      <c r="R75" s="168"/>
    </row>
    <row r="76" spans="1:18" ht="36" x14ac:dyDescent="0.2">
      <c r="A76" s="191"/>
      <c r="B76" s="193"/>
      <c r="C76" s="195"/>
      <c r="D76" s="195"/>
      <c r="E76" s="195"/>
      <c r="F76" s="119" t="str">
        <f>'01-Mapa de riesgo'!H76</f>
        <v>No cumplimiento de los plazos establecidos para la entrega del informe de autoevaluación</v>
      </c>
      <c r="G76" s="195"/>
      <c r="H76" s="199"/>
      <c r="I76" s="161" t="str">
        <f>'01-Mapa de riesgo'!Z76</f>
        <v>COMPARTIR</v>
      </c>
      <c r="J76" s="193"/>
      <c r="K76" s="195"/>
      <c r="L76" s="195"/>
      <c r="M76" s="195"/>
      <c r="N76" s="161"/>
      <c r="O76" s="195"/>
      <c r="P76" s="195"/>
      <c r="Q76" s="195"/>
      <c r="R76" s="168"/>
    </row>
    <row r="77" spans="1:18" ht="48" x14ac:dyDescent="0.2">
      <c r="A77" s="191">
        <v>24</v>
      </c>
      <c r="B77" s="193" t="str">
        <f>'01-Mapa de riesgo'!C77:C79</f>
        <v>DIRECCIONAMIENTO_INSTITUCIONAL</v>
      </c>
      <c r="C77" s="195" t="str">
        <f>'01-Mapa de riesgo'!I77:I79</f>
        <v>Corrupción</v>
      </c>
      <c r="D77" s="195" t="str">
        <f>'01-Mapa de riesgo'!J77:J79</f>
        <v>Ejecución presupuestal no alineada a las metas planteadas en los proyectos del Plan de Desarrollo Institucional</v>
      </c>
      <c r="E77" s="195" t="str">
        <f>'01-Mapa de riesgo'!K77:K79</f>
        <v xml:space="preserve">No hay una ejecución alineada de los recursos asignados a los proyectos con respecto a las ejecución de las actividades planteados en los mismos, para el cumplimiento de las metas </v>
      </c>
      <c r="F77" s="119" t="str">
        <f>'01-Mapa de riesgo'!H77</f>
        <v>Falta de la planeación en la formulación presupuestal de los proyectos del PDI, de acuerdo a las metas planteadas para la vigencia.</v>
      </c>
      <c r="G77" s="195" t="str">
        <f>'01-Mapa de riesgo'!L77:L79</f>
        <v>Hallazgos por parte de los entes de control
Incumplimiento de las metas y objetivos del PDI
Percepción desfavorable en la ejecución presupuestal
Ineficiencia de la ejecución de los recursos de inversión del PDI</v>
      </c>
      <c r="H77" s="199" t="str">
        <f>'01-Mapa de riesgo'!Y77:Y79</f>
        <v>MODERADO</v>
      </c>
      <c r="I77" s="161" t="str">
        <f>'01-Mapa de riesgo'!Z77</f>
        <v>COMPARTIR</v>
      </c>
      <c r="J77" s="193" t="str">
        <f t="shared" ref="J77" si="19">IF(H77="GRAVE","Debe formularse",IF(H77="MODERADO", "Si el proceso lo requiere","NO"))</f>
        <v>Si el proceso lo requiere</v>
      </c>
      <c r="K77" s="195"/>
      <c r="L77" s="195"/>
      <c r="M77" s="195"/>
      <c r="N77" s="161"/>
      <c r="O77" s="195"/>
      <c r="P77" s="195"/>
      <c r="Q77" s="195"/>
      <c r="R77" s="168"/>
    </row>
    <row r="78" spans="1:18" ht="36" x14ac:dyDescent="0.2">
      <c r="A78" s="191"/>
      <c r="B78" s="193"/>
      <c r="C78" s="195"/>
      <c r="D78" s="195"/>
      <c r="E78" s="195"/>
      <c r="F78" s="119" t="str">
        <f>'01-Mapa de riesgo'!H78</f>
        <v>No considerar la planeación de las metas al momento de ejecutar los recursos de inversión para la vigencia.</v>
      </c>
      <c r="G78" s="195"/>
      <c r="H78" s="199"/>
      <c r="I78" s="161">
        <f>'01-Mapa de riesgo'!Z78</f>
        <v>0</v>
      </c>
      <c r="J78" s="193"/>
      <c r="K78" s="195"/>
      <c r="L78" s="195"/>
      <c r="M78" s="195"/>
      <c r="N78" s="161"/>
      <c r="O78" s="195"/>
      <c r="P78" s="195"/>
      <c r="Q78" s="195"/>
      <c r="R78" s="168"/>
    </row>
    <row r="79" spans="1:18" ht="12" x14ac:dyDescent="0.2">
      <c r="A79" s="191"/>
      <c r="B79" s="193"/>
      <c r="C79" s="195"/>
      <c r="D79" s="195"/>
      <c r="E79" s="195"/>
      <c r="F79" s="119">
        <f>'01-Mapa de riesgo'!H79</f>
        <v>0</v>
      </c>
      <c r="G79" s="195"/>
      <c r="H79" s="199"/>
      <c r="I79" s="161">
        <f>'01-Mapa de riesgo'!Z79</f>
        <v>0</v>
      </c>
      <c r="J79" s="193"/>
      <c r="K79" s="195"/>
      <c r="L79" s="195"/>
      <c r="M79" s="195"/>
      <c r="N79" s="161"/>
      <c r="O79" s="195"/>
      <c r="P79" s="195"/>
      <c r="Q79" s="195"/>
      <c r="R79" s="168"/>
    </row>
    <row r="80" spans="1:18" ht="24" x14ac:dyDescent="0.2">
      <c r="A80" s="191">
        <v>25</v>
      </c>
      <c r="B80" s="193" t="str">
        <f>'01-Mapa de riesgo'!C80:C82</f>
        <v>DESARROLLO_INSTITUCIONAL</v>
      </c>
      <c r="C80" s="195" t="str">
        <f>'01-Mapa de riesgo'!I80:I82</f>
        <v>Financiero</v>
      </c>
      <c r="D80" s="195" t="str">
        <f>'01-Mapa de riesgo'!J80:J82</f>
        <v>Desfinanciación del presupuesto de gastos de cada vigencia de la Universidad por su estructura de Financiación Ley 30 y por la expedición de normas de entes internos y externos.</v>
      </c>
      <c r="E80" s="195" t="str">
        <f>'01-Mapa de riesgo'!K80:K82</f>
        <v>El Gobierno, Congreso, Consejos Superior y académico, expiden normas que impactan directamente al presupuesto de gastos de la Universidad</v>
      </c>
      <c r="F80" s="119" t="str">
        <f>'01-Mapa de riesgo'!H80</f>
        <v>Directrices administrativas no soportadas en análisis financieros.</v>
      </c>
      <c r="G80" s="195" t="str">
        <f>'01-Mapa de riesgo'!L80:L82</f>
        <v xml:space="preserve">Reducción del presupuesto de la Universidad </v>
      </c>
      <c r="H80" s="199" t="str">
        <f>'01-Mapa de riesgo'!Y80:Y82</f>
        <v>MODERADO</v>
      </c>
      <c r="I80" s="161" t="str">
        <f>'01-Mapa de riesgo'!Z80</f>
        <v>REDUCIR</v>
      </c>
      <c r="J80" s="193" t="str">
        <f t="shared" ref="J80" si="20">IF(H80="GRAVE","Debe formularse",IF(H80="MODERADO", "Si el proceso lo requiere","NO"))</f>
        <v>Si el proceso lo requiere</v>
      </c>
      <c r="K80" s="195"/>
      <c r="L80" s="195"/>
      <c r="M80" s="195"/>
      <c r="N80" s="161"/>
      <c r="O80" s="195"/>
      <c r="P80" s="195"/>
      <c r="Q80" s="195"/>
      <c r="R80" s="168"/>
    </row>
    <row r="81" spans="1:18" ht="60" x14ac:dyDescent="0.2">
      <c r="A81" s="191"/>
      <c r="B81" s="193"/>
      <c r="C81" s="195"/>
      <c r="D81" s="195"/>
      <c r="E81" s="195"/>
      <c r="F81" s="119" t="str">
        <f>'01-Mapa de riesgo'!H81</f>
        <v>Incremento del presupuesto de ingresos (recursos de la nación) de acuerdo al incremento del IPC, sin tener en cuenta los decretos y leyes que afectan los gastos por encima de este incremento.</v>
      </c>
      <c r="G81" s="195"/>
      <c r="H81" s="199"/>
      <c r="I81" s="161" t="str">
        <f>'01-Mapa de riesgo'!Z81</f>
        <v>REDUCIR</v>
      </c>
      <c r="J81" s="193"/>
      <c r="K81" s="195"/>
      <c r="L81" s="195"/>
      <c r="M81" s="195"/>
      <c r="N81" s="161"/>
      <c r="O81" s="195"/>
      <c r="P81" s="195"/>
      <c r="Q81" s="195"/>
      <c r="R81" s="168"/>
    </row>
    <row r="82" spans="1:18" ht="12" x14ac:dyDescent="0.2">
      <c r="A82" s="191"/>
      <c r="B82" s="193"/>
      <c r="C82" s="195"/>
      <c r="D82" s="195"/>
      <c r="E82" s="195"/>
      <c r="F82" s="119">
        <f>'01-Mapa de riesgo'!H82</f>
        <v>0</v>
      </c>
      <c r="G82" s="195"/>
      <c r="H82" s="199"/>
      <c r="I82" s="161">
        <f>'01-Mapa de riesgo'!Z82</f>
        <v>0</v>
      </c>
      <c r="J82" s="193"/>
      <c r="K82" s="195"/>
      <c r="L82" s="195"/>
      <c r="M82" s="195"/>
      <c r="N82" s="161"/>
      <c r="O82" s="195"/>
      <c r="P82" s="195"/>
      <c r="Q82" s="195"/>
      <c r="R82" s="168"/>
    </row>
    <row r="83" spans="1:18" ht="24" x14ac:dyDescent="0.2">
      <c r="A83" s="191">
        <v>26</v>
      </c>
      <c r="B83" s="193" t="str">
        <f>'01-Mapa de riesgo'!C83:C85</f>
        <v>ADMINISTRACIÓN_INSTITUCIONAL</v>
      </c>
      <c r="C83" s="195" t="str">
        <f>'01-Mapa de riesgo'!I83:I85</f>
        <v>Corrupción</v>
      </c>
      <c r="D83" s="195" t="str">
        <f>'01-Mapa de riesgo'!J83:J85</f>
        <v>Destinación indebida de recursos públicos.</v>
      </c>
      <c r="E83" s="195" t="str">
        <f>'01-Mapa de riesgo'!K83:K85</f>
        <v xml:space="preserve">Se configura cuando se destinan recursos públicos a finalidades distintas; o se realizan actuaciones de los funcionarios por fuera de las establecidas en la Constitución, en la ley o en la reglamentacón interna. </v>
      </c>
      <c r="F83" s="119" t="str">
        <f>'01-Mapa de riesgo'!H83</f>
        <v>Ausencia de valores éticos.</v>
      </c>
      <c r="G83" s="195" t="str">
        <f>'01-Mapa de riesgo'!L83:L85</f>
        <v>Detrimento patrimonial.
Sanciones disciplinarias, fiscales y/o penales.</v>
      </c>
      <c r="H83" s="199" t="str">
        <f>'01-Mapa de riesgo'!Y83:Y85</f>
        <v>MODERADO</v>
      </c>
      <c r="I83" s="161" t="str">
        <f>'01-Mapa de riesgo'!Z83</f>
        <v>COMPARTIR</v>
      </c>
      <c r="J83" s="193" t="str">
        <f t="shared" ref="J83" si="21">IF(H83="GRAVE","Debe formularse",IF(H83="MODERADO", "Si el proceso lo requiere","NO"))</f>
        <v>Si el proceso lo requiere</v>
      </c>
      <c r="K83" s="195" t="s">
        <v>990</v>
      </c>
      <c r="L83" s="195"/>
      <c r="M83" s="195"/>
      <c r="N83" s="161" t="s">
        <v>991</v>
      </c>
      <c r="O83" s="195" t="s">
        <v>992</v>
      </c>
      <c r="P83" s="195"/>
      <c r="Q83" s="195"/>
      <c r="R83" s="168" t="s">
        <v>993</v>
      </c>
    </row>
    <row r="84" spans="1:18" ht="12" x14ac:dyDescent="0.2">
      <c r="A84" s="191"/>
      <c r="B84" s="193"/>
      <c r="C84" s="195"/>
      <c r="D84" s="195"/>
      <c r="E84" s="195"/>
      <c r="F84" s="119">
        <f>'01-Mapa de riesgo'!H84</f>
        <v>0</v>
      </c>
      <c r="G84" s="195"/>
      <c r="H84" s="199"/>
      <c r="I84" s="161">
        <f>'01-Mapa de riesgo'!Z84</f>
        <v>0</v>
      </c>
      <c r="J84" s="193"/>
      <c r="K84" s="195"/>
      <c r="L84" s="195"/>
      <c r="M84" s="195"/>
      <c r="N84" s="161"/>
      <c r="O84" s="195"/>
      <c r="P84" s="195"/>
      <c r="Q84" s="195"/>
      <c r="R84" s="168"/>
    </row>
    <row r="85" spans="1:18" ht="12" x14ac:dyDescent="0.2">
      <c r="A85" s="191"/>
      <c r="B85" s="193"/>
      <c r="C85" s="195"/>
      <c r="D85" s="195"/>
      <c r="E85" s="195"/>
      <c r="F85" s="119">
        <f>'01-Mapa de riesgo'!H85</f>
        <v>0</v>
      </c>
      <c r="G85" s="195"/>
      <c r="H85" s="199"/>
      <c r="I85" s="161">
        <f>'01-Mapa de riesgo'!Z85</f>
        <v>0</v>
      </c>
      <c r="J85" s="193"/>
      <c r="K85" s="195"/>
      <c r="L85" s="195"/>
      <c r="M85" s="195"/>
      <c r="N85" s="161"/>
      <c r="O85" s="195"/>
      <c r="P85" s="195"/>
      <c r="Q85" s="195"/>
      <c r="R85" s="168"/>
    </row>
    <row r="86" spans="1:18" ht="36" x14ac:dyDescent="0.2">
      <c r="A86" s="191">
        <v>27</v>
      </c>
      <c r="B86" s="193" t="str">
        <f>'01-Mapa de riesgo'!C86:C88</f>
        <v>ADMINISTRACIÓN_INSTITUCIONAL</v>
      </c>
      <c r="C86" s="195" t="str">
        <f>'01-Mapa de riesgo'!I86:I88</f>
        <v>Tecnológico</v>
      </c>
      <c r="D86" s="195" t="str">
        <f>'01-Mapa de riesgo'!J86:J88</f>
        <v>Software con errores de funcionamiento</v>
      </c>
      <c r="E86" s="195" t="str">
        <f>'01-Mapa de riesgo'!K86:K88</f>
        <v xml:space="preserve">Retrasos en las actividades por reprocesos de revisión o de datos inconsistentes. </v>
      </c>
      <c r="F86" s="119" t="str">
        <f>'01-Mapa de riesgo'!H86</f>
        <v>Falta de Personal Capacitado en las herramientasy y metodologias  de desarrollo.</v>
      </c>
      <c r="G86" s="195" t="str">
        <f>'01-Mapa de riesgo'!L86:L88</f>
        <v>Software en funcionamiento sin cumplir todas las especificaciones del usuario, con problemas de funcionamiento, mala toma de desiciones y mala imagen de la dependencia</v>
      </c>
      <c r="H86" s="199" t="str">
        <f>'01-Mapa de riesgo'!Y86:Y88</f>
        <v>MODERADO</v>
      </c>
      <c r="I86" s="161" t="str">
        <f>'01-Mapa de riesgo'!Z86</f>
        <v>REDUCIR</v>
      </c>
      <c r="J86" s="193" t="str">
        <f t="shared" ref="J86" si="22">IF(H86="GRAVE","Debe formularse",IF(H86="MODERADO", "Si el proceso lo requiere","NO"))</f>
        <v>Si el proceso lo requiere</v>
      </c>
      <c r="K86" s="195"/>
      <c r="L86" s="195"/>
      <c r="M86" s="195"/>
      <c r="N86" s="161"/>
      <c r="O86" s="195"/>
      <c r="P86" s="195"/>
      <c r="Q86" s="195"/>
      <c r="R86" s="168"/>
    </row>
    <row r="87" spans="1:18" ht="24" x14ac:dyDescent="0.2">
      <c r="A87" s="191"/>
      <c r="B87" s="193"/>
      <c r="C87" s="195"/>
      <c r="D87" s="195"/>
      <c r="E87" s="195"/>
      <c r="F87" s="119" t="str">
        <f>'01-Mapa de riesgo'!H87</f>
        <v>Falta de Tiempo para hacer las pruebas respectivas</v>
      </c>
      <c r="G87" s="195"/>
      <c r="H87" s="199"/>
      <c r="I87" s="161" t="str">
        <f>'01-Mapa de riesgo'!Z87</f>
        <v>REDUCIR</v>
      </c>
      <c r="J87" s="193"/>
      <c r="K87" s="195"/>
      <c r="L87" s="195"/>
      <c r="M87" s="195"/>
      <c r="N87" s="161"/>
      <c r="O87" s="195"/>
      <c r="P87" s="195"/>
      <c r="Q87" s="195"/>
      <c r="R87" s="168"/>
    </row>
    <row r="88" spans="1:18" ht="36" x14ac:dyDescent="0.2">
      <c r="A88" s="191"/>
      <c r="B88" s="193"/>
      <c r="C88" s="195"/>
      <c r="D88" s="195"/>
      <c r="E88" s="195"/>
      <c r="F88" s="119" t="str">
        <f>'01-Mapa de riesgo'!H88</f>
        <v>Informacieon incompleta por parte de los usuarios al momento de leventar requerimientos</v>
      </c>
      <c r="G88" s="195"/>
      <c r="H88" s="199"/>
      <c r="I88" s="161" t="str">
        <f>'01-Mapa de riesgo'!Z88</f>
        <v>REDUCIR</v>
      </c>
      <c r="J88" s="193"/>
      <c r="K88" s="195"/>
      <c r="L88" s="195"/>
      <c r="M88" s="195"/>
      <c r="N88" s="161"/>
      <c r="O88" s="195"/>
      <c r="P88" s="195"/>
      <c r="Q88" s="195"/>
      <c r="R88" s="168"/>
    </row>
    <row r="89" spans="1:18" ht="36" x14ac:dyDescent="0.2">
      <c r="A89" s="191">
        <v>28</v>
      </c>
      <c r="B89" s="193" t="str">
        <f>'01-Mapa de riesgo'!C89:C91</f>
        <v>BIENESTAR_INSTITUCIONAL</v>
      </c>
      <c r="C89" s="195" t="str">
        <f>'01-Mapa de riesgo'!I89:I91</f>
        <v>Cumplimiento</v>
      </c>
      <c r="D89" s="195" t="str">
        <f>'01-Mapa de riesgo'!J89:J91</f>
        <v>No identificacion de los peligros y riesgos ocupacionales en las areas de la universidad</v>
      </c>
      <c r="E89" s="195" t="str">
        <f>'01-Mapa de riesgo'!K89:K91</f>
        <v>No identificar los peligros y cuantificar los riesgos significa que existe una gran probabilidad de materializarcen por la usencia de mecanismos de control.</v>
      </c>
      <c r="F89" s="119" t="str">
        <f>'01-Mapa de riesgo'!H89</f>
        <v>Riesgos no valorados con la metodologia de identificacion guia tecnica colombiana (GTC 45)</v>
      </c>
      <c r="G89" s="195" t="str">
        <f>'01-Mapa de riesgo'!L89:L91</f>
        <v>No se formulen mecanismos de control. Que no se intervenga a toda la poblacion de la universidad. Que la acciones formuladas no sean las requeridas.</v>
      </c>
      <c r="H89" s="199" t="str">
        <f>'01-Mapa de riesgo'!Y89:Y91</f>
        <v>MODERADO</v>
      </c>
      <c r="I89" s="161" t="str">
        <f>'01-Mapa de riesgo'!Z89</f>
        <v>REDUCIR</v>
      </c>
      <c r="J89" s="193" t="str">
        <f t="shared" ref="J89" si="23">IF(H89="GRAVE","Debe formularse",IF(H89="MODERADO", "Si el proceso lo requiere","NO"))</f>
        <v>Si el proceso lo requiere</v>
      </c>
      <c r="K89" s="195"/>
      <c r="L89" s="195"/>
      <c r="M89" s="195"/>
      <c r="N89" s="161"/>
      <c r="O89" s="195"/>
      <c r="P89" s="195"/>
      <c r="Q89" s="195"/>
      <c r="R89" s="168"/>
    </row>
    <row r="90" spans="1:18" ht="36" x14ac:dyDescent="0.2">
      <c r="A90" s="191"/>
      <c r="B90" s="193"/>
      <c r="C90" s="195"/>
      <c r="D90" s="195"/>
      <c r="E90" s="195"/>
      <c r="F90" s="119" t="str">
        <f>'01-Mapa de riesgo'!H90</f>
        <v>Que no se valores areas o dependencias de la universidad tanto internas como externas</v>
      </c>
      <c r="G90" s="195"/>
      <c r="H90" s="199"/>
      <c r="I90" s="161" t="str">
        <f>'01-Mapa de riesgo'!Z90</f>
        <v>REDUCIR</v>
      </c>
      <c r="J90" s="193"/>
      <c r="K90" s="195"/>
      <c r="L90" s="195"/>
      <c r="M90" s="195"/>
      <c r="N90" s="161"/>
      <c r="O90" s="195"/>
      <c r="P90" s="195"/>
      <c r="Q90" s="195"/>
      <c r="R90" s="168"/>
    </row>
    <row r="91" spans="1:18" ht="24" x14ac:dyDescent="0.2">
      <c r="A91" s="191"/>
      <c r="B91" s="193"/>
      <c r="C91" s="195"/>
      <c r="D91" s="195"/>
      <c r="E91" s="195"/>
      <c r="F91" s="119" t="str">
        <f>'01-Mapa de riesgo'!H91</f>
        <v>Deficiencias en la valoracion del riesgo. (subestimar las consecuencias)</v>
      </c>
      <c r="G91" s="195"/>
      <c r="H91" s="199"/>
      <c r="I91" s="161" t="str">
        <f>'01-Mapa de riesgo'!Z91</f>
        <v>REDUCIR</v>
      </c>
      <c r="J91" s="193"/>
      <c r="K91" s="195"/>
      <c r="L91" s="195"/>
      <c r="M91" s="195"/>
      <c r="N91" s="161"/>
      <c r="O91" s="195"/>
      <c r="P91" s="195"/>
      <c r="Q91" s="195"/>
      <c r="R91" s="168"/>
    </row>
    <row r="92" spans="1:18" ht="36" x14ac:dyDescent="0.2">
      <c r="A92" s="191">
        <v>29</v>
      </c>
      <c r="B92" s="193" t="str">
        <f>'01-Mapa de riesgo'!C92:C94</f>
        <v>ADMINISTRACIÓN_INSTITUCIONAL</v>
      </c>
      <c r="C92" s="195" t="str">
        <f>'01-Mapa de riesgo'!I92:I94</f>
        <v>Cumplimiento</v>
      </c>
      <c r="D92" s="195" t="str">
        <f>'01-Mapa de riesgo'!J92:J94</f>
        <v>Colaboradores sin las afiliaciones al sistema de seguridad social intergral</v>
      </c>
      <c r="E92" s="195" t="str">
        <f>'01-Mapa de riesgo'!K92:K94</f>
        <v>No afiliar oportunamente al personal vinculado por Gestión del Talento Humano</v>
      </c>
      <c r="F92" s="119" t="str">
        <f>'01-Mapa de riesgo'!H92</f>
        <v>No se recibe información para la afiliación oportunamente. Controles no aplicados</v>
      </c>
      <c r="G92" s="195" t="str">
        <f>'01-Mapa de riesgo'!L92:L94</f>
        <v xml:space="preserve">El empleado no recibe los servicios de seguridad social. No pago de las incapacidades por parte de las EPS a la Universidad. Incremento de la cartera con las diferentes entidades. </v>
      </c>
      <c r="H92" s="199" t="str">
        <f>'01-Mapa de riesgo'!Y92:Y94</f>
        <v>MODERADO</v>
      </c>
      <c r="I92" s="161" t="str">
        <f>'01-Mapa de riesgo'!Z92</f>
        <v>EVITAR</v>
      </c>
      <c r="J92" s="193" t="str">
        <f t="shared" ref="J92" si="24">IF(H92="GRAVE","Debe formularse",IF(H92="MODERADO", "Si el proceso lo requiere","NO"))</f>
        <v>Si el proceso lo requiere</v>
      </c>
      <c r="K92" s="195"/>
      <c r="L92" s="195"/>
      <c r="M92" s="195"/>
      <c r="N92" s="161"/>
      <c r="O92" s="195"/>
      <c r="P92" s="195"/>
      <c r="Q92" s="195"/>
      <c r="R92" s="168"/>
    </row>
    <row r="93" spans="1:18" ht="12" x14ac:dyDescent="0.2">
      <c r="A93" s="191"/>
      <c r="B93" s="193"/>
      <c r="C93" s="195"/>
      <c r="D93" s="195"/>
      <c r="E93" s="195"/>
      <c r="F93" s="119">
        <f>'01-Mapa de riesgo'!H93</f>
        <v>0</v>
      </c>
      <c r="G93" s="195"/>
      <c r="H93" s="199"/>
      <c r="I93" s="161" t="str">
        <f>'01-Mapa de riesgo'!Z93</f>
        <v>REDUCIR</v>
      </c>
      <c r="J93" s="193"/>
      <c r="K93" s="195"/>
      <c r="L93" s="195"/>
      <c r="M93" s="195"/>
      <c r="N93" s="161"/>
      <c r="O93" s="195"/>
      <c r="P93" s="195"/>
      <c r="Q93" s="195"/>
      <c r="R93" s="168"/>
    </row>
    <row r="94" spans="1:18" ht="12" x14ac:dyDescent="0.2">
      <c r="A94" s="191"/>
      <c r="B94" s="193"/>
      <c r="C94" s="195"/>
      <c r="D94" s="195"/>
      <c r="E94" s="195"/>
      <c r="F94" s="119">
        <f>'01-Mapa de riesgo'!H94</f>
        <v>0</v>
      </c>
      <c r="G94" s="195"/>
      <c r="H94" s="199"/>
      <c r="I94" s="161">
        <f>'01-Mapa de riesgo'!Z94</f>
        <v>0</v>
      </c>
      <c r="J94" s="193"/>
      <c r="K94" s="195"/>
      <c r="L94" s="195"/>
      <c r="M94" s="195"/>
      <c r="N94" s="161"/>
      <c r="O94" s="195"/>
      <c r="P94" s="195"/>
      <c r="Q94" s="195"/>
      <c r="R94" s="168"/>
    </row>
    <row r="95" spans="1:18" ht="24" x14ac:dyDescent="0.2">
      <c r="A95" s="191">
        <v>30</v>
      </c>
      <c r="B95" s="193" t="str">
        <f>'01-Mapa de riesgo'!C95:C97</f>
        <v>CONTROL_SEGUIMIENTO</v>
      </c>
      <c r="C95" s="195" t="str">
        <f>'01-Mapa de riesgo'!I95:I97</f>
        <v>Cumplimiento</v>
      </c>
      <c r="D95" s="195" t="str">
        <f>'01-Mapa de riesgo'!J95:J97</f>
        <v>Demora en la atención de las PQRS interpuestas por los ciudadanos.</v>
      </c>
      <c r="E95" s="195" t="str">
        <f>'01-Mapa de riesgo'!K95:K97</f>
        <v>Incumplimiento de los tiempos establecidos en la Ley para dar respuesta oportuna a las Peticiones, Quejas, Reclamos y Sugerencias, interpuestas por la Ciudadanía a través del sistema PQRS.</v>
      </c>
      <c r="F95" s="119" t="str">
        <f>'01-Mapa de riesgo'!H95</f>
        <v xml:space="preserve">Fallas en el aplicativo PQRS para dar respuesta al Ciudadano. </v>
      </c>
      <c r="G95" s="195" t="str">
        <f>'01-Mapa de riesgo'!L95:L97</f>
        <v>Falta disciplinaria.
Insatisfacción por parte del   ciudadano
Pérdida de imagen.</v>
      </c>
      <c r="H95" s="199" t="str">
        <f>'01-Mapa de riesgo'!Y95:Y97</f>
        <v>MODERADO</v>
      </c>
      <c r="I95" s="161" t="str">
        <f>'01-Mapa de riesgo'!Z95</f>
        <v>COMPARTIR</v>
      </c>
      <c r="J95" s="193" t="str">
        <f t="shared" ref="J95" si="25">IF(H95="GRAVE","Debe formularse",IF(H95="MODERADO", "Si el proceso lo requiere","NO"))</f>
        <v>Si el proceso lo requiere</v>
      </c>
      <c r="K95" s="195"/>
      <c r="L95" s="195"/>
      <c r="M95" s="195"/>
      <c r="N95" s="161"/>
      <c r="O95" s="195"/>
      <c r="P95" s="195"/>
      <c r="Q95" s="195"/>
      <c r="R95" s="168"/>
    </row>
    <row r="96" spans="1:18" ht="24" x14ac:dyDescent="0.2">
      <c r="A96" s="191"/>
      <c r="B96" s="193"/>
      <c r="C96" s="195"/>
      <c r="D96" s="195"/>
      <c r="E96" s="195"/>
      <c r="F96" s="119" t="str">
        <f>'01-Mapa de riesgo'!H96</f>
        <v>Cambios en la reglamentación o normativa en el manejo de PQRS.</v>
      </c>
      <c r="G96" s="195"/>
      <c r="H96" s="199"/>
      <c r="I96" s="161">
        <f>'01-Mapa de riesgo'!Z96</f>
        <v>0</v>
      </c>
      <c r="J96" s="193"/>
      <c r="K96" s="195"/>
      <c r="L96" s="195"/>
      <c r="M96" s="195"/>
      <c r="N96" s="161"/>
      <c r="O96" s="195"/>
      <c r="P96" s="195"/>
      <c r="Q96" s="195"/>
      <c r="R96" s="168"/>
    </row>
    <row r="97" spans="1:18" ht="24" x14ac:dyDescent="0.2">
      <c r="A97" s="191"/>
      <c r="B97" s="193"/>
      <c r="C97" s="195"/>
      <c r="D97" s="195"/>
      <c r="E97" s="195"/>
      <c r="F97" s="119" t="str">
        <f>'01-Mapa de riesgo'!H97</f>
        <v>Cambios en los procedimientos no socializados.</v>
      </c>
      <c r="G97" s="195"/>
      <c r="H97" s="199"/>
      <c r="I97" s="161">
        <f>'01-Mapa de riesgo'!Z97</f>
        <v>0</v>
      </c>
      <c r="J97" s="193"/>
      <c r="K97" s="195"/>
      <c r="L97" s="195"/>
      <c r="M97" s="195"/>
      <c r="N97" s="161"/>
      <c r="O97" s="195"/>
      <c r="P97" s="195"/>
      <c r="Q97" s="195"/>
      <c r="R97" s="168"/>
    </row>
    <row r="98" spans="1:18" ht="36" x14ac:dyDescent="0.2">
      <c r="A98" s="191">
        <v>31</v>
      </c>
      <c r="B98" s="193" t="str">
        <f>'01-Mapa de riesgo'!C98:C100</f>
        <v>EXTENSIÓN_PROYECCIÓN_SOCIAL</v>
      </c>
      <c r="C98" s="195" t="str">
        <f>'01-Mapa de riesgo'!I98:I100</f>
        <v>Corrupción</v>
      </c>
      <c r="D98" s="195" t="str">
        <f>'01-Mapa de riesgo'!J98:J100</f>
        <v xml:space="preserve">Proyectos formulados que otorguen favoritismos y beneficios adicionales a los funcionarios. </v>
      </c>
      <c r="E98" s="195" t="str">
        <f>'01-Mapa de riesgo'!K98:K100</f>
        <v xml:space="preserve">Percibir recursos adicionales o emolumentos por la presentación y autorización de un nuevo proyectos con la Universidad </v>
      </c>
      <c r="F98" s="119" t="str">
        <f>'01-Mapa de riesgo'!H98</f>
        <v xml:space="preserve">Personal que incumple con el código de ética y buen gobierno definido por la Universidad. </v>
      </c>
      <c r="G98" s="195" t="str">
        <f>'01-Mapa de riesgo'!L98:L100</f>
        <v>Mal uso de los recursos institucionales asignados para la ejecución de los proyectos
Investigaciones y sanciones a los funcionarios por los diferentes entes de control
Pérdida de imagen institucional</v>
      </c>
      <c r="H98" s="199" t="str">
        <f>'01-Mapa de riesgo'!Y98:Y100</f>
        <v>LEVE</v>
      </c>
      <c r="I98" s="161">
        <f>'01-Mapa de riesgo'!Z98</f>
        <v>0</v>
      </c>
      <c r="J98" s="193" t="str">
        <f t="shared" ref="J98" si="26">IF(H98="GRAVE","Debe formularse",IF(H98="MODERADO", "Si el proceso lo requiere","NO"))</f>
        <v>NO</v>
      </c>
      <c r="K98" s="195"/>
      <c r="L98" s="195"/>
      <c r="M98" s="195"/>
      <c r="N98" s="161"/>
      <c r="O98" s="195"/>
      <c r="P98" s="195"/>
      <c r="Q98" s="195"/>
      <c r="R98" s="168"/>
    </row>
    <row r="99" spans="1:18" ht="36" x14ac:dyDescent="0.2">
      <c r="A99" s="191"/>
      <c r="B99" s="193"/>
      <c r="C99" s="195"/>
      <c r="D99" s="195"/>
      <c r="E99" s="195"/>
      <c r="F99" s="119" t="str">
        <f>'01-Mapa de riesgo'!H99</f>
        <v>Socialización inadecuada de los lineamientos y directrices establecidos en la formulación de proyectos</v>
      </c>
      <c r="G99" s="195"/>
      <c r="H99" s="199"/>
      <c r="I99" s="161">
        <f>'01-Mapa de riesgo'!Z99</f>
        <v>0</v>
      </c>
      <c r="J99" s="193"/>
      <c r="K99" s="195"/>
      <c r="L99" s="195"/>
      <c r="M99" s="195"/>
      <c r="N99" s="161"/>
      <c r="O99" s="195"/>
      <c r="P99" s="195"/>
      <c r="Q99" s="195"/>
      <c r="R99" s="168"/>
    </row>
    <row r="100" spans="1:18" ht="48" x14ac:dyDescent="0.2">
      <c r="A100" s="191"/>
      <c r="B100" s="193"/>
      <c r="C100" s="195"/>
      <c r="D100" s="195"/>
      <c r="E100" s="195"/>
      <c r="F100" s="119" t="str">
        <f>'01-Mapa de riesgo'!H100</f>
        <v>Influencias y el comportamiento del entorno que genere situación y presión para el incumplimiento de la integridad de los funcionarios.</v>
      </c>
      <c r="G100" s="195"/>
      <c r="H100" s="199"/>
      <c r="I100" s="161">
        <f>'01-Mapa de riesgo'!Z100</f>
        <v>0</v>
      </c>
      <c r="J100" s="193"/>
      <c r="K100" s="195"/>
      <c r="L100" s="195"/>
      <c r="M100" s="195"/>
      <c r="N100" s="161"/>
      <c r="O100" s="195"/>
      <c r="P100" s="195"/>
      <c r="Q100" s="195"/>
      <c r="R100" s="168"/>
    </row>
    <row r="101" spans="1:18" ht="36" x14ac:dyDescent="0.2">
      <c r="A101" s="191">
        <v>32</v>
      </c>
      <c r="B101" s="193" t="str">
        <f>'01-Mapa de riesgo'!C101:C103</f>
        <v>BIENESTAR_INSTITUCIONAL</v>
      </c>
      <c r="C101" s="195" t="str">
        <f>'01-Mapa de riesgo'!I101:I103</f>
        <v>Cumplimiento</v>
      </c>
      <c r="D101" s="195" t="str">
        <f>'01-Mapa de riesgo'!J101:J103</f>
        <v>No renovación de habilitación del servicio de salud integral de la UTP</v>
      </c>
      <c r="E101" s="195" t="str">
        <f>'01-Mapa de riesgo'!K101:K103</f>
        <v>La Universidad no es certificada por la Secretaría Departamental de Salud y el Ministerio de Salud para prestar servicios de atencón de baja complejidad: consulta odontológica, psicología, medicina general, prevención en salud bucal, servicio de esterilización, rayos x y salud sexual y reproductiva, entre otros programas.</v>
      </c>
      <c r="F101" s="119" t="str">
        <f>'01-Mapa de riesgo'!H101</f>
        <v>No cumplimiento de estandares según la resolución 2003 de 2014 en cuanto a  procesos para la prestación del servicio.</v>
      </c>
      <c r="G101" s="195" t="str">
        <f>'01-Mapa de riesgo'!L101:L103</f>
        <v>No prestar los servicios de salud en la institución</v>
      </c>
      <c r="H101" s="199" t="str">
        <f>'01-Mapa de riesgo'!Y101:Y103</f>
        <v>GRAVE</v>
      </c>
      <c r="I101" s="161" t="str">
        <f>'01-Mapa de riesgo'!Z101</f>
        <v>COMPARTIR</v>
      </c>
      <c r="J101" s="193" t="str">
        <f t="shared" ref="J101" si="27">IF(H101="GRAVE","Debe formularse",IF(H101="MODERADO", "Si el proceso lo requiere","NO"))</f>
        <v>Debe formularse</v>
      </c>
      <c r="K101" s="195" t="s">
        <v>994</v>
      </c>
      <c r="L101" s="195"/>
      <c r="M101" s="195"/>
      <c r="N101" s="161" t="s">
        <v>995</v>
      </c>
      <c r="O101" s="195" t="s">
        <v>996</v>
      </c>
      <c r="P101" s="195"/>
      <c r="Q101" s="195"/>
      <c r="R101" s="168" t="s">
        <v>997</v>
      </c>
    </row>
    <row r="102" spans="1:18" ht="36" x14ac:dyDescent="0.2">
      <c r="A102" s="191"/>
      <c r="B102" s="193"/>
      <c r="C102" s="195"/>
      <c r="D102" s="195"/>
      <c r="E102" s="195"/>
      <c r="F102" s="119" t="str">
        <f>'01-Mapa de riesgo'!H102</f>
        <v>No cumplimiento de estandares según la resolución 2003 de 2014 en cuanto a  procesos para la prestación del servicio.</v>
      </c>
      <c r="G102" s="195"/>
      <c r="H102" s="199"/>
      <c r="I102" s="161" t="str">
        <f>'01-Mapa de riesgo'!Z102</f>
        <v>TRANSFERIR</v>
      </c>
      <c r="J102" s="193"/>
      <c r="K102" s="195"/>
      <c r="L102" s="195"/>
      <c r="M102" s="195"/>
      <c r="N102" s="161"/>
      <c r="O102" s="195"/>
      <c r="P102" s="195"/>
      <c r="Q102" s="195"/>
      <c r="R102" s="168"/>
    </row>
    <row r="103" spans="1:18" ht="36" x14ac:dyDescent="0.2">
      <c r="A103" s="191"/>
      <c r="B103" s="193"/>
      <c r="C103" s="195"/>
      <c r="D103" s="195"/>
      <c r="E103" s="195"/>
      <c r="F103" s="119" t="str">
        <f>'01-Mapa de riesgo'!H103</f>
        <v>No cumplimiento de estandares según la resolución 2003 de 2014 en cuanto a  procesos para la prestación del servicio.</v>
      </c>
      <c r="G103" s="195"/>
      <c r="H103" s="199"/>
      <c r="I103" s="161" t="str">
        <f>'01-Mapa de riesgo'!Z103</f>
        <v>COMPARTIR</v>
      </c>
      <c r="J103" s="193"/>
      <c r="K103" s="195"/>
      <c r="L103" s="195"/>
      <c r="M103" s="195"/>
      <c r="N103" s="161"/>
      <c r="O103" s="195"/>
      <c r="P103" s="195"/>
      <c r="Q103" s="195"/>
      <c r="R103" s="168"/>
    </row>
    <row r="104" spans="1:18" ht="24" x14ac:dyDescent="0.2">
      <c r="A104" s="191">
        <v>33</v>
      </c>
      <c r="B104" s="193" t="str">
        <f>'01-Mapa de riesgo'!C104:C106</f>
        <v>DOCENCIA</v>
      </c>
      <c r="C104" s="195" t="str">
        <f>'01-Mapa de riesgo'!I104:I106</f>
        <v>Estratégico</v>
      </c>
      <c r="D104" s="195" t="str">
        <f>'01-Mapa de riesgo'!J104:J106</f>
        <v>No renovación del registro calificado de un programa académico</v>
      </c>
      <c r="E104" s="195" t="str">
        <f>'01-Mapa de riesgo'!K104:K106</f>
        <v>Perdida del registro calificado de uno de los programas que hacen parte de la facultad</v>
      </c>
      <c r="F104" s="119" t="str">
        <f>'01-Mapa de riesgo'!H104</f>
        <v>Falta de seguimiento a las fechas de vencimiento a los registros calificados</v>
      </c>
      <c r="G104" s="195" t="str">
        <f>'01-Mapa de riesgo'!L104:L106</f>
        <v>No ofrecimiento del programa académico
Perdida de imagen de la Institución</v>
      </c>
      <c r="H104" s="199" t="str">
        <f>'01-Mapa de riesgo'!Y104:Y106</f>
        <v>MODERADO</v>
      </c>
      <c r="I104" s="161" t="str">
        <f>'01-Mapa de riesgo'!Z104</f>
        <v>COMPARTIR</v>
      </c>
      <c r="J104" s="193" t="str">
        <f t="shared" ref="J104" si="28">IF(H104="GRAVE","Debe formularse",IF(H104="MODERADO", "Si el proceso lo requiere","NO"))</f>
        <v>Si el proceso lo requiere</v>
      </c>
      <c r="K104" s="195"/>
      <c r="L104" s="195"/>
      <c r="M104" s="195"/>
      <c r="N104" s="161"/>
      <c r="O104" s="195"/>
      <c r="P104" s="195"/>
      <c r="Q104" s="195"/>
      <c r="R104" s="168"/>
    </row>
    <row r="105" spans="1:18" ht="36" x14ac:dyDescent="0.2">
      <c r="A105" s="191"/>
      <c r="B105" s="193"/>
      <c r="C105" s="195"/>
      <c r="D105" s="195"/>
      <c r="E105" s="195"/>
      <c r="F105" s="119" t="str">
        <f>'01-Mapa de riesgo'!H105</f>
        <v>Cambios de las normas que rigen los procesos de renovación de registro calificado</v>
      </c>
      <c r="G105" s="195"/>
      <c r="H105" s="199"/>
      <c r="I105" s="161">
        <f>'01-Mapa de riesgo'!Z105</f>
        <v>0</v>
      </c>
      <c r="J105" s="193"/>
      <c r="K105" s="195"/>
      <c r="L105" s="195"/>
      <c r="M105" s="195"/>
      <c r="N105" s="161"/>
      <c r="O105" s="195"/>
      <c r="P105" s="195"/>
      <c r="Q105" s="195"/>
      <c r="R105" s="168"/>
    </row>
    <row r="106" spans="1:18" ht="12" x14ac:dyDescent="0.2">
      <c r="A106" s="191"/>
      <c r="B106" s="193"/>
      <c r="C106" s="195"/>
      <c r="D106" s="195"/>
      <c r="E106" s="195"/>
      <c r="F106" s="119">
        <f>'01-Mapa de riesgo'!H106</f>
        <v>0</v>
      </c>
      <c r="G106" s="195"/>
      <c r="H106" s="199"/>
      <c r="I106" s="161">
        <f>'01-Mapa de riesgo'!Z106</f>
        <v>0</v>
      </c>
      <c r="J106" s="193"/>
      <c r="K106" s="195"/>
      <c r="L106" s="195"/>
      <c r="M106" s="195"/>
      <c r="N106" s="161"/>
      <c r="O106" s="195"/>
      <c r="P106" s="195"/>
      <c r="Q106" s="195"/>
      <c r="R106" s="168"/>
    </row>
    <row r="107" spans="1:18" ht="36" x14ac:dyDescent="0.2">
      <c r="A107" s="191">
        <v>34</v>
      </c>
      <c r="B107" s="193" t="str">
        <f>'01-Mapa de riesgo'!C107:C109</f>
        <v>DOCENCIA</v>
      </c>
      <c r="C107" s="195" t="str">
        <f>'01-Mapa de riesgo'!I107:I109</f>
        <v>Estratégico</v>
      </c>
      <c r="D107" s="195" t="str">
        <f>'01-Mapa de riesgo'!J107:J109</f>
        <v>Incremento de la deserción estudiantil</v>
      </c>
      <c r="E107" s="195" t="str">
        <f>'01-Mapa de riesgo'!K107:K109</f>
        <v xml:space="preserve">Aumento en el  indice de deserción de los programas académicos que hacen parte de la facultad </v>
      </c>
      <c r="F107" s="119" t="str">
        <f>'01-Mapa de riesgo'!H107</f>
        <v>El estudiante presenta dificultades socioeconomicas para continuar en el programa académico</v>
      </c>
      <c r="G107" s="195" t="str">
        <f>'01-Mapa de riesgo'!L107:L109</f>
        <v>Indicadores de la Universidad afectados
Disminución de los recursos de la Universidad</v>
      </c>
      <c r="H107" s="199" t="str">
        <f>'01-Mapa de riesgo'!Y107:Y109</f>
        <v>MODERADO</v>
      </c>
      <c r="I107" s="161" t="str">
        <f>'01-Mapa de riesgo'!Z107</f>
        <v>COMPARTIR</v>
      </c>
      <c r="J107" s="193" t="str">
        <f t="shared" ref="J107" si="29">IF(H107="GRAVE","Debe formularse",IF(H107="MODERADO", "Si el proceso lo requiere","NO"))</f>
        <v>Si el proceso lo requiere</v>
      </c>
      <c r="K107" s="195"/>
      <c r="L107" s="195"/>
      <c r="M107" s="195"/>
      <c r="N107" s="161"/>
      <c r="O107" s="195"/>
      <c r="P107" s="195"/>
      <c r="Q107" s="195"/>
      <c r="R107" s="168"/>
    </row>
    <row r="108" spans="1:18" ht="36" x14ac:dyDescent="0.2">
      <c r="A108" s="191"/>
      <c r="B108" s="193"/>
      <c r="C108" s="195"/>
      <c r="D108" s="195"/>
      <c r="E108" s="195"/>
      <c r="F108" s="119" t="str">
        <f>'01-Mapa de riesgo'!H108</f>
        <v>Los curriculos de las asignaturas no permiten el buen desempeño del estudiante</v>
      </c>
      <c r="G108" s="195"/>
      <c r="H108" s="199"/>
      <c r="I108" s="161">
        <f>'01-Mapa de riesgo'!Z108</f>
        <v>0</v>
      </c>
      <c r="J108" s="193"/>
      <c r="K108" s="195"/>
      <c r="L108" s="195"/>
      <c r="M108" s="195"/>
      <c r="N108" s="161"/>
      <c r="O108" s="195"/>
      <c r="P108" s="195"/>
      <c r="Q108" s="195"/>
      <c r="R108" s="168"/>
    </row>
    <row r="109" spans="1:18" ht="24" x14ac:dyDescent="0.2">
      <c r="A109" s="191"/>
      <c r="B109" s="193"/>
      <c r="C109" s="195"/>
      <c r="D109" s="195"/>
      <c r="E109" s="195"/>
      <c r="F109" s="119" t="str">
        <f>'01-Mapa de riesgo'!H109</f>
        <v>Bajo conocimiento del docente en Pedagogía y Didáctica</v>
      </c>
      <c r="G109" s="195"/>
      <c r="H109" s="199"/>
      <c r="I109" s="161">
        <f>'01-Mapa de riesgo'!Z109</f>
        <v>0</v>
      </c>
      <c r="J109" s="193"/>
      <c r="K109" s="195"/>
      <c r="L109" s="195"/>
      <c r="M109" s="195"/>
      <c r="N109" s="161"/>
      <c r="O109" s="195"/>
      <c r="P109" s="195"/>
      <c r="Q109" s="195"/>
      <c r="R109" s="168"/>
    </row>
    <row r="110" spans="1:18" ht="36" x14ac:dyDescent="0.2">
      <c r="A110" s="191">
        <v>35</v>
      </c>
      <c r="B110" s="193" t="str">
        <f>'01-Mapa de riesgo'!C110:C112</f>
        <v>DOCENCIA</v>
      </c>
      <c r="C110" s="195" t="str">
        <f>'01-Mapa de riesgo'!I110:I112</f>
        <v>Estratégico</v>
      </c>
      <c r="D110" s="195" t="str">
        <f>'01-Mapa de riesgo'!J110:J112</f>
        <v>Desactualización de los curriculos de los programas académicos</v>
      </c>
      <c r="E110" s="195" t="str">
        <f>'01-Mapa de riesgo'!K110:K112</f>
        <v>Falta de actualización de los programas académics de acuerdo a los cambios y exigencias del entorno</v>
      </c>
      <c r="F110" s="119" t="str">
        <f>'01-Mapa de riesgo'!H110</f>
        <v>Demoras en los trámites internos requeridos para la actualización del curriculo</v>
      </c>
      <c r="G110" s="195" t="str">
        <f>'01-Mapa de riesgo'!L110:L112</f>
        <v>Egresados de los programas sin las competencias requeridas por el medio
Perdida de la competitividad del programa frente a otros que ofrecen otras Universidades</v>
      </c>
      <c r="H110" s="199" t="str">
        <f>'01-Mapa de riesgo'!Y110:Y112</f>
        <v>MODERADO</v>
      </c>
      <c r="I110" s="161" t="str">
        <f>'01-Mapa de riesgo'!Z110</f>
        <v>REDUCIR</v>
      </c>
      <c r="J110" s="193" t="str">
        <f t="shared" ref="J110" si="30">IF(H110="GRAVE","Debe formularse",IF(H110="MODERADO", "Si el proceso lo requiere","NO"))</f>
        <v>Si el proceso lo requiere</v>
      </c>
      <c r="K110" s="195"/>
      <c r="L110" s="195"/>
      <c r="M110" s="195"/>
      <c r="N110" s="161"/>
      <c r="O110" s="195"/>
      <c r="P110" s="195"/>
      <c r="Q110" s="195"/>
      <c r="R110" s="168"/>
    </row>
    <row r="111" spans="1:18" ht="24" x14ac:dyDescent="0.2">
      <c r="A111" s="191"/>
      <c r="B111" s="193"/>
      <c r="C111" s="195"/>
      <c r="D111" s="195"/>
      <c r="E111" s="195"/>
      <c r="F111" s="119" t="str">
        <f>'01-Mapa de riesgo'!H111</f>
        <v>Falta de tiempo para llevar a cabo los procesos de actualización</v>
      </c>
      <c r="G111" s="195"/>
      <c r="H111" s="199"/>
      <c r="I111" s="161">
        <f>'01-Mapa de riesgo'!Z111</f>
        <v>0</v>
      </c>
      <c r="J111" s="193"/>
      <c r="K111" s="195"/>
      <c r="L111" s="195"/>
      <c r="M111" s="195"/>
      <c r="N111" s="161"/>
      <c r="O111" s="195"/>
      <c r="P111" s="195"/>
      <c r="Q111" s="195"/>
      <c r="R111" s="168"/>
    </row>
    <row r="112" spans="1:18" ht="36" x14ac:dyDescent="0.2">
      <c r="A112" s="191"/>
      <c r="B112" s="193"/>
      <c r="C112" s="195"/>
      <c r="D112" s="195"/>
      <c r="E112" s="195"/>
      <c r="F112" s="119" t="str">
        <f>'01-Mapa de riesgo'!H112</f>
        <v>Inexistencia de lineamientos institucionales para la renovación curricular</v>
      </c>
      <c r="G112" s="195"/>
      <c r="H112" s="199"/>
      <c r="I112" s="161">
        <f>'01-Mapa de riesgo'!Z112</f>
        <v>0</v>
      </c>
      <c r="J112" s="193"/>
      <c r="K112" s="195"/>
      <c r="L112" s="195"/>
      <c r="M112" s="195"/>
      <c r="N112" s="161"/>
      <c r="O112" s="195"/>
      <c r="P112" s="195"/>
      <c r="Q112" s="195"/>
      <c r="R112" s="168"/>
    </row>
    <row r="113" spans="1:18" ht="24" x14ac:dyDescent="0.2">
      <c r="A113" s="191">
        <v>36</v>
      </c>
      <c r="B113" s="193" t="str">
        <f>'01-Mapa de riesgo'!C113:C115</f>
        <v>DOCENCIA</v>
      </c>
      <c r="C113" s="195" t="str">
        <f>'01-Mapa de riesgo'!I113:I115</f>
        <v>Operacional</v>
      </c>
      <c r="D113" s="195" t="str">
        <f>'01-Mapa de riesgo'!J113:J115</f>
        <v>Deserción de estudiantes en primeros semestres  por el semestre de créditos reducidos</v>
      </c>
      <c r="E113" s="195" t="str">
        <f>'01-Mapa de riesgo'!K113:K115</f>
        <v>Por elbajo número de créditos académicos cursados en el semestre se presenta la deserción</v>
      </c>
      <c r="F113" s="119" t="str">
        <f>'01-Mapa de riesgo'!H113</f>
        <v>El bajo rendimiento académico de los estudiantes</v>
      </c>
      <c r="G113" s="195" t="str">
        <f>'01-Mapa de riesgo'!L113:L115</f>
        <v>Afecta la imagen institucional
Afecta los indicadores de acreditación</v>
      </c>
      <c r="H113" s="199" t="str">
        <f>'01-Mapa de riesgo'!Y113:Y115</f>
        <v>LEVE</v>
      </c>
      <c r="I113" s="161" t="str">
        <f>'01-Mapa de riesgo'!Z113</f>
        <v>ASUMIR</v>
      </c>
      <c r="J113" s="193" t="str">
        <f t="shared" ref="J113" si="31">IF(H113="GRAVE","Debe formularse",IF(H113="MODERADO", "Si el proceso lo requiere","NO"))</f>
        <v>NO</v>
      </c>
      <c r="K113" s="195"/>
      <c r="L113" s="195"/>
      <c r="M113" s="195"/>
      <c r="N113" s="161"/>
      <c r="O113" s="195"/>
      <c r="P113" s="195"/>
      <c r="Q113" s="195"/>
      <c r="R113" s="168"/>
    </row>
    <row r="114" spans="1:18" ht="12" x14ac:dyDescent="0.2">
      <c r="A114" s="191"/>
      <c r="B114" s="193"/>
      <c r="C114" s="195"/>
      <c r="D114" s="195"/>
      <c r="E114" s="195"/>
      <c r="F114" s="119">
        <f>'01-Mapa de riesgo'!H114</f>
        <v>0</v>
      </c>
      <c r="G114" s="195"/>
      <c r="H114" s="199"/>
      <c r="I114" s="161">
        <f>'01-Mapa de riesgo'!Z114</f>
        <v>0</v>
      </c>
      <c r="J114" s="193"/>
      <c r="K114" s="195"/>
      <c r="L114" s="195"/>
      <c r="M114" s="195"/>
      <c r="N114" s="161"/>
      <c r="O114" s="195"/>
      <c r="P114" s="195"/>
      <c r="Q114" s="195"/>
      <c r="R114" s="168"/>
    </row>
    <row r="115" spans="1:18" ht="12" x14ac:dyDescent="0.2">
      <c r="A115" s="191"/>
      <c r="B115" s="193"/>
      <c r="C115" s="195"/>
      <c r="D115" s="195"/>
      <c r="E115" s="195"/>
      <c r="F115" s="119">
        <f>'01-Mapa de riesgo'!H115</f>
        <v>0</v>
      </c>
      <c r="G115" s="195"/>
      <c r="H115" s="199"/>
      <c r="I115" s="161">
        <f>'01-Mapa de riesgo'!Z115</f>
        <v>0</v>
      </c>
      <c r="J115" s="193"/>
      <c r="K115" s="195"/>
      <c r="L115" s="195"/>
      <c r="M115" s="195"/>
      <c r="N115" s="161"/>
      <c r="O115" s="195"/>
      <c r="P115" s="195"/>
      <c r="Q115" s="195"/>
      <c r="R115" s="168"/>
    </row>
    <row r="116" spans="1:18" ht="24" x14ac:dyDescent="0.2">
      <c r="A116" s="191">
        <v>37</v>
      </c>
      <c r="B116" s="193" t="str">
        <f>'01-Mapa de riesgo'!C116:C118</f>
        <v>DOCENCIA</v>
      </c>
      <c r="C116" s="195" t="str">
        <f>'01-Mapa de riesgo'!I116:I118</f>
        <v>Operacional</v>
      </c>
      <c r="D116" s="195" t="str">
        <f>'01-Mapa de riesgo'!J116:J118</f>
        <v>Accidentalidad durante las salidas académicas</v>
      </c>
      <c r="E116" s="195" t="str">
        <f>'01-Mapa de riesgo'!K116:K118</f>
        <v>Durante las salidas académicas se presenten accidentes queinvolucren docentes y estudiantes</v>
      </c>
      <c r="F116" s="119" t="str">
        <f>'01-Mapa de riesgo'!H116</f>
        <v>No cumplimiento de los protocolos de las salidas de campo</v>
      </c>
      <c r="G116" s="195" t="str">
        <f>'01-Mapa de riesgo'!L116:L118</f>
        <v xml:space="preserve">Demanda para la institución
Afectación del docente en el tema psicosocial </v>
      </c>
      <c r="H116" s="199" t="str">
        <f>'01-Mapa de riesgo'!Y116:Y118</f>
        <v>LEVE</v>
      </c>
      <c r="I116" s="161" t="str">
        <f>'01-Mapa de riesgo'!Z116</f>
        <v>ASUMIR</v>
      </c>
      <c r="J116" s="193" t="str">
        <f t="shared" ref="J116" si="32">IF(H116="GRAVE","Debe formularse",IF(H116="MODERADO", "Si el proceso lo requiere","NO"))</f>
        <v>NO</v>
      </c>
      <c r="K116" s="195"/>
      <c r="L116" s="195"/>
      <c r="M116" s="195"/>
      <c r="N116" s="161"/>
      <c r="O116" s="195"/>
      <c r="P116" s="195"/>
      <c r="Q116" s="195"/>
      <c r="R116" s="168"/>
    </row>
    <row r="117" spans="1:18" ht="12" x14ac:dyDescent="0.2">
      <c r="A117" s="191"/>
      <c r="B117" s="193"/>
      <c r="C117" s="195"/>
      <c r="D117" s="195"/>
      <c r="E117" s="195"/>
      <c r="F117" s="119">
        <f>'01-Mapa de riesgo'!H117</f>
        <v>0</v>
      </c>
      <c r="G117" s="195"/>
      <c r="H117" s="199"/>
      <c r="I117" s="161" t="str">
        <f>'01-Mapa de riesgo'!Z117</f>
        <v>ASUMIR</v>
      </c>
      <c r="J117" s="193"/>
      <c r="K117" s="195"/>
      <c r="L117" s="195"/>
      <c r="M117" s="195"/>
      <c r="N117" s="161"/>
      <c r="O117" s="195"/>
      <c r="P117" s="195"/>
      <c r="Q117" s="195"/>
      <c r="R117" s="168"/>
    </row>
    <row r="118" spans="1:18" ht="12" x14ac:dyDescent="0.2">
      <c r="A118" s="191"/>
      <c r="B118" s="193"/>
      <c r="C118" s="195"/>
      <c r="D118" s="195"/>
      <c r="E118" s="195"/>
      <c r="F118" s="119">
        <f>'01-Mapa de riesgo'!H118</f>
        <v>0</v>
      </c>
      <c r="G118" s="195"/>
      <c r="H118" s="199"/>
      <c r="I118" s="161">
        <f>'01-Mapa de riesgo'!Z118</f>
        <v>0</v>
      </c>
      <c r="J118" s="193"/>
      <c r="K118" s="195"/>
      <c r="L118" s="195"/>
      <c r="M118" s="195"/>
      <c r="N118" s="161"/>
      <c r="O118" s="195"/>
      <c r="P118" s="195"/>
      <c r="Q118" s="195"/>
      <c r="R118" s="168"/>
    </row>
    <row r="119" spans="1:18" ht="36" x14ac:dyDescent="0.2">
      <c r="A119" s="191">
        <v>38</v>
      </c>
      <c r="B119" s="193" t="str">
        <f>'01-Mapa de riesgo'!C119:C121</f>
        <v>INVESTIGACIÓN_E_INNOVACIÓN</v>
      </c>
      <c r="C119" s="195" t="str">
        <f>'01-Mapa de riesgo'!I119:I121</f>
        <v>Estratégico</v>
      </c>
      <c r="D119" s="195" t="str">
        <f>'01-Mapa de riesgo'!J119:J121</f>
        <v>Descenso de los Grupos de investigación vinculados a la Facultad en el escalfon de Colciencias</v>
      </c>
      <c r="E119" s="195" t="str">
        <f>'01-Mapa de riesgo'!K119:K121</f>
        <v>Los Grupos de Investigación bajan o pierden la categoría de acuerdo a la clasificación anual que hace Colciencias</v>
      </c>
      <c r="F119" s="119" t="str">
        <f>'01-Mapa de riesgo'!H119</f>
        <v>Cambios de los estandares de reconocimiento y medición de Grupos de Investigación por parte de Colciencias</v>
      </c>
      <c r="G119" s="195" t="str">
        <f>'01-Mapa de riesgo'!L119:L121</f>
        <v>Incumplimiento con las metas trazadas en el PDI
Perdida de imagen institucional
Disminución en la investigación</v>
      </c>
      <c r="H119" s="199" t="str">
        <f>'01-Mapa de riesgo'!Y119:Y121</f>
        <v>MODERADO</v>
      </c>
      <c r="I119" s="161" t="str">
        <f>'01-Mapa de riesgo'!Z119</f>
        <v>COMPARTIR</v>
      </c>
      <c r="J119" s="193" t="str">
        <f t="shared" ref="J119" si="33">IF(H119="GRAVE","Debe formularse",IF(H119="MODERADO", "Si el proceso lo requiere","NO"))</f>
        <v>Si el proceso lo requiere</v>
      </c>
      <c r="K119" s="195"/>
      <c r="L119" s="195"/>
      <c r="M119" s="195"/>
      <c r="N119" s="161"/>
      <c r="O119" s="195"/>
      <c r="P119" s="195"/>
      <c r="Q119" s="195"/>
      <c r="R119" s="168"/>
    </row>
    <row r="120" spans="1:18" ht="36" x14ac:dyDescent="0.2">
      <c r="A120" s="191"/>
      <c r="B120" s="193"/>
      <c r="C120" s="195"/>
      <c r="D120" s="195"/>
      <c r="E120" s="195"/>
      <c r="F120" s="119" t="str">
        <f>'01-Mapa de riesgo'!H120</f>
        <v>Desactualización de la información del Grupo de Investigación en la plataforma de Colciencias</v>
      </c>
      <c r="G120" s="195"/>
      <c r="H120" s="199"/>
      <c r="I120" s="161">
        <f>'01-Mapa de riesgo'!Z120</f>
        <v>0</v>
      </c>
      <c r="J120" s="193"/>
      <c r="K120" s="195"/>
      <c r="L120" s="195"/>
      <c r="M120" s="195"/>
      <c r="N120" s="161"/>
      <c r="O120" s="195"/>
      <c r="P120" s="195"/>
      <c r="Q120" s="195"/>
      <c r="R120" s="168"/>
    </row>
    <row r="121" spans="1:18" ht="60" x14ac:dyDescent="0.2">
      <c r="A121" s="191"/>
      <c r="B121" s="193"/>
      <c r="C121" s="195"/>
      <c r="D121" s="195"/>
      <c r="E121" s="195"/>
      <c r="F121" s="119" t="str">
        <f>'01-Mapa de riesgo'!H121</f>
        <v>Poca claridad en las lineas de investigación a ser apoyadas por la Institución para el otorgamiento de recuros que soporte el proceso de los grupos</v>
      </c>
      <c r="G121" s="195"/>
      <c r="H121" s="199"/>
      <c r="I121" s="161">
        <f>'01-Mapa de riesgo'!Z121</f>
        <v>0</v>
      </c>
      <c r="J121" s="193"/>
      <c r="K121" s="195"/>
      <c r="L121" s="195"/>
      <c r="M121" s="195"/>
      <c r="N121" s="161"/>
      <c r="O121" s="195"/>
      <c r="P121" s="195"/>
      <c r="Q121" s="195"/>
      <c r="R121" s="168"/>
    </row>
    <row r="122" spans="1:18" ht="24" x14ac:dyDescent="0.2">
      <c r="A122" s="191">
        <v>39</v>
      </c>
      <c r="B122" s="193" t="str">
        <f>'01-Mapa de riesgo'!C122:C124</f>
        <v>INVESTIGACIÓN_E_INNOVACIÓN</v>
      </c>
      <c r="C122" s="195" t="str">
        <f>'01-Mapa de riesgo'!I122:I124</f>
        <v>Corrupción</v>
      </c>
      <c r="D122" s="195" t="str">
        <f>'01-Mapa de riesgo'!J122:J124</f>
        <v>Violación a los derechos de autor</v>
      </c>
      <c r="E122" s="195" t="str">
        <f>'01-Mapa de riesgo'!K122:K124</f>
        <v>Infracciones  derechos de autor con uso sin autorización de trabajos e iniciativas de los autores</v>
      </c>
      <c r="F122" s="119" t="str">
        <f>'01-Mapa de riesgo'!H122</f>
        <v>Desconocimiento de las normas que rigen en materia de derecho de autor.</v>
      </c>
      <c r="G122" s="195" t="str">
        <f>'01-Mapa de riesgo'!L122:L124</f>
        <v>Procesos disciplinarios y penales
Demandas a la Universidad
Aumento de peticiones, quejas y reclamos</v>
      </c>
      <c r="H122" s="199" t="str">
        <f>'01-Mapa de riesgo'!Y122:Y124</f>
        <v>MODERADO</v>
      </c>
      <c r="I122" s="161" t="str">
        <f>'01-Mapa de riesgo'!Z122</f>
        <v>COMPARTIR</v>
      </c>
      <c r="J122" s="193" t="str">
        <f t="shared" ref="J122" si="34">IF(H122="GRAVE","Debe formularse",IF(H122="MODERADO", "Si el proceso lo requiere","NO"))</f>
        <v>Si el proceso lo requiere</v>
      </c>
      <c r="K122" s="195"/>
      <c r="L122" s="195"/>
      <c r="M122" s="195"/>
      <c r="N122" s="161"/>
      <c r="O122" s="195"/>
      <c r="P122" s="195"/>
      <c r="Q122" s="195"/>
      <c r="R122" s="168"/>
    </row>
    <row r="123" spans="1:18" ht="24" x14ac:dyDescent="0.2">
      <c r="A123" s="191"/>
      <c r="B123" s="193"/>
      <c r="C123" s="195"/>
      <c r="D123" s="195"/>
      <c r="E123" s="195"/>
      <c r="F123" s="119" t="str">
        <f>'01-Mapa de riesgo'!H123</f>
        <v>Falta de seguimiento a los proyectos de investigación</v>
      </c>
      <c r="G123" s="195"/>
      <c r="H123" s="199"/>
      <c r="I123" s="161">
        <f>'01-Mapa de riesgo'!Z123</f>
        <v>0</v>
      </c>
      <c r="J123" s="193"/>
      <c r="K123" s="195"/>
      <c r="L123" s="195"/>
      <c r="M123" s="195"/>
      <c r="N123" s="161"/>
      <c r="O123" s="195"/>
      <c r="P123" s="195"/>
      <c r="Q123" s="195"/>
      <c r="R123" s="168"/>
    </row>
    <row r="124" spans="1:18" ht="12" x14ac:dyDescent="0.2">
      <c r="A124" s="191"/>
      <c r="B124" s="193"/>
      <c r="C124" s="195"/>
      <c r="D124" s="195"/>
      <c r="E124" s="195"/>
      <c r="F124" s="119">
        <f>'01-Mapa de riesgo'!H124</f>
        <v>0</v>
      </c>
      <c r="G124" s="195"/>
      <c r="H124" s="199"/>
      <c r="I124" s="161">
        <f>'01-Mapa de riesgo'!Z124</f>
        <v>0</v>
      </c>
      <c r="J124" s="193"/>
      <c r="K124" s="195"/>
      <c r="L124" s="195"/>
      <c r="M124" s="195"/>
      <c r="N124" s="161"/>
      <c r="O124" s="195"/>
      <c r="P124" s="195"/>
      <c r="Q124" s="195"/>
      <c r="R124" s="168"/>
    </row>
    <row r="125" spans="1:18" ht="24" x14ac:dyDescent="0.2">
      <c r="A125" s="191">
        <v>40</v>
      </c>
      <c r="B125" s="193" t="str">
        <f>'01-Mapa de riesgo'!C125:C127</f>
        <v>EXTENSIÓN_PROYECCIÓN_SOCIAL</v>
      </c>
      <c r="C125" s="195" t="str">
        <f>'01-Mapa de riesgo'!I125:I127</f>
        <v>Operacional</v>
      </c>
      <c r="D125" s="195" t="str">
        <f>'01-Mapa de riesgo'!J125:J127</f>
        <v>Disminución de las actividades de extensión que la Facultad realiza</v>
      </c>
      <c r="E125" s="195" t="str">
        <f>'01-Mapa de riesgo'!K125:K127</f>
        <v>Poca actividad de extensión de la facultad</v>
      </c>
      <c r="F125" s="119" t="str">
        <f>'01-Mapa de riesgo'!H125</f>
        <v>Deficiencia presupuestal para el fomento de las actividades de extensión</v>
      </c>
      <c r="G125" s="195" t="str">
        <f>'01-Mapa de riesgo'!L125:L127</f>
        <v>Indicadores de la Universidad afectados
Reducción en los recursos propios de la institución</v>
      </c>
      <c r="H125" s="199" t="str">
        <f>'01-Mapa de riesgo'!Y125:Y127</f>
        <v>LEVE</v>
      </c>
      <c r="I125" s="161" t="str">
        <f>'01-Mapa de riesgo'!Z125</f>
        <v>ASUMIR</v>
      </c>
      <c r="J125" s="193" t="str">
        <f t="shared" ref="J125" si="35">IF(H125="GRAVE","Debe formularse",IF(H125="MODERADO", "Si el proceso lo requiere","NO"))</f>
        <v>NO</v>
      </c>
      <c r="K125" s="195"/>
      <c r="L125" s="195"/>
      <c r="M125" s="195"/>
      <c r="N125" s="161"/>
      <c r="O125" s="195"/>
      <c r="P125" s="195"/>
      <c r="Q125" s="195"/>
      <c r="R125" s="168"/>
    </row>
    <row r="126" spans="1:18" ht="36" x14ac:dyDescent="0.2">
      <c r="A126" s="191"/>
      <c r="B126" s="193"/>
      <c r="C126" s="195"/>
      <c r="D126" s="195"/>
      <c r="E126" s="195"/>
      <c r="F126" s="119" t="str">
        <f>'01-Mapa de riesgo'!H126</f>
        <v>Desinteres por formular o participar en las actividades de extensión de la facultad</v>
      </c>
      <c r="G126" s="195"/>
      <c r="H126" s="199"/>
      <c r="I126" s="161">
        <f>'01-Mapa de riesgo'!Z126</f>
        <v>0</v>
      </c>
      <c r="J126" s="193"/>
      <c r="K126" s="195"/>
      <c r="L126" s="195"/>
      <c r="M126" s="195"/>
      <c r="N126" s="161"/>
      <c r="O126" s="195"/>
      <c r="P126" s="195"/>
      <c r="Q126" s="195"/>
      <c r="R126" s="168"/>
    </row>
    <row r="127" spans="1:18" ht="24" x14ac:dyDescent="0.2">
      <c r="A127" s="191"/>
      <c r="B127" s="193"/>
      <c r="C127" s="195"/>
      <c r="D127" s="195"/>
      <c r="E127" s="195"/>
      <c r="F127" s="119" t="str">
        <f>'01-Mapa de riesgo'!H127</f>
        <v xml:space="preserve">Falta de registro de la información de extensión que realiza la Facultad </v>
      </c>
      <c r="G127" s="195"/>
      <c r="H127" s="199"/>
      <c r="I127" s="161">
        <f>'01-Mapa de riesgo'!Z127</f>
        <v>0</v>
      </c>
      <c r="J127" s="193"/>
      <c r="K127" s="195"/>
      <c r="L127" s="195"/>
      <c r="M127" s="195"/>
      <c r="N127" s="161"/>
      <c r="O127" s="195"/>
      <c r="P127" s="195"/>
      <c r="Q127" s="195"/>
      <c r="R127" s="168"/>
    </row>
    <row r="128" spans="1:18" ht="12" x14ac:dyDescent="0.2">
      <c r="A128" s="191">
        <v>41</v>
      </c>
      <c r="B128" s="193" t="str">
        <f>'01-Mapa de riesgo'!C128:C130</f>
        <v>ADMINISTRACIÓN_INSTITUCIONAL</v>
      </c>
      <c r="C128" s="195" t="str">
        <f>'01-Mapa de riesgo'!I128:I130</f>
        <v>Operacional</v>
      </c>
      <c r="D128" s="195" t="str">
        <f>'01-Mapa de riesgo'!J128:J130</f>
        <v xml:space="preserve">Baja calidad de la labor docente por
Falta de formación pedagógica
</v>
      </c>
      <c r="E128" s="195" t="str">
        <f>'01-Mapa de riesgo'!K128:K130</f>
        <v>Docentes con baja competencia para ejercer las actividades asignadas</v>
      </c>
      <c r="F128" s="119" t="str">
        <f>'01-Mapa de riesgo'!H128</f>
        <v>Inadecuadas prácticas pedagógicas</v>
      </c>
      <c r="G128" s="195" t="str">
        <f>'01-Mapa de riesgo'!L128:L130</f>
        <v>Perdida de motivación por parte del estudiante
Aumento de peticiones, quejas y reclamos
Perdida de imagen institucional</v>
      </c>
      <c r="H128" s="199" t="str">
        <f>'01-Mapa de riesgo'!Y128:Y130</f>
        <v>LEVE</v>
      </c>
      <c r="I128" s="161" t="str">
        <f>'01-Mapa de riesgo'!Z128</f>
        <v>ASUMIR</v>
      </c>
      <c r="J128" s="193" t="str">
        <f t="shared" ref="J128" si="36">IF(H128="GRAVE","Debe formularse",IF(H128="MODERADO", "Si el proceso lo requiere","NO"))</f>
        <v>NO</v>
      </c>
      <c r="K128" s="195"/>
      <c r="L128" s="195"/>
      <c r="M128" s="195"/>
      <c r="N128" s="161"/>
      <c r="O128" s="195"/>
      <c r="P128" s="195"/>
      <c r="Q128" s="195"/>
      <c r="R128" s="168"/>
    </row>
    <row r="129" spans="1:18" ht="36" x14ac:dyDescent="0.2">
      <c r="A129" s="191"/>
      <c r="B129" s="193"/>
      <c r="C129" s="195"/>
      <c r="D129" s="195"/>
      <c r="E129" s="195"/>
      <c r="F129" s="119" t="str">
        <f>'01-Mapa de riesgo'!H129</f>
        <v>Grupos de estudiantes superiores a las políticas institucionales de creación de grupos</v>
      </c>
      <c r="G129" s="195"/>
      <c r="H129" s="199"/>
      <c r="I129" s="161" t="str">
        <f>'01-Mapa de riesgo'!Z129</f>
        <v>ASUMIR</v>
      </c>
      <c r="J129" s="193"/>
      <c r="K129" s="195"/>
      <c r="L129" s="195"/>
      <c r="M129" s="195"/>
      <c r="N129" s="161"/>
      <c r="O129" s="195"/>
      <c r="P129" s="195"/>
      <c r="Q129" s="195"/>
      <c r="R129" s="168"/>
    </row>
    <row r="130" spans="1:18" ht="24" x14ac:dyDescent="0.2">
      <c r="A130" s="191"/>
      <c r="B130" s="193"/>
      <c r="C130" s="195"/>
      <c r="D130" s="195"/>
      <c r="E130" s="195"/>
      <c r="F130" s="119" t="str">
        <f>'01-Mapa de riesgo'!H130</f>
        <v xml:space="preserve">Poco uso y fomento de estratégias didacticas en el aula </v>
      </c>
      <c r="G130" s="195"/>
      <c r="H130" s="199"/>
      <c r="I130" s="161" t="str">
        <f>'01-Mapa de riesgo'!Z130</f>
        <v>ASUMIR</v>
      </c>
      <c r="J130" s="193"/>
      <c r="K130" s="195"/>
      <c r="L130" s="195"/>
      <c r="M130" s="195"/>
      <c r="N130" s="161"/>
      <c r="O130" s="195"/>
      <c r="P130" s="195"/>
      <c r="Q130" s="195"/>
      <c r="R130" s="168"/>
    </row>
    <row r="131" spans="1:18" ht="12" x14ac:dyDescent="0.2">
      <c r="A131" s="191">
        <v>42</v>
      </c>
      <c r="B131" s="193" t="str">
        <f>'01-Mapa de riesgo'!C131:C133</f>
        <v>ADMINISTRACIÓN_INSTITUCIONAL</v>
      </c>
      <c r="C131" s="195" t="str">
        <f>'01-Mapa de riesgo'!I131:I133</f>
        <v>Corrupción</v>
      </c>
      <c r="D131" s="195" t="str">
        <f>'01-Mapa de riesgo'!J131:J133</f>
        <v>Incumplimiento con el plan de trabajo docente</v>
      </c>
      <c r="E131" s="195" t="str">
        <f>'01-Mapa de riesgo'!K131:K133</f>
        <v>No orientar las horas programadas de docencia directa, o no cumplir con las actividades de extensión, investigación o administración registradas en el plan de trabajo docente</v>
      </c>
      <c r="F131" s="119" t="str">
        <f>'01-Mapa de riesgo'!H131</f>
        <v>Desconocimiento de las normas</v>
      </c>
      <c r="G131" s="195" t="str">
        <f>'01-Mapa de riesgo'!L131:L133</f>
        <v>Procesos disciplinarios y penales
Demandas a la Universidad
Aumento de peticiones, quejas y reclamos
Resultados de las asignaturas no acorde con la programación establecida</v>
      </c>
      <c r="H131" s="199" t="str">
        <f>'01-Mapa de riesgo'!Y131:Y133</f>
        <v>LEVE</v>
      </c>
      <c r="I131" s="161" t="str">
        <f>'01-Mapa de riesgo'!Z131</f>
        <v>ASUMIR</v>
      </c>
      <c r="J131" s="193" t="str">
        <f t="shared" ref="J131" si="37">IF(H131="GRAVE","Debe formularse",IF(H131="MODERADO", "Si el proceso lo requiere","NO"))</f>
        <v>NO</v>
      </c>
      <c r="K131" s="195"/>
      <c r="L131" s="195"/>
      <c r="M131" s="195"/>
      <c r="N131" s="161"/>
      <c r="O131" s="195"/>
      <c r="P131" s="195"/>
      <c r="Q131" s="195"/>
      <c r="R131" s="168"/>
    </row>
    <row r="132" spans="1:18" ht="24" x14ac:dyDescent="0.2">
      <c r="A132" s="191"/>
      <c r="B132" s="193"/>
      <c r="C132" s="195"/>
      <c r="D132" s="195"/>
      <c r="E132" s="195"/>
      <c r="F132" s="119" t="str">
        <f>'01-Mapa de riesgo'!H132</f>
        <v>Demoras en la entregra del Plan Básico de Trabajo por parte del personal docente</v>
      </c>
      <c r="G132" s="195"/>
      <c r="H132" s="199"/>
      <c r="I132" s="161">
        <f>'01-Mapa de riesgo'!Z132</f>
        <v>0</v>
      </c>
      <c r="J132" s="193"/>
      <c r="K132" s="195"/>
      <c r="L132" s="195"/>
      <c r="M132" s="195"/>
      <c r="N132" s="161"/>
      <c r="O132" s="195"/>
      <c r="P132" s="195"/>
      <c r="Q132" s="195"/>
      <c r="R132" s="168"/>
    </row>
    <row r="133" spans="1:18" ht="12" x14ac:dyDescent="0.2">
      <c r="A133" s="191"/>
      <c r="B133" s="193"/>
      <c r="C133" s="195"/>
      <c r="D133" s="195"/>
      <c r="E133" s="195"/>
      <c r="F133" s="119">
        <f>'01-Mapa de riesgo'!H133</f>
        <v>0</v>
      </c>
      <c r="G133" s="195"/>
      <c r="H133" s="199"/>
      <c r="I133" s="161">
        <f>'01-Mapa de riesgo'!Z133</f>
        <v>0</v>
      </c>
      <c r="J133" s="193"/>
      <c r="K133" s="195"/>
      <c r="L133" s="195"/>
      <c r="M133" s="195"/>
      <c r="N133" s="161"/>
      <c r="O133" s="195"/>
      <c r="P133" s="195"/>
      <c r="Q133" s="195"/>
      <c r="R133" s="168"/>
    </row>
    <row r="134" spans="1:18" ht="24" x14ac:dyDescent="0.2">
      <c r="A134" s="191">
        <v>43</v>
      </c>
      <c r="B134" s="193" t="str">
        <f>'01-Mapa de riesgo'!C134:C136</f>
        <v>BIENESTAR_INSTITUCIONAL</v>
      </c>
      <c r="C134" s="195" t="str">
        <f>'01-Mapa de riesgo'!I134:I136</f>
        <v>Financiero</v>
      </c>
      <c r="D134" s="195" t="str">
        <f>'01-Mapa de riesgo'!J134:J136</f>
        <v>DESERCIÓN ACADEMICA</v>
      </c>
      <c r="E134" s="195" t="str">
        <f>'01-Mapa de riesgo'!K134:K136</f>
        <v>Deserción academica, por problemas economicos.</v>
      </c>
      <c r="F134" s="119" t="str">
        <f>'01-Mapa de riesgo'!H134</f>
        <v xml:space="preserve">
Falta de comunicación.</v>
      </c>
      <c r="G134" s="195" t="str">
        <f>'01-Mapa de riesgo'!L134:L136</f>
        <v>Deserción academica.</v>
      </c>
      <c r="H134" s="199" t="str">
        <f>'01-Mapa de riesgo'!Y134:Y136</f>
        <v>MODERADO</v>
      </c>
      <c r="I134" s="161" t="str">
        <f>'01-Mapa de riesgo'!Z134</f>
        <v>COMPARTIR</v>
      </c>
      <c r="J134" s="193" t="str">
        <f t="shared" ref="J134" si="38">IF(H134="GRAVE","Debe formularse",IF(H134="MODERADO", "Si el proceso lo requiere","NO"))</f>
        <v>Si el proceso lo requiere</v>
      </c>
      <c r="K134" s="195" t="s">
        <v>998</v>
      </c>
      <c r="L134" s="195"/>
      <c r="M134" s="195"/>
      <c r="N134" s="161" t="s">
        <v>999</v>
      </c>
      <c r="O134" s="195" t="s">
        <v>1000</v>
      </c>
      <c r="P134" s="195"/>
      <c r="Q134" s="195"/>
      <c r="R134" s="168" t="s">
        <v>1001</v>
      </c>
    </row>
    <row r="135" spans="1:18" ht="12" x14ac:dyDescent="0.2">
      <c r="A135" s="191"/>
      <c r="B135" s="193"/>
      <c r="C135" s="195"/>
      <c r="D135" s="195"/>
      <c r="E135" s="195"/>
      <c r="F135" s="119" t="str">
        <f>'01-Mapa de riesgo'!H135</f>
        <v xml:space="preserve">Problemas socio-economicos. </v>
      </c>
      <c r="G135" s="195"/>
      <c r="H135" s="199"/>
      <c r="I135" s="161">
        <f>'01-Mapa de riesgo'!Z135</f>
        <v>0</v>
      </c>
      <c r="J135" s="193"/>
      <c r="K135" s="195"/>
      <c r="L135" s="195"/>
      <c r="M135" s="195"/>
      <c r="N135" s="161"/>
      <c r="O135" s="195"/>
      <c r="P135" s="195"/>
      <c r="Q135" s="195"/>
      <c r="R135" s="168"/>
    </row>
    <row r="136" spans="1:18" ht="12" x14ac:dyDescent="0.2">
      <c r="A136" s="191"/>
      <c r="B136" s="193"/>
      <c r="C136" s="195"/>
      <c r="D136" s="195"/>
      <c r="E136" s="195"/>
      <c r="F136" s="119">
        <f>'01-Mapa de riesgo'!H136</f>
        <v>0</v>
      </c>
      <c r="G136" s="195"/>
      <c r="H136" s="199"/>
      <c r="I136" s="161">
        <f>'01-Mapa de riesgo'!Z136</f>
        <v>0</v>
      </c>
      <c r="J136" s="193"/>
      <c r="K136" s="195"/>
      <c r="L136" s="195"/>
      <c r="M136" s="195"/>
      <c r="N136" s="161"/>
      <c r="O136" s="195"/>
      <c r="P136" s="195"/>
      <c r="Q136" s="195"/>
      <c r="R136" s="168"/>
    </row>
    <row r="137" spans="1:18" ht="24" x14ac:dyDescent="0.2">
      <c r="A137" s="191">
        <v>44</v>
      </c>
      <c r="B137" s="193" t="str">
        <f>'01-Mapa de riesgo'!C137:C139</f>
        <v>DOCENCIA</v>
      </c>
      <c r="C137" s="195" t="str">
        <f>'01-Mapa de riesgo'!I137:I139</f>
        <v>Estratégico</v>
      </c>
      <c r="D137" s="195" t="str">
        <f>'01-Mapa de riesgo'!J137:J139</f>
        <v xml:space="preserve">No renovación del registro calificado de un programa académico Perdida del registro calificado de uno de los programas que hacen parte de la facultad
</v>
      </c>
      <c r="E137" s="195" t="str">
        <f>'01-Mapa de riesgo'!K137:K139</f>
        <v>Perdida del registro calificado de uno de los programas que hacen parte de la facultad</v>
      </c>
      <c r="F137" s="119" t="str">
        <f>'01-Mapa de riesgo'!H137</f>
        <v>Falta de seguimiento a las fechas de vencimiento a los registros calificados</v>
      </c>
      <c r="G137" s="195" t="str">
        <f>'01-Mapa de riesgo'!L137:L139</f>
        <v>No ofrecimiento del programa académico
Perdida de imagen de la Institución</v>
      </c>
      <c r="H137" s="199" t="str">
        <f>'01-Mapa de riesgo'!Y137:Y139</f>
        <v>MODERADO</v>
      </c>
      <c r="I137" s="161" t="str">
        <f>'01-Mapa de riesgo'!Z137</f>
        <v>REDUCIR</v>
      </c>
      <c r="J137" s="193" t="str">
        <f t="shared" ref="J137" si="39">IF(H137="GRAVE","Debe formularse",IF(H137="MODERADO", "Si el proceso lo requiere","NO"))</f>
        <v>Si el proceso lo requiere</v>
      </c>
      <c r="K137" s="195"/>
      <c r="L137" s="195"/>
      <c r="M137" s="195"/>
      <c r="N137" s="161"/>
      <c r="O137" s="195"/>
      <c r="P137" s="195"/>
      <c r="Q137" s="195"/>
      <c r="R137" s="168"/>
    </row>
    <row r="138" spans="1:18" ht="36" x14ac:dyDescent="0.2">
      <c r="A138" s="191"/>
      <c r="B138" s="193"/>
      <c r="C138" s="195"/>
      <c r="D138" s="195"/>
      <c r="E138" s="195"/>
      <c r="F138" s="119" t="str">
        <f>'01-Mapa de riesgo'!H138</f>
        <v>Cambios de las normas que rigen los procesos de renovación de registro calificado</v>
      </c>
      <c r="G138" s="195"/>
      <c r="H138" s="199"/>
      <c r="I138" s="161">
        <f>'01-Mapa de riesgo'!Z138</f>
        <v>0</v>
      </c>
      <c r="J138" s="193"/>
      <c r="K138" s="195"/>
      <c r="L138" s="195"/>
      <c r="M138" s="195"/>
      <c r="N138" s="161"/>
      <c r="O138" s="195"/>
      <c r="P138" s="195"/>
      <c r="Q138" s="195"/>
      <c r="R138" s="168"/>
    </row>
    <row r="139" spans="1:18" ht="12" x14ac:dyDescent="0.2">
      <c r="A139" s="191"/>
      <c r="B139" s="193"/>
      <c r="C139" s="195"/>
      <c r="D139" s="195"/>
      <c r="E139" s="195"/>
      <c r="F139" s="119">
        <f>'01-Mapa de riesgo'!H139</f>
        <v>0</v>
      </c>
      <c r="G139" s="195"/>
      <c r="H139" s="199"/>
      <c r="I139" s="161">
        <f>'01-Mapa de riesgo'!Z139</f>
        <v>0</v>
      </c>
      <c r="J139" s="193"/>
      <c r="K139" s="195"/>
      <c r="L139" s="195"/>
      <c r="M139" s="195"/>
      <c r="N139" s="161"/>
      <c r="O139" s="195"/>
      <c r="P139" s="195"/>
      <c r="Q139" s="195"/>
      <c r="R139" s="168"/>
    </row>
    <row r="140" spans="1:18" ht="36" x14ac:dyDescent="0.2">
      <c r="A140" s="191">
        <v>45</v>
      </c>
      <c r="B140" s="193" t="str">
        <f>'01-Mapa de riesgo'!C140:C142</f>
        <v>DOCENCIA</v>
      </c>
      <c r="C140" s="195" t="str">
        <f>'01-Mapa de riesgo'!I140:I142</f>
        <v>Estratégico</v>
      </c>
      <c r="D140" s="195" t="str">
        <f>'01-Mapa de riesgo'!J140:J142</f>
        <v>Incremento de la deserción estudiantil</v>
      </c>
      <c r="E140" s="195" t="str">
        <f>'01-Mapa de riesgo'!K140:K142</f>
        <v xml:space="preserve">Aumento en el  indice de deserción de los programas académicos que hacen parte de la facultad </v>
      </c>
      <c r="F140" s="119" t="str">
        <f>'01-Mapa de riesgo'!H140</f>
        <v>El estudiante presenta dificultades socioeconomicas para continuar en el programa académico</v>
      </c>
      <c r="G140" s="195" t="str">
        <f>'01-Mapa de riesgo'!L140:L142</f>
        <v>Indicadores de la Universidad afectados
Disminución de los recursos de la Universidad</v>
      </c>
      <c r="H140" s="199" t="str">
        <f>'01-Mapa de riesgo'!Y140:Y142</f>
        <v>LEVE</v>
      </c>
      <c r="I140" s="161" t="str">
        <f>'01-Mapa de riesgo'!Z140</f>
        <v>ASUMIR</v>
      </c>
      <c r="J140" s="193" t="str">
        <f t="shared" ref="J140" si="40">IF(H140="GRAVE","Debe formularse",IF(H140="MODERADO", "Si el proceso lo requiere","NO"))</f>
        <v>NO</v>
      </c>
      <c r="K140" s="195"/>
      <c r="L140" s="195"/>
      <c r="M140" s="195"/>
      <c r="N140" s="161"/>
      <c r="O140" s="195"/>
      <c r="P140" s="195"/>
      <c r="Q140" s="195"/>
      <c r="R140" s="168"/>
    </row>
    <row r="141" spans="1:18" ht="36" x14ac:dyDescent="0.2">
      <c r="A141" s="191"/>
      <c r="B141" s="193"/>
      <c r="C141" s="195"/>
      <c r="D141" s="195"/>
      <c r="E141" s="195"/>
      <c r="F141" s="119" t="str">
        <f>'01-Mapa de riesgo'!H141</f>
        <v>Los curriculos de las asignaturas no permiten el buen desempeño del estudiante</v>
      </c>
      <c r="G141" s="195"/>
      <c r="H141" s="199"/>
      <c r="I141" s="161">
        <f>'01-Mapa de riesgo'!Z141</f>
        <v>0</v>
      </c>
      <c r="J141" s="193"/>
      <c r="K141" s="195"/>
      <c r="L141" s="195"/>
      <c r="M141" s="195"/>
      <c r="N141" s="161"/>
      <c r="O141" s="195"/>
      <c r="P141" s="195"/>
      <c r="Q141" s="195"/>
      <c r="R141" s="168"/>
    </row>
    <row r="142" spans="1:18" ht="24" x14ac:dyDescent="0.2">
      <c r="A142" s="191"/>
      <c r="B142" s="193"/>
      <c r="C142" s="195"/>
      <c r="D142" s="195"/>
      <c r="E142" s="195"/>
      <c r="F142" s="119" t="str">
        <f>'01-Mapa de riesgo'!H142</f>
        <v>Bajo conocimiento del docente en Pedagogía y Didáctica</v>
      </c>
      <c r="G142" s="195"/>
      <c r="H142" s="199"/>
      <c r="I142" s="161">
        <f>'01-Mapa de riesgo'!Z142</f>
        <v>0</v>
      </c>
      <c r="J142" s="193"/>
      <c r="K142" s="195"/>
      <c r="L142" s="195"/>
      <c r="M142" s="195"/>
      <c r="N142" s="161"/>
      <c r="O142" s="195"/>
      <c r="P142" s="195"/>
      <c r="Q142" s="195"/>
      <c r="R142" s="168"/>
    </row>
    <row r="143" spans="1:18" ht="36" x14ac:dyDescent="0.2">
      <c r="A143" s="191">
        <v>46</v>
      </c>
      <c r="B143" s="193" t="str">
        <f>'01-Mapa de riesgo'!C143:C145</f>
        <v>INVESTIGACIÓN_E_INNOVACIÓN</v>
      </c>
      <c r="C143" s="195" t="str">
        <f>'01-Mapa de riesgo'!I143:I145</f>
        <v>Estratégico</v>
      </c>
      <c r="D143" s="195" t="str">
        <f>'01-Mapa de riesgo'!J143:J145</f>
        <v>Descenso de los Grupos de investigación vinculados a la Facultad en el escalfon de Colciencias</v>
      </c>
      <c r="E143" s="195" t="str">
        <f>'01-Mapa de riesgo'!K143:K145</f>
        <v>Los Grupos de Investigación bajan o pierden la categoría de acuerdo a la clasificación anual que hace Colciencias</v>
      </c>
      <c r="F143" s="119" t="str">
        <f>'01-Mapa de riesgo'!H143</f>
        <v>Cambios de los estandares de reconocimiento y medición de Grupos de Investigación por parte de Colciencias</v>
      </c>
      <c r="G143" s="195" t="str">
        <f>'01-Mapa de riesgo'!L143:L145</f>
        <v>Incumplimiento con las metas trazadas en el PDI
Perdida de imagen institucional
Disminución en la investigación</v>
      </c>
      <c r="H143" s="199" t="str">
        <f>'01-Mapa de riesgo'!Y143:Y145</f>
        <v>LEVE</v>
      </c>
      <c r="I143" s="161" t="str">
        <f>'01-Mapa de riesgo'!Z143</f>
        <v>ASUMIR</v>
      </c>
      <c r="J143" s="193" t="str">
        <f t="shared" ref="J143" si="41">IF(H143="GRAVE","Debe formularse",IF(H143="MODERADO", "Si el proceso lo requiere","NO"))</f>
        <v>NO</v>
      </c>
      <c r="K143" s="195"/>
      <c r="L143" s="195"/>
      <c r="M143" s="195"/>
      <c r="N143" s="161"/>
      <c r="O143" s="195"/>
      <c r="P143" s="195"/>
      <c r="Q143" s="195"/>
      <c r="R143" s="168"/>
    </row>
    <row r="144" spans="1:18" ht="36" x14ac:dyDescent="0.2">
      <c r="A144" s="191"/>
      <c r="B144" s="193"/>
      <c r="C144" s="195"/>
      <c r="D144" s="195"/>
      <c r="E144" s="195"/>
      <c r="F144" s="119" t="str">
        <f>'01-Mapa de riesgo'!H144</f>
        <v>Desactualización de la información del Grupo de Investigación en la plataforma de Colciencias</v>
      </c>
      <c r="G144" s="195"/>
      <c r="H144" s="199"/>
      <c r="I144" s="161">
        <f>'01-Mapa de riesgo'!Z144</f>
        <v>0</v>
      </c>
      <c r="J144" s="193"/>
      <c r="K144" s="195"/>
      <c r="L144" s="195"/>
      <c r="M144" s="195"/>
      <c r="N144" s="161"/>
      <c r="O144" s="195"/>
      <c r="P144" s="195"/>
      <c r="Q144" s="195"/>
      <c r="R144" s="168"/>
    </row>
    <row r="145" spans="1:18" ht="60" x14ac:dyDescent="0.2">
      <c r="A145" s="191"/>
      <c r="B145" s="193"/>
      <c r="C145" s="195"/>
      <c r="D145" s="195"/>
      <c r="E145" s="195"/>
      <c r="F145" s="119" t="str">
        <f>'01-Mapa de riesgo'!H145</f>
        <v>Poca claridad en las lineas de investigación a ser apoyadas por la Institución para el otorgamiento de recuros que soporte el proceso de los grupos</v>
      </c>
      <c r="G145" s="195"/>
      <c r="H145" s="199"/>
      <c r="I145" s="161">
        <f>'01-Mapa de riesgo'!Z145</f>
        <v>0</v>
      </c>
      <c r="J145" s="193"/>
      <c r="K145" s="195"/>
      <c r="L145" s="195"/>
      <c r="M145" s="195"/>
      <c r="N145" s="161"/>
      <c r="O145" s="195"/>
      <c r="P145" s="195"/>
      <c r="Q145" s="195"/>
      <c r="R145" s="168"/>
    </row>
    <row r="146" spans="1:18" ht="24" x14ac:dyDescent="0.2">
      <c r="A146" s="191">
        <v>47</v>
      </c>
      <c r="B146" s="193" t="str">
        <f>'01-Mapa de riesgo'!C146:C148</f>
        <v>INVESTIGACIÓN_E_INNOVACIÓN</v>
      </c>
      <c r="C146" s="195" t="str">
        <f>'01-Mapa de riesgo'!I146:I148</f>
        <v>Corrupción</v>
      </c>
      <c r="D146" s="195" t="str">
        <f>'01-Mapa de riesgo'!J146:J148</f>
        <v>Violación a los derechos de autor</v>
      </c>
      <c r="E146" s="195" t="str">
        <f>'01-Mapa de riesgo'!K146:K148</f>
        <v>Infracciones  derechos de autor con uso sin autorización de trabajos e iniciativas de los autores</v>
      </c>
      <c r="F146" s="119" t="str">
        <f>'01-Mapa de riesgo'!H146</f>
        <v>Desconocimiento de las normas que rigen en materia de derecho de autor.</v>
      </c>
      <c r="G146" s="195" t="str">
        <f>'01-Mapa de riesgo'!L146:L148</f>
        <v>Procesos disciplinarios y penales
Demandas a la Universidad
Aumento de peticiones, quejas y reclamos</v>
      </c>
      <c r="H146" s="199" t="str">
        <f>'01-Mapa de riesgo'!Y146:Y148</f>
        <v>LEVE</v>
      </c>
      <c r="I146" s="161" t="str">
        <f>'01-Mapa de riesgo'!Z146</f>
        <v>ASUMIR</v>
      </c>
      <c r="J146" s="193" t="str">
        <f t="shared" ref="J146" si="42">IF(H146="GRAVE","Debe formularse",IF(H146="MODERADO", "Si el proceso lo requiere","NO"))</f>
        <v>NO</v>
      </c>
      <c r="K146" s="195"/>
      <c r="L146" s="195"/>
      <c r="M146" s="195"/>
      <c r="N146" s="161"/>
      <c r="O146" s="195"/>
      <c r="P146" s="195"/>
      <c r="Q146" s="195"/>
      <c r="R146" s="168"/>
    </row>
    <row r="147" spans="1:18" ht="24" x14ac:dyDescent="0.2">
      <c r="A147" s="191"/>
      <c r="B147" s="193"/>
      <c r="C147" s="195"/>
      <c r="D147" s="195"/>
      <c r="E147" s="195"/>
      <c r="F147" s="119" t="str">
        <f>'01-Mapa de riesgo'!H147</f>
        <v>Falta de seguimiento a los proyectos de investigación</v>
      </c>
      <c r="G147" s="195"/>
      <c r="H147" s="199"/>
      <c r="I147" s="161">
        <f>'01-Mapa de riesgo'!Z147</f>
        <v>0</v>
      </c>
      <c r="J147" s="193"/>
      <c r="K147" s="195"/>
      <c r="L147" s="195"/>
      <c r="M147" s="195"/>
      <c r="N147" s="161"/>
      <c r="O147" s="195"/>
      <c r="P147" s="195"/>
      <c r="Q147" s="195"/>
      <c r="R147" s="168"/>
    </row>
    <row r="148" spans="1:18" ht="12" x14ac:dyDescent="0.2">
      <c r="A148" s="191"/>
      <c r="B148" s="193"/>
      <c r="C148" s="195"/>
      <c r="D148" s="195"/>
      <c r="E148" s="195"/>
      <c r="F148" s="119">
        <f>'01-Mapa de riesgo'!H148</f>
        <v>0</v>
      </c>
      <c r="G148" s="195"/>
      <c r="H148" s="199"/>
      <c r="I148" s="161">
        <f>'01-Mapa de riesgo'!Z148</f>
        <v>0</v>
      </c>
      <c r="J148" s="193"/>
      <c r="K148" s="195"/>
      <c r="L148" s="195"/>
      <c r="M148" s="195"/>
      <c r="N148" s="161"/>
      <c r="O148" s="195"/>
      <c r="P148" s="195"/>
      <c r="Q148" s="195"/>
      <c r="R148" s="168"/>
    </row>
    <row r="149" spans="1:18" ht="36" x14ac:dyDescent="0.2">
      <c r="A149" s="191">
        <v>48</v>
      </c>
      <c r="B149" s="193" t="str">
        <f>'01-Mapa de riesgo'!C149:C151</f>
        <v>EXTENSIÓN_PROYECCIÓN_SOCIAL</v>
      </c>
      <c r="C149" s="195" t="str">
        <f>'01-Mapa de riesgo'!I149:I151</f>
        <v>Operacional</v>
      </c>
      <c r="D149" s="195" t="str">
        <f>'01-Mapa de riesgo'!J149:J151</f>
        <v xml:space="preserve">Disminución de las actividades de extensión que la Facultad realiza Poca actividad de extensión de la facultad
</v>
      </c>
      <c r="E149" s="195" t="str">
        <f>'01-Mapa de riesgo'!K149:K151</f>
        <v>Poca actividad de extensión de la facultad</v>
      </c>
      <c r="F149" s="119" t="str">
        <f>'01-Mapa de riesgo'!H149</f>
        <v>Actividades de extensión  que no cumplen con las normas o procedimientos establecidos para su desarrollo</v>
      </c>
      <c r="G149" s="195" t="str">
        <f>'01-Mapa de riesgo'!L149:L151</f>
        <v>Indicadores de la Universidad afectados
Reducción en los recursos propios de la institución</v>
      </c>
      <c r="H149" s="199" t="str">
        <f>'01-Mapa de riesgo'!Y149:Y151</f>
        <v>LEVE</v>
      </c>
      <c r="I149" s="161" t="str">
        <f>'01-Mapa de riesgo'!Z149</f>
        <v>ASUMIR</v>
      </c>
      <c r="J149" s="193" t="str">
        <f t="shared" ref="J149" si="43">IF(H149="GRAVE","Debe formularse",IF(H149="MODERADO", "Si el proceso lo requiere","NO"))</f>
        <v>NO</v>
      </c>
      <c r="K149" s="195"/>
      <c r="L149" s="195"/>
      <c r="M149" s="195"/>
      <c r="N149" s="161"/>
      <c r="O149" s="195"/>
      <c r="P149" s="195"/>
      <c r="Q149" s="195"/>
      <c r="R149" s="168"/>
    </row>
    <row r="150" spans="1:18" ht="36" x14ac:dyDescent="0.2">
      <c r="A150" s="191"/>
      <c r="B150" s="193"/>
      <c r="C150" s="195"/>
      <c r="D150" s="195"/>
      <c r="E150" s="195"/>
      <c r="F150" s="119" t="str">
        <f>'01-Mapa de riesgo'!H150</f>
        <v>Desinteres por formular o participar en las actividades de extensión de la facultad</v>
      </c>
      <c r="G150" s="195"/>
      <c r="H150" s="199"/>
      <c r="I150" s="161">
        <f>'01-Mapa de riesgo'!Z150</f>
        <v>0</v>
      </c>
      <c r="J150" s="193"/>
      <c r="K150" s="195"/>
      <c r="L150" s="195"/>
      <c r="M150" s="195"/>
      <c r="N150" s="161"/>
      <c r="O150" s="195"/>
      <c r="P150" s="195"/>
      <c r="Q150" s="195"/>
      <c r="R150" s="168"/>
    </row>
    <row r="151" spans="1:18" ht="24" x14ac:dyDescent="0.2">
      <c r="A151" s="191"/>
      <c r="B151" s="193"/>
      <c r="C151" s="195"/>
      <c r="D151" s="195"/>
      <c r="E151" s="195"/>
      <c r="F151" s="119" t="str">
        <f>'01-Mapa de riesgo'!H151</f>
        <v xml:space="preserve">Falta de registro de la información de extensión que realiza la Facultad </v>
      </c>
      <c r="G151" s="195"/>
      <c r="H151" s="199"/>
      <c r="I151" s="161">
        <f>'01-Mapa de riesgo'!Z151</f>
        <v>0</v>
      </c>
      <c r="J151" s="193"/>
      <c r="K151" s="195"/>
      <c r="L151" s="195"/>
      <c r="M151" s="195"/>
      <c r="N151" s="161"/>
      <c r="O151" s="195"/>
      <c r="P151" s="195"/>
      <c r="Q151" s="195"/>
      <c r="R151" s="168"/>
    </row>
    <row r="152" spans="1:18" ht="24" x14ac:dyDescent="0.2">
      <c r="A152" s="191">
        <v>49</v>
      </c>
      <c r="B152" s="193" t="str">
        <f>'01-Mapa de riesgo'!C152:C154</f>
        <v>DOCENCIA</v>
      </c>
      <c r="C152" s="195" t="str">
        <f>'01-Mapa de riesgo'!I152:I154</f>
        <v>Estratégico</v>
      </c>
      <c r="D152" s="195" t="str">
        <f>'01-Mapa de riesgo'!J152:J154</f>
        <v>No renovación del registro calificado de un programa académico</v>
      </c>
      <c r="E152" s="195" t="str">
        <f>'01-Mapa de riesgo'!K152:K154</f>
        <v>Perdida del registro calificado de uno de los programas que hacen parte de la facultad</v>
      </c>
      <c r="F152" s="119" t="str">
        <f>'01-Mapa de riesgo'!H152</f>
        <v>Falta de seguimiento a las fechas de vencimiento a los registros calificados</v>
      </c>
      <c r="G152" s="195" t="str">
        <f>'01-Mapa de riesgo'!L152:L154</f>
        <v>No ofrecimiento del programa académico
Perdida de imagen de la Institución</v>
      </c>
      <c r="H152" s="199" t="str">
        <f>'01-Mapa de riesgo'!Y152:Y154</f>
        <v>MODERADO</v>
      </c>
      <c r="I152" s="161" t="str">
        <f>'01-Mapa de riesgo'!Z152</f>
        <v>REDUCIR</v>
      </c>
      <c r="J152" s="193" t="str">
        <f t="shared" ref="J152" si="44">IF(H152="GRAVE","Debe formularse",IF(H152="MODERADO", "Si el proceso lo requiere","NO"))</f>
        <v>Si el proceso lo requiere</v>
      </c>
      <c r="K152" s="195"/>
      <c r="L152" s="195"/>
      <c r="M152" s="195"/>
      <c r="N152" s="161"/>
      <c r="O152" s="195"/>
      <c r="P152" s="195"/>
      <c r="Q152" s="195"/>
      <c r="R152" s="168"/>
    </row>
    <row r="153" spans="1:18" ht="36" x14ac:dyDescent="0.2">
      <c r="A153" s="191"/>
      <c r="B153" s="193"/>
      <c r="C153" s="195"/>
      <c r="D153" s="195"/>
      <c r="E153" s="195"/>
      <c r="F153" s="119" t="str">
        <f>'01-Mapa de riesgo'!H153</f>
        <v>Cambios de las normas que rigen los procesos de renovación de registro calificado</v>
      </c>
      <c r="G153" s="195"/>
      <c r="H153" s="199"/>
      <c r="I153" s="161">
        <f>'01-Mapa de riesgo'!Z153</f>
        <v>0</v>
      </c>
      <c r="J153" s="193"/>
      <c r="K153" s="195"/>
      <c r="L153" s="195"/>
      <c r="M153" s="195"/>
      <c r="N153" s="161"/>
      <c r="O153" s="195"/>
      <c r="P153" s="195"/>
      <c r="Q153" s="195"/>
      <c r="R153" s="168"/>
    </row>
    <row r="154" spans="1:18" thickBot="1" x14ac:dyDescent="0.25">
      <c r="A154" s="192"/>
      <c r="B154" s="194"/>
      <c r="C154" s="196"/>
      <c r="D154" s="196"/>
      <c r="E154" s="196"/>
      <c r="F154" s="121">
        <f>'01-Mapa de riesgo'!H154</f>
        <v>0</v>
      </c>
      <c r="G154" s="196"/>
      <c r="H154" s="225"/>
      <c r="I154" s="173">
        <f>'01-Mapa de riesgo'!Z154</f>
        <v>0</v>
      </c>
      <c r="J154" s="194"/>
      <c r="K154" s="196"/>
      <c r="L154" s="196"/>
      <c r="M154" s="196"/>
      <c r="N154" s="173"/>
      <c r="O154" s="196"/>
      <c r="P154" s="196"/>
      <c r="Q154" s="196"/>
      <c r="R154" s="174"/>
    </row>
    <row r="159" spans="1:18" ht="12" x14ac:dyDescent="0.2">
      <c r="D159" s="1"/>
      <c r="E159" s="1"/>
      <c r="F159" s="1"/>
      <c r="G159" s="1"/>
      <c r="H159" s="1"/>
      <c r="I159" s="1"/>
      <c r="J159" s="1"/>
      <c r="K159" s="1"/>
      <c r="L159" s="1"/>
    </row>
    <row r="160" spans="1:18" ht="12" x14ac:dyDescent="0.2">
      <c r="D160" s="1"/>
      <c r="E160" s="1"/>
      <c r="F160" s="1"/>
      <c r="G160" s="1"/>
      <c r="H160" s="1"/>
      <c r="I160" s="1"/>
      <c r="J160" s="1"/>
      <c r="K160" s="1"/>
      <c r="L160" s="1"/>
    </row>
    <row r="161" spans="4:12" ht="12" x14ac:dyDescent="0.2">
      <c r="D161" s="1"/>
      <c r="E161" s="1"/>
      <c r="F161" s="1"/>
      <c r="G161" s="1"/>
      <c r="H161" s="1"/>
      <c r="I161" s="1"/>
      <c r="J161" s="1"/>
      <c r="K161" s="1"/>
      <c r="L161" s="1"/>
    </row>
    <row r="162" spans="4:12" ht="12" x14ac:dyDescent="0.2">
      <c r="D162" s="178"/>
      <c r="E162" s="178"/>
      <c r="F162" s="178"/>
      <c r="G162" s="178"/>
      <c r="H162" s="178"/>
      <c r="I162" s="178"/>
      <c r="J162" s="178"/>
      <c r="K162" s="178"/>
      <c r="L162" s="178"/>
    </row>
    <row r="163" spans="4:12" ht="12" x14ac:dyDescent="0.2">
      <c r="D163" s="178"/>
      <c r="E163" s="178"/>
      <c r="F163" s="178"/>
      <c r="G163" s="178"/>
      <c r="H163" s="178"/>
      <c r="I163" s="178"/>
      <c r="J163" s="178"/>
      <c r="K163" s="178"/>
      <c r="L163" s="178"/>
    </row>
  </sheetData>
  <sheetProtection algorithmName="SHA-512" hashValue="WCg6lOhj4GNUXhINCq+McAjdDbEsE5zlRsgGjgrWibhu0pYbhrE5BZL7QumVuZM8WgMFTy7vHI5cjfiwPFGFbg==" saltValue="vbKPF5p5BwwKUXhQAgtXsA==" spinCount="100000" sheet="1" objects="1" scenarios="1" formatRows="0" insertRows="0" deleteRows="0" selectLockedCells="1"/>
  <mergeCells count="698">
    <mergeCell ref="O25:Q25"/>
    <mergeCell ref="O16:Q16"/>
    <mergeCell ref="O17:Q17"/>
    <mergeCell ref="O18:Q18"/>
    <mergeCell ref="O19:Q19"/>
    <mergeCell ref="O20:Q20"/>
    <mergeCell ref="O23:Q23"/>
    <mergeCell ref="O24:Q24"/>
    <mergeCell ref="O12:Q12"/>
    <mergeCell ref="O13:Q13"/>
    <mergeCell ref="O14:Q14"/>
    <mergeCell ref="O15:Q15"/>
    <mergeCell ref="O22:Q22"/>
    <mergeCell ref="O21:Q21"/>
    <mergeCell ref="K14:M14"/>
    <mergeCell ref="K15:M15"/>
    <mergeCell ref="K17:M17"/>
    <mergeCell ref="K12:M12"/>
    <mergeCell ref="K13:M13"/>
    <mergeCell ref="K16:M16"/>
    <mergeCell ref="K19:M19"/>
    <mergeCell ref="K20:M20"/>
    <mergeCell ref="K21:M21"/>
    <mergeCell ref="J11:J13"/>
    <mergeCell ref="J14:J16"/>
    <mergeCell ref="J17:J19"/>
    <mergeCell ref="G17:G19"/>
    <mergeCell ref="H17:H19"/>
    <mergeCell ref="H11:H13"/>
    <mergeCell ref="H14:H16"/>
    <mergeCell ref="G11:G13"/>
    <mergeCell ref="G14:G16"/>
    <mergeCell ref="R6:R7"/>
    <mergeCell ref="K8:M8"/>
    <mergeCell ref="K9:M9"/>
    <mergeCell ref="K10:M10"/>
    <mergeCell ref="K11:M11"/>
    <mergeCell ref="O6:Q7"/>
    <mergeCell ref="O8:Q8"/>
    <mergeCell ref="O9:Q9"/>
    <mergeCell ref="O10:Q10"/>
    <mergeCell ref="O11:Q11"/>
    <mergeCell ref="N6:N7"/>
    <mergeCell ref="H6:H7"/>
    <mergeCell ref="J6:J7"/>
    <mergeCell ref="B6:G6"/>
    <mergeCell ref="D2:M2"/>
    <mergeCell ref="D3:M3"/>
    <mergeCell ref="D4:M4"/>
    <mergeCell ref="I6:I7"/>
    <mergeCell ref="K6:M7"/>
    <mergeCell ref="D8:D10"/>
    <mergeCell ref="E8:E10"/>
    <mergeCell ref="G8:G10"/>
    <mergeCell ref="H8:H10"/>
    <mergeCell ref="J8:J10"/>
    <mergeCell ref="A11:A13"/>
    <mergeCell ref="C11:C13"/>
    <mergeCell ref="D11:D13"/>
    <mergeCell ref="E11:E13"/>
    <mergeCell ref="B8:B10"/>
    <mergeCell ref="B11:B13"/>
    <mergeCell ref="A6:A7"/>
    <mergeCell ref="B14:B16"/>
    <mergeCell ref="A8:A10"/>
    <mergeCell ref="C8:C10"/>
    <mergeCell ref="E14:E16"/>
    <mergeCell ref="B20:B22"/>
    <mergeCell ref="A14:A16"/>
    <mergeCell ref="C14:C16"/>
    <mergeCell ref="A17:A19"/>
    <mergeCell ref="C17:C19"/>
    <mergeCell ref="A20:A22"/>
    <mergeCell ref="C20:C22"/>
    <mergeCell ref="B17:B19"/>
    <mergeCell ref="D14:D16"/>
    <mergeCell ref="K23:M23"/>
    <mergeCell ref="K24:M24"/>
    <mergeCell ref="G23:G25"/>
    <mergeCell ref="H23:H25"/>
    <mergeCell ref="K25:M25"/>
    <mergeCell ref="J23:J25"/>
    <mergeCell ref="G20:G22"/>
    <mergeCell ref="D17:D19"/>
    <mergeCell ref="E17:E19"/>
    <mergeCell ref="D20:D22"/>
    <mergeCell ref="E20:E22"/>
    <mergeCell ref="J20:J22"/>
    <mergeCell ref="H20:H22"/>
    <mergeCell ref="K18:M18"/>
    <mergeCell ref="K22:M22"/>
    <mergeCell ref="A26:A28"/>
    <mergeCell ref="B26:B28"/>
    <mergeCell ref="C26:C28"/>
    <mergeCell ref="D26:D28"/>
    <mergeCell ref="E26:E28"/>
    <mergeCell ref="A23:A25"/>
    <mergeCell ref="C23:C25"/>
    <mergeCell ref="D23:D25"/>
    <mergeCell ref="E23:E25"/>
    <mergeCell ref="B23:B25"/>
    <mergeCell ref="G26:G28"/>
    <mergeCell ref="H26:H28"/>
    <mergeCell ref="J26:J28"/>
    <mergeCell ref="K26:M26"/>
    <mergeCell ref="O26:Q26"/>
    <mergeCell ref="K27:M27"/>
    <mergeCell ref="O27:Q27"/>
    <mergeCell ref="K28:M28"/>
    <mergeCell ref="O28:Q28"/>
    <mergeCell ref="O29:Q29"/>
    <mergeCell ref="K30:M30"/>
    <mergeCell ref="O30:Q30"/>
    <mergeCell ref="K31:M31"/>
    <mergeCell ref="O31:Q31"/>
    <mergeCell ref="A29:A31"/>
    <mergeCell ref="B29:B31"/>
    <mergeCell ref="C29:C31"/>
    <mergeCell ref="D29:D31"/>
    <mergeCell ref="E29:E31"/>
    <mergeCell ref="A32:A34"/>
    <mergeCell ref="B32:B34"/>
    <mergeCell ref="C32:C34"/>
    <mergeCell ref="D32:D34"/>
    <mergeCell ref="E32:E34"/>
    <mergeCell ref="G29:G31"/>
    <mergeCell ref="H29:H31"/>
    <mergeCell ref="J29:J31"/>
    <mergeCell ref="K29:M29"/>
    <mergeCell ref="G32:G34"/>
    <mergeCell ref="H32:H34"/>
    <mergeCell ref="J32:J34"/>
    <mergeCell ref="K32:M32"/>
    <mergeCell ref="O32:Q32"/>
    <mergeCell ref="K33:M33"/>
    <mergeCell ref="O33:Q33"/>
    <mergeCell ref="K34:M34"/>
    <mergeCell ref="O34:Q34"/>
    <mergeCell ref="O35:Q35"/>
    <mergeCell ref="K36:M36"/>
    <mergeCell ref="O36:Q36"/>
    <mergeCell ref="K37:M37"/>
    <mergeCell ref="O37:Q37"/>
    <mergeCell ref="A35:A37"/>
    <mergeCell ref="B35:B37"/>
    <mergeCell ref="C35:C37"/>
    <mergeCell ref="D35:D37"/>
    <mergeCell ref="E35:E37"/>
    <mergeCell ref="A38:A40"/>
    <mergeCell ref="B38:B40"/>
    <mergeCell ref="C38:C40"/>
    <mergeCell ref="D38:D40"/>
    <mergeCell ref="E38:E40"/>
    <mergeCell ref="G35:G37"/>
    <mergeCell ref="H35:H37"/>
    <mergeCell ref="J35:J37"/>
    <mergeCell ref="K35:M35"/>
    <mergeCell ref="G38:G40"/>
    <mergeCell ref="H38:H40"/>
    <mergeCell ref="J38:J40"/>
    <mergeCell ref="K38:M38"/>
    <mergeCell ref="O38:Q38"/>
    <mergeCell ref="K39:M39"/>
    <mergeCell ref="O39:Q39"/>
    <mergeCell ref="K40:M40"/>
    <mergeCell ref="O40:Q40"/>
    <mergeCell ref="O41:Q41"/>
    <mergeCell ref="K42:M42"/>
    <mergeCell ref="O42:Q42"/>
    <mergeCell ref="K43:M43"/>
    <mergeCell ref="O43:Q43"/>
    <mergeCell ref="A41:A43"/>
    <mergeCell ref="B41:B43"/>
    <mergeCell ref="C41:C43"/>
    <mergeCell ref="D41:D43"/>
    <mergeCell ref="E41:E43"/>
    <mergeCell ref="A44:A46"/>
    <mergeCell ref="B44:B46"/>
    <mergeCell ref="C44:C46"/>
    <mergeCell ref="D44:D46"/>
    <mergeCell ref="E44:E46"/>
    <mergeCell ref="G41:G43"/>
    <mergeCell ref="H41:H43"/>
    <mergeCell ref="J41:J43"/>
    <mergeCell ref="K41:M41"/>
    <mergeCell ref="G44:G46"/>
    <mergeCell ref="H44:H46"/>
    <mergeCell ref="J44:J46"/>
    <mergeCell ref="K44:M44"/>
    <mergeCell ref="O44:Q44"/>
    <mergeCell ref="K45:M45"/>
    <mergeCell ref="O45:Q45"/>
    <mergeCell ref="K46:M46"/>
    <mergeCell ref="O46:Q46"/>
    <mergeCell ref="O47:Q47"/>
    <mergeCell ref="K48:M48"/>
    <mergeCell ref="O48:Q48"/>
    <mergeCell ref="K49:M49"/>
    <mergeCell ref="O49:Q49"/>
    <mergeCell ref="A47:A49"/>
    <mergeCell ref="B47:B49"/>
    <mergeCell ref="C47:C49"/>
    <mergeCell ref="D47:D49"/>
    <mergeCell ref="E47:E49"/>
    <mergeCell ref="A50:A52"/>
    <mergeCell ref="B50:B52"/>
    <mergeCell ref="C50:C52"/>
    <mergeCell ref="D50:D52"/>
    <mergeCell ref="E50:E52"/>
    <mergeCell ref="G47:G49"/>
    <mergeCell ref="H47:H49"/>
    <mergeCell ref="J47:J49"/>
    <mergeCell ref="K47:M47"/>
    <mergeCell ref="G50:G52"/>
    <mergeCell ref="H50:H52"/>
    <mergeCell ref="J50:J52"/>
    <mergeCell ref="K50:M50"/>
    <mergeCell ref="O50:Q50"/>
    <mergeCell ref="K51:M51"/>
    <mergeCell ref="O51:Q51"/>
    <mergeCell ref="K52:M52"/>
    <mergeCell ref="O52:Q52"/>
    <mergeCell ref="O53:Q53"/>
    <mergeCell ref="K54:M54"/>
    <mergeCell ref="O54:Q54"/>
    <mergeCell ref="K55:M55"/>
    <mergeCell ref="O55:Q55"/>
    <mergeCell ref="A53:A55"/>
    <mergeCell ref="B53:B55"/>
    <mergeCell ref="C53:C55"/>
    <mergeCell ref="D53:D55"/>
    <mergeCell ref="E53:E55"/>
    <mergeCell ref="A56:A58"/>
    <mergeCell ref="B56:B58"/>
    <mergeCell ref="C56:C58"/>
    <mergeCell ref="D56:D58"/>
    <mergeCell ref="E56:E58"/>
    <mergeCell ref="G53:G55"/>
    <mergeCell ref="H53:H55"/>
    <mergeCell ref="J53:J55"/>
    <mergeCell ref="K53:M53"/>
    <mergeCell ref="G56:G58"/>
    <mergeCell ref="H56:H58"/>
    <mergeCell ref="J56:J58"/>
    <mergeCell ref="K56:M56"/>
    <mergeCell ref="O56:Q56"/>
    <mergeCell ref="K57:M57"/>
    <mergeCell ref="O57:Q57"/>
    <mergeCell ref="K58:M58"/>
    <mergeCell ref="O58:Q58"/>
    <mergeCell ref="O59:Q59"/>
    <mergeCell ref="K60:M60"/>
    <mergeCell ref="O60:Q60"/>
    <mergeCell ref="K61:M61"/>
    <mergeCell ref="O61:Q61"/>
    <mergeCell ref="A59:A61"/>
    <mergeCell ref="B59:B61"/>
    <mergeCell ref="C59:C61"/>
    <mergeCell ref="D59:D61"/>
    <mergeCell ref="E59:E61"/>
    <mergeCell ref="A62:A64"/>
    <mergeCell ref="B62:B64"/>
    <mergeCell ref="C62:C64"/>
    <mergeCell ref="D62:D64"/>
    <mergeCell ref="E62:E64"/>
    <mergeCell ref="G59:G61"/>
    <mergeCell ref="H59:H61"/>
    <mergeCell ref="J59:J61"/>
    <mergeCell ref="K59:M59"/>
    <mergeCell ref="G62:G64"/>
    <mergeCell ref="H62:H64"/>
    <mergeCell ref="J62:J64"/>
    <mergeCell ref="K62:M62"/>
    <mergeCell ref="O62:Q62"/>
    <mergeCell ref="K63:M63"/>
    <mergeCell ref="O63:Q63"/>
    <mergeCell ref="K64:M64"/>
    <mergeCell ref="O64:Q64"/>
    <mergeCell ref="O65:Q65"/>
    <mergeCell ref="K66:M66"/>
    <mergeCell ref="O66:Q66"/>
    <mergeCell ref="K67:M67"/>
    <mergeCell ref="O67:Q67"/>
    <mergeCell ref="A65:A67"/>
    <mergeCell ref="B65:B67"/>
    <mergeCell ref="C65:C67"/>
    <mergeCell ref="D65:D67"/>
    <mergeCell ref="E65:E67"/>
    <mergeCell ref="A68:A70"/>
    <mergeCell ref="B68:B70"/>
    <mergeCell ref="C68:C70"/>
    <mergeCell ref="D68:D70"/>
    <mergeCell ref="E68:E70"/>
    <mergeCell ref="G65:G67"/>
    <mergeCell ref="H65:H67"/>
    <mergeCell ref="J65:J67"/>
    <mergeCell ref="K65:M65"/>
    <mergeCell ref="G68:G70"/>
    <mergeCell ref="H68:H70"/>
    <mergeCell ref="J68:J70"/>
    <mergeCell ref="K68:M68"/>
    <mergeCell ref="O68:Q68"/>
    <mergeCell ref="K69:M69"/>
    <mergeCell ref="O69:Q69"/>
    <mergeCell ref="K70:M70"/>
    <mergeCell ref="O70:Q70"/>
    <mergeCell ref="O71:Q71"/>
    <mergeCell ref="K72:M72"/>
    <mergeCell ref="O72:Q72"/>
    <mergeCell ref="K73:M73"/>
    <mergeCell ref="O73:Q73"/>
    <mergeCell ref="A71:A73"/>
    <mergeCell ref="B71:B73"/>
    <mergeCell ref="C71:C73"/>
    <mergeCell ref="D71:D73"/>
    <mergeCell ref="E71:E73"/>
    <mergeCell ref="A74:A76"/>
    <mergeCell ref="B74:B76"/>
    <mergeCell ref="C74:C76"/>
    <mergeCell ref="D74:D76"/>
    <mergeCell ref="E74:E76"/>
    <mergeCell ref="G71:G73"/>
    <mergeCell ref="H71:H73"/>
    <mergeCell ref="J71:J73"/>
    <mergeCell ref="K71:M71"/>
    <mergeCell ref="G74:G76"/>
    <mergeCell ref="H74:H76"/>
    <mergeCell ref="J74:J76"/>
    <mergeCell ref="K74:M74"/>
    <mergeCell ref="O74:Q74"/>
    <mergeCell ref="K75:M75"/>
    <mergeCell ref="O75:Q75"/>
    <mergeCell ref="K76:M76"/>
    <mergeCell ref="O76:Q76"/>
    <mergeCell ref="O77:Q77"/>
    <mergeCell ref="K78:M78"/>
    <mergeCell ref="O78:Q78"/>
    <mergeCell ref="K79:M79"/>
    <mergeCell ref="O79:Q79"/>
    <mergeCell ref="A77:A79"/>
    <mergeCell ref="B77:B79"/>
    <mergeCell ref="C77:C79"/>
    <mergeCell ref="D77:D79"/>
    <mergeCell ref="E77:E79"/>
    <mergeCell ref="A80:A82"/>
    <mergeCell ref="B80:B82"/>
    <mergeCell ref="C80:C82"/>
    <mergeCell ref="D80:D82"/>
    <mergeCell ref="E80:E82"/>
    <mergeCell ref="G77:G79"/>
    <mergeCell ref="H77:H79"/>
    <mergeCell ref="J77:J79"/>
    <mergeCell ref="K77:M77"/>
    <mergeCell ref="G80:G82"/>
    <mergeCell ref="H80:H82"/>
    <mergeCell ref="J80:J82"/>
    <mergeCell ref="K80:M80"/>
    <mergeCell ref="O80:Q80"/>
    <mergeCell ref="K81:M81"/>
    <mergeCell ref="O81:Q81"/>
    <mergeCell ref="K82:M82"/>
    <mergeCell ref="O82:Q82"/>
    <mergeCell ref="O83:Q83"/>
    <mergeCell ref="K84:M84"/>
    <mergeCell ref="O84:Q84"/>
    <mergeCell ref="K85:M85"/>
    <mergeCell ref="O85:Q85"/>
    <mergeCell ref="A83:A85"/>
    <mergeCell ref="B83:B85"/>
    <mergeCell ref="C83:C85"/>
    <mergeCell ref="D83:D85"/>
    <mergeCell ref="E83:E85"/>
    <mergeCell ref="A86:A88"/>
    <mergeCell ref="B86:B88"/>
    <mergeCell ref="C86:C88"/>
    <mergeCell ref="D86:D88"/>
    <mergeCell ref="E86:E88"/>
    <mergeCell ref="G83:G85"/>
    <mergeCell ref="H83:H85"/>
    <mergeCell ref="J83:J85"/>
    <mergeCell ref="K83:M83"/>
    <mergeCell ref="G86:G88"/>
    <mergeCell ref="H86:H88"/>
    <mergeCell ref="J86:J88"/>
    <mergeCell ref="K86:M86"/>
    <mergeCell ref="O86:Q86"/>
    <mergeCell ref="K87:M87"/>
    <mergeCell ref="O87:Q87"/>
    <mergeCell ref="K88:M88"/>
    <mergeCell ref="O88:Q88"/>
    <mergeCell ref="O89:Q89"/>
    <mergeCell ref="K90:M90"/>
    <mergeCell ref="O90:Q90"/>
    <mergeCell ref="K91:M91"/>
    <mergeCell ref="O91:Q91"/>
    <mergeCell ref="A89:A91"/>
    <mergeCell ref="B89:B91"/>
    <mergeCell ref="C89:C91"/>
    <mergeCell ref="D89:D91"/>
    <mergeCell ref="E89:E91"/>
    <mergeCell ref="A92:A94"/>
    <mergeCell ref="B92:B94"/>
    <mergeCell ref="C92:C94"/>
    <mergeCell ref="D92:D94"/>
    <mergeCell ref="E92:E94"/>
    <mergeCell ref="G89:G91"/>
    <mergeCell ref="H89:H91"/>
    <mergeCell ref="J89:J91"/>
    <mergeCell ref="K89:M89"/>
    <mergeCell ref="G92:G94"/>
    <mergeCell ref="H92:H94"/>
    <mergeCell ref="J92:J94"/>
    <mergeCell ref="K92:M92"/>
    <mergeCell ref="O92:Q92"/>
    <mergeCell ref="K93:M93"/>
    <mergeCell ref="O93:Q93"/>
    <mergeCell ref="K94:M94"/>
    <mergeCell ref="O94:Q94"/>
    <mergeCell ref="O95:Q95"/>
    <mergeCell ref="K96:M96"/>
    <mergeCell ref="O96:Q96"/>
    <mergeCell ref="K97:M97"/>
    <mergeCell ref="O97:Q97"/>
    <mergeCell ref="A95:A97"/>
    <mergeCell ref="B95:B97"/>
    <mergeCell ref="C95:C97"/>
    <mergeCell ref="D95:D97"/>
    <mergeCell ref="E95:E97"/>
    <mergeCell ref="A98:A100"/>
    <mergeCell ref="B98:B100"/>
    <mergeCell ref="C98:C100"/>
    <mergeCell ref="D98:D100"/>
    <mergeCell ref="E98:E100"/>
    <mergeCell ref="G95:G97"/>
    <mergeCell ref="H95:H97"/>
    <mergeCell ref="J95:J97"/>
    <mergeCell ref="K95:M95"/>
    <mergeCell ref="G98:G100"/>
    <mergeCell ref="H98:H100"/>
    <mergeCell ref="J98:J100"/>
    <mergeCell ref="K98:M98"/>
    <mergeCell ref="O98:Q98"/>
    <mergeCell ref="K99:M99"/>
    <mergeCell ref="O99:Q99"/>
    <mergeCell ref="K100:M100"/>
    <mergeCell ref="O100:Q100"/>
    <mergeCell ref="O101:Q101"/>
    <mergeCell ref="K102:M102"/>
    <mergeCell ref="O102:Q102"/>
    <mergeCell ref="K103:M103"/>
    <mergeCell ref="O103:Q103"/>
    <mergeCell ref="A101:A103"/>
    <mergeCell ref="B101:B103"/>
    <mergeCell ref="C101:C103"/>
    <mergeCell ref="D101:D103"/>
    <mergeCell ref="E101:E103"/>
    <mergeCell ref="A104:A106"/>
    <mergeCell ref="B104:B106"/>
    <mergeCell ref="C104:C106"/>
    <mergeCell ref="D104:D106"/>
    <mergeCell ref="E104:E106"/>
    <mergeCell ref="G101:G103"/>
    <mergeCell ref="H101:H103"/>
    <mergeCell ref="J101:J103"/>
    <mergeCell ref="K101:M101"/>
    <mergeCell ref="G104:G106"/>
    <mergeCell ref="H104:H106"/>
    <mergeCell ref="J104:J106"/>
    <mergeCell ref="K104:M104"/>
    <mergeCell ref="O104:Q104"/>
    <mergeCell ref="K105:M105"/>
    <mergeCell ref="O105:Q105"/>
    <mergeCell ref="K106:M106"/>
    <mergeCell ref="O106:Q106"/>
    <mergeCell ref="O107:Q107"/>
    <mergeCell ref="K108:M108"/>
    <mergeCell ref="O108:Q108"/>
    <mergeCell ref="K109:M109"/>
    <mergeCell ref="O109:Q109"/>
    <mergeCell ref="A107:A109"/>
    <mergeCell ref="B107:B109"/>
    <mergeCell ref="C107:C109"/>
    <mergeCell ref="D107:D109"/>
    <mergeCell ref="E107:E109"/>
    <mergeCell ref="A110:A112"/>
    <mergeCell ref="B110:B112"/>
    <mergeCell ref="C110:C112"/>
    <mergeCell ref="D110:D112"/>
    <mergeCell ref="E110:E112"/>
    <mergeCell ref="G107:G109"/>
    <mergeCell ref="H107:H109"/>
    <mergeCell ref="J107:J109"/>
    <mergeCell ref="K107:M107"/>
    <mergeCell ref="G110:G112"/>
    <mergeCell ref="H110:H112"/>
    <mergeCell ref="J110:J112"/>
    <mergeCell ref="K110:M110"/>
    <mergeCell ref="O110:Q110"/>
    <mergeCell ref="K111:M111"/>
    <mergeCell ref="O111:Q111"/>
    <mergeCell ref="K112:M112"/>
    <mergeCell ref="O112:Q112"/>
    <mergeCell ref="O113:Q113"/>
    <mergeCell ref="K114:M114"/>
    <mergeCell ref="O114:Q114"/>
    <mergeCell ref="K115:M115"/>
    <mergeCell ref="O115:Q115"/>
    <mergeCell ref="A113:A115"/>
    <mergeCell ref="B113:B115"/>
    <mergeCell ref="C113:C115"/>
    <mergeCell ref="D113:D115"/>
    <mergeCell ref="E113:E115"/>
    <mergeCell ref="A116:A118"/>
    <mergeCell ref="B116:B118"/>
    <mergeCell ref="C116:C118"/>
    <mergeCell ref="D116:D118"/>
    <mergeCell ref="E116:E118"/>
    <mergeCell ref="G113:G115"/>
    <mergeCell ref="H113:H115"/>
    <mergeCell ref="J113:J115"/>
    <mergeCell ref="K113:M113"/>
    <mergeCell ref="G116:G118"/>
    <mergeCell ref="H116:H118"/>
    <mergeCell ref="J116:J118"/>
    <mergeCell ref="K116:M116"/>
    <mergeCell ref="O116:Q116"/>
    <mergeCell ref="K117:M117"/>
    <mergeCell ref="O117:Q117"/>
    <mergeCell ref="K118:M118"/>
    <mergeCell ref="O118:Q118"/>
    <mergeCell ref="O119:Q119"/>
    <mergeCell ref="K120:M120"/>
    <mergeCell ref="O120:Q120"/>
    <mergeCell ref="K121:M121"/>
    <mergeCell ref="O121:Q121"/>
    <mergeCell ref="A119:A121"/>
    <mergeCell ref="B119:B121"/>
    <mergeCell ref="C119:C121"/>
    <mergeCell ref="D119:D121"/>
    <mergeCell ref="E119:E121"/>
    <mergeCell ref="A122:A124"/>
    <mergeCell ref="B122:B124"/>
    <mergeCell ref="C122:C124"/>
    <mergeCell ref="D122:D124"/>
    <mergeCell ref="E122:E124"/>
    <mergeCell ref="G119:G121"/>
    <mergeCell ref="H119:H121"/>
    <mergeCell ref="J119:J121"/>
    <mergeCell ref="K119:M119"/>
    <mergeCell ref="G122:G124"/>
    <mergeCell ref="H122:H124"/>
    <mergeCell ref="J122:J124"/>
    <mergeCell ref="K122:M122"/>
    <mergeCell ref="O122:Q122"/>
    <mergeCell ref="K123:M123"/>
    <mergeCell ref="O123:Q123"/>
    <mergeCell ref="K124:M124"/>
    <mergeCell ref="O124:Q124"/>
    <mergeCell ref="O125:Q125"/>
    <mergeCell ref="K126:M126"/>
    <mergeCell ref="O126:Q126"/>
    <mergeCell ref="K127:M127"/>
    <mergeCell ref="O127:Q127"/>
    <mergeCell ref="A125:A127"/>
    <mergeCell ref="B125:B127"/>
    <mergeCell ref="C125:C127"/>
    <mergeCell ref="D125:D127"/>
    <mergeCell ref="E125:E127"/>
    <mergeCell ref="A128:A130"/>
    <mergeCell ref="B128:B130"/>
    <mergeCell ref="C128:C130"/>
    <mergeCell ref="D128:D130"/>
    <mergeCell ref="E128:E130"/>
    <mergeCell ref="G125:G127"/>
    <mergeCell ref="H125:H127"/>
    <mergeCell ref="J125:J127"/>
    <mergeCell ref="K125:M125"/>
    <mergeCell ref="G128:G130"/>
    <mergeCell ref="H128:H130"/>
    <mergeCell ref="J128:J130"/>
    <mergeCell ref="K128:M128"/>
    <mergeCell ref="O128:Q128"/>
    <mergeCell ref="K129:M129"/>
    <mergeCell ref="O129:Q129"/>
    <mergeCell ref="K130:M130"/>
    <mergeCell ref="O130:Q130"/>
    <mergeCell ref="O131:Q131"/>
    <mergeCell ref="K132:M132"/>
    <mergeCell ref="O132:Q132"/>
    <mergeCell ref="K133:M133"/>
    <mergeCell ref="O133:Q133"/>
    <mergeCell ref="A131:A133"/>
    <mergeCell ref="B131:B133"/>
    <mergeCell ref="C131:C133"/>
    <mergeCell ref="D131:D133"/>
    <mergeCell ref="E131:E133"/>
    <mergeCell ref="A134:A136"/>
    <mergeCell ref="B134:B136"/>
    <mergeCell ref="C134:C136"/>
    <mergeCell ref="D134:D136"/>
    <mergeCell ref="E134:E136"/>
    <mergeCell ref="G131:G133"/>
    <mergeCell ref="H131:H133"/>
    <mergeCell ref="J131:J133"/>
    <mergeCell ref="K131:M131"/>
    <mergeCell ref="G134:G136"/>
    <mergeCell ref="H134:H136"/>
    <mergeCell ref="J134:J136"/>
    <mergeCell ref="K134:M134"/>
    <mergeCell ref="O134:Q134"/>
    <mergeCell ref="K135:M135"/>
    <mergeCell ref="O135:Q135"/>
    <mergeCell ref="K136:M136"/>
    <mergeCell ref="O136:Q136"/>
    <mergeCell ref="O137:Q137"/>
    <mergeCell ref="K138:M138"/>
    <mergeCell ref="O138:Q138"/>
    <mergeCell ref="K139:M139"/>
    <mergeCell ref="O139:Q139"/>
    <mergeCell ref="A137:A139"/>
    <mergeCell ref="B137:B139"/>
    <mergeCell ref="C137:C139"/>
    <mergeCell ref="D137:D139"/>
    <mergeCell ref="E137:E139"/>
    <mergeCell ref="A140:A142"/>
    <mergeCell ref="B140:B142"/>
    <mergeCell ref="C140:C142"/>
    <mergeCell ref="D140:D142"/>
    <mergeCell ref="E140:E142"/>
    <mergeCell ref="G137:G139"/>
    <mergeCell ref="H137:H139"/>
    <mergeCell ref="J137:J139"/>
    <mergeCell ref="K137:M137"/>
    <mergeCell ref="G140:G142"/>
    <mergeCell ref="H140:H142"/>
    <mergeCell ref="J140:J142"/>
    <mergeCell ref="K140:M140"/>
    <mergeCell ref="O140:Q140"/>
    <mergeCell ref="K141:M141"/>
    <mergeCell ref="O141:Q141"/>
    <mergeCell ref="K142:M142"/>
    <mergeCell ref="O142:Q142"/>
    <mergeCell ref="O143:Q143"/>
    <mergeCell ref="K144:M144"/>
    <mergeCell ref="O144:Q144"/>
    <mergeCell ref="K145:M145"/>
    <mergeCell ref="O145:Q145"/>
    <mergeCell ref="O146:Q146"/>
    <mergeCell ref="K147:M147"/>
    <mergeCell ref="O147:Q147"/>
    <mergeCell ref="K148:M148"/>
    <mergeCell ref="O148:Q148"/>
    <mergeCell ref="A143:A145"/>
    <mergeCell ref="B143:B145"/>
    <mergeCell ref="C143:C145"/>
    <mergeCell ref="D143:D145"/>
    <mergeCell ref="E143:E145"/>
    <mergeCell ref="A146:A148"/>
    <mergeCell ref="B146:B148"/>
    <mergeCell ref="C146:C148"/>
    <mergeCell ref="D146:D148"/>
    <mergeCell ref="E146:E148"/>
    <mergeCell ref="A149:A151"/>
    <mergeCell ref="B149:B151"/>
    <mergeCell ref="C149:C151"/>
    <mergeCell ref="D149:D151"/>
    <mergeCell ref="E149:E151"/>
    <mergeCell ref="G143:G145"/>
    <mergeCell ref="H143:H145"/>
    <mergeCell ref="J143:J145"/>
    <mergeCell ref="K143:M143"/>
    <mergeCell ref="G146:G148"/>
    <mergeCell ref="H146:H148"/>
    <mergeCell ref="J146:J148"/>
    <mergeCell ref="K146:M146"/>
    <mergeCell ref="G149:G151"/>
    <mergeCell ref="H149:H151"/>
    <mergeCell ref="J149:J151"/>
    <mergeCell ref="K149:M149"/>
    <mergeCell ref="O149:Q149"/>
    <mergeCell ref="K150:M150"/>
    <mergeCell ref="O150:Q150"/>
    <mergeCell ref="K151:M151"/>
    <mergeCell ref="O151:Q151"/>
    <mergeCell ref="O152:Q152"/>
    <mergeCell ref="K153:M153"/>
    <mergeCell ref="O153:Q153"/>
    <mergeCell ref="K154:M154"/>
    <mergeCell ref="O154:Q154"/>
    <mergeCell ref="A152:A154"/>
    <mergeCell ref="B152:B154"/>
    <mergeCell ref="C152:C154"/>
    <mergeCell ref="D152:D154"/>
    <mergeCell ref="E152:E154"/>
    <mergeCell ref="G152:G154"/>
    <mergeCell ref="H152:H154"/>
    <mergeCell ref="J152:J154"/>
    <mergeCell ref="K152:M152"/>
  </mergeCells>
  <phoneticPr fontId="3" type="noConversion"/>
  <conditionalFormatting sqref="H8:H154">
    <cfRule type="cellIs" dxfId="22" priority="22" stopIfTrue="1" operator="equal">
      <formula>"GRAVE"</formula>
    </cfRule>
    <cfRule type="cellIs" dxfId="21" priority="23" stopIfTrue="1" operator="equal">
      <formula>"MODERADO"</formula>
    </cfRule>
    <cfRule type="cellIs" dxfId="20" priority="24" stopIfTrue="1" operator="equal">
      <formula>"LEVE"</formula>
    </cfRule>
  </conditionalFormatting>
  <conditionalFormatting sqref="J8:J154">
    <cfRule type="containsText" dxfId="19" priority="2" operator="containsText" text="Si el proceso lo requiere">
      <formula>NOT(ISERROR(SEARCH("Si el proceso lo requiere",J8)))</formula>
    </cfRule>
    <cfRule type="containsText" dxfId="18" priority="4" operator="containsText" text="Debe formularse">
      <formula>NOT(ISERROR(SEARCH("Debe formularse",J8)))</formula>
    </cfRule>
  </conditionalFormatting>
  <conditionalFormatting sqref="J14:J16">
    <cfRule type="containsText" dxfId="17" priority="3" operator="containsText" text="SI el proceso lo requiere">
      <formula>NOT(ISERROR(SEARCH("SI el proceso lo requiere",J14)))</formula>
    </cfRule>
  </conditionalFormatting>
  <conditionalFormatting sqref="J8:J154">
    <cfRule type="cellIs" dxfId="16" priority="1" operator="equal">
      <formula>"NO"</formula>
    </cfRule>
  </conditionalFormatting>
  <dataValidations disablePrompts="1" xWindow="1481" yWindow="811" count="6">
    <dataValidation type="date" operator="greaterThan" allowBlank="1" showInputMessage="1" showErrorMessage="1" errorTitle="INTRODUZCA FECHA" error="DD/MM/AA" promptTitle="FECHA DE ELABORACIÓN" prompt="Ingrese la fecha en la cual elabora el plan de manejo de riesgos" sqref="Q3">
      <formula1>#REF!</formula1>
    </dataValidation>
    <dataValidation allowBlank="1" showInputMessage="1" showErrorMessage="1" promptTitle="TRATAMIENTO DEL RIESGO" prompt="Defina el tratamiento a dar el riesgo" sqref="I8:I154"/>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K8:L154 M10:M154"/>
    <dataValidation allowBlank="1" showInputMessage="1" showErrorMessage="1" promptTitle="Responsable Contingencia" prompt="Establezca quien es el responsable que lidera la acción de contingencia." sqref="R8:R9 N8:O154 P9:P154"/>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9:Q10"/>
    <dataValidation allowBlank="1" showInputMessage="1" showErrorMessage="1" promptTitle="Responable de recuperación" prompt="Establezca quien es el responsable de liderar la accción de recuperación." sqref="R10"/>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C1048520"/>
  <sheetViews>
    <sheetView tabSelected="1" zoomScaleNormal="100" zoomScaleSheetLayoutView="130" workbookViewId="0">
      <selection sqref="A1:XFD1048576"/>
    </sheetView>
  </sheetViews>
  <sheetFormatPr baseColWidth="10" defaultColWidth="11.42578125" defaultRowHeight="12.75" x14ac:dyDescent="0.2"/>
  <cols>
    <col min="1" max="1" width="5.28515625" style="13" customWidth="1"/>
    <col min="2" max="2" width="24" style="13" customWidth="1"/>
    <col min="3" max="3" width="25.28515625" style="13" customWidth="1"/>
    <col min="4" max="4" width="12" style="144" customWidth="1"/>
    <col min="5" max="5" width="24.7109375" style="144" customWidth="1"/>
    <col min="6" max="7" width="32.42578125" style="144" customWidth="1"/>
    <col min="8" max="8" width="24.7109375" style="144" customWidth="1"/>
    <col min="9" max="9" width="14.5703125" style="144" customWidth="1"/>
    <col min="10" max="10" width="18" style="13" customWidth="1"/>
    <col min="11" max="12" width="12.42578125" style="13" customWidth="1"/>
    <col min="13" max="13" width="13.42578125" style="13" customWidth="1"/>
    <col min="14" max="15" width="35.7109375" style="13" customWidth="1"/>
    <col min="16" max="16" width="14.42578125" style="13" customWidth="1"/>
    <col min="17" max="17" width="9.7109375" style="13" customWidth="1"/>
    <col min="18" max="18" width="35.7109375" style="13" customWidth="1"/>
    <col min="19" max="19" width="9.28515625" style="13" customWidth="1"/>
    <col min="20" max="20" width="18.7109375" style="13" customWidth="1"/>
    <col min="21" max="21" width="20.28515625" style="13" customWidth="1"/>
    <col min="22" max="22" width="23.42578125" style="13" customWidth="1"/>
    <col min="23" max="23" width="14.140625" style="13" customWidth="1"/>
    <col min="24" max="24" width="22.7109375" style="13" customWidth="1"/>
    <col min="25" max="25" width="18.7109375" style="13" customWidth="1"/>
    <col min="26" max="26" width="23.140625" style="13" customWidth="1"/>
    <col min="27" max="27" width="16.42578125" style="13" customWidth="1"/>
    <col min="28" max="16384" width="11.42578125" style="13"/>
  </cols>
  <sheetData>
    <row r="1" spans="1:29" s="1" customFormat="1" ht="19.5" customHeight="1" x14ac:dyDescent="0.2">
      <c r="A1" s="111"/>
      <c r="B1" s="92"/>
      <c r="C1" s="92"/>
      <c r="D1" s="92"/>
      <c r="E1" s="92"/>
      <c r="F1" s="92"/>
      <c r="G1" s="92"/>
      <c r="H1" s="92"/>
      <c r="I1" s="92"/>
      <c r="J1" s="92"/>
      <c r="K1" s="92"/>
      <c r="L1" s="92"/>
      <c r="M1" s="92"/>
      <c r="N1" s="92"/>
      <c r="O1" s="92"/>
      <c r="P1" s="92"/>
      <c r="Q1" s="92"/>
      <c r="R1" s="92"/>
      <c r="S1" s="103"/>
      <c r="T1" s="112"/>
      <c r="U1" s="112"/>
      <c r="V1" s="112"/>
      <c r="W1" s="112"/>
      <c r="X1" s="112"/>
      <c r="Y1" s="112"/>
      <c r="Z1" s="338" t="s">
        <v>8</v>
      </c>
      <c r="AA1" s="339" t="s">
        <v>1005</v>
      </c>
    </row>
    <row r="2" spans="1:29" s="1" customFormat="1" ht="18.75" customHeight="1" x14ac:dyDescent="0.2">
      <c r="A2" s="113"/>
      <c r="B2" s="16"/>
      <c r="C2" s="16"/>
      <c r="D2" s="223" t="s">
        <v>70</v>
      </c>
      <c r="E2" s="223"/>
      <c r="F2" s="223"/>
      <c r="G2" s="223"/>
      <c r="H2" s="223"/>
      <c r="I2" s="223"/>
      <c r="J2" s="223"/>
      <c r="K2" s="223"/>
      <c r="L2" s="223"/>
      <c r="M2" s="223"/>
      <c r="N2" s="223"/>
      <c r="O2" s="223"/>
      <c r="P2" s="223"/>
      <c r="Q2" s="223"/>
      <c r="R2" s="16"/>
      <c r="T2" s="89"/>
      <c r="U2" s="89"/>
      <c r="V2" s="89"/>
      <c r="W2" s="89"/>
      <c r="X2" s="89"/>
      <c r="Y2" s="89"/>
      <c r="Z2" s="340" t="s">
        <v>9</v>
      </c>
      <c r="AA2" s="341">
        <v>2</v>
      </c>
    </row>
    <row r="3" spans="1:29" s="1" customFormat="1" ht="18.75" customHeight="1" x14ac:dyDescent="0.2">
      <c r="A3" s="113"/>
      <c r="B3" s="16"/>
      <c r="C3" s="16"/>
      <c r="D3" s="223" t="s">
        <v>444</v>
      </c>
      <c r="E3" s="223"/>
      <c r="F3" s="223"/>
      <c r="G3" s="223"/>
      <c r="H3" s="223"/>
      <c r="I3" s="223"/>
      <c r="J3" s="223"/>
      <c r="K3" s="223"/>
      <c r="L3" s="223"/>
      <c r="M3" s="223"/>
      <c r="N3" s="223"/>
      <c r="O3" s="223"/>
      <c r="P3" s="223"/>
      <c r="Q3" s="223"/>
      <c r="R3" s="16"/>
      <c r="T3" s="89"/>
      <c r="U3" s="89"/>
      <c r="V3" s="89"/>
      <c r="W3" s="89"/>
      <c r="X3" s="89"/>
      <c r="Y3" s="89"/>
      <c r="Z3" s="340" t="s">
        <v>10</v>
      </c>
      <c r="AA3" s="342" t="s">
        <v>1003</v>
      </c>
    </row>
    <row r="4" spans="1:29" s="1" customFormat="1" ht="18.75" customHeight="1" thickBot="1" x14ac:dyDescent="0.25">
      <c r="A4" s="114"/>
      <c r="B4" s="115"/>
      <c r="C4" s="115"/>
      <c r="D4" s="115"/>
      <c r="E4" s="115"/>
      <c r="F4" s="115"/>
      <c r="G4" s="115"/>
      <c r="H4" s="115"/>
      <c r="I4" s="115"/>
      <c r="J4" s="115"/>
      <c r="K4" s="115"/>
      <c r="L4" s="115"/>
      <c r="M4" s="115"/>
      <c r="N4" s="115"/>
      <c r="O4" s="115"/>
      <c r="P4" s="115"/>
      <c r="Q4" s="115"/>
      <c r="R4" s="115"/>
      <c r="S4" s="107"/>
      <c r="T4" s="116"/>
      <c r="U4" s="116"/>
      <c r="V4" s="116"/>
      <c r="W4" s="116"/>
      <c r="X4" s="116"/>
      <c r="Y4" s="116"/>
      <c r="Z4" s="343" t="s">
        <v>68</v>
      </c>
      <c r="AA4" s="344" t="s">
        <v>95</v>
      </c>
    </row>
    <row r="5" spans="1:29" s="1" customFormat="1" ht="18.75" customHeight="1" thickBot="1" x14ac:dyDescent="0.25">
      <c r="A5" s="16"/>
      <c r="B5" s="16"/>
      <c r="C5" s="16"/>
      <c r="D5" s="16"/>
      <c r="E5" s="16"/>
      <c r="F5" s="16"/>
      <c r="G5" s="16"/>
      <c r="H5" s="16"/>
      <c r="I5" s="16"/>
      <c r="J5" s="16"/>
      <c r="K5" s="16"/>
      <c r="L5" s="16"/>
      <c r="M5" s="16"/>
      <c r="N5" s="16"/>
      <c r="O5" s="16"/>
      <c r="P5" s="16"/>
      <c r="Q5" s="16"/>
      <c r="R5" s="16"/>
      <c r="T5" s="89"/>
      <c r="U5" s="89"/>
      <c r="V5" s="89"/>
      <c r="W5" s="89"/>
      <c r="X5" s="89"/>
      <c r="Y5" s="89"/>
      <c r="Z5" s="109"/>
      <c r="AA5" s="110"/>
    </row>
    <row r="6" spans="1:29" s="1" customFormat="1" ht="32.25" customHeight="1" x14ac:dyDescent="0.2">
      <c r="A6" s="206" t="s">
        <v>59</v>
      </c>
      <c r="B6" s="165"/>
      <c r="C6" s="165"/>
      <c r="D6" s="210" t="s">
        <v>80</v>
      </c>
      <c r="E6" s="210"/>
      <c r="F6" s="210"/>
      <c r="G6" s="210"/>
      <c r="H6" s="210"/>
      <c r="I6" s="210" t="s">
        <v>76</v>
      </c>
      <c r="J6" s="210" t="s">
        <v>2</v>
      </c>
      <c r="K6" s="210" t="s">
        <v>84</v>
      </c>
      <c r="L6" s="210" t="s">
        <v>62</v>
      </c>
      <c r="M6" s="210"/>
      <c r="N6" s="210"/>
      <c r="O6" s="210" t="s">
        <v>61</v>
      </c>
      <c r="P6" s="210"/>
      <c r="Q6" s="210"/>
      <c r="R6" s="210"/>
      <c r="S6" s="210"/>
      <c r="T6" s="210" t="s">
        <v>83</v>
      </c>
      <c r="U6" s="210"/>
      <c r="V6" s="210"/>
      <c r="W6" s="210"/>
      <c r="X6" s="210"/>
      <c r="Y6" s="210"/>
      <c r="Z6" s="210"/>
      <c r="AA6" s="227" t="s">
        <v>23</v>
      </c>
    </row>
    <row r="7" spans="1:29" s="178" customFormat="1" ht="53.25" customHeight="1" thickBot="1" x14ac:dyDescent="0.25">
      <c r="A7" s="207"/>
      <c r="B7" s="166" t="s">
        <v>415</v>
      </c>
      <c r="C7" s="166" t="s">
        <v>416</v>
      </c>
      <c r="D7" s="166" t="s">
        <v>74</v>
      </c>
      <c r="E7" s="166" t="s">
        <v>4</v>
      </c>
      <c r="F7" s="166" t="s">
        <v>0</v>
      </c>
      <c r="G7" s="166" t="s">
        <v>60</v>
      </c>
      <c r="H7" s="166" t="s">
        <v>36</v>
      </c>
      <c r="I7" s="214"/>
      <c r="J7" s="214"/>
      <c r="K7" s="238"/>
      <c r="L7" s="166" t="s">
        <v>65</v>
      </c>
      <c r="M7" s="166" t="s">
        <v>66</v>
      </c>
      <c r="N7" s="166" t="s">
        <v>67</v>
      </c>
      <c r="O7" s="166" t="s">
        <v>93</v>
      </c>
      <c r="P7" s="166" t="s">
        <v>63</v>
      </c>
      <c r="Q7" s="166" t="s">
        <v>14</v>
      </c>
      <c r="R7" s="214" t="s">
        <v>94</v>
      </c>
      <c r="S7" s="214"/>
      <c r="T7" s="166" t="s">
        <v>425</v>
      </c>
      <c r="U7" s="166" t="s">
        <v>426</v>
      </c>
      <c r="V7" s="166" t="s">
        <v>427</v>
      </c>
      <c r="W7" s="214" t="s">
        <v>428</v>
      </c>
      <c r="X7" s="214"/>
      <c r="Y7" s="166" t="s">
        <v>429</v>
      </c>
      <c r="Z7" s="166" t="s">
        <v>430</v>
      </c>
      <c r="AA7" s="228"/>
    </row>
    <row r="8" spans="1:29" s="178" customFormat="1" ht="48" x14ac:dyDescent="0.2">
      <c r="A8" s="208">
        <v>1</v>
      </c>
      <c r="B8" s="205" t="str">
        <f>'01-Mapa de riesgo'!C8:C10</f>
        <v>ADMINISTRACIÓN_INSTITUCIONAL</v>
      </c>
      <c r="C8" s="205" t="str">
        <f>'01-Mapa de riesgo'!E8:E10</f>
        <v>SECRETARIA_GENERAL</v>
      </c>
      <c r="D8" s="204" t="str">
        <f>'01-Mapa de riesgo'!I8:I10</f>
        <v>Corrupción</v>
      </c>
      <c r="E8" s="204" t="str">
        <f>'01-Mapa de riesgo'!J8:J10</f>
        <v xml:space="preserve">Tráfico de Influencias </v>
      </c>
      <c r="F8" s="204" t="str">
        <f>'01-Mapa de riesgo'!K8:K10</f>
        <v>Favorecimiento en el otorgamiento de derechos o toma de decisiones que competen a la Universidad</v>
      </c>
      <c r="G8" s="120" t="str">
        <f>'01-Mapa de riesgo'!H8</f>
        <v>Utilización o manipulación de información reservada o clasificada que se encuentra disponible en la Secretaria General</v>
      </c>
      <c r="H8" s="204" t="str">
        <f>'01-Mapa de riesgo'!L8:L10</f>
        <v>Procesos legales y/o penales
Perdida de la imagen institucional</v>
      </c>
      <c r="I8" s="226" t="str">
        <f>'01-Mapa de riesgo'!Y8:Y10</f>
        <v>MODERADO</v>
      </c>
      <c r="J8" s="160" t="str">
        <f>'01-Mapa de riesgo'!Z8:Z10</f>
        <v>REDUCIR</v>
      </c>
      <c r="K8" s="204"/>
      <c r="L8" s="204" t="str">
        <f>'01-Mapa de riesgo'!AD8:AD10</f>
        <v>No. De derechos que son  otorgados sin el cumplimiento de requisitos</v>
      </c>
      <c r="M8" s="239"/>
      <c r="N8" s="237"/>
      <c r="O8" s="122" t="str">
        <f>'01-Mapa de riesgo'!U8</f>
        <v>Activos de información de acuerdo al Sistema de Seguridad de la Información</v>
      </c>
      <c r="P8" s="175" t="str">
        <f>'01-Mapa de riesgo'!V8</f>
        <v>Anual</v>
      </c>
      <c r="Q8" s="175" t="str">
        <f>'01-Mapa de riesgo'!W8</f>
        <v>Direccion</v>
      </c>
      <c r="R8" s="237"/>
      <c r="S8" s="237"/>
      <c r="T8" s="175" t="str">
        <f>'01-Mapa de riesgo'!Z8</f>
        <v>REDUCIR</v>
      </c>
      <c r="U8" s="175" t="str">
        <f>'01-Mapa de riesgo'!AA8</f>
        <v>Sensibilización sobre el manejo de  la información pública, reservada y clasificada</v>
      </c>
      <c r="V8" s="175" t="str">
        <f>'01-Mapa de riesgo'!AC8</f>
        <v>Secretaria General</v>
      </c>
      <c r="W8" s="179" t="s">
        <v>434</v>
      </c>
      <c r="X8" s="179"/>
      <c r="Y8" s="179" t="s">
        <v>438</v>
      </c>
      <c r="Z8" s="179"/>
      <c r="AA8" s="235"/>
    </row>
    <row r="9" spans="1:29" s="178" customFormat="1" ht="24" x14ac:dyDescent="0.2">
      <c r="A9" s="191"/>
      <c r="B9" s="193"/>
      <c r="C9" s="193"/>
      <c r="D9" s="195"/>
      <c r="E9" s="195"/>
      <c r="F9" s="195"/>
      <c r="G9" s="119">
        <f>'01-Mapa de riesgo'!H9</f>
        <v>0</v>
      </c>
      <c r="H9" s="195"/>
      <c r="I9" s="199"/>
      <c r="J9" s="161">
        <f>'01-Mapa de riesgo'!Z9:Z11</f>
        <v>0</v>
      </c>
      <c r="K9" s="195"/>
      <c r="L9" s="195"/>
      <c r="M9" s="233"/>
      <c r="N9" s="231"/>
      <c r="O9" s="117" t="str">
        <f>'01-Mapa de riesgo'!U9</f>
        <v>Personal calificado y que tiene conciencia sobre la importancia de la información</v>
      </c>
      <c r="P9" s="171" t="str">
        <f>'01-Mapa de riesgo'!V9</f>
        <v>Otra</v>
      </c>
      <c r="Q9" s="171" t="str">
        <f>'01-Mapa de riesgo'!W9</f>
        <v>Direccion</v>
      </c>
      <c r="R9" s="231"/>
      <c r="S9" s="231"/>
      <c r="T9" s="171">
        <f>'01-Mapa de riesgo'!Z9</f>
        <v>0</v>
      </c>
      <c r="U9" s="171">
        <f>'01-Mapa de riesgo'!AA9</f>
        <v>0</v>
      </c>
      <c r="V9" s="171">
        <f>'01-Mapa de riesgo'!AC9</f>
        <v>0</v>
      </c>
      <c r="W9" s="177" t="s">
        <v>434</v>
      </c>
      <c r="X9" s="177"/>
      <c r="Y9" s="177" t="s">
        <v>438</v>
      </c>
      <c r="Z9" s="177"/>
      <c r="AA9" s="229"/>
    </row>
    <row r="10" spans="1:29" s="178" customFormat="1" ht="12" x14ac:dyDescent="0.2">
      <c r="A10" s="191"/>
      <c r="B10" s="193"/>
      <c r="C10" s="193"/>
      <c r="D10" s="195"/>
      <c r="E10" s="195"/>
      <c r="F10" s="195"/>
      <c r="G10" s="119">
        <f>'01-Mapa de riesgo'!H10</f>
        <v>0</v>
      </c>
      <c r="H10" s="195"/>
      <c r="I10" s="199"/>
      <c r="J10" s="161">
        <f>'01-Mapa de riesgo'!Z10:Z12</f>
        <v>0</v>
      </c>
      <c r="K10" s="195"/>
      <c r="L10" s="195"/>
      <c r="M10" s="233"/>
      <c r="N10" s="231"/>
      <c r="O10" s="117">
        <f>'01-Mapa de riesgo'!U10</f>
        <v>0</v>
      </c>
      <c r="P10" s="171">
        <f>'01-Mapa de riesgo'!V10</f>
        <v>0</v>
      </c>
      <c r="Q10" s="171">
        <f>'01-Mapa de riesgo'!W10</f>
        <v>0</v>
      </c>
      <c r="R10" s="231"/>
      <c r="S10" s="231"/>
      <c r="T10" s="171">
        <f>'01-Mapa de riesgo'!Z10</f>
        <v>0</v>
      </c>
      <c r="U10" s="171">
        <f>'01-Mapa de riesgo'!AA10</f>
        <v>0</v>
      </c>
      <c r="V10" s="171">
        <f>'01-Mapa de riesgo'!AC10</f>
        <v>0</v>
      </c>
      <c r="W10" s="177" t="s">
        <v>434</v>
      </c>
      <c r="X10" s="177"/>
      <c r="Y10" s="177" t="s">
        <v>438</v>
      </c>
      <c r="Z10" s="177"/>
      <c r="AA10" s="229"/>
    </row>
    <row r="11" spans="1:29" s="178" customFormat="1" ht="72" x14ac:dyDescent="0.2">
      <c r="A11" s="191">
        <v>2</v>
      </c>
      <c r="B11" s="193" t="str">
        <f>'01-Mapa de riesgo'!C11:C13</f>
        <v>ADMINISTRACIÓN_INSTITUCIONAL</v>
      </c>
      <c r="C11" s="193" t="str">
        <f>'01-Mapa de riesgo'!E11:E13</f>
        <v>JURIDICA</v>
      </c>
      <c r="D11" s="195" t="str">
        <f>'01-Mapa de riesgo'!I11:I13</f>
        <v>Cumplimiento</v>
      </c>
      <c r="E11" s="195" t="str">
        <f>'01-Mapa de riesgo'!J11:J13</f>
        <v xml:space="preserve">Sentencias Desfavorables </v>
      </c>
      <c r="F11" s="195" t="str">
        <f>'01-Mapa de riesgo'!K11:K13</f>
        <v>Desconocimiento de los lineamientos normativos dentro de la Institución, para representar a la Universidad Tecnológica de Pereira, en las Demandas a la entidad.-</v>
      </c>
      <c r="G11" s="119" t="str">
        <f>'01-Mapa de riesgo'!H11</f>
        <v>Debilidades en la representación Judicial.
Falta de control documental.
No existe un procedimiento establecido.</v>
      </c>
      <c r="H11" s="195" t="str">
        <f>'01-Mapa de riesgo'!L11:L13</f>
        <v>Condenas administrativas para la Unviersidad.
Sanciones y/o demandas.
Acciones de repetición  contra funcionarios.</v>
      </c>
      <c r="I11" s="199" t="str">
        <f>'01-Mapa de riesgo'!Y11:Y13</f>
        <v>MODERADO</v>
      </c>
      <c r="J11" s="161" t="str">
        <f>'01-Mapa de riesgo'!Z11:Z13</f>
        <v>COMPARTIR</v>
      </c>
      <c r="K11" s="195"/>
      <c r="L11" s="195" t="str">
        <f>'01-Mapa de riesgo'!AD11:AD13</f>
        <v>Procesos judiciales atendidos oportunamente/ Total  procesos judiciales en trámite
META:
100%</v>
      </c>
      <c r="M11" s="233"/>
      <c r="N11" s="231"/>
      <c r="O11" s="117" t="str">
        <f>'01-Mapa de riesgo'!U11</f>
        <v>Registro de los procesos Judiciales en ANDJE (e-kogüi)</v>
      </c>
      <c r="P11" s="171" t="str">
        <f>'01-Mapa de riesgo'!V11</f>
        <v>Trimestral</v>
      </c>
      <c r="Q11" s="171" t="str">
        <f>'01-Mapa de riesgo'!W11</f>
        <v>Preventivo</v>
      </c>
      <c r="R11" s="231"/>
      <c r="S11" s="231"/>
      <c r="T11" s="171" t="str">
        <f>'01-Mapa de riesgo'!Z11</f>
        <v>COMPARTIR</v>
      </c>
      <c r="U11" s="171" t="str">
        <f>'01-Mapa de riesgo'!AA11</f>
        <v>Capacitación en el Aplicativo eKOGUI a los funcionarios (apoderados de procesos) de la Oficina Jurídica</v>
      </c>
      <c r="V11" s="171" t="str">
        <f>'01-Mapa de riesgo'!AC11</f>
        <v>Apoderados</v>
      </c>
      <c r="W11" s="177" t="s">
        <v>434</v>
      </c>
      <c r="X11" s="177"/>
      <c r="Y11" s="177" t="s">
        <v>438</v>
      </c>
      <c r="Z11" s="177"/>
      <c r="AA11" s="229"/>
    </row>
    <row r="12" spans="1:29" s="178" customFormat="1" ht="36" x14ac:dyDescent="0.2">
      <c r="A12" s="191"/>
      <c r="B12" s="193"/>
      <c r="C12" s="193"/>
      <c r="D12" s="195"/>
      <c r="E12" s="195"/>
      <c r="F12" s="195"/>
      <c r="G12" s="119" t="str">
        <f>'01-Mapa de riesgo'!H12</f>
        <v>Presentación de la demanda fuera de los términos establecidos por la Ley.</v>
      </c>
      <c r="H12" s="195"/>
      <c r="I12" s="199"/>
      <c r="J12" s="161" t="str">
        <f>'01-Mapa de riesgo'!Z12:Z14</f>
        <v>REDUCIR</v>
      </c>
      <c r="K12" s="195"/>
      <c r="L12" s="195"/>
      <c r="M12" s="233"/>
      <c r="N12" s="231"/>
      <c r="O12" s="117" t="str">
        <f>'01-Mapa de riesgo'!U12</f>
        <v>Relación de documentación que recibe la Oficina Jurídica</v>
      </c>
      <c r="P12" s="171" t="str">
        <f>'01-Mapa de riesgo'!V12</f>
        <v>Anual</v>
      </c>
      <c r="Q12" s="171" t="str">
        <f>'01-Mapa de riesgo'!W12</f>
        <v>Preventivo</v>
      </c>
      <c r="R12" s="231"/>
      <c r="S12" s="231"/>
      <c r="T12" s="171" t="str">
        <f>'01-Mapa de riesgo'!Z12</f>
        <v>REDUCIR</v>
      </c>
      <c r="U12" s="171" t="str">
        <f>'01-Mapa de riesgo'!AA12</f>
        <v>Documentar procedimiento para la representación judicial</v>
      </c>
      <c r="V12" s="171" t="str">
        <f>'01-Mapa de riesgo'!AC12</f>
        <v>Apoderados
Oficina Jurídica</v>
      </c>
      <c r="W12" s="177" t="s">
        <v>434</v>
      </c>
      <c r="X12" s="177"/>
      <c r="Y12" s="177" t="s">
        <v>438</v>
      </c>
      <c r="Z12" s="177"/>
      <c r="AA12" s="229"/>
      <c r="AC12" s="236"/>
    </row>
    <row r="13" spans="1:29" s="178" customFormat="1" ht="12" x14ac:dyDescent="0.2">
      <c r="A13" s="191"/>
      <c r="B13" s="193"/>
      <c r="C13" s="193"/>
      <c r="D13" s="195"/>
      <c r="E13" s="195"/>
      <c r="F13" s="195"/>
      <c r="G13" s="119">
        <f>'01-Mapa de riesgo'!H13</f>
        <v>0</v>
      </c>
      <c r="H13" s="195"/>
      <c r="I13" s="199"/>
      <c r="J13" s="161">
        <f>'01-Mapa de riesgo'!Z13:Z15</f>
        <v>0</v>
      </c>
      <c r="K13" s="195"/>
      <c r="L13" s="195"/>
      <c r="M13" s="233"/>
      <c r="N13" s="231"/>
      <c r="O13" s="117">
        <f>'01-Mapa de riesgo'!U13</f>
        <v>0</v>
      </c>
      <c r="P13" s="171">
        <f>'01-Mapa de riesgo'!V13</f>
        <v>0</v>
      </c>
      <c r="Q13" s="171">
        <f>'01-Mapa de riesgo'!W13</f>
        <v>0</v>
      </c>
      <c r="R13" s="231"/>
      <c r="S13" s="231"/>
      <c r="T13" s="171">
        <f>'01-Mapa de riesgo'!Z13</f>
        <v>0</v>
      </c>
      <c r="U13" s="171">
        <f>'01-Mapa de riesgo'!AA13</f>
        <v>0</v>
      </c>
      <c r="V13" s="171">
        <f>'01-Mapa de riesgo'!AC13</f>
        <v>0</v>
      </c>
      <c r="W13" s="177" t="s">
        <v>434</v>
      </c>
      <c r="X13" s="177"/>
      <c r="Y13" s="177" t="s">
        <v>438</v>
      </c>
      <c r="Z13" s="177"/>
      <c r="AA13" s="229"/>
      <c r="AC13" s="236"/>
    </row>
    <row r="14" spans="1:29" ht="48" x14ac:dyDescent="0.2">
      <c r="A14" s="191">
        <v>3</v>
      </c>
      <c r="B14" s="193" t="str">
        <f>'01-Mapa de riesgo'!C14:C16</f>
        <v>ADMINISTRACIÓN_INSTITUCIONAL</v>
      </c>
      <c r="C14" s="193" t="str">
        <f>'01-Mapa de riesgo'!E14:E16</f>
        <v>JURIDICA</v>
      </c>
      <c r="D14" s="195" t="str">
        <f>'01-Mapa de riesgo'!I14:I16</f>
        <v>Cumplimiento</v>
      </c>
      <c r="E14" s="195" t="str">
        <f>'01-Mapa de riesgo'!J14:J16</f>
        <v>Pérdida de documentación contractual.</v>
      </c>
      <c r="F14" s="195" t="str">
        <f>'01-Mapa de riesgo'!K14:K16</f>
        <v xml:space="preserve">Pérdida de documentos relacionados con los procesos contractuales </v>
      </c>
      <c r="G14" s="119" t="str">
        <f>'01-Mapa de riesgo'!H14</f>
        <v>Falta de un sistema de radicación evectido de documentos contractuales.
Procedimiento no ajustado ni integrado sobre el proceso contractual.</v>
      </c>
      <c r="H14" s="195" t="str">
        <f>'01-Mapa de riesgo'!L14:L16</f>
        <v>Contratos sin legalizar o legalizados tardíamente.
Vencimiento de términos contractuales. 
Declaratorias de incumplimiento por parte de los contratistas.</v>
      </c>
      <c r="I14" s="199" t="str">
        <f>'01-Mapa de riesgo'!Y14:Y16</f>
        <v>GRAVE</v>
      </c>
      <c r="J14" s="161" t="str">
        <f>'01-Mapa de riesgo'!Z14:Z16</f>
        <v>COMPARTIR</v>
      </c>
      <c r="K14" s="195"/>
      <c r="L14" s="195" t="str">
        <f>'01-Mapa de riesgo'!AD14:AD16</f>
        <v>No.  de contratos que tuvieron perdida de documentación/
Total de contratos</v>
      </c>
      <c r="M14" s="233"/>
      <c r="N14" s="231"/>
      <c r="O14" s="117" t="str">
        <f>'01-Mapa de riesgo'!U14</f>
        <v xml:space="preserve">Cuaderno de radicación </v>
      </c>
      <c r="P14" s="171" t="str">
        <f>'01-Mapa de riesgo'!V14</f>
        <v>Diaria</v>
      </c>
      <c r="Q14" s="171" t="str">
        <f>'01-Mapa de riesgo'!W14</f>
        <v>Preventivo</v>
      </c>
      <c r="R14" s="231"/>
      <c r="S14" s="231"/>
      <c r="T14" s="171" t="str">
        <f>'01-Mapa de riesgo'!Z14</f>
        <v>COMPARTIR</v>
      </c>
      <c r="U14" s="171" t="str">
        <f>'01-Mapa de riesgo'!AA14</f>
        <v>Implementar hoja de ruta</v>
      </c>
      <c r="V14" s="171" t="str">
        <f>'01-Mapa de riesgo'!AC14</f>
        <v>Oficina Jurídica.
Oficina de Contratación 
Supervisores e Interventores</v>
      </c>
      <c r="W14" s="177" t="s">
        <v>434</v>
      </c>
      <c r="X14" s="177"/>
      <c r="Y14" s="177" t="s">
        <v>438</v>
      </c>
      <c r="Z14" s="177"/>
      <c r="AA14" s="229"/>
    </row>
    <row r="15" spans="1:29" ht="36" x14ac:dyDescent="0.2">
      <c r="A15" s="191"/>
      <c r="B15" s="193"/>
      <c r="C15" s="193"/>
      <c r="D15" s="195"/>
      <c r="E15" s="195"/>
      <c r="F15" s="195"/>
      <c r="G15" s="119">
        <f>'01-Mapa de riesgo'!H15</f>
        <v>0</v>
      </c>
      <c r="H15" s="195"/>
      <c r="I15" s="199"/>
      <c r="J15" s="161">
        <f>'01-Mapa de riesgo'!Z15:Z17</f>
        <v>0</v>
      </c>
      <c r="K15" s="195"/>
      <c r="L15" s="195"/>
      <c r="M15" s="233"/>
      <c r="N15" s="231"/>
      <c r="O15" s="117" t="str">
        <f>'01-Mapa de riesgo'!U15</f>
        <v xml:space="preserve">Establecer una planilla de salida de los documentos, para cualquier asunto de trámite </v>
      </c>
      <c r="P15" s="171" t="str">
        <f>'01-Mapa de riesgo'!V15</f>
        <v>Diaria</v>
      </c>
      <c r="Q15" s="171" t="str">
        <f>'01-Mapa de riesgo'!W15</f>
        <v>Preventivo</v>
      </c>
      <c r="R15" s="231"/>
      <c r="S15" s="231"/>
      <c r="T15" s="171">
        <f>'01-Mapa de riesgo'!Z15</f>
        <v>0</v>
      </c>
      <c r="U15" s="171">
        <f>'01-Mapa de riesgo'!AA15</f>
        <v>0</v>
      </c>
      <c r="V15" s="171">
        <f>'01-Mapa de riesgo'!AC15</f>
        <v>0</v>
      </c>
      <c r="W15" s="177" t="s">
        <v>434</v>
      </c>
      <c r="X15" s="177"/>
      <c r="Y15" s="177" t="s">
        <v>438</v>
      </c>
      <c r="Z15" s="177"/>
      <c r="AA15" s="229"/>
    </row>
    <row r="16" spans="1:29" ht="12" x14ac:dyDescent="0.2">
      <c r="A16" s="191"/>
      <c r="B16" s="193"/>
      <c r="C16" s="193"/>
      <c r="D16" s="195"/>
      <c r="E16" s="195"/>
      <c r="F16" s="195"/>
      <c r="G16" s="119">
        <f>'01-Mapa de riesgo'!H16</f>
        <v>0</v>
      </c>
      <c r="H16" s="195"/>
      <c r="I16" s="199"/>
      <c r="J16" s="161">
        <f>'01-Mapa de riesgo'!Z16:Z18</f>
        <v>0</v>
      </c>
      <c r="K16" s="195"/>
      <c r="L16" s="195"/>
      <c r="M16" s="233"/>
      <c r="N16" s="231"/>
      <c r="O16" s="117" t="str">
        <f>'01-Mapa de riesgo'!U16</f>
        <v xml:space="preserve">Llevar un  inventario de los documentos </v>
      </c>
      <c r="P16" s="171" t="str">
        <f>'01-Mapa de riesgo'!V16</f>
        <v>Mensual</v>
      </c>
      <c r="Q16" s="171" t="str">
        <f>'01-Mapa de riesgo'!W16</f>
        <v>Preventivo</v>
      </c>
      <c r="R16" s="231"/>
      <c r="S16" s="231"/>
      <c r="T16" s="171">
        <f>'01-Mapa de riesgo'!Z16</f>
        <v>0</v>
      </c>
      <c r="U16" s="171">
        <f>'01-Mapa de riesgo'!AA16</f>
        <v>0</v>
      </c>
      <c r="V16" s="171">
        <f>'01-Mapa de riesgo'!AC16</f>
        <v>0</v>
      </c>
      <c r="W16" s="177" t="s">
        <v>434</v>
      </c>
      <c r="X16" s="177"/>
      <c r="Y16" s="177" t="s">
        <v>438</v>
      </c>
      <c r="Z16" s="177"/>
      <c r="AA16" s="229"/>
    </row>
    <row r="17" spans="1:28" ht="48" x14ac:dyDescent="0.2">
      <c r="A17" s="191">
        <v>4</v>
      </c>
      <c r="B17" s="193" t="str">
        <f>'01-Mapa de riesgo'!C17:C19</f>
        <v>ADMINISTRACIÓN_INSTITUCIONAL</v>
      </c>
      <c r="C17" s="193" t="str">
        <f>'01-Mapa de riesgo'!E17:E19</f>
        <v>JURIDICA</v>
      </c>
      <c r="D17" s="195" t="str">
        <f>'01-Mapa de riesgo'!I17:I19</f>
        <v>Corrupción</v>
      </c>
      <c r="E17" s="195" t="str">
        <f>'01-Mapa de riesgo'!J17:J19</f>
        <v xml:space="preserve">Insuficiencia del presupuesto oficial del proceso contractual </v>
      </c>
      <c r="F17" s="195" t="str">
        <f>'01-Mapa de riesgo'!K17:K19</f>
        <v>Registrar las operaciones que permitan la ejecución de los recuros financieros asignados para el cumplimiento de las obligaciones acordes con el Presupuesto anual, siguiendo los procedimientos establecidos y la normatividad vigente</v>
      </c>
      <c r="G17" s="119" t="str">
        <f>'01-Mapa de riesgo'!H17</f>
        <v xml:space="preserve">Elaboración y ejecución de contratos sin el lleno de los requisitos presupuestales exigidos </v>
      </c>
      <c r="H17" s="195" t="str">
        <f>'01-Mapa de riesgo'!L17:L19</f>
        <v>Afectación de rubros que no corresponden.
Asumir compromisos sin capacidad presupuestal.</v>
      </c>
      <c r="I17" s="199" t="str">
        <f>'01-Mapa de riesgo'!Y17:Y19</f>
        <v>MODERADO</v>
      </c>
      <c r="J17" s="161" t="str">
        <f>'01-Mapa de riesgo'!Z17:Z19</f>
        <v>REDUCIR</v>
      </c>
      <c r="K17" s="195"/>
      <c r="L17" s="195" t="str">
        <f>'01-Mapa de riesgo'!AD17:AD19</f>
        <v>Reducir la capacidad de ocurrencia del evento, optando con medidas que permitan controlar los contratos al momento de su perfeccionamiento y legalizacion.-</v>
      </c>
      <c r="M17" s="233"/>
      <c r="N17" s="231"/>
      <c r="O17" s="117" t="str">
        <f>'01-Mapa de riesgo'!U17</f>
        <v>Personal responsable e idóneo del proceso de contratacion con el conocimiento adecuado para la administración de la Contratación.</v>
      </c>
      <c r="P17" s="171" t="str">
        <f>'01-Mapa de riesgo'!V17</f>
        <v>Anual</v>
      </c>
      <c r="Q17" s="171" t="str">
        <f>'01-Mapa de riesgo'!W17</f>
        <v>Preventivo</v>
      </c>
      <c r="R17" s="231"/>
      <c r="S17" s="231"/>
      <c r="T17" s="171" t="str">
        <f>'01-Mapa de riesgo'!Z17</f>
        <v>REDUCIR</v>
      </c>
      <c r="U17" s="171" t="str">
        <f>'01-Mapa de riesgo'!AA17</f>
        <v>Contratación del personal  idoneo.</v>
      </c>
      <c r="V17" s="171" t="str">
        <f>'01-Mapa de riesgo'!AC17</f>
        <v>Gestión Financiera</v>
      </c>
      <c r="W17" s="177" t="s">
        <v>434</v>
      </c>
      <c r="X17" s="177"/>
      <c r="Y17" s="177" t="s">
        <v>438</v>
      </c>
      <c r="Z17" s="177"/>
      <c r="AA17" s="229"/>
    </row>
    <row r="18" spans="1:28" ht="24" x14ac:dyDescent="0.2">
      <c r="A18" s="191"/>
      <c r="B18" s="193"/>
      <c r="C18" s="193"/>
      <c r="D18" s="195"/>
      <c r="E18" s="195"/>
      <c r="F18" s="195"/>
      <c r="G18" s="119">
        <f>'01-Mapa de riesgo'!H18</f>
        <v>0</v>
      </c>
      <c r="H18" s="195"/>
      <c r="I18" s="199"/>
      <c r="J18" s="161" t="str">
        <f>'01-Mapa de riesgo'!Z18:Z20</f>
        <v>REDUCIR</v>
      </c>
      <c r="K18" s="195"/>
      <c r="L18" s="195"/>
      <c r="M18" s="233"/>
      <c r="N18" s="231"/>
      <c r="O18" s="117" t="str">
        <f>'01-Mapa de riesgo'!U18</f>
        <v>Certificados de Disponibilidad Presupuestal independientes</v>
      </c>
      <c r="P18" s="171" t="str">
        <f>'01-Mapa de riesgo'!V18</f>
        <v>Anual</v>
      </c>
      <c r="Q18" s="171" t="str">
        <f>'01-Mapa de riesgo'!W18</f>
        <v>Preventivo</v>
      </c>
      <c r="R18" s="231"/>
      <c r="S18" s="231"/>
      <c r="T18" s="171" t="str">
        <f>'01-Mapa de riesgo'!Z18</f>
        <v>REDUCIR</v>
      </c>
      <c r="U18" s="171" t="str">
        <f>'01-Mapa de riesgo'!AA18</f>
        <v>Capacitación personal existente</v>
      </c>
      <c r="V18" s="171" t="str">
        <f>'01-Mapa de riesgo'!AC18</f>
        <v>Gestión Financiera</v>
      </c>
      <c r="W18" s="177" t="s">
        <v>434</v>
      </c>
      <c r="X18" s="177"/>
      <c r="Y18" s="177" t="s">
        <v>438</v>
      </c>
      <c r="Z18" s="177"/>
      <c r="AA18" s="229"/>
    </row>
    <row r="19" spans="1:28" ht="36" x14ac:dyDescent="0.2">
      <c r="A19" s="191"/>
      <c r="B19" s="193"/>
      <c r="C19" s="193"/>
      <c r="D19" s="195"/>
      <c r="E19" s="195"/>
      <c r="F19" s="195"/>
      <c r="G19" s="119">
        <f>'01-Mapa de riesgo'!H19</f>
        <v>0</v>
      </c>
      <c r="H19" s="195"/>
      <c r="I19" s="199"/>
      <c r="J19" s="161">
        <f>'01-Mapa de riesgo'!Z19:Z21</f>
        <v>0</v>
      </c>
      <c r="K19" s="195"/>
      <c r="L19" s="195"/>
      <c r="M19" s="233"/>
      <c r="N19" s="231"/>
      <c r="O19" s="117" t="str">
        <f>'01-Mapa de riesgo'!U19</f>
        <v>Elaboración de estudios previos y proyecto de pliedo de condiciones para el proceso de contratación.</v>
      </c>
      <c r="P19" s="171" t="str">
        <f>'01-Mapa de riesgo'!V19</f>
        <v>Otra</v>
      </c>
      <c r="Q19" s="171" t="str">
        <f>'01-Mapa de riesgo'!W19</f>
        <v>Preventivo</v>
      </c>
      <c r="R19" s="231"/>
      <c r="S19" s="231"/>
      <c r="T19" s="171">
        <f>'01-Mapa de riesgo'!Z19</f>
        <v>0</v>
      </c>
      <c r="U19" s="171">
        <f>'01-Mapa de riesgo'!AA19</f>
        <v>0</v>
      </c>
      <c r="V19" s="171">
        <f>'01-Mapa de riesgo'!AC19</f>
        <v>0</v>
      </c>
      <c r="W19" s="177" t="s">
        <v>434</v>
      </c>
      <c r="X19" s="177"/>
      <c r="Y19" s="177" t="s">
        <v>438</v>
      </c>
      <c r="Z19" s="177"/>
      <c r="AA19" s="229"/>
    </row>
    <row r="20" spans="1:28" ht="60" x14ac:dyDescent="0.2">
      <c r="A20" s="191">
        <v>5</v>
      </c>
      <c r="B20" s="193" t="str">
        <f>'01-Mapa de riesgo'!C20:C22</f>
        <v>INTERNACIONALIZACIÓN</v>
      </c>
      <c r="C20" s="193" t="str">
        <f>'01-Mapa de riesgo'!E20:E22</f>
        <v>RELACIONES_INTERNACIONALES</v>
      </c>
      <c r="D20" s="195" t="str">
        <f>'01-Mapa de riesgo'!I20:I22</f>
        <v>Corrupción</v>
      </c>
      <c r="E20" s="195" t="str">
        <f>'01-Mapa de riesgo'!J20:J22</f>
        <v>Favorecer la postulación a una beca de movilidad académica internacional a un estudiante que no cumpla con los requisitos establecidos en la convocatoria UTP.</v>
      </c>
      <c r="F20" s="195" t="str">
        <f>'01-Mapa de riesgo'!K20:K22</f>
        <v>Postular a un estudiante que no cumple con los requisitos estipulados por la convocatoira interna a una beca de movilidad académica.</v>
      </c>
      <c r="G20" s="119" t="str">
        <f>'01-Mapa de riesgo'!H20</f>
        <v>Que haya un conflicto de intereses entre el estudiante y las personas encargadas del proceso de movilidad.</v>
      </c>
      <c r="H20" s="195" t="str">
        <f>'01-Mapa de riesgo'!L20:L22</f>
        <v>Quitar la oportunidad de acceder a una beca a un estudiante que cumpla con todos los requisitos.</v>
      </c>
      <c r="I20" s="199" t="str">
        <f>'01-Mapa de riesgo'!Y20:Y22</f>
        <v>LEVE</v>
      </c>
      <c r="J20" s="161" t="str">
        <f>'01-Mapa de riesgo'!Z20:Z22</f>
        <v>ASUMIR</v>
      </c>
      <c r="K20" s="195"/>
      <c r="L20" s="195" t="str">
        <f>'01-Mapa de riesgo'!AD20:AD22</f>
        <v>No  Estudiantes Postulados a Becas de Movilidad Academica  sin cumplimiento de Requisitos / No. Estudiantes Postulados a Becas de Movilidad</v>
      </c>
      <c r="M20" s="233"/>
      <c r="N20" s="231"/>
      <c r="O20" s="117" t="str">
        <f>'01-Mapa de riesgo'!U20</f>
        <v>Convocatorias  que establecen requisitos, condiciones y la evaluación por parte de un comité de selección.</v>
      </c>
      <c r="P20" s="171" t="str">
        <f>'01-Mapa de riesgo'!V20</f>
        <v>Otra</v>
      </c>
      <c r="Q20" s="171" t="str">
        <f>'01-Mapa de riesgo'!W20</f>
        <v>Preventivo</v>
      </c>
      <c r="R20" s="231"/>
      <c r="S20" s="231"/>
      <c r="T20" s="171" t="str">
        <f>'01-Mapa de riesgo'!Z20</f>
        <v>ASUMIR</v>
      </c>
      <c r="U20" s="171" t="str">
        <f>'01-Mapa de riesgo'!AA20</f>
        <v>Continuar con el proceso de convoeatorias  vigente.</v>
      </c>
      <c r="V20" s="171" t="str">
        <f>'01-Mapa de riesgo'!AC20</f>
        <v xml:space="preserve">Oficina de Relaciones Internacionales
Facultades
Vicerrectoria de Bienestar Universitario </v>
      </c>
      <c r="W20" s="177" t="s">
        <v>434</v>
      </c>
      <c r="X20" s="177"/>
      <c r="Y20" s="177" t="s">
        <v>438</v>
      </c>
      <c r="Z20" s="177"/>
      <c r="AA20" s="229"/>
    </row>
    <row r="21" spans="1:28" ht="48" x14ac:dyDescent="0.2">
      <c r="A21" s="191"/>
      <c r="B21" s="193"/>
      <c r="C21" s="193"/>
      <c r="D21" s="195"/>
      <c r="E21" s="195"/>
      <c r="F21" s="195"/>
      <c r="G21" s="119" t="str">
        <f>'01-Mapa de riesgo'!H21</f>
        <v>Que exista presión por parte de un funcionario de mayor jerarquía sobre las personas encargadas del proceso de movilidad.</v>
      </c>
      <c r="H21" s="195"/>
      <c r="I21" s="199"/>
      <c r="J21" s="161">
        <f>'01-Mapa de riesgo'!Z21:Z23</f>
        <v>0</v>
      </c>
      <c r="K21" s="195"/>
      <c r="L21" s="195"/>
      <c r="M21" s="233"/>
      <c r="N21" s="231"/>
      <c r="O21" s="117">
        <f>'01-Mapa de riesgo'!U21</f>
        <v>0</v>
      </c>
      <c r="P21" s="171">
        <f>'01-Mapa de riesgo'!V21</f>
        <v>0</v>
      </c>
      <c r="Q21" s="171">
        <f>'01-Mapa de riesgo'!W21</f>
        <v>0</v>
      </c>
      <c r="R21" s="231"/>
      <c r="S21" s="231"/>
      <c r="T21" s="171">
        <f>'01-Mapa de riesgo'!Z21</f>
        <v>0</v>
      </c>
      <c r="U21" s="171">
        <f>'01-Mapa de riesgo'!AA21</f>
        <v>0</v>
      </c>
      <c r="V21" s="171">
        <f>'01-Mapa de riesgo'!AC21</f>
        <v>0</v>
      </c>
      <c r="W21" s="177" t="s">
        <v>434</v>
      </c>
      <c r="X21" s="177"/>
      <c r="Y21" s="177" t="s">
        <v>438</v>
      </c>
      <c r="Z21" s="177"/>
      <c r="AA21" s="229"/>
    </row>
    <row r="22" spans="1:28" ht="12" x14ac:dyDescent="0.2">
      <c r="A22" s="191"/>
      <c r="B22" s="193"/>
      <c r="C22" s="193"/>
      <c r="D22" s="195"/>
      <c r="E22" s="195"/>
      <c r="F22" s="195"/>
      <c r="G22" s="119">
        <f>'01-Mapa de riesgo'!H22</f>
        <v>0</v>
      </c>
      <c r="H22" s="195"/>
      <c r="I22" s="199"/>
      <c r="J22" s="161">
        <f>'01-Mapa de riesgo'!Z22:Z24</f>
        <v>0</v>
      </c>
      <c r="K22" s="195"/>
      <c r="L22" s="195"/>
      <c r="M22" s="233"/>
      <c r="N22" s="231"/>
      <c r="O22" s="117">
        <f>'01-Mapa de riesgo'!U22</f>
        <v>0</v>
      </c>
      <c r="P22" s="171">
        <f>'01-Mapa de riesgo'!V22</f>
        <v>0</v>
      </c>
      <c r="Q22" s="171">
        <f>'01-Mapa de riesgo'!W22</f>
        <v>0</v>
      </c>
      <c r="R22" s="231"/>
      <c r="S22" s="231"/>
      <c r="T22" s="171">
        <f>'01-Mapa de riesgo'!Z22</f>
        <v>0</v>
      </c>
      <c r="U22" s="171">
        <f>'01-Mapa de riesgo'!AA22</f>
        <v>0</v>
      </c>
      <c r="V22" s="171">
        <f>'01-Mapa de riesgo'!AC22</f>
        <v>0</v>
      </c>
      <c r="W22" s="177" t="s">
        <v>434</v>
      </c>
      <c r="X22" s="177"/>
      <c r="Y22" s="177" t="s">
        <v>438</v>
      </c>
      <c r="Z22" s="177"/>
      <c r="AA22" s="229"/>
    </row>
    <row r="23" spans="1:28" ht="60" x14ac:dyDescent="0.2">
      <c r="A23" s="191">
        <v>6</v>
      </c>
      <c r="B23" s="193" t="str">
        <f>'01-Mapa de riesgo'!C23:C25</f>
        <v>ADMINISTRACIÓN_INSTITUCIONAL</v>
      </c>
      <c r="C23" s="193" t="str">
        <f>'01-Mapa de riesgo'!E23:E25</f>
        <v>GESTIÓN_DE_DOCUMENTOS</v>
      </c>
      <c r="D23" s="195" t="str">
        <f>'01-Mapa de riesgo'!I23:I25</f>
        <v>Estratégico</v>
      </c>
      <c r="E23" s="195" t="str">
        <f>'01-Mapa de riesgo'!J23:J25</f>
        <v xml:space="preserve">Pérdida de la información de las series documentales conservadas físicamente </v>
      </c>
      <c r="F23" s="195" t="str">
        <f>'01-Mapa de riesgo'!K23:K25</f>
        <v>Afectación a la informacion contenida en los archivos central e histórico por agentes externos</v>
      </c>
      <c r="G23" s="119" t="str">
        <f>'01-Mapa de riesgo'!H23</f>
        <v xml:space="preserve">El edificio de Archivo no cumple con la mayoria de las normas  para la conservación  de los documentos y se pueden presentar inundaciones, incendios, terremotos. </v>
      </c>
      <c r="H23" s="195" t="str">
        <f>'01-Mapa de riesgo'!L23:L25</f>
        <v>Perdida de la memoria institucional
Demandas por perjuicios a los usuarios
Ausencia de apoyo a la misión institucional</v>
      </c>
      <c r="I23" s="199" t="str">
        <f>'01-Mapa de riesgo'!Y23:Y25</f>
        <v>MODERADO</v>
      </c>
      <c r="J23" s="161" t="str">
        <f>'01-Mapa de riesgo'!Z23:Z25</f>
        <v>COMPARTIR</v>
      </c>
      <c r="K23" s="195"/>
      <c r="L23" s="195" t="str">
        <f>'01-Mapa de riesgo'!AD23:AD25</f>
        <v>Metros lineales de archivos histórico y central conservados únicamente en soporte papel</v>
      </c>
      <c r="M23" s="233"/>
      <c r="N23" s="231"/>
      <c r="O23" s="117" t="str">
        <f>'01-Mapa de riesgo'!U23</f>
        <v>Recarga de Extintores , Control de temperatura y humedad y Verificacion de sensores de humo</v>
      </c>
      <c r="P23" s="171" t="str">
        <f>'01-Mapa de riesgo'!V23</f>
        <v>Anual</v>
      </c>
      <c r="Q23" s="171" t="str">
        <f>'01-Mapa de riesgo'!W23</f>
        <v>Preventivo</v>
      </c>
      <c r="R23" s="231"/>
      <c r="S23" s="231"/>
      <c r="T23" s="171" t="str">
        <f>'01-Mapa de riesgo'!Z23</f>
        <v>COMPARTIR</v>
      </c>
      <c r="U23" s="171" t="str">
        <f>'01-Mapa de riesgo'!AA23</f>
        <v>Solicitar a mantenimiento la verificación del procedimiento</v>
      </c>
      <c r="V23" s="171" t="str">
        <f>'01-Mapa de riesgo'!AC23</f>
        <v>Gestión de Servicios Institucionales</v>
      </c>
      <c r="W23" s="177" t="s">
        <v>434</v>
      </c>
      <c r="X23" s="177"/>
      <c r="Y23" s="177" t="s">
        <v>438</v>
      </c>
      <c r="Z23" s="177"/>
      <c r="AA23" s="229"/>
    </row>
    <row r="24" spans="1:28" ht="72" x14ac:dyDescent="0.2">
      <c r="A24" s="191"/>
      <c r="B24" s="193"/>
      <c r="C24" s="193"/>
      <c r="D24" s="195"/>
      <c r="E24" s="195"/>
      <c r="F24" s="195"/>
      <c r="G24" s="119">
        <f>'01-Mapa de riesgo'!H24</f>
        <v>0</v>
      </c>
      <c r="H24" s="195"/>
      <c r="I24" s="199"/>
      <c r="J24" s="161" t="str">
        <f>'01-Mapa de riesgo'!Z24:Z26</f>
        <v>REDUCIR</v>
      </c>
      <c r="K24" s="195"/>
      <c r="L24" s="195"/>
      <c r="M24" s="233"/>
      <c r="N24" s="231"/>
      <c r="O24" s="117" t="str">
        <f>'01-Mapa de riesgo'!U24</f>
        <v>Microfilmación y Digitalización</v>
      </c>
      <c r="P24" s="171" t="str">
        <f>'01-Mapa de riesgo'!V24</f>
        <v>Diaria</v>
      </c>
      <c r="Q24" s="171" t="str">
        <f>'01-Mapa de riesgo'!W24</f>
        <v>Preventivo</v>
      </c>
      <c r="R24" s="231"/>
      <c r="S24" s="231"/>
      <c r="T24" s="171" t="str">
        <f>'01-Mapa de riesgo'!Z24</f>
        <v>REDUCIR</v>
      </c>
      <c r="U24" s="171" t="str">
        <f>'01-Mapa de riesgo'!AA24</f>
        <v>Los procedimientos de microfilmación y digitalización se realizan  cada vigencia  conforme al plan de acción</v>
      </c>
      <c r="V24" s="171" t="str">
        <f>'01-Mapa de riesgo'!AC24</f>
        <v>Gestión de Documentos</v>
      </c>
      <c r="W24" s="177" t="s">
        <v>434</v>
      </c>
      <c r="X24" s="177"/>
      <c r="Y24" s="177" t="s">
        <v>438</v>
      </c>
      <c r="Z24" s="177"/>
      <c r="AA24" s="229"/>
    </row>
    <row r="25" spans="1:28" ht="36" x14ac:dyDescent="0.2">
      <c r="A25" s="191"/>
      <c r="B25" s="193"/>
      <c r="C25" s="193"/>
      <c r="D25" s="195"/>
      <c r="E25" s="195"/>
      <c r="F25" s="195"/>
      <c r="G25" s="119">
        <f>'01-Mapa de riesgo'!H25</f>
        <v>0</v>
      </c>
      <c r="H25" s="195"/>
      <c r="I25" s="199"/>
      <c r="J25" s="161" t="str">
        <f>'01-Mapa de riesgo'!Z25:Z27</f>
        <v>REDUCIR</v>
      </c>
      <c r="K25" s="195"/>
      <c r="L25" s="195"/>
      <c r="M25" s="233"/>
      <c r="N25" s="231"/>
      <c r="O25" s="117" t="str">
        <f>'01-Mapa de riesgo'!U25</f>
        <v>Inventario documental</v>
      </c>
      <c r="P25" s="171" t="str">
        <f>'01-Mapa de riesgo'!V25</f>
        <v>Anual</v>
      </c>
      <c r="Q25" s="171" t="str">
        <f>'01-Mapa de riesgo'!W25</f>
        <v>Preventivo</v>
      </c>
      <c r="R25" s="231"/>
      <c r="S25" s="231"/>
      <c r="T25" s="171" t="str">
        <f>'01-Mapa de riesgo'!Z25</f>
        <v>REDUCIR</v>
      </c>
      <c r="U25" s="171" t="str">
        <f>'01-Mapa de riesgo'!AA25</f>
        <v xml:space="preserve">Creación de un procedimiento de inventario </v>
      </c>
      <c r="V25" s="171" t="str">
        <f>'01-Mapa de riesgo'!AC25</f>
        <v>Sistema Integral de Gestión</v>
      </c>
      <c r="W25" s="177" t="s">
        <v>434</v>
      </c>
      <c r="X25" s="177"/>
      <c r="Y25" s="177" t="s">
        <v>438</v>
      </c>
      <c r="Z25" s="177"/>
      <c r="AA25" s="229"/>
    </row>
    <row r="26" spans="1:28" ht="24" x14ac:dyDescent="0.2">
      <c r="A26" s="191">
        <v>7</v>
      </c>
      <c r="B26" s="193" t="str">
        <f>'01-Mapa de riesgo'!C26:C28</f>
        <v>CONTROL_SEGUIMIENTO</v>
      </c>
      <c r="C26" s="193" t="str">
        <f>'01-Mapa de riesgo'!E26:E28</f>
        <v>CONTROL_INTERNO_DISCIPLINARIO</v>
      </c>
      <c r="D26" s="195" t="str">
        <f>'01-Mapa de riesgo'!I26:I28</f>
        <v>Corrupción</v>
      </c>
      <c r="E26" s="195" t="str">
        <f>'01-Mapa de riesgo'!J26:J28</f>
        <v>Violación de la reserva exigida</v>
      </c>
      <c r="F26" s="195" t="str">
        <f>'01-Mapa de riesgo'!K26:K28</f>
        <v>Faltar a la confidencialidad de la reserva de la información de la Oficina</v>
      </c>
      <c r="G26" s="119" t="str">
        <f>'01-Mapa de riesgo'!H26</f>
        <v>Falta de cumplimiento de funciones y deberes</v>
      </c>
      <c r="H26" s="195" t="str">
        <f>'01-Mapa de riesgo'!L26:L28</f>
        <v>Perdida de la reserva, investigacion  y sancion</v>
      </c>
      <c r="I26" s="199" t="str">
        <f>'01-Mapa de riesgo'!Y26:Y28</f>
        <v>MODERADO</v>
      </c>
      <c r="J26" s="161" t="str">
        <f>'01-Mapa de riesgo'!Z26:Z28</f>
        <v>REDUCIR</v>
      </c>
      <c r="K26" s="195"/>
      <c r="L26" s="195" t="str">
        <f>'01-Mapa de riesgo'!AD26:AD28</f>
        <v>Comentarios externo</v>
      </c>
      <c r="M26" s="233"/>
      <c r="N26" s="231"/>
      <c r="O26" s="117" t="str">
        <f>'01-Mapa de riesgo'!U26</f>
        <v>Personal idoneo y de confianza</v>
      </c>
      <c r="P26" s="171" t="str">
        <f>'01-Mapa de riesgo'!V26</f>
        <v>Semanal</v>
      </c>
      <c r="Q26" s="171" t="str">
        <f>'01-Mapa de riesgo'!W26</f>
        <v>Preventivo</v>
      </c>
      <c r="R26" s="231"/>
      <c r="S26" s="231"/>
      <c r="T26" s="171" t="str">
        <f>'01-Mapa de riesgo'!Z26</f>
        <v>REDUCIR</v>
      </c>
      <c r="U26" s="171" t="str">
        <f>'01-Mapa de riesgo'!AA26</f>
        <v>Aplicación  y cumplimiento de la Ley</v>
      </c>
      <c r="V26" s="171" t="str">
        <f>'01-Mapa de riesgo'!AC26</f>
        <v>OCID</v>
      </c>
      <c r="W26" s="177" t="s">
        <v>434</v>
      </c>
      <c r="X26" s="177"/>
      <c r="Y26" s="177" t="s">
        <v>438</v>
      </c>
      <c r="Z26" s="177"/>
      <c r="AA26" s="229"/>
      <c r="AB26" s="158"/>
    </row>
    <row r="27" spans="1:28" ht="12" x14ac:dyDescent="0.2">
      <c r="A27" s="191"/>
      <c r="B27" s="193"/>
      <c r="C27" s="193"/>
      <c r="D27" s="195"/>
      <c r="E27" s="195"/>
      <c r="F27" s="195"/>
      <c r="G27" s="119">
        <f>'01-Mapa de riesgo'!H27</f>
        <v>0</v>
      </c>
      <c r="H27" s="195"/>
      <c r="I27" s="199"/>
      <c r="J27" s="161">
        <f>'01-Mapa de riesgo'!Z27:Z29</f>
        <v>0</v>
      </c>
      <c r="K27" s="195"/>
      <c r="L27" s="195"/>
      <c r="M27" s="233"/>
      <c r="N27" s="231"/>
      <c r="O27" s="117">
        <f>'01-Mapa de riesgo'!U27</f>
        <v>0</v>
      </c>
      <c r="P27" s="171">
        <f>'01-Mapa de riesgo'!V27</f>
        <v>0</v>
      </c>
      <c r="Q27" s="171">
        <f>'01-Mapa de riesgo'!W27</f>
        <v>0</v>
      </c>
      <c r="R27" s="231"/>
      <c r="S27" s="231"/>
      <c r="T27" s="171">
        <f>'01-Mapa de riesgo'!Z27</f>
        <v>0</v>
      </c>
      <c r="U27" s="171">
        <f>'01-Mapa de riesgo'!AA27</f>
        <v>0</v>
      </c>
      <c r="V27" s="171">
        <f>'01-Mapa de riesgo'!AC27</f>
        <v>0</v>
      </c>
      <c r="W27" s="177" t="s">
        <v>434</v>
      </c>
      <c r="X27" s="177"/>
      <c r="Y27" s="177" t="s">
        <v>438</v>
      </c>
      <c r="Z27" s="177"/>
      <c r="AA27" s="229"/>
      <c r="AB27" s="158"/>
    </row>
    <row r="28" spans="1:28" ht="12" x14ac:dyDescent="0.2">
      <c r="A28" s="191"/>
      <c r="B28" s="193"/>
      <c r="C28" s="193"/>
      <c r="D28" s="195"/>
      <c r="E28" s="195"/>
      <c r="F28" s="195"/>
      <c r="G28" s="119">
        <f>'01-Mapa de riesgo'!H28</f>
        <v>0</v>
      </c>
      <c r="H28" s="195"/>
      <c r="I28" s="199"/>
      <c r="J28" s="161">
        <f>'01-Mapa de riesgo'!Z28:Z30</f>
        <v>0</v>
      </c>
      <c r="K28" s="195"/>
      <c r="L28" s="195"/>
      <c r="M28" s="233"/>
      <c r="N28" s="231"/>
      <c r="O28" s="117">
        <f>'01-Mapa de riesgo'!U28</f>
        <v>0</v>
      </c>
      <c r="P28" s="171">
        <f>'01-Mapa de riesgo'!V28</f>
        <v>0</v>
      </c>
      <c r="Q28" s="171">
        <f>'01-Mapa de riesgo'!W28</f>
        <v>0</v>
      </c>
      <c r="R28" s="231"/>
      <c r="S28" s="231"/>
      <c r="T28" s="171">
        <f>'01-Mapa de riesgo'!Z28</f>
        <v>0</v>
      </c>
      <c r="U28" s="171">
        <f>'01-Mapa de riesgo'!AA28</f>
        <v>0</v>
      </c>
      <c r="V28" s="171">
        <f>'01-Mapa de riesgo'!AC28</f>
        <v>0</v>
      </c>
      <c r="W28" s="177" t="s">
        <v>434</v>
      </c>
      <c r="X28" s="177"/>
      <c r="Y28" s="177" t="s">
        <v>438</v>
      </c>
      <c r="Z28" s="177"/>
      <c r="AA28" s="229"/>
      <c r="AB28" s="158"/>
    </row>
    <row r="29" spans="1:28" ht="36" x14ac:dyDescent="0.2">
      <c r="A29" s="191">
        <v>8</v>
      </c>
      <c r="B29" s="193" t="str">
        <f>'01-Mapa de riesgo'!C29:C31</f>
        <v>CONTROL_SEGUIMIENTO</v>
      </c>
      <c r="C29" s="193" t="str">
        <f>'01-Mapa de riesgo'!E29:E31</f>
        <v>CONTROL_INTERNO</v>
      </c>
      <c r="D29" s="195" t="str">
        <f>'01-Mapa de riesgo'!I29:I31</f>
        <v>Corrupción</v>
      </c>
      <c r="E29" s="195" t="str">
        <f>'01-Mapa de riesgo'!J29:J31</f>
        <v>Favorecimiento en informes de auditoria o evaluación por intereses personales</v>
      </c>
      <c r="F29" s="195" t="str">
        <f>'01-Mapa de riesgo'!K29:K31</f>
        <v>Manipulación de informes de control interno, a través de la omisión de posibles actos de corrupción o irregularidades administrativas</v>
      </c>
      <c r="G29" s="119" t="str">
        <f>'01-Mapa de riesgo'!H29</f>
        <v>Personal no idoneo que no atiende los valores de la institución o del servicio público</v>
      </c>
      <c r="H29" s="195" t="str">
        <f>'01-Mapa de riesgo'!L29:L31</f>
        <v>Investigaciones disciplinarias
Afectación del buen nombre y reconocimiento de la Universidad</v>
      </c>
      <c r="I29" s="199" t="str">
        <f>'01-Mapa de riesgo'!Y29:Y31</f>
        <v>MODERADO</v>
      </c>
      <c r="J29" s="161" t="str">
        <f>'01-Mapa de riesgo'!Z29:Z31</f>
        <v>REDUCIR</v>
      </c>
      <c r="K29" s="195"/>
      <c r="L29" s="195" t="str">
        <f>'01-Mapa de riesgo'!AD29:AD31</f>
        <v>No. De  investigaciones al personal de control interno derivadas de hechos de corrupción</v>
      </c>
      <c r="M29" s="233"/>
      <c r="N29" s="231"/>
      <c r="O29" s="117" t="str">
        <f>'01-Mapa de riesgo'!U29</f>
        <v>Manual de auditoria que incluye el marco ético para la auditoria interna en la Universidad</v>
      </c>
      <c r="P29" s="171" t="str">
        <f>'01-Mapa de riesgo'!V29</f>
        <v>Otra</v>
      </c>
      <c r="Q29" s="171" t="str">
        <f>'01-Mapa de riesgo'!W29</f>
        <v>Direccion</v>
      </c>
      <c r="R29" s="231"/>
      <c r="S29" s="231"/>
      <c r="T29" s="171" t="str">
        <f>'01-Mapa de riesgo'!Z29</f>
        <v>REDUCIR</v>
      </c>
      <c r="U29" s="171" t="str">
        <f>'01-Mapa de riesgo'!AA29</f>
        <v>Actualización del manual de auditoria  de Control Interno</v>
      </c>
      <c r="V29" s="171" t="str">
        <f>'01-Mapa de riesgo'!AC29</f>
        <v>No aplica</v>
      </c>
      <c r="W29" s="177" t="s">
        <v>434</v>
      </c>
      <c r="X29" s="177"/>
      <c r="Y29" s="177" t="s">
        <v>438</v>
      </c>
      <c r="Z29" s="177"/>
      <c r="AA29" s="229"/>
      <c r="AB29" s="158"/>
    </row>
    <row r="30" spans="1:28" ht="36" x14ac:dyDescent="0.2">
      <c r="A30" s="191"/>
      <c r="B30" s="193"/>
      <c r="C30" s="193"/>
      <c r="D30" s="195"/>
      <c r="E30" s="195"/>
      <c r="F30" s="195"/>
      <c r="G30" s="119" t="str">
        <f>'01-Mapa de riesgo'!H30</f>
        <v>Presión externa  al personal de control interno para favorecer a terceros</v>
      </c>
      <c r="H30" s="195"/>
      <c r="I30" s="199"/>
      <c r="J30" s="161">
        <f>'01-Mapa de riesgo'!Z30:Z32</f>
        <v>0</v>
      </c>
      <c r="K30" s="195"/>
      <c r="L30" s="195"/>
      <c r="M30" s="233"/>
      <c r="N30" s="231"/>
      <c r="O30" s="117" t="str">
        <f>'01-Mapa de riesgo'!U30</f>
        <v>Procedimientos documentados de auditoria de control interno en el sistema integral de gestión</v>
      </c>
      <c r="P30" s="171" t="str">
        <f>'01-Mapa de riesgo'!V30</f>
        <v>Otra</v>
      </c>
      <c r="Q30" s="171" t="str">
        <f>'01-Mapa de riesgo'!W30</f>
        <v>Direccion</v>
      </c>
      <c r="R30" s="231"/>
      <c r="S30" s="231"/>
      <c r="T30" s="171">
        <f>'01-Mapa de riesgo'!Z30</f>
        <v>0</v>
      </c>
      <c r="U30" s="171">
        <f>'01-Mapa de riesgo'!AA30</f>
        <v>0</v>
      </c>
      <c r="V30" s="171">
        <f>'01-Mapa de riesgo'!AC30</f>
        <v>0</v>
      </c>
      <c r="W30" s="177" t="s">
        <v>434</v>
      </c>
      <c r="X30" s="177"/>
      <c r="Y30" s="177" t="s">
        <v>438</v>
      </c>
      <c r="Z30" s="177"/>
      <c r="AA30" s="229"/>
      <c r="AB30" s="158"/>
    </row>
    <row r="31" spans="1:28" ht="12" x14ac:dyDescent="0.2">
      <c r="A31" s="191"/>
      <c r="B31" s="193"/>
      <c r="C31" s="193"/>
      <c r="D31" s="195"/>
      <c r="E31" s="195"/>
      <c r="F31" s="195"/>
      <c r="G31" s="119">
        <f>'01-Mapa de riesgo'!H31</f>
        <v>0</v>
      </c>
      <c r="H31" s="195"/>
      <c r="I31" s="199"/>
      <c r="J31" s="161">
        <f>'01-Mapa de riesgo'!Z31:Z33</f>
        <v>0</v>
      </c>
      <c r="K31" s="195"/>
      <c r="L31" s="195"/>
      <c r="M31" s="233"/>
      <c r="N31" s="231"/>
      <c r="O31" s="117">
        <f>'01-Mapa de riesgo'!U31</f>
        <v>0</v>
      </c>
      <c r="P31" s="171">
        <f>'01-Mapa de riesgo'!V31</f>
        <v>0</v>
      </c>
      <c r="Q31" s="171">
        <f>'01-Mapa de riesgo'!W31</f>
        <v>0</v>
      </c>
      <c r="R31" s="231"/>
      <c r="S31" s="231"/>
      <c r="T31" s="171">
        <f>'01-Mapa de riesgo'!Z31</f>
        <v>0</v>
      </c>
      <c r="U31" s="171">
        <f>'01-Mapa de riesgo'!AA31</f>
        <v>0</v>
      </c>
      <c r="V31" s="171">
        <f>'01-Mapa de riesgo'!AC31</f>
        <v>0</v>
      </c>
      <c r="W31" s="177" t="s">
        <v>434</v>
      </c>
      <c r="X31" s="177"/>
      <c r="Y31" s="177" t="s">
        <v>438</v>
      </c>
      <c r="Z31" s="177"/>
      <c r="AA31" s="229"/>
      <c r="AB31" s="158"/>
    </row>
    <row r="32" spans="1:28" ht="144" x14ac:dyDescent="0.2">
      <c r="A32" s="191">
        <v>9</v>
      </c>
      <c r="B32" s="193" t="str">
        <f>'01-Mapa de riesgo'!C32:C34</f>
        <v>ADMINISTRACIÓN_INSTITUCIONAL</v>
      </c>
      <c r="C32" s="193" t="str">
        <f>'01-Mapa de riesgo'!E32:E34</f>
        <v>GESTIÓN_DE_SERVICIOS_INSTITUCIONALES</v>
      </c>
      <c r="D32" s="195" t="str">
        <f>'01-Mapa de riesgo'!I32:I34</f>
        <v>Operacional</v>
      </c>
      <c r="E32" s="195" t="str">
        <f>'01-Mapa de riesgo'!J32:J34</f>
        <v>Suspensíón de fluido eléctrico en el campus universitario</v>
      </c>
      <c r="F32" s="195" t="str">
        <f>'01-Mapa de riesgo'!K32:K34</f>
        <v>Interrupción total o parcial en el suministro de energía eléctrica por problemas externos o internos</v>
      </c>
      <c r="G32" s="119" t="str">
        <f>'01-Mapa de riesgo'!H32</f>
        <v>Interrupción de suministro de energía eléctrica por factores climáticos, ambientales o por material vegetal.</v>
      </c>
      <c r="H32" s="195" t="str">
        <f>'01-Mapa de riesgo'!L32:L34</f>
        <v>Suspensión en las actividades académicas y/o administrativas.
Daños en equipos (oficinas y laboratios) por cortes de energía.
Pérdidas de información sensible para la institución.</v>
      </c>
      <c r="I32" s="199" t="str">
        <f>'01-Mapa de riesgo'!Y32:Y34</f>
        <v>GRAVE</v>
      </c>
      <c r="J32" s="161" t="str">
        <f>'01-Mapa de riesgo'!Z32:Z34</f>
        <v>REDUCIR</v>
      </c>
      <c r="K32" s="195"/>
      <c r="L32" s="195" t="str">
        <f>'01-Mapa de riesgo'!AD32:AD34</f>
        <v>Número de cortes de energía / mes
Duración de cortes de energía en horas / mes</v>
      </c>
      <c r="M32" s="233"/>
      <c r="N32" s="231"/>
      <c r="O32" s="117" t="str">
        <f>'01-Mapa de riesgo'!U32</f>
        <v>Plantas eléctricas y UPS funcionando y soportando el sistema eléctrico de algunos edificios.</v>
      </c>
      <c r="P32" s="171" t="str">
        <f>'01-Mapa de riesgo'!V32</f>
        <v>Otra</v>
      </c>
      <c r="Q32" s="171" t="str">
        <f>'01-Mapa de riesgo'!W32</f>
        <v>Correctivo</v>
      </c>
      <c r="R32" s="231"/>
      <c r="S32" s="231"/>
      <c r="T32" s="171" t="str">
        <f>'01-Mapa de riesgo'!Z32</f>
        <v>REDUCIR</v>
      </c>
      <c r="U32" s="171" t="str">
        <f>'01-Mapa de riesgo'!AA32</f>
        <v>Realizar revisión periódica de estado de plantas eléctricas y UPS para renovarlos cuando sea técnica y financieramente necesario.
Tramitar adquisición de plantas eléctricas y UPS en edificios que no posean.</v>
      </c>
      <c r="V32" s="171" t="str">
        <f>'01-Mapa de riesgo'!AC32</f>
        <v>Mantenimiento Institucional</v>
      </c>
      <c r="W32" s="177" t="s">
        <v>434</v>
      </c>
      <c r="X32" s="177"/>
      <c r="Y32" s="177" t="s">
        <v>438</v>
      </c>
      <c r="Z32" s="177"/>
      <c r="AA32" s="229"/>
      <c r="AB32" s="158"/>
    </row>
    <row r="33" spans="1:28" ht="48" x14ac:dyDescent="0.2">
      <c r="A33" s="191"/>
      <c r="B33" s="193"/>
      <c r="C33" s="193"/>
      <c r="D33" s="195"/>
      <c r="E33" s="195"/>
      <c r="F33" s="195"/>
      <c r="G33" s="119" t="str">
        <f>'01-Mapa de riesgo'!H33</f>
        <v>Fallas en subestaciones, transformadores o infraestructura eléctrica.</v>
      </c>
      <c r="H33" s="195"/>
      <c r="I33" s="199"/>
      <c r="J33" s="161" t="str">
        <f>'01-Mapa de riesgo'!Z33:Z35</f>
        <v>REDUCIR</v>
      </c>
      <c r="K33" s="195"/>
      <c r="L33" s="195"/>
      <c r="M33" s="233"/>
      <c r="N33" s="231"/>
      <c r="O33" s="117" t="str">
        <f>'01-Mapa de riesgo'!U33</f>
        <v>Mantenimiento periódico a infraestructura eléctrica propia de la institución</v>
      </c>
      <c r="P33" s="171" t="str">
        <f>'01-Mapa de riesgo'!V33</f>
        <v>Semanal</v>
      </c>
      <c r="Q33" s="171" t="str">
        <f>'01-Mapa de riesgo'!W33</f>
        <v>Preventivo</v>
      </c>
      <c r="R33" s="231"/>
      <c r="S33" s="231"/>
      <c r="T33" s="171" t="str">
        <f>'01-Mapa de riesgo'!Z33</f>
        <v>REDUCIR</v>
      </c>
      <c r="U33" s="171" t="str">
        <f>'01-Mapa de riesgo'!AA33</f>
        <v>Actualizar Plan de Mantenimiento de infraestructura eléctrica de la Universidad.</v>
      </c>
      <c r="V33" s="171" t="str">
        <f>'01-Mapa de riesgo'!AC33</f>
        <v>Mantenimiento Institucional</v>
      </c>
      <c r="W33" s="177" t="s">
        <v>434</v>
      </c>
      <c r="X33" s="177"/>
      <c r="Y33" s="177" t="s">
        <v>438</v>
      </c>
      <c r="Z33" s="177"/>
      <c r="AA33" s="229"/>
      <c r="AB33" s="158"/>
    </row>
    <row r="34" spans="1:28" ht="36" x14ac:dyDescent="0.2">
      <c r="A34" s="191"/>
      <c r="B34" s="193"/>
      <c r="C34" s="193"/>
      <c r="D34" s="195"/>
      <c r="E34" s="195"/>
      <c r="F34" s="195"/>
      <c r="G34" s="119" t="str">
        <f>'01-Mapa de riesgo'!H34</f>
        <v>Falla técnica en el suministro por parte del proveedor de servicio público de energía eléctrica.</v>
      </c>
      <c r="H34" s="195"/>
      <c r="I34" s="199"/>
      <c r="J34" s="161" t="str">
        <f>'01-Mapa de riesgo'!Z34:Z36</f>
        <v>REDUCIR</v>
      </c>
      <c r="K34" s="195"/>
      <c r="L34" s="195"/>
      <c r="M34" s="233"/>
      <c r="N34" s="231"/>
      <c r="O34" s="117" t="str">
        <f>'01-Mapa de riesgo'!U34</f>
        <v>Contacto con proveedor al momento de corte de energía para solucionar con prioridad</v>
      </c>
      <c r="P34" s="171" t="str">
        <f>'01-Mapa de riesgo'!V34</f>
        <v>Otra</v>
      </c>
      <c r="Q34" s="171" t="str">
        <f>'01-Mapa de riesgo'!W34</f>
        <v>Correctivo</v>
      </c>
      <c r="R34" s="231"/>
      <c r="S34" s="231"/>
      <c r="T34" s="171" t="str">
        <f>'01-Mapa de riesgo'!Z34</f>
        <v>REDUCIR</v>
      </c>
      <c r="U34" s="171" t="str">
        <f>'01-Mapa de riesgo'!AA34</f>
        <v>Gestionar cambio de red a línea tipo industrial</v>
      </c>
      <c r="V34" s="171" t="str">
        <f>'01-Mapa de riesgo'!AC34</f>
        <v>Mantenimiento Institucional</v>
      </c>
      <c r="W34" s="177" t="s">
        <v>434</v>
      </c>
      <c r="X34" s="177"/>
      <c r="Y34" s="177" t="s">
        <v>438</v>
      </c>
      <c r="Z34" s="177"/>
      <c r="AA34" s="229"/>
      <c r="AB34" s="158"/>
    </row>
    <row r="35" spans="1:28" ht="24" x14ac:dyDescent="0.2">
      <c r="A35" s="191">
        <v>10</v>
      </c>
      <c r="B35" s="193" t="str">
        <f>'01-Mapa de riesgo'!C35:C37</f>
        <v>ADMINISTRACIÓN_INSTITUCIONAL</v>
      </c>
      <c r="C35" s="193" t="str">
        <f>'01-Mapa de riesgo'!E35:E37</f>
        <v>GESTIÓN_DE_SERVICIOS_INSTITUCIONALES</v>
      </c>
      <c r="D35" s="195" t="str">
        <f>'01-Mapa de riesgo'!I35:I37</f>
        <v>Corrupción</v>
      </c>
      <c r="E35" s="195" t="str">
        <f>'01-Mapa de riesgo'!J35:J37</f>
        <v>Pérdida de recursos en el manejo de la Caja Menor de Mantenimiento Institucional</v>
      </c>
      <c r="F35" s="195" t="str">
        <f>'01-Mapa de riesgo'!K35:K37</f>
        <v>Manejo inadecuado que genera pérdida de los recursos asignados a la Caja Menor de Mantenimiento Institucional</v>
      </c>
      <c r="G35" s="119" t="str">
        <f>'01-Mapa de riesgo'!H35</f>
        <v>Controles no adecuados.</v>
      </c>
      <c r="H35" s="195" t="str">
        <f>'01-Mapa de riesgo'!L35:L37</f>
        <v>Falta de recursos para atender las necesidades establecidas en Mantenimiento Institucional</v>
      </c>
      <c r="I35" s="199" t="str">
        <f>'01-Mapa de riesgo'!Y35:Y37</f>
        <v>MODERADO</v>
      </c>
      <c r="J35" s="161" t="str">
        <f>'01-Mapa de riesgo'!Z35:Z37</f>
        <v>REDUCIR</v>
      </c>
      <c r="K35" s="195"/>
      <c r="L35" s="195" t="str">
        <f>'01-Mapa de riesgo'!AD35:AD37</f>
        <v>No. de casos de corrupción en Caja Menor / Año</v>
      </c>
      <c r="M35" s="233"/>
      <c r="N35" s="231"/>
      <c r="O35" s="117" t="str">
        <f>'01-Mapa de riesgo'!U35</f>
        <v>Registro de movimientos</v>
      </c>
      <c r="P35" s="171" t="str">
        <f>'01-Mapa de riesgo'!V35</f>
        <v>Diaria</v>
      </c>
      <c r="Q35" s="171" t="str">
        <f>'01-Mapa de riesgo'!W35</f>
        <v>Preventivo</v>
      </c>
      <c r="R35" s="231"/>
      <c r="S35" s="231"/>
      <c r="T35" s="171" t="str">
        <f>'01-Mapa de riesgo'!Z35</f>
        <v>REDUCIR</v>
      </c>
      <c r="U35" s="171" t="str">
        <f>'01-Mapa de riesgo'!AA35</f>
        <v>Mejorar los controles existentes.</v>
      </c>
      <c r="V35" s="171" t="str">
        <f>'01-Mapa de riesgo'!AC35</f>
        <v>Mantenimiento Institucional</v>
      </c>
      <c r="W35" s="177" t="s">
        <v>434</v>
      </c>
      <c r="X35" s="177"/>
      <c r="Y35" s="177" t="s">
        <v>438</v>
      </c>
      <c r="Z35" s="177"/>
      <c r="AA35" s="229"/>
      <c r="AB35" s="158"/>
    </row>
    <row r="36" spans="1:28" ht="60" x14ac:dyDescent="0.2">
      <c r="A36" s="191"/>
      <c r="B36" s="193"/>
      <c r="C36" s="193"/>
      <c r="D36" s="195"/>
      <c r="E36" s="195"/>
      <c r="F36" s="195"/>
      <c r="G36" s="119" t="str">
        <f>'01-Mapa de riesgo'!H36</f>
        <v>Falta de principios y valores éticos</v>
      </c>
      <c r="H36" s="195"/>
      <c r="I36" s="199"/>
      <c r="J36" s="161" t="str">
        <f>'01-Mapa de riesgo'!Z36:Z38</f>
        <v>REDUCIR</v>
      </c>
      <c r="K36" s="195"/>
      <c r="L36" s="195"/>
      <c r="M36" s="233"/>
      <c r="N36" s="231"/>
      <c r="O36" s="117" t="str">
        <f>'01-Mapa de riesgo'!U36</f>
        <v>Revisión de Jefatura de Mantenimiento Institucional</v>
      </c>
      <c r="P36" s="171" t="str">
        <f>'01-Mapa de riesgo'!V36</f>
        <v>Mensual</v>
      </c>
      <c r="Q36" s="171" t="str">
        <f>'01-Mapa de riesgo'!W36</f>
        <v>Preventivo</v>
      </c>
      <c r="R36" s="231"/>
      <c r="S36" s="231"/>
      <c r="T36" s="171" t="str">
        <f>'01-Mapa de riesgo'!Z36</f>
        <v>REDUCIR</v>
      </c>
      <c r="U36" s="171" t="str">
        <f>'01-Mapa de riesgo'!AA36</f>
        <v>Capacitar en valores a los funcionarios que manejen y utilicen los recursos de la Caja Menor</v>
      </c>
      <c r="V36" s="171" t="str">
        <f>'01-Mapa de riesgo'!AC36</f>
        <v>Mantenimiento Institucional</v>
      </c>
      <c r="W36" s="177" t="s">
        <v>434</v>
      </c>
      <c r="X36" s="177"/>
      <c r="Y36" s="177" t="s">
        <v>438</v>
      </c>
      <c r="Z36" s="177"/>
      <c r="AA36" s="229"/>
      <c r="AB36" s="158"/>
    </row>
    <row r="37" spans="1:28" ht="36" x14ac:dyDescent="0.2">
      <c r="A37" s="191"/>
      <c r="B37" s="193"/>
      <c r="C37" s="193"/>
      <c r="D37" s="195"/>
      <c r="E37" s="195"/>
      <c r="F37" s="195"/>
      <c r="G37" s="119" t="str">
        <f>'01-Mapa de riesgo'!H37</f>
        <v>Manejo con dolo de la Caja Menor</v>
      </c>
      <c r="H37" s="195"/>
      <c r="I37" s="199"/>
      <c r="J37" s="161" t="str">
        <f>'01-Mapa de riesgo'!Z37:Z39</f>
        <v>REDUCIR</v>
      </c>
      <c r="K37" s="195"/>
      <c r="L37" s="195"/>
      <c r="M37" s="233"/>
      <c r="N37" s="231"/>
      <c r="O37" s="117" t="str">
        <f>'01-Mapa de riesgo'!U37</f>
        <v>Arqueo de Caja Menor por parte de Control Interno</v>
      </c>
      <c r="P37" s="171" t="str">
        <f>'01-Mapa de riesgo'!V37</f>
        <v>Mensual</v>
      </c>
      <c r="Q37" s="171" t="str">
        <f>'01-Mapa de riesgo'!W37</f>
        <v>Detectivo</v>
      </c>
      <c r="R37" s="231"/>
      <c r="S37" s="231"/>
      <c r="T37" s="171" t="str">
        <f>'01-Mapa de riesgo'!Z37</f>
        <v>REDUCIR</v>
      </c>
      <c r="U37" s="171" t="str">
        <f>'01-Mapa de riesgo'!AA37</f>
        <v>Actualizar procedimiento de Caja Menor</v>
      </c>
      <c r="V37" s="171" t="str">
        <f>'01-Mapa de riesgo'!AC37</f>
        <v>Mantenimiento Institucional</v>
      </c>
      <c r="W37" s="177" t="s">
        <v>434</v>
      </c>
      <c r="X37" s="177"/>
      <c r="Y37" s="177" t="s">
        <v>438</v>
      </c>
      <c r="Z37" s="177"/>
      <c r="AA37" s="229"/>
      <c r="AB37" s="158"/>
    </row>
    <row r="38" spans="1:28" ht="72" x14ac:dyDescent="0.2">
      <c r="A38" s="191">
        <v>11</v>
      </c>
      <c r="B38" s="193" t="str">
        <f>'01-Mapa de riesgo'!C38:C40</f>
        <v>ADMINISTRACIÓN_INSTITUCIONAL</v>
      </c>
      <c r="C38" s="193" t="str">
        <f>'01-Mapa de riesgo'!E38:E40</f>
        <v>GESTIÓN_DE_SERVICIOS_INSTITUCIONALES</v>
      </c>
      <c r="D38" s="195" t="str">
        <f>'01-Mapa de riesgo'!I38:I40</f>
        <v>Operacional</v>
      </c>
      <c r="E38" s="195" t="str">
        <f>'01-Mapa de riesgo'!J38:J40</f>
        <v>Suspensión prolongada del suministro de agua en el campus universitario</v>
      </c>
      <c r="F38" s="195" t="str">
        <f>'01-Mapa de riesgo'!K38:K40</f>
        <v>Fallas externas en el suministro de agua con afectación total de las actividades académicas y administrativas de la Institución.</v>
      </c>
      <c r="G38" s="119" t="str">
        <f>'01-Mapa de riesgo'!H38</f>
        <v xml:space="preserve">Racionamiento de agua potable por fenomenos naturales. </v>
      </c>
      <c r="H38" s="195" t="str">
        <f>'01-Mapa de riesgo'!L38:L40</f>
        <v xml:space="preserve">Suspensión total de actividades académicas y administrativas que impidan el cumplimiento de la misión institucional </v>
      </c>
      <c r="I38" s="199" t="str">
        <f>'01-Mapa de riesgo'!Y38:Y40</f>
        <v>MODERADO</v>
      </c>
      <c r="J38" s="161" t="str">
        <f>'01-Mapa de riesgo'!Z38:Z40</f>
        <v>REDUCIR</v>
      </c>
      <c r="K38" s="195"/>
      <c r="L38" s="195" t="str">
        <f>'01-Mapa de riesgo'!AD38:AD40</f>
        <v>No. De veces que se presenta corte del suministro de agua por periodo mayor a 24 horas.</v>
      </c>
      <c r="M38" s="233"/>
      <c r="N38" s="231"/>
      <c r="O38" s="117" t="str">
        <f>'01-Mapa de riesgo'!U38</f>
        <v>Revisión periodica de los niveles de los tanques de almacenamiento de agua</v>
      </c>
      <c r="P38" s="171" t="str">
        <f>'01-Mapa de riesgo'!V38</f>
        <v>Mensual</v>
      </c>
      <c r="Q38" s="171" t="str">
        <f>'01-Mapa de riesgo'!W38</f>
        <v>Preventivo</v>
      </c>
      <c r="R38" s="231"/>
      <c r="S38" s="231"/>
      <c r="T38" s="171" t="str">
        <f>'01-Mapa de riesgo'!Z38</f>
        <v>REDUCIR</v>
      </c>
      <c r="U38" s="171" t="str">
        <f>'01-Mapa de riesgo'!AA38</f>
        <v>Mantenimiento preventivo y correctivo a las redes hidraúlicas de acueducto y alcantarillado de la Universidad.</v>
      </c>
      <c r="V38" s="171" t="str">
        <f>'01-Mapa de riesgo'!AC38</f>
        <v>Mantenimiento Institucional</v>
      </c>
      <c r="W38" s="177" t="s">
        <v>434</v>
      </c>
      <c r="X38" s="177"/>
      <c r="Y38" s="177" t="s">
        <v>438</v>
      </c>
      <c r="Z38" s="177"/>
      <c r="AA38" s="229"/>
      <c r="AB38" s="158"/>
    </row>
    <row r="39" spans="1:28" ht="36" x14ac:dyDescent="0.2">
      <c r="A39" s="191"/>
      <c r="B39" s="193"/>
      <c r="C39" s="193"/>
      <c r="D39" s="195"/>
      <c r="E39" s="195"/>
      <c r="F39" s="195"/>
      <c r="G39" s="119" t="str">
        <f>'01-Mapa de riesgo'!H39</f>
        <v>Daños en las redes externas que abastecen de agua a la universidad.</v>
      </c>
      <c r="H39" s="195"/>
      <c r="I39" s="199"/>
      <c r="J39" s="161" t="str">
        <f>'01-Mapa de riesgo'!Z39:Z41</f>
        <v>TRANSFERIR</v>
      </c>
      <c r="K39" s="195"/>
      <c r="L39" s="195"/>
      <c r="M39" s="233"/>
      <c r="N39" s="231"/>
      <c r="O39" s="117" t="str">
        <f>'01-Mapa de riesgo'!U39</f>
        <v>Revisión calidad del agua almacenada</v>
      </c>
      <c r="P39" s="171" t="str">
        <f>'01-Mapa de riesgo'!V39</f>
        <v>Mensual</v>
      </c>
      <c r="Q39" s="171" t="str">
        <f>'01-Mapa de riesgo'!W39</f>
        <v>Preventivo</v>
      </c>
      <c r="R39" s="231"/>
      <c r="S39" s="231"/>
      <c r="T39" s="171" t="str">
        <f>'01-Mapa de riesgo'!Z39</f>
        <v>TRANSFERIR</v>
      </c>
      <c r="U39" s="171" t="str">
        <f>'01-Mapa de riesgo'!AA39</f>
        <v>Pago oportuno de las facturas de servicios publicos - agua.</v>
      </c>
      <c r="V39" s="171" t="str">
        <f>'01-Mapa de riesgo'!AC39</f>
        <v>Financiera</v>
      </c>
      <c r="W39" s="177" t="s">
        <v>434</v>
      </c>
      <c r="X39" s="177"/>
      <c r="Y39" s="177" t="s">
        <v>438</v>
      </c>
      <c r="Z39" s="177"/>
      <c r="AA39" s="229"/>
      <c r="AB39" s="158"/>
    </row>
    <row r="40" spans="1:28" ht="48" x14ac:dyDescent="0.2">
      <c r="A40" s="191"/>
      <c r="B40" s="193"/>
      <c r="C40" s="193"/>
      <c r="D40" s="195"/>
      <c r="E40" s="195"/>
      <c r="F40" s="195"/>
      <c r="G40" s="119" t="str">
        <f>'01-Mapa de riesgo'!H40</f>
        <v xml:space="preserve"> Suspensión prolongada del suministro de agua que supere las reservas de los tanques de almacenamiento de la Universidad.</v>
      </c>
      <c r="H40" s="195"/>
      <c r="I40" s="199"/>
      <c r="J40" s="161" t="str">
        <f>'01-Mapa de riesgo'!Z40:Z42</f>
        <v>REDUCIR</v>
      </c>
      <c r="K40" s="195"/>
      <c r="L40" s="195"/>
      <c r="M40" s="233"/>
      <c r="N40" s="231"/>
      <c r="O40" s="117" t="str">
        <f>'01-Mapa de riesgo'!U40</f>
        <v>Verificación pagos del servicio de agua realizados por la Universidad.</v>
      </c>
      <c r="P40" s="171" t="str">
        <f>'01-Mapa de riesgo'!V40</f>
        <v>Mensual</v>
      </c>
      <c r="Q40" s="171" t="str">
        <f>'01-Mapa de riesgo'!W40</f>
        <v>Detectivo</v>
      </c>
      <c r="R40" s="231"/>
      <c r="S40" s="231"/>
      <c r="T40" s="171" t="str">
        <f>'01-Mapa de riesgo'!Z40</f>
        <v>REDUCIR</v>
      </c>
      <c r="U40" s="171" t="str">
        <f>'01-Mapa de riesgo'!AA40</f>
        <v>Suspensión de actividades que demanden consumo excesivo de agua.</v>
      </c>
      <c r="V40" s="171" t="str">
        <f>'01-Mapa de riesgo'!AC40</f>
        <v>Alta Dirección</v>
      </c>
      <c r="W40" s="177" t="s">
        <v>434</v>
      </c>
      <c r="X40" s="177"/>
      <c r="Y40" s="177" t="s">
        <v>438</v>
      </c>
      <c r="Z40" s="177"/>
      <c r="AA40" s="229"/>
      <c r="AB40" s="158"/>
    </row>
    <row r="41" spans="1:28" ht="36" x14ac:dyDescent="0.2">
      <c r="A41" s="191">
        <v>12</v>
      </c>
      <c r="B41" s="193" t="str">
        <f>'01-Mapa de riesgo'!C41:C43</f>
        <v>INVESTIGACIÓN_E_INNOVACIÓN</v>
      </c>
      <c r="C41" s="193" t="str">
        <f>'01-Mapa de riesgo'!E41:E43</f>
        <v>VICERRECTORÍA_INVESTIGACIÓN_INNOVACIÓN_EXTENSIÓN</v>
      </c>
      <c r="D41" s="195" t="str">
        <f>'01-Mapa de riesgo'!I41:I43</f>
        <v>Estratégico</v>
      </c>
      <c r="E41" s="195" t="str">
        <f>'01-Mapa de riesgo'!J41:J43</f>
        <v>Deficiencia interna en la financiación para proyectos de investigación</v>
      </c>
      <c r="F41" s="195" t="str">
        <f>'01-Mapa de riesgo'!K41:K43</f>
        <v>Disminución de los recursos para el fomento de la investigación.</v>
      </c>
      <c r="G41" s="119" t="str">
        <f>'01-Mapa de riesgo'!H41</f>
        <v xml:space="preserve">Disminución presupuesta lpara el financiación de los proyectos de investigación. </v>
      </c>
      <c r="H41" s="195" t="str">
        <f>'01-Mapa de riesgo'!L41:L43</f>
        <v>Incumplimiento en las metas de los indicadores institucioonales. Reducción en los proyectos de investigación. Dismunición de la producción intelectual. Deterioro de las capacidades investigativas. Desmotivación para los investigadores de la universidad.</v>
      </c>
      <c r="I41" s="199" t="str">
        <f>'01-Mapa de riesgo'!Y41:Y43</f>
        <v>GRAVE</v>
      </c>
      <c r="J41" s="161" t="str">
        <f>'01-Mapa de riesgo'!Z41:Z43</f>
        <v>REDUCIR</v>
      </c>
      <c r="K41" s="195"/>
      <c r="L41" s="195" t="str">
        <f>'01-Mapa de riesgo'!AD41:AD43</f>
        <v>No de proyectos de investigación aprobados en la vigencia</v>
      </c>
      <c r="M41" s="233"/>
      <c r="N41" s="231"/>
      <c r="O41" s="117" t="str">
        <f>'01-Mapa de riesgo'!U41</f>
        <v>Socialización y difusión de las convocatorias externas Colciencias</v>
      </c>
      <c r="P41" s="171" t="str">
        <f>'01-Mapa de riesgo'!V41</f>
        <v>Otra</v>
      </c>
      <c r="Q41" s="171" t="str">
        <f>'01-Mapa de riesgo'!W41</f>
        <v>Direccion</v>
      </c>
      <c r="R41" s="231"/>
      <c r="S41" s="231"/>
      <c r="T41" s="171" t="str">
        <f>'01-Mapa de riesgo'!Z41</f>
        <v>REDUCIR</v>
      </c>
      <c r="U41" s="171" t="str">
        <f>'01-Mapa de riesgo'!AA41</f>
        <v>Gestión de nuevos recursos ante la administración central</v>
      </c>
      <c r="V41" s="171" t="str">
        <f>'01-Mapa de riesgo'!AC41</f>
        <v>Vicerrectoría Administrativa - Facultades</v>
      </c>
      <c r="W41" s="177" t="s">
        <v>434</v>
      </c>
      <c r="X41" s="177"/>
      <c r="Y41" s="177" t="s">
        <v>438</v>
      </c>
      <c r="Z41" s="177"/>
      <c r="AA41" s="229"/>
      <c r="AB41" s="158"/>
    </row>
    <row r="42" spans="1:28" ht="48" x14ac:dyDescent="0.2">
      <c r="A42" s="191"/>
      <c r="B42" s="193"/>
      <c r="C42" s="193"/>
      <c r="D42" s="195"/>
      <c r="E42" s="195"/>
      <c r="F42" s="195"/>
      <c r="G42" s="119" t="str">
        <f>'01-Mapa de riesgo'!H42</f>
        <v xml:space="preserve">Retención del 20% de los ingresos de los proyectos de investigación financiados por entidades externas en algunos casos. </v>
      </c>
      <c r="H42" s="195"/>
      <c r="I42" s="199"/>
      <c r="J42" s="161" t="str">
        <f>'01-Mapa de riesgo'!Z42:Z44</f>
        <v>REDUCIR</v>
      </c>
      <c r="K42" s="195"/>
      <c r="L42" s="195"/>
      <c r="M42" s="233"/>
      <c r="N42" s="231"/>
      <c r="O42" s="117" t="str">
        <f>'01-Mapa de riesgo'!U42</f>
        <v>Diseño y realización de convocatorias períodicas para la financiación de proyectos de investigación según los recursos asignados.</v>
      </c>
      <c r="P42" s="171" t="str">
        <f>'01-Mapa de riesgo'!V42</f>
        <v>Otra</v>
      </c>
      <c r="Q42" s="171" t="str">
        <f>'01-Mapa de riesgo'!W42</f>
        <v>Direccion</v>
      </c>
      <c r="R42" s="231"/>
      <c r="S42" s="231"/>
      <c r="T42" s="171" t="str">
        <f>'01-Mapa de riesgo'!Z42</f>
        <v>REDUCIR</v>
      </c>
      <c r="U42" s="171" t="str">
        <f>'01-Mapa de riesgo'!AA42</f>
        <v>Acompañamiento en la presentación de propuestas ante entidades externas.</v>
      </c>
      <c r="V42" s="171" t="str">
        <f>'01-Mapa de riesgo'!AC42</f>
        <v>Vicerrectoría de Inverstigaciones, Innovación y Extensión</v>
      </c>
      <c r="W42" s="177" t="s">
        <v>434</v>
      </c>
      <c r="X42" s="177"/>
      <c r="Y42" s="177" t="s">
        <v>438</v>
      </c>
      <c r="Z42" s="177"/>
      <c r="AA42" s="229"/>
      <c r="AB42" s="158"/>
    </row>
    <row r="43" spans="1:28" ht="12" x14ac:dyDescent="0.2">
      <c r="A43" s="191"/>
      <c r="B43" s="193"/>
      <c r="C43" s="193"/>
      <c r="D43" s="195"/>
      <c r="E43" s="195"/>
      <c r="F43" s="195"/>
      <c r="G43" s="119">
        <f>'01-Mapa de riesgo'!H43</f>
        <v>0</v>
      </c>
      <c r="H43" s="195"/>
      <c r="I43" s="199"/>
      <c r="J43" s="161">
        <f>'01-Mapa de riesgo'!Z43:Z45</f>
        <v>0</v>
      </c>
      <c r="K43" s="195"/>
      <c r="L43" s="195"/>
      <c r="M43" s="233"/>
      <c r="N43" s="231"/>
      <c r="O43" s="117">
        <f>'01-Mapa de riesgo'!U43</f>
        <v>0</v>
      </c>
      <c r="P43" s="171">
        <f>'01-Mapa de riesgo'!V43</f>
        <v>0</v>
      </c>
      <c r="Q43" s="171">
        <f>'01-Mapa de riesgo'!W43</f>
        <v>0</v>
      </c>
      <c r="R43" s="231"/>
      <c r="S43" s="231"/>
      <c r="T43" s="171">
        <f>'01-Mapa de riesgo'!Z43</f>
        <v>0</v>
      </c>
      <c r="U43" s="171">
        <f>'01-Mapa de riesgo'!AA43</f>
        <v>0</v>
      </c>
      <c r="V43" s="171">
        <f>'01-Mapa de riesgo'!AC43</f>
        <v>0</v>
      </c>
      <c r="W43" s="177" t="s">
        <v>434</v>
      </c>
      <c r="X43" s="177"/>
      <c r="Y43" s="177" t="s">
        <v>438</v>
      </c>
      <c r="Z43" s="177"/>
      <c r="AA43" s="229"/>
      <c r="AB43" s="158"/>
    </row>
    <row r="44" spans="1:28" ht="84" x14ac:dyDescent="0.2">
      <c r="A44" s="191">
        <v>13</v>
      </c>
      <c r="B44" s="193" t="str">
        <f>'01-Mapa de riesgo'!C44:C46</f>
        <v>INVESTIGACIÓN_E_INNOVACIÓN</v>
      </c>
      <c r="C44" s="193" t="str">
        <f>'01-Mapa de riesgo'!E44:E46</f>
        <v>VICERRECTORÍA_INVESTIGACIÓN_INNOVACIÓN_EXTENSIÓN</v>
      </c>
      <c r="D44" s="195" t="str">
        <f>'01-Mapa de riesgo'!I44:I46</f>
        <v>Cumplimiento</v>
      </c>
      <c r="E44" s="195" t="str">
        <f>'01-Mapa de riesgo'!J44:J46</f>
        <v>Acceso a recursos genéticos o colectas de especímenes vivos sin los permisos correspondientes, o no depositar material colectado en las coleccciones biológicas registradas</v>
      </c>
      <c r="F44" s="195" t="str">
        <f>'01-Mapa de riesgo'!K44:K46</f>
        <v>El riesgo se presenta cuando los investigadores realizan  colectas de especímenes vivos de la biodiversidad del país sin los permisos requeridos, o realizan actividades de acceso a recursos genéticos sin estar amparados por algún contrato marco o específico, o tienen una colección biológica con fines de investigación sin el respectivo registro y actualización que requiere</v>
      </c>
      <c r="G44" s="119" t="str">
        <f>'01-Mapa de riesgo'!H44</f>
        <v xml:space="preserve">Desconocimiento de la normatividad  ambiental vigente con organismos vivos que aplica  los proyectos de acuerdo a los alcances definidos en los proyectos </v>
      </c>
      <c r="H44" s="195" t="str">
        <f>'01-Mapa de riesgo'!L44:L46</f>
        <v>Según el Artículo 47 de la Decisión Andina 391, La Autoridad Nacional Competente, de conformidad con el procedimiento previsto en su propia legislación interna, podrá aplicar sanciones administrativas, tales como multa, decomiso preventivo o definitivo, cierre temporal o definitivo de establecimientos e inhabilitación del infractor para solicitar nuevos accesos en casos de infracción. 
Tales sanciones se aplicarán sin perjuicio de la suspensión, cancelación o nulidad del acceso, del pago de las reparaciones por los daños y perjuicios que se irroguen, incluidos los causados a la diversidad biológica, y de las sanciones civiles y penales, que eventualmente correspondan.</v>
      </c>
      <c r="I44" s="199" t="str">
        <f>'01-Mapa de riesgo'!Y44:Y46</f>
        <v>MODERADO</v>
      </c>
      <c r="J44" s="161" t="str">
        <f>'01-Mapa de riesgo'!Z44:Z46</f>
        <v>REDUCIR</v>
      </c>
      <c r="K44" s="195"/>
      <c r="L44" s="195" t="str">
        <f>'01-Mapa de riesgo'!AD44:AD46</f>
        <v xml:space="preserve">No. De proyectos amparados por permisos de investigación  semestralemente </v>
      </c>
      <c r="M44" s="233"/>
      <c r="N44" s="231"/>
      <c r="O44" s="117" t="str">
        <f>'01-Mapa de riesgo'!U44</f>
        <v xml:space="preserve">Seguimiento a comunicaciones de la Vicerrectoria de Investigaciones Innovación y Extensión a través de los Directores de Grupo de investigación de Programas de Posgrado y Pregrado </v>
      </c>
      <c r="P44" s="171" t="str">
        <f>'01-Mapa de riesgo'!V44</f>
        <v>Trimestral</v>
      </c>
      <c r="Q44" s="171" t="str">
        <f>'01-Mapa de riesgo'!W44</f>
        <v>Preventivo</v>
      </c>
      <c r="R44" s="231"/>
      <c r="S44" s="231"/>
      <c r="T44" s="171" t="str">
        <f>'01-Mapa de riesgo'!Z44</f>
        <v>REDUCIR</v>
      </c>
      <c r="U44" s="171" t="str">
        <f>'01-Mapa de riesgo'!AA44</f>
        <v>Expedición de una resolución  sobre el cumplimiento de la normatividad legal vigente de acuerdo a los alcances de cada proyecto</v>
      </c>
      <c r="V44" s="171" t="str">
        <f>'01-Mapa de riesgo'!AC44</f>
        <v>Programas de pregrado y posgrado , grupos de investigación que trabajen  con recursos biológicos</v>
      </c>
      <c r="W44" s="177" t="s">
        <v>434</v>
      </c>
      <c r="X44" s="177"/>
      <c r="Y44" s="177" t="s">
        <v>438</v>
      </c>
      <c r="Z44" s="177"/>
      <c r="AA44" s="229"/>
      <c r="AB44" s="158"/>
    </row>
    <row r="45" spans="1:28" ht="12" x14ac:dyDescent="0.2">
      <c r="A45" s="191"/>
      <c r="B45" s="193"/>
      <c r="C45" s="193"/>
      <c r="D45" s="195"/>
      <c r="E45" s="195"/>
      <c r="F45" s="195"/>
      <c r="G45" s="119">
        <f>'01-Mapa de riesgo'!H45</f>
        <v>0</v>
      </c>
      <c r="H45" s="195"/>
      <c r="I45" s="199"/>
      <c r="J45" s="161">
        <f>'01-Mapa de riesgo'!Z45:Z47</f>
        <v>0</v>
      </c>
      <c r="K45" s="195"/>
      <c r="L45" s="195"/>
      <c r="M45" s="233"/>
      <c r="N45" s="231"/>
      <c r="O45" s="117">
        <f>'01-Mapa de riesgo'!U45</f>
        <v>0</v>
      </c>
      <c r="P45" s="171">
        <f>'01-Mapa de riesgo'!V45</f>
        <v>0</v>
      </c>
      <c r="Q45" s="171">
        <f>'01-Mapa de riesgo'!W45</f>
        <v>0</v>
      </c>
      <c r="R45" s="231"/>
      <c r="S45" s="231"/>
      <c r="T45" s="171">
        <f>'01-Mapa de riesgo'!Z45</f>
        <v>0</v>
      </c>
      <c r="U45" s="171">
        <f>'01-Mapa de riesgo'!AA45</f>
        <v>0</v>
      </c>
      <c r="V45" s="171">
        <f>'01-Mapa de riesgo'!AC45</f>
        <v>0</v>
      </c>
      <c r="W45" s="177" t="s">
        <v>434</v>
      </c>
      <c r="X45" s="177"/>
      <c r="Y45" s="177" t="s">
        <v>438</v>
      </c>
      <c r="Z45" s="177"/>
      <c r="AA45" s="229"/>
      <c r="AB45" s="158"/>
    </row>
    <row r="46" spans="1:28" ht="12" x14ac:dyDescent="0.2">
      <c r="A46" s="191"/>
      <c r="B46" s="193"/>
      <c r="C46" s="193"/>
      <c r="D46" s="195"/>
      <c r="E46" s="195"/>
      <c r="F46" s="195"/>
      <c r="G46" s="119">
        <f>'01-Mapa de riesgo'!H46</f>
        <v>0</v>
      </c>
      <c r="H46" s="195"/>
      <c r="I46" s="199"/>
      <c r="J46" s="161">
        <f>'01-Mapa de riesgo'!Z46:Z48</f>
        <v>0</v>
      </c>
      <c r="K46" s="195"/>
      <c r="L46" s="195"/>
      <c r="M46" s="233"/>
      <c r="N46" s="231"/>
      <c r="O46" s="117">
        <f>'01-Mapa de riesgo'!U46</f>
        <v>0</v>
      </c>
      <c r="P46" s="171">
        <f>'01-Mapa de riesgo'!V46</f>
        <v>0</v>
      </c>
      <c r="Q46" s="171">
        <f>'01-Mapa de riesgo'!W46</f>
        <v>0</v>
      </c>
      <c r="R46" s="231"/>
      <c r="S46" s="231"/>
      <c r="T46" s="171">
        <f>'01-Mapa de riesgo'!Z46</f>
        <v>0</v>
      </c>
      <c r="U46" s="171">
        <f>'01-Mapa de riesgo'!AA46</f>
        <v>0</v>
      </c>
      <c r="V46" s="171">
        <f>'01-Mapa de riesgo'!AC46</f>
        <v>0</v>
      </c>
      <c r="W46" s="177" t="s">
        <v>434</v>
      </c>
      <c r="X46" s="177"/>
      <c r="Y46" s="177" t="s">
        <v>438</v>
      </c>
      <c r="Z46" s="177"/>
      <c r="AA46" s="229"/>
      <c r="AB46" s="158"/>
    </row>
    <row r="47" spans="1:28" ht="132" x14ac:dyDescent="0.2">
      <c r="A47" s="191">
        <v>14</v>
      </c>
      <c r="B47" s="193" t="str">
        <f>'01-Mapa de riesgo'!C47:C49</f>
        <v>INVESTIGACIÓN_E_INNOVACIÓN</v>
      </c>
      <c r="C47" s="193" t="str">
        <f>'01-Mapa de riesgo'!E47:E49</f>
        <v>VICERRECTORÍA_INVESTIGACIÓN_INNOVACIÓN_EXTENSIÓN</v>
      </c>
      <c r="D47" s="195" t="str">
        <f>'01-Mapa de riesgo'!I47:I49</f>
        <v>Ambiental</v>
      </c>
      <c r="E47" s="195" t="str">
        <f>'01-Mapa de riesgo'!J47:J49</f>
        <v>Incumplimiento en las normas ambientales que rigen a la Universidad frente a la gestión de aspectos ambientales que requieren gestión (residuos sólidos, aguas residuales, aguas potables, patrimonio arqueológico, protección de la biodiversidad, licencias y permisos ambientales)</v>
      </c>
      <c r="F47" s="195" t="str">
        <f>'01-Mapa de riesgo'!K47:K49</f>
        <v>Se debe tener un conocimiento sobre el manejo de los aspectos ambientales suceptibles de sanciones por parte de la Universidad, así como mantener los procedimientos, fechas de cumplimientos y  actualizar la normatividad para evitar una sanción por incumplimiento.</v>
      </c>
      <c r="G47" s="119" t="str">
        <f>'01-Mapa de riesgo'!H47</f>
        <v>Incremento de obligaciones normativas de carácter ambiental en la UTP</v>
      </c>
      <c r="H47" s="195" t="str">
        <f>'01-Mapa de riesgo'!L47:L49</f>
        <v>Afectación a la salud de la comunidad universitaria y del ambiente.</v>
      </c>
      <c r="I47" s="199" t="str">
        <f>'01-Mapa de riesgo'!Y47:Y49</f>
        <v>MODERADO</v>
      </c>
      <c r="J47" s="161" t="str">
        <f>'01-Mapa de riesgo'!Z47:Z49</f>
        <v>COMPARTIR</v>
      </c>
      <c r="K47" s="195"/>
      <c r="L47" s="195">
        <f>'01-Mapa de riesgo'!AD47:AD49</f>
        <v>0</v>
      </c>
      <c r="M47" s="233"/>
      <c r="N47" s="231"/>
      <c r="O47" s="117" t="str">
        <f>'01-Mapa de riesgo'!U47</f>
        <v>Capacitación permanente a la comunidad universitaria</v>
      </c>
      <c r="P47" s="171" t="str">
        <f>'01-Mapa de riesgo'!V47</f>
        <v>Mensual</v>
      </c>
      <c r="Q47" s="171" t="str">
        <f>'01-Mapa de riesgo'!W47</f>
        <v>Preventivo</v>
      </c>
      <c r="R47" s="231"/>
      <c r="S47" s="231"/>
      <c r="T47" s="171" t="str">
        <f>'01-Mapa de riesgo'!Z47</f>
        <v>COMPARTIR</v>
      </c>
      <c r="U47" s="171" t="str">
        <f>'01-Mapa de riesgo'!AA47</f>
        <v>Capacitación permanente a los actores institucionales que operativizan, gestionan y controlan el tema de gestión ambiental  para mitigar y disminuir los impactos y posibles sanciones por el inclumplimiento de la norma ambiental</v>
      </c>
      <c r="V47" s="171" t="str">
        <f>'01-Mapa de riesgo'!AC47</f>
        <v>Gestión de Servicios Institucionales</v>
      </c>
      <c r="W47" s="177" t="s">
        <v>434</v>
      </c>
      <c r="X47" s="177"/>
      <c r="Y47" s="177" t="s">
        <v>438</v>
      </c>
      <c r="Z47" s="177"/>
      <c r="AA47" s="229"/>
      <c r="AB47" s="158"/>
    </row>
    <row r="48" spans="1:28" ht="48" x14ac:dyDescent="0.2">
      <c r="A48" s="191"/>
      <c r="B48" s="193"/>
      <c r="C48" s="193"/>
      <c r="D48" s="195"/>
      <c r="E48" s="195"/>
      <c r="F48" s="195"/>
      <c r="G48" s="119" t="str">
        <f>'01-Mapa de riesgo'!H48</f>
        <v xml:space="preserve">Impactos ambientales negativos por la actividad económica de la universidad dedicada a la docencia y a la investigación. </v>
      </c>
      <c r="H48" s="195"/>
      <c r="I48" s="199"/>
      <c r="J48" s="161">
        <f>'01-Mapa de riesgo'!Z48:Z50</f>
        <v>0</v>
      </c>
      <c r="K48" s="195"/>
      <c r="L48" s="195"/>
      <c r="M48" s="233"/>
      <c r="N48" s="231"/>
      <c r="O48" s="117" t="str">
        <f>'01-Mapa de riesgo'!U48</f>
        <v>Dotación de infraestructura para el manejo de los aspectos ambientales</v>
      </c>
      <c r="P48" s="171" t="str">
        <f>'01-Mapa de riesgo'!V48</f>
        <v>Otra</v>
      </c>
      <c r="Q48" s="171" t="str">
        <f>'01-Mapa de riesgo'!W48</f>
        <v>Preventivo</v>
      </c>
      <c r="R48" s="231"/>
      <c r="S48" s="231"/>
      <c r="T48" s="171">
        <f>'01-Mapa de riesgo'!Z48</f>
        <v>0</v>
      </c>
      <c r="U48" s="171">
        <f>'01-Mapa de riesgo'!AA48</f>
        <v>0</v>
      </c>
      <c r="V48" s="171">
        <f>'01-Mapa de riesgo'!AC48</f>
        <v>0</v>
      </c>
      <c r="W48" s="177" t="s">
        <v>434</v>
      </c>
      <c r="X48" s="177"/>
      <c r="Y48" s="177" t="s">
        <v>438</v>
      </c>
      <c r="Z48" s="177"/>
      <c r="AA48" s="229"/>
      <c r="AB48" s="158"/>
    </row>
    <row r="49" spans="1:28" ht="36" x14ac:dyDescent="0.2">
      <c r="A49" s="191"/>
      <c r="B49" s="193"/>
      <c r="C49" s="193"/>
      <c r="D49" s="195"/>
      <c r="E49" s="195"/>
      <c r="F49" s="195"/>
      <c r="G49" s="119" t="str">
        <f>'01-Mapa de riesgo'!H49</f>
        <v xml:space="preserve">Cambios en la normatividad relacionadas con los temas ambientales. </v>
      </c>
      <c r="H49" s="195"/>
      <c r="I49" s="199"/>
      <c r="J49" s="161">
        <f>'01-Mapa de riesgo'!Z49:Z51</f>
        <v>0</v>
      </c>
      <c r="K49" s="195"/>
      <c r="L49" s="195"/>
      <c r="M49" s="233"/>
      <c r="N49" s="231"/>
      <c r="O49" s="117" t="str">
        <f>'01-Mapa de riesgo'!U49</f>
        <v xml:space="preserve">Seguimiento a la recolección de información frente a los aspectos ambientales </v>
      </c>
      <c r="P49" s="171" t="str">
        <f>'01-Mapa de riesgo'!V49</f>
        <v>Mensual</v>
      </c>
      <c r="Q49" s="171" t="str">
        <f>'01-Mapa de riesgo'!W49</f>
        <v>Detectivo</v>
      </c>
      <c r="R49" s="231"/>
      <c r="S49" s="231"/>
      <c r="T49" s="171">
        <f>'01-Mapa de riesgo'!Z49</f>
        <v>0</v>
      </c>
      <c r="U49" s="171">
        <f>'01-Mapa de riesgo'!AA49</f>
        <v>0</v>
      </c>
      <c r="V49" s="171">
        <f>'01-Mapa de riesgo'!AC49</f>
        <v>0</v>
      </c>
      <c r="W49" s="177" t="s">
        <v>434</v>
      </c>
      <c r="X49" s="177"/>
      <c r="Y49" s="177" t="s">
        <v>438</v>
      </c>
      <c r="Z49" s="177"/>
      <c r="AA49" s="229"/>
      <c r="AB49" s="158"/>
    </row>
    <row r="50" spans="1:28" ht="60" x14ac:dyDescent="0.2">
      <c r="A50" s="191">
        <v>15</v>
      </c>
      <c r="B50" s="193" t="str">
        <f>'01-Mapa de riesgo'!C50:C52</f>
        <v>DOCENCIA</v>
      </c>
      <c r="C50" s="193" t="str">
        <f>'01-Mapa de riesgo'!E50:E52</f>
        <v>ADMISIONES_REGISTRO_CONTROL_ACADÉMICO</v>
      </c>
      <c r="D50" s="195" t="str">
        <f>'01-Mapa de riesgo'!I50:I52</f>
        <v>Cumplimiento</v>
      </c>
      <c r="E50" s="195" t="str">
        <f>'01-Mapa de riesgo'!J50:J52</f>
        <v>Historias académicas físicas y digitalizadas incompletas</v>
      </c>
      <c r="F50" s="195" t="str">
        <f>'01-Mapa de riesgo'!K50:K52</f>
        <v>Pérdida de la información del archivo histórico de las historias académicas físicas y digitalizadas</v>
      </c>
      <c r="G50" s="119" t="str">
        <f>'01-Mapa de riesgo'!H50</f>
        <v>Falta de cuidado en el manejo de la información</v>
      </c>
      <c r="H50" s="195" t="str">
        <f>'01-Mapa de riesgo'!L50:L52</f>
        <v>Insatisafacción de la comunidad universitaria, reflejado en el aumento de PQR's
Pérdida de la memoria histórica de los estudiantes
Implicaciones de carácter legal</v>
      </c>
      <c r="I50" s="199" t="str">
        <f>'01-Mapa de riesgo'!Y50:Y52</f>
        <v>MODERADO</v>
      </c>
      <c r="J50" s="161" t="str">
        <f>'01-Mapa de riesgo'!Z50:Z52</f>
        <v>COMPARTIR</v>
      </c>
      <c r="K50" s="195"/>
      <c r="L50" s="195" t="str">
        <f>'01-Mapa de riesgo'!AD50:AD52</f>
        <v>No. De historias académicas pérdidas en el semestre</v>
      </c>
      <c r="M50" s="233"/>
      <c r="N50" s="231"/>
      <c r="O50" s="117" t="str">
        <f>'01-Mapa de riesgo'!U50</f>
        <v>Microfilmación de los documentos de los estudiantes graduados de la univresidad</v>
      </c>
      <c r="P50" s="171" t="str">
        <f>'01-Mapa de riesgo'!V50</f>
        <v>Anual</v>
      </c>
      <c r="Q50" s="171" t="str">
        <f>'01-Mapa de riesgo'!W50</f>
        <v>Preventivo</v>
      </c>
      <c r="R50" s="231"/>
      <c r="S50" s="231"/>
      <c r="T50" s="171" t="str">
        <f>'01-Mapa de riesgo'!Z50</f>
        <v>COMPARTIR</v>
      </c>
      <c r="U50" s="171" t="str">
        <f>'01-Mapa de riesgo'!AA50</f>
        <v>Solicitar la inclusión de la microfilmación de historias académicas en el cronograma de vigencia 2018</v>
      </c>
      <c r="V50" s="171" t="str">
        <f>'01-Mapa de riesgo'!AC50</f>
        <v>Gestión de Documentos 
Gestión Tecnologías de la información</v>
      </c>
      <c r="W50" s="177" t="s">
        <v>434</v>
      </c>
      <c r="X50" s="177"/>
      <c r="Y50" s="177" t="s">
        <v>438</v>
      </c>
      <c r="Z50" s="177"/>
      <c r="AA50" s="229"/>
      <c r="AB50" s="158"/>
    </row>
    <row r="51" spans="1:28" ht="60" x14ac:dyDescent="0.2">
      <c r="A51" s="191"/>
      <c r="B51" s="193"/>
      <c r="C51" s="193"/>
      <c r="D51" s="195"/>
      <c r="E51" s="195"/>
      <c r="F51" s="195"/>
      <c r="G51" s="119" t="str">
        <f>'01-Mapa de riesgo'!H51</f>
        <v>Falta de verificación de la información digitalizada</v>
      </c>
      <c r="H51" s="195"/>
      <c r="I51" s="199"/>
      <c r="J51" s="161" t="str">
        <f>'01-Mapa de riesgo'!Z51:Z53</f>
        <v>REDUCIR</v>
      </c>
      <c r="K51" s="195"/>
      <c r="L51" s="195"/>
      <c r="M51" s="233"/>
      <c r="N51" s="231"/>
      <c r="O51" s="117" t="str">
        <f>'01-Mapa de riesgo'!U51</f>
        <v>Digitalización de las historias académicas</v>
      </c>
      <c r="P51" s="171" t="str">
        <f>'01-Mapa de riesgo'!V51</f>
        <v>Semestral</v>
      </c>
      <c r="Q51" s="171" t="str">
        <f>'01-Mapa de riesgo'!W51</f>
        <v>Preventivo</v>
      </c>
      <c r="R51" s="231"/>
      <c r="S51" s="231"/>
      <c r="T51" s="171" t="str">
        <f>'01-Mapa de riesgo'!Z51</f>
        <v>REDUCIR</v>
      </c>
      <c r="U51" s="171" t="str">
        <f>'01-Mapa de riesgo'!AA51</f>
        <v>Revisar las historias académicas y dejar constancia de la revisión en Actas de Reunión</v>
      </c>
      <c r="V51" s="171">
        <f>'01-Mapa de riesgo'!AC51</f>
        <v>0</v>
      </c>
      <c r="W51" s="177" t="s">
        <v>434</v>
      </c>
      <c r="X51" s="177"/>
      <c r="Y51" s="177" t="s">
        <v>438</v>
      </c>
      <c r="Z51" s="177"/>
      <c r="AA51" s="229"/>
      <c r="AB51" s="158"/>
    </row>
    <row r="52" spans="1:28" ht="12" x14ac:dyDescent="0.2">
      <c r="A52" s="191"/>
      <c r="B52" s="193"/>
      <c r="C52" s="193"/>
      <c r="D52" s="195"/>
      <c r="E52" s="195"/>
      <c r="F52" s="195"/>
      <c r="G52" s="119" t="str">
        <f>'01-Mapa de riesgo'!H52</f>
        <v>Fallas en el sistema de información</v>
      </c>
      <c r="H52" s="195"/>
      <c r="I52" s="199"/>
      <c r="J52" s="161">
        <f>'01-Mapa de riesgo'!Z52:Z54</f>
        <v>0</v>
      </c>
      <c r="K52" s="195"/>
      <c r="L52" s="195"/>
      <c r="M52" s="233"/>
      <c r="N52" s="231"/>
      <c r="O52" s="117">
        <f>'01-Mapa de riesgo'!U52</f>
        <v>0</v>
      </c>
      <c r="P52" s="171">
        <f>'01-Mapa de riesgo'!V52</f>
        <v>0</v>
      </c>
      <c r="Q52" s="171">
        <f>'01-Mapa de riesgo'!W52</f>
        <v>0</v>
      </c>
      <c r="R52" s="231"/>
      <c r="S52" s="231"/>
      <c r="T52" s="171">
        <f>'01-Mapa de riesgo'!Z52</f>
        <v>0</v>
      </c>
      <c r="U52" s="171">
        <f>'01-Mapa de riesgo'!AA52</f>
        <v>0</v>
      </c>
      <c r="V52" s="171">
        <f>'01-Mapa de riesgo'!AC52</f>
        <v>0</v>
      </c>
      <c r="W52" s="177" t="s">
        <v>434</v>
      </c>
      <c r="X52" s="177"/>
      <c r="Y52" s="177" t="s">
        <v>438</v>
      </c>
      <c r="Z52" s="177"/>
      <c r="AA52" s="229"/>
      <c r="AB52" s="158"/>
    </row>
    <row r="53" spans="1:28" ht="36" x14ac:dyDescent="0.2">
      <c r="A53" s="191">
        <v>16</v>
      </c>
      <c r="B53" s="193" t="str">
        <f>'01-Mapa de riesgo'!C53:C55</f>
        <v>ADMINISTRACIÓN_INSTITUCIONAL</v>
      </c>
      <c r="C53" s="193" t="str">
        <f>'01-Mapa de riesgo'!E53:E55</f>
        <v>RECURSOS_INFORMÁTICOS_EDUCATIVOS</v>
      </c>
      <c r="D53" s="195" t="str">
        <f>'01-Mapa de riesgo'!I53:I55</f>
        <v>Tecnológico</v>
      </c>
      <c r="E53" s="195" t="str">
        <f>'01-Mapa de riesgo'!J53:J55</f>
        <v>Imposibilidad  para acceder a los sistemas de información que esten alojados en los servidores del campus universitario</v>
      </c>
      <c r="F53" s="195" t="str">
        <f>'01-Mapa de riesgo'!K53:K55</f>
        <v>No acceso fuera del campus universitario a los servicios de internet que ofrece la Universidad</v>
      </c>
      <c r="G53" s="119" t="str">
        <f>'01-Mapa de riesgo'!H53</f>
        <v>Fallas en el sistema eléctrico</v>
      </c>
      <c r="H53" s="195" t="str">
        <f>'01-Mapa de riesgo'!L53:L55</f>
        <v>Incomunicación de la Universidad  a través de internet
Retrasos en los procesos académicos y administrativos ofrecidos a través de los servicios web
Perdidad de imagen</v>
      </c>
      <c r="I53" s="199" t="str">
        <f>'01-Mapa de riesgo'!Y53:Y55</f>
        <v>MODERADO</v>
      </c>
      <c r="J53" s="161" t="str">
        <f>'01-Mapa de riesgo'!Z53:Z55</f>
        <v>TRANSFERIR</v>
      </c>
      <c r="K53" s="195"/>
      <c r="L53" s="195" t="str">
        <f>'01-Mapa de riesgo'!AD53:AD55</f>
        <v>Número de horas al mes sin fallas de conectividad a Internet del canal principal/Número de horas del mes</v>
      </c>
      <c r="M53" s="233"/>
      <c r="N53" s="231"/>
      <c r="O53" s="117" t="str">
        <f>'01-Mapa de riesgo'!U53</f>
        <v>Sistema de respaldo eléctrico
Canal de respaldo con diferente proveedor</v>
      </c>
      <c r="P53" s="171" t="str">
        <f>'01-Mapa de riesgo'!V53</f>
        <v>Otra</v>
      </c>
      <c r="Q53" s="171" t="str">
        <f>'01-Mapa de riesgo'!W53</f>
        <v>Preventivo</v>
      </c>
      <c r="R53" s="231"/>
      <c r="S53" s="231"/>
      <c r="T53" s="171" t="str">
        <f>'01-Mapa de riesgo'!Z53</f>
        <v>TRANSFERIR</v>
      </c>
      <c r="U53" s="171" t="str">
        <f>'01-Mapa de riesgo'!AA53</f>
        <v>Continuar con la clausula contractual con el proveedor de SLA</v>
      </c>
      <c r="V53" s="171" t="str">
        <f>'01-Mapa de riesgo'!AC53</f>
        <v>No requiere</v>
      </c>
      <c r="W53" s="177" t="s">
        <v>434</v>
      </c>
      <c r="X53" s="177"/>
      <c r="Y53" s="177" t="s">
        <v>438</v>
      </c>
      <c r="Z53" s="177"/>
      <c r="AA53" s="229"/>
      <c r="AB53" s="158"/>
    </row>
    <row r="54" spans="1:28" ht="48" x14ac:dyDescent="0.2">
      <c r="A54" s="191"/>
      <c r="B54" s="193"/>
      <c r="C54" s="193"/>
      <c r="D54" s="195"/>
      <c r="E54" s="195"/>
      <c r="F54" s="195"/>
      <c r="G54" s="119" t="str">
        <f>'01-Mapa de riesgo'!H54</f>
        <v>Falla del servicio de internet con el proveedor principal.
Fallas en los equipos de conectividad o en elsistema de control ambiental</v>
      </c>
      <c r="H54" s="195"/>
      <c r="I54" s="199"/>
      <c r="J54" s="161" t="str">
        <f>'01-Mapa de riesgo'!Z54:Z56</f>
        <v>REDUCIR</v>
      </c>
      <c r="K54" s="195"/>
      <c r="L54" s="195"/>
      <c r="M54" s="233"/>
      <c r="N54" s="231"/>
      <c r="O54" s="117" t="str">
        <f>'01-Mapa de riesgo'!U54</f>
        <v>Monitoreo del estado del servicio</v>
      </c>
      <c r="P54" s="171" t="str">
        <f>'01-Mapa de riesgo'!V54</f>
        <v>Otra</v>
      </c>
      <c r="Q54" s="171" t="str">
        <f>'01-Mapa de riesgo'!W54</f>
        <v>Detectivo</v>
      </c>
      <c r="R54" s="231"/>
      <c r="S54" s="231"/>
      <c r="T54" s="171" t="str">
        <f>'01-Mapa de riesgo'!Z54</f>
        <v>REDUCIR</v>
      </c>
      <c r="U54" s="171">
        <f>'01-Mapa de riesgo'!AA54</f>
        <v>0</v>
      </c>
      <c r="V54" s="171" t="str">
        <f>'01-Mapa de riesgo'!AC54</f>
        <v>No requiere</v>
      </c>
      <c r="W54" s="177" t="s">
        <v>434</v>
      </c>
      <c r="X54" s="177"/>
      <c r="Y54" s="177" t="s">
        <v>438</v>
      </c>
      <c r="Z54" s="177"/>
      <c r="AA54" s="229"/>
      <c r="AB54" s="158"/>
    </row>
    <row r="55" spans="1:28" ht="36" x14ac:dyDescent="0.2">
      <c r="A55" s="191"/>
      <c r="B55" s="193"/>
      <c r="C55" s="193"/>
      <c r="D55" s="195"/>
      <c r="E55" s="195"/>
      <c r="F55" s="195"/>
      <c r="G55" s="119">
        <f>'01-Mapa de riesgo'!H55</f>
        <v>0</v>
      </c>
      <c r="H55" s="195"/>
      <c r="I55" s="199"/>
      <c r="J55" s="161" t="str">
        <f>'01-Mapa de riesgo'!Z55:Z57</f>
        <v>COMPARTIR</v>
      </c>
      <c r="K55" s="195"/>
      <c r="L55" s="195"/>
      <c r="M55" s="233"/>
      <c r="N55" s="231"/>
      <c r="O55" s="117" t="str">
        <f>'01-Mapa de riesgo'!U55</f>
        <v>Equipos de conectividad redundates
Equipos de control ambiental redundates</v>
      </c>
      <c r="P55" s="171" t="str">
        <f>'01-Mapa de riesgo'!V55</f>
        <v>Otra</v>
      </c>
      <c r="Q55" s="171" t="str">
        <f>'01-Mapa de riesgo'!W55</f>
        <v>Preventivo</v>
      </c>
      <c r="R55" s="231"/>
      <c r="S55" s="231"/>
      <c r="T55" s="171" t="str">
        <f>'01-Mapa de riesgo'!Z55</f>
        <v>COMPARTIR</v>
      </c>
      <c r="U55" s="171" t="str">
        <f>'01-Mapa de riesgo'!AA55</f>
        <v>Realizar cambio a 33Kv de la red electrica de la UTP</v>
      </c>
      <c r="V55" s="171" t="str">
        <f>'01-Mapa de riesgo'!AC55</f>
        <v>Serivicios Institucionales</v>
      </c>
      <c r="W55" s="177" t="s">
        <v>434</v>
      </c>
      <c r="X55" s="177"/>
      <c r="Y55" s="177" t="s">
        <v>438</v>
      </c>
      <c r="Z55" s="177"/>
      <c r="AA55" s="229"/>
      <c r="AB55" s="158"/>
    </row>
    <row r="56" spans="1:28" ht="72" x14ac:dyDescent="0.2">
      <c r="A56" s="191">
        <v>17</v>
      </c>
      <c r="B56" s="193" t="str">
        <f>'01-Mapa de riesgo'!C56:C58</f>
        <v>CONTROL_SEGUIMIENTO</v>
      </c>
      <c r="C56" s="193" t="str">
        <f>'01-Mapa de riesgo'!E56:E58</f>
        <v>RECURSOS_INFORMÁTICOS_EDUCATIVOS</v>
      </c>
      <c r="D56" s="195" t="str">
        <f>'01-Mapa de riesgo'!I56:I58</f>
        <v>Tecnológico</v>
      </c>
      <c r="E56" s="195" t="str">
        <f>'01-Mapa de riesgo'!J56:J58</f>
        <v>Intrusión a equipos y servicios de red</v>
      </c>
      <c r="F56" s="195" t="str">
        <f>'01-Mapa de riesgo'!K56:K58</f>
        <v>Acceso no autorizado a servidores,  servicios y equipos de conectividad bajo la gestión de la Administración de la Red.</v>
      </c>
      <c r="G56" s="119" t="str">
        <f>'01-Mapa de riesgo'!H56</f>
        <v>Vulnerabilidades en sistemas operativos y servicios desarrollados por terceros</v>
      </c>
      <c r="H56" s="195" t="str">
        <f>'01-Mapa de riesgo'!L56:L58</f>
        <v xml:space="preserve">- Cambio de configuraciones que afecten el buen funcionamiento de equipos y servicios.
- Robo, sabotaje  o cambio de información. </v>
      </c>
      <c r="I56" s="199" t="str">
        <f>'01-Mapa de riesgo'!Y56:Y58</f>
        <v>MODERADO</v>
      </c>
      <c r="J56" s="161" t="str">
        <f>'01-Mapa de riesgo'!Z56:Z58</f>
        <v>REDUCIR</v>
      </c>
      <c r="K56" s="195"/>
      <c r="L56" s="195" t="str">
        <f>'01-Mapa de riesgo'!AD56:AD58</f>
        <v>Total de intrusiones detectadas/Total de intentos de intrusión cada semestre</v>
      </c>
      <c r="M56" s="233"/>
      <c r="N56" s="231"/>
      <c r="O56" s="117" t="str">
        <f>'01-Mapa de riesgo'!U56</f>
        <v>Actualización de las aplicaciones, servicios y sistemas operativos de los servidores</v>
      </c>
      <c r="P56" s="171" t="str">
        <f>'01-Mapa de riesgo'!V56</f>
        <v>Otra</v>
      </c>
      <c r="Q56" s="171" t="str">
        <f>'01-Mapa de riesgo'!W56</f>
        <v>Preventivo</v>
      </c>
      <c r="R56" s="231"/>
      <c r="S56" s="231"/>
      <c r="T56" s="171" t="str">
        <f>'01-Mapa de riesgo'!Z56</f>
        <v>REDUCIR</v>
      </c>
      <c r="U56" s="171" t="str">
        <f>'01-Mapa de riesgo'!AA56</f>
        <v xml:space="preserve">Adquisición de solución para la  Correlación de los eventos registrados en los archivos de bitacoras de los servidores </v>
      </c>
      <c r="V56" s="171" t="str">
        <f>'01-Mapa de riesgo'!AC56</f>
        <v>Vicerrectoria Administrativa y Financiera</v>
      </c>
      <c r="W56" s="177" t="s">
        <v>434</v>
      </c>
      <c r="X56" s="177"/>
      <c r="Y56" s="177" t="s">
        <v>438</v>
      </c>
      <c r="Z56" s="177"/>
      <c r="AA56" s="229"/>
      <c r="AB56" s="158"/>
    </row>
    <row r="57" spans="1:28" ht="48" x14ac:dyDescent="0.2">
      <c r="A57" s="191"/>
      <c r="B57" s="193"/>
      <c r="C57" s="193"/>
      <c r="D57" s="195"/>
      <c r="E57" s="195"/>
      <c r="F57" s="195"/>
      <c r="G57" s="119" t="str">
        <f>'01-Mapa de riesgo'!H57</f>
        <v>Falta de equipos adecuados para la seguridad en la red</v>
      </c>
      <c r="H57" s="195"/>
      <c r="I57" s="199"/>
      <c r="J57" s="161" t="str">
        <f>'01-Mapa de riesgo'!Z57:Z59</f>
        <v>REDUCIR</v>
      </c>
      <c r="K57" s="195"/>
      <c r="L57" s="195"/>
      <c r="M57" s="233"/>
      <c r="N57" s="231"/>
      <c r="O57" s="117" t="str">
        <f>'01-Mapa de riesgo'!U57</f>
        <v>Conexiones seguras para todos los servicios que se accedan a través de la red</v>
      </c>
      <c r="P57" s="171" t="str">
        <f>'01-Mapa de riesgo'!V57</f>
        <v>Otra</v>
      </c>
      <c r="Q57" s="171" t="str">
        <f>'01-Mapa de riesgo'!W57</f>
        <v>Preventivo</v>
      </c>
      <c r="R57" s="231"/>
      <c r="S57" s="231"/>
      <c r="T57" s="171" t="str">
        <f>'01-Mapa de riesgo'!Z57</f>
        <v>REDUCIR</v>
      </c>
      <c r="U57" s="171" t="str">
        <f>'01-Mapa de riesgo'!AA57</f>
        <v>Actualización de las aplicaciones, servicios y sistemas operativos de los servidores</v>
      </c>
      <c r="V57" s="171" t="str">
        <f>'01-Mapa de riesgo'!AC57</f>
        <v>No requiere</v>
      </c>
      <c r="W57" s="177" t="s">
        <v>434</v>
      </c>
      <c r="X57" s="177"/>
      <c r="Y57" s="177" t="s">
        <v>438</v>
      </c>
      <c r="Z57" s="177"/>
      <c r="AA57" s="229"/>
      <c r="AB57" s="158"/>
    </row>
    <row r="58" spans="1:28" ht="108" x14ac:dyDescent="0.2">
      <c r="A58" s="191"/>
      <c r="B58" s="193"/>
      <c r="C58" s="193"/>
      <c r="D58" s="195"/>
      <c r="E58" s="195"/>
      <c r="F58" s="195"/>
      <c r="G58" s="119" t="str">
        <f>'01-Mapa de riesgo'!H58</f>
        <v>Contraseñas y usuarios por defecto, Contraseñas débiles.
Errores en configuraciones.
Uso de protocolos inseguros.</v>
      </c>
      <c r="H58" s="195"/>
      <c r="I58" s="199"/>
      <c r="J58" s="161" t="str">
        <f>'01-Mapa de riesgo'!Z58:Z60</f>
        <v>REDUCIR</v>
      </c>
      <c r="K58" s="195"/>
      <c r="L58" s="195"/>
      <c r="M58" s="233"/>
      <c r="N58" s="231"/>
      <c r="O58" s="117" t="str">
        <f>'01-Mapa de riesgo'!U58</f>
        <v>Equipos de seguridad (Firewall e IPS)</v>
      </c>
      <c r="P58" s="171" t="str">
        <f>'01-Mapa de riesgo'!V58</f>
        <v>Otra</v>
      </c>
      <c r="Q58" s="171" t="str">
        <f>'01-Mapa de riesgo'!W58</f>
        <v>Preventivo</v>
      </c>
      <c r="R58" s="231"/>
      <c r="S58" s="231"/>
      <c r="T58" s="171" t="str">
        <f>'01-Mapa de riesgo'!Z58</f>
        <v>REDUCIR</v>
      </c>
      <c r="U58" s="171" t="str">
        <f>'01-Mapa de riesgo'!AA58</f>
        <v>Actualización tecnologica y correcto funcionamiento de los dispositivos de seguridad asegurando las actulizaciones, soportes y garantias durante su funcionamiento</v>
      </c>
      <c r="V58" s="171" t="str">
        <f>'01-Mapa de riesgo'!AC58</f>
        <v>Vicerrectoria Administrativa y Financiera y Gestión de Tecnologicas de la Información y Sistemas de Información</v>
      </c>
      <c r="W58" s="177" t="s">
        <v>434</v>
      </c>
      <c r="X58" s="177"/>
      <c r="Y58" s="177" t="s">
        <v>438</v>
      </c>
      <c r="Z58" s="177"/>
      <c r="AA58" s="229"/>
      <c r="AB58" s="158"/>
    </row>
    <row r="59" spans="1:28" ht="48" x14ac:dyDescent="0.2">
      <c r="A59" s="191">
        <v>18</v>
      </c>
      <c r="B59" s="193" t="str">
        <f>'01-Mapa de riesgo'!C59:C61</f>
        <v>DOCENCIA</v>
      </c>
      <c r="C59" s="193" t="str">
        <f>'01-Mapa de riesgo'!E59:E61</f>
        <v>VICERRECTORÍA_ACADÉMICA</v>
      </c>
      <c r="D59" s="195" t="str">
        <f>'01-Mapa de riesgo'!I59:I61</f>
        <v>Contable</v>
      </c>
      <c r="E59" s="195" t="str">
        <f>'01-Mapa de riesgo'!J59:J61</f>
        <v>Ascenso de Docentes sin Cumplimiento de Requisitos</v>
      </c>
      <c r="F59" s="195" t="str">
        <f>'01-Mapa de riesgo'!K59:K61</f>
        <v>Docentes con ascenso en el escalafon sin el debido cumplimiento  de los requisitos establecidos en el estatuto docente</v>
      </c>
      <c r="G59" s="119" t="str">
        <f>'01-Mapa de riesgo'!H59</f>
        <v>Interpretación de la norma (ambigüedad).</v>
      </c>
      <c r="H59" s="195" t="str">
        <f>'01-Mapa de riesgo'!L59:L61</f>
        <v>Incorrecta asignación salarial
Demandas de los docentes
Pérdida de credibilidad en la institución
Hallazgos por parte de la Contraloría General de la República que conducen a sanciones</v>
      </c>
      <c r="I59" s="199" t="str">
        <f>'01-Mapa de riesgo'!Y59:Y61</f>
        <v>LEVE</v>
      </c>
      <c r="J59" s="161" t="str">
        <f>'01-Mapa de riesgo'!Z59:Z61</f>
        <v>ASUMIR</v>
      </c>
      <c r="K59" s="195"/>
      <c r="L59" s="195" t="str">
        <f>'01-Mapa de riesgo'!AD59:AD61</f>
        <v># de ascensos en el escalafón docente sin cumplimiento de requisitos / Total Ascensos realizados</v>
      </c>
      <c r="M59" s="233"/>
      <c r="N59" s="231"/>
      <c r="O59" s="117" t="str">
        <f>'01-Mapa de riesgo'!U59</f>
        <v>Estudio de hojas de vida para verificar cumplimiento de requisitos</v>
      </c>
      <c r="P59" s="171" t="str">
        <f>'01-Mapa de riesgo'!V59</f>
        <v>Semanal</v>
      </c>
      <c r="Q59" s="171" t="str">
        <f>'01-Mapa de riesgo'!W59</f>
        <v>Preventivo</v>
      </c>
      <c r="R59" s="231"/>
      <c r="S59" s="231"/>
      <c r="T59" s="171" t="str">
        <f>'01-Mapa de riesgo'!Z59</f>
        <v>ASUMIR</v>
      </c>
      <c r="U59" s="171" t="str">
        <f>'01-Mapa de riesgo'!AA59</f>
        <v>Verificación de la evaluación externa y del estudio de hojas de vida</v>
      </c>
      <c r="V59" s="171" t="str">
        <f>'01-Mapa de riesgo'!AC59</f>
        <v>CIARP</v>
      </c>
      <c r="W59" s="177" t="s">
        <v>434</v>
      </c>
      <c r="X59" s="177"/>
      <c r="Y59" s="177" t="s">
        <v>438</v>
      </c>
      <c r="Z59" s="177"/>
      <c r="AA59" s="229"/>
      <c r="AB59" s="158"/>
    </row>
    <row r="60" spans="1:28" ht="36" x14ac:dyDescent="0.2">
      <c r="A60" s="191"/>
      <c r="B60" s="193"/>
      <c r="C60" s="193"/>
      <c r="D60" s="195"/>
      <c r="E60" s="195"/>
      <c r="F60" s="195"/>
      <c r="G60" s="119">
        <f>'01-Mapa de riesgo'!H60</f>
        <v>0</v>
      </c>
      <c r="H60" s="195"/>
      <c r="I60" s="199"/>
      <c r="J60" s="161">
        <f>'01-Mapa de riesgo'!Z60:Z62</f>
        <v>0</v>
      </c>
      <c r="K60" s="195"/>
      <c r="L60" s="195"/>
      <c r="M60" s="233"/>
      <c r="N60" s="231"/>
      <c r="O60" s="117" t="str">
        <f>'01-Mapa de riesgo'!U60</f>
        <v>Verificación de las evaluaciones externas y del Consejo de Facultad. Verificación de certificación de cursos de pedagogía.</v>
      </c>
      <c r="P60" s="171" t="str">
        <f>'01-Mapa de riesgo'!V60</f>
        <v>Semanal</v>
      </c>
      <c r="Q60" s="171" t="str">
        <f>'01-Mapa de riesgo'!W60</f>
        <v>Preventivo</v>
      </c>
      <c r="R60" s="231"/>
      <c r="S60" s="231"/>
      <c r="T60" s="171">
        <f>'01-Mapa de riesgo'!Z60</f>
        <v>0</v>
      </c>
      <c r="U60" s="171">
        <f>'01-Mapa de riesgo'!AA60</f>
        <v>0</v>
      </c>
      <c r="V60" s="171">
        <f>'01-Mapa de riesgo'!AC60</f>
        <v>0</v>
      </c>
      <c r="W60" s="177" t="s">
        <v>434</v>
      </c>
      <c r="X60" s="177"/>
      <c r="Y60" s="177" t="s">
        <v>438</v>
      </c>
      <c r="Z60" s="177"/>
      <c r="AA60" s="229"/>
      <c r="AB60" s="158"/>
    </row>
    <row r="61" spans="1:28" ht="48" x14ac:dyDescent="0.2">
      <c r="A61" s="191"/>
      <c r="B61" s="193"/>
      <c r="C61" s="193"/>
      <c r="D61" s="195"/>
      <c r="E61" s="195"/>
      <c r="F61" s="195"/>
      <c r="G61" s="119">
        <f>'01-Mapa de riesgo'!H61</f>
        <v>0</v>
      </c>
      <c r="H61" s="195"/>
      <c r="I61" s="199"/>
      <c r="J61" s="161">
        <f>'01-Mapa de riesgo'!Z61:Z63</f>
        <v>0</v>
      </c>
      <c r="K61" s="195"/>
      <c r="L61" s="195"/>
      <c r="M61" s="233"/>
      <c r="N61" s="231"/>
      <c r="O61" s="117" t="str">
        <f>'01-Mapa de riesgo'!U61</f>
        <v>Verificación de hoja de vida en el aplicativo de recursos humano y contratación en el reporte del sistema de información de vicerrectoría académica</v>
      </c>
      <c r="P61" s="171" t="str">
        <f>'01-Mapa de riesgo'!V61</f>
        <v>Semanal</v>
      </c>
      <c r="Q61" s="171" t="str">
        <f>'01-Mapa de riesgo'!W61</f>
        <v>Preventivo</v>
      </c>
      <c r="R61" s="231"/>
      <c r="S61" s="231"/>
      <c r="T61" s="171">
        <f>'01-Mapa de riesgo'!Z61</f>
        <v>0</v>
      </c>
      <c r="U61" s="171">
        <f>'01-Mapa de riesgo'!AA61</f>
        <v>0</v>
      </c>
      <c r="V61" s="171">
        <f>'01-Mapa de riesgo'!AC61</f>
        <v>0</v>
      </c>
      <c r="W61" s="177" t="s">
        <v>434</v>
      </c>
      <c r="X61" s="177"/>
      <c r="Y61" s="177" t="s">
        <v>438</v>
      </c>
      <c r="Z61" s="177"/>
      <c r="AA61" s="229"/>
      <c r="AB61" s="158"/>
    </row>
    <row r="62" spans="1:28" ht="108" x14ac:dyDescent="0.2">
      <c r="A62" s="191">
        <v>19</v>
      </c>
      <c r="B62" s="193" t="str">
        <f>'01-Mapa de riesgo'!C62:C64</f>
        <v>DOCENCIA</v>
      </c>
      <c r="C62" s="193" t="str">
        <f>'01-Mapa de riesgo'!E62:E64</f>
        <v>VICERRECTORÍA_ACADÉMICA</v>
      </c>
      <c r="D62" s="195" t="str">
        <f>'01-Mapa de riesgo'!I62:I64</f>
        <v>Corrupción</v>
      </c>
      <c r="E62" s="195" t="str">
        <f>'01-Mapa de riesgo'!J62:J64</f>
        <v>Asignación de puntos salario y bonificación sin cumplimiento de requisitos</v>
      </c>
      <c r="F62" s="195" t="str">
        <f>'01-Mapa de riesgo'!K62:K64</f>
        <v>Docentes con ascenso en el escalafon sin el debido cumplimiento  de los requisitos establecidos en el estatuto docente</v>
      </c>
      <c r="G62" s="119" t="str">
        <f>'01-Mapa de riesgo'!H62</f>
        <v xml:space="preserve">Nuevo sistema de información </v>
      </c>
      <c r="H62" s="195" t="str">
        <f>'01-Mapa de riesgo'!L62:L64</f>
        <v>Incorrecta asignación salarial
Demandas de los docentes
Pérdida de credibilidad en la institución
Hallazgos por parte de la Contraloría General de la República que conducen a sanciones</v>
      </c>
      <c r="I62" s="199" t="str">
        <f>'01-Mapa de riesgo'!Y62:Y64</f>
        <v>LEVE</v>
      </c>
      <c r="J62" s="161" t="str">
        <f>'01-Mapa de riesgo'!Z62:Z64</f>
        <v>ASUMIR</v>
      </c>
      <c r="K62" s="195"/>
      <c r="L62" s="195" t="str">
        <f>'01-Mapa de riesgo'!AD62:AD64</f>
        <v># de Puntos Asignados incorrectos / Total de Puntos Asignados</v>
      </c>
      <c r="M62" s="233"/>
      <c r="N62" s="231"/>
      <c r="O62" s="117" t="str">
        <f>'01-Mapa de riesgo'!U62</f>
        <v>Estudio preliminar verificado de acuerdo con la Aplicación del Decreto 1279/2002 y la reglamentación interna, realizando un análisis paralelo a la información obtenida y a los resultados presentados por el sistema de información, los cuales posteriormente son aprobados por los consejeros del  CIARP.</v>
      </c>
      <c r="P62" s="171" t="str">
        <f>'01-Mapa de riesgo'!V62</f>
        <v>Mensual</v>
      </c>
      <c r="Q62" s="171" t="str">
        <f>'01-Mapa de riesgo'!W62</f>
        <v>Preventivo</v>
      </c>
      <c r="R62" s="231"/>
      <c r="S62" s="231"/>
      <c r="T62" s="171" t="str">
        <f>'01-Mapa de riesgo'!Z62</f>
        <v>ASUMIR</v>
      </c>
      <c r="U62" s="171" t="str">
        <f>'01-Mapa de riesgo'!AA62</f>
        <v>Elaborar propuesta de reglamentación para disminuir los errores de implementación de la norma y definir criterios a partir de instructivos para mejorar la claridad en el establecimiento de los procedimientos.</v>
      </c>
      <c r="V62" s="171" t="str">
        <f>'01-Mapa de riesgo'!AC62</f>
        <v>CIARP
Secretaria General</v>
      </c>
      <c r="W62" s="177" t="s">
        <v>434</v>
      </c>
      <c r="X62" s="177"/>
      <c r="Y62" s="177" t="s">
        <v>438</v>
      </c>
      <c r="Z62" s="177"/>
      <c r="AA62" s="229"/>
      <c r="AB62" s="158"/>
    </row>
    <row r="63" spans="1:28" ht="48" x14ac:dyDescent="0.2">
      <c r="A63" s="191"/>
      <c r="B63" s="193"/>
      <c r="C63" s="193"/>
      <c r="D63" s="195"/>
      <c r="E63" s="195"/>
      <c r="F63" s="195"/>
      <c r="G63" s="119" t="str">
        <f>'01-Mapa de riesgo'!H63</f>
        <v xml:space="preserve">
Interpretación de la normatividad (ambigüedad)</v>
      </c>
      <c r="H63" s="195"/>
      <c r="I63" s="199"/>
      <c r="J63" s="161">
        <f>'01-Mapa de riesgo'!Z63:Z65</f>
        <v>0</v>
      </c>
      <c r="K63" s="195"/>
      <c r="L63" s="195"/>
      <c r="M63" s="233"/>
      <c r="N63" s="231"/>
      <c r="O63" s="117" t="str">
        <f>'01-Mapa de riesgo'!U63</f>
        <v>Revisión de los Actos Administrativos (Resolución de Rectoría) elaborados, de acuerdo con el estudio preliminar aprobado en Acta del CIARP.</v>
      </c>
      <c r="P63" s="171" t="str">
        <f>'01-Mapa de riesgo'!V63</f>
        <v>Semanal</v>
      </c>
      <c r="Q63" s="171" t="str">
        <f>'01-Mapa de riesgo'!W63</f>
        <v>Preventivo</v>
      </c>
      <c r="R63" s="231"/>
      <c r="S63" s="231"/>
      <c r="T63" s="171">
        <f>'01-Mapa de riesgo'!Z63</f>
        <v>0</v>
      </c>
      <c r="U63" s="171">
        <f>'01-Mapa de riesgo'!AA63</f>
        <v>0</v>
      </c>
      <c r="V63" s="171">
        <f>'01-Mapa de riesgo'!AC63</f>
        <v>0</v>
      </c>
      <c r="W63" s="177" t="s">
        <v>434</v>
      </c>
      <c r="X63" s="177"/>
      <c r="Y63" s="177" t="s">
        <v>438</v>
      </c>
      <c r="Z63" s="177"/>
      <c r="AA63" s="229"/>
      <c r="AB63" s="158"/>
    </row>
    <row r="64" spans="1:28" ht="48" x14ac:dyDescent="0.2">
      <c r="A64" s="191"/>
      <c r="B64" s="193"/>
      <c r="C64" s="193"/>
      <c r="D64" s="195"/>
      <c r="E64" s="195"/>
      <c r="F64" s="195"/>
      <c r="G64" s="119" t="str">
        <f>'01-Mapa de riesgo'!H64</f>
        <v>Falta de reglamentación interna</v>
      </c>
      <c r="H64" s="195"/>
      <c r="I64" s="199"/>
      <c r="J64" s="161">
        <f>'01-Mapa de riesgo'!Z64:Z66</f>
        <v>0</v>
      </c>
      <c r="K64" s="195"/>
      <c r="L64" s="195"/>
      <c r="M64" s="233"/>
      <c r="N64" s="231"/>
      <c r="O64" s="117" t="str">
        <f>'01-Mapa de riesgo'!U64</f>
        <v>Verificación de los Actos Administrativos (Resolución de Rectoría) por parte de la sección de nómina, de acuerdo con el archivo plano entregado por el Comité.</v>
      </c>
      <c r="P64" s="171" t="str">
        <f>'01-Mapa de riesgo'!V64</f>
        <v>Mensual</v>
      </c>
      <c r="Q64" s="171" t="str">
        <f>'01-Mapa de riesgo'!W64</f>
        <v>Preventivo</v>
      </c>
      <c r="R64" s="231"/>
      <c r="S64" s="231"/>
      <c r="T64" s="171">
        <f>'01-Mapa de riesgo'!Z64</f>
        <v>0</v>
      </c>
      <c r="U64" s="171">
        <f>'01-Mapa de riesgo'!AA64</f>
        <v>0</v>
      </c>
      <c r="V64" s="171">
        <f>'01-Mapa de riesgo'!AC64</f>
        <v>0</v>
      </c>
      <c r="W64" s="177" t="s">
        <v>434</v>
      </c>
      <c r="X64" s="177"/>
      <c r="Y64" s="177" t="s">
        <v>438</v>
      </c>
      <c r="Z64" s="177"/>
      <c r="AA64" s="229"/>
      <c r="AB64" s="158"/>
    </row>
    <row r="65" spans="1:28" ht="48" x14ac:dyDescent="0.2">
      <c r="A65" s="191">
        <v>20</v>
      </c>
      <c r="B65" s="193" t="str">
        <f>'01-Mapa de riesgo'!C65:C67</f>
        <v>DIRECCIONAMIENTO_INSTITUCIONAL</v>
      </c>
      <c r="C65" s="193" t="str">
        <f>'01-Mapa de riesgo'!E65:E67</f>
        <v>VICERRECTORÍA_ACADÉMICA</v>
      </c>
      <c r="D65" s="195" t="str">
        <f>'01-Mapa de riesgo'!I65:I67</f>
        <v>Estratégico</v>
      </c>
      <c r="E65" s="195" t="str">
        <f>'01-Mapa de riesgo'!J65:J67</f>
        <v>No cumplimiento de los lineamientos del Proyecto Educativo Institucional</v>
      </c>
      <c r="F65" s="195" t="str">
        <f>'01-Mapa de riesgo'!K65:K67</f>
        <v>Que el Proyecto Educativo Institucional- PEI se quede como un documento escrito y no se haga realidad.</v>
      </c>
      <c r="G65" s="119" t="str">
        <f>'01-Mapa de riesgo'!H65</f>
        <v>Los docentes de los programas académicos no entienden como pueden desarrollar en el aula los lineamientos del PEI.</v>
      </c>
      <c r="H65" s="195" t="str">
        <f>'01-Mapa de riesgo'!L65:L67</f>
        <v>Currículos desactualizados.
Estudiantes con bajas competencias en pensamiento crítico.
Egresados sin el sello de calidad UTP.</v>
      </c>
      <c r="I65" s="199" t="str">
        <f>'01-Mapa de riesgo'!Y65:Y67</f>
        <v>MODERADO</v>
      </c>
      <c r="J65" s="161" t="str">
        <f>'01-Mapa de riesgo'!Z65:Z67</f>
        <v>COMPARTIR</v>
      </c>
      <c r="K65" s="195"/>
      <c r="L65" s="195" t="str">
        <f>'01-Mapa de riesgo'!AD65:AD67</f>
        <v># de programas académicos sin realizar procesos de renovación curricular/programas académicos acompañados</v>
      </c>
      <c r="M65" s="233"/>
      <c r="N65" s="231"/>
      <c r="O65" s="117" t="str">
        <f>'01-Mapa de riesgo'!U65</f>
        <v>Procesos de sensibilización y acompañamiento en la implementación de los lineamientos del PEI</v>
      </c>
      <c r="P65" s="171" t="str">
        <f>'01-Mapa de riesgo'!V65</f>
        <v>Semestral</v>
      </c>
      <c r="Q65" s="171" t="str">
        <f>'01-Mapa de riesgo'!W65</f>
        <v>Direccion</v>
      </c>
      <c r="R65" s="231"/>
      <c r="S65" s="231"/>
      <c r="T65" s="171" t="str">
        <f>'01-Mapa de riesgo'!Z65</f>
        <v>COMPARTIR</v>
      </c>
      <c r="U65" s="171" t="str">
        <f>'01-Mapa de riesgo'!AA65</f>
        <v>Renovación curricular</v>
      </c>
      <c r="V65" s="171" t="str">
        <f>'01-Mapa de riesgo'!AC65</f>
        <v>Vicerrectoría Académica
Facultades</v>
      </c>
      <c r="W65" s="177" t="s">
        <v>434</v>
      </c>
      <c r="X65" s="177"/>
      <c r="Y65" s="177" t="s">
        <v>438</v>
      </c>
      <c r="Z65" s="177"/>
      <c r="AA65" s="229"/>
      <c r="AB65" s="158"/>
    </row>
    <row r="66" spans="1:28" ht="36" x14ac:dyDescent="0.2">
      <c r="A66" s="191"/>
      <c r="B66" s="193"/>
      <c r="C66" s="193"/>
      <c r="D66" s="195"/>
      <c r="E66" s="195"/>
      <c r="F66" s="195"/>
      <c r="G66" s="119" t="str">
        <f>'01-Mapa de riesgo'!H66</f>
        <v>Baja formación en los docentes en temas curriculares, en pedagogía y en didáctica</v>
      </c>
      <c r="H66" s="195"/>
      <c r="I66" s="199"/>
      <c r="J66" s="161">
        <f>'01-Mapa de riesgo'!Z66:Z68</f>
        <v>0</v>
      </c>
      <c r="K66" s="195"/>
      <c r="L66" s="195"/>
      <c r="M66" s="233"/>
      <c r="N66" s="231"/>
      <c r="O66" s="117" t="str">
        <f>'01-Mapa de riesgo'!U66</f>
        <v>Procesos de formación permanentes para los docentes de la UTP</v>
      </c>
      <c r="P66" s="171" t="str">
        <f>'01-Mapa de riesgo'!V66</f>
        <v>Semestral</v>
      </c>
      <c r="Q66" s="171" t="str">
        <f>'01-Mapa de riesgo'!W66</f>
        <v>Direccion</v>
      </c>
      <c r="R66" s="231"/>
      <c r="S66" s="231"/>
      <c r="T66" s="171">
        <f>'01-Mapa de riesgo'!Z66</f>
        <v>0</v>
      </c>
      <c r="U66" s="171">
        <f>'01-Mapa de riesgo'!AA66</f>
        <v>0</v>
      </c>
      <c r="V66" s="171">
        <f>'01-Mapa de riesgo'!AC66</f>
        <v>0</v>
      </c>
      <c r="W66" s="177" t="s">
        <v>434</v>
      </c>
      <c r="X66" s="177"/>
      <c r="Y66" s="177" t="s">
        <v>438</v>
      </c>
      <c r="Z66" s="177"/>
      <c r="AA66" s="229"/>
      <c r="AB66" s="158"/>
    </row>
    <row r="67" spans="1:28" ht="84" x14ac:dyDescent="0.2">
      <c r="A67" s="191"/>
      <c r="B67" s="193"/>
      <c r="C67" s="193"/>
      <c r="D67" s="195"/>
      <c r="E67" s="195"/>
      <c r="F67" s="195"/>
      <c r="G67" s="119" t="str">
        <f>'01-Mapa de riesgo'!H67</f>
        <v>Que la Universidad no favorezca los debidos  espacios de capacitación, no disponer de los recursos para su implemetación y que no se promueva a la cultura de la reflexión, participación, lo cual impediría el cumplimiento de los lineamiento .</v>
      </c>
      <c r="H67" s="195"/>
      <c r="I67" s="199"/>
      <c r="J67" s="161">
        <f>'01-Mapa de riesgo'!Z67:Z69</f>
        <v>0</v>
      </c>
      <c r="K67" s="195"/>
      <c r="L67" s="195"/>
      <c r="M67" s="233"/>
      <c r="N67" s="231"/>
      <c r="O67" s="117">
        <f>'01-Mapa de riesgo'!U67</f>
        <v>0</v>
      </c>
      <c r="P67" s="171">
        <f>'01-Mapa de riesgo'!V67</f>
        <v>0</v>
      </c>
      <c r="Q67" s="171">
        <f>'01-Mapa de riesgo'!W67</f>
        <v>0</v>
      </c>
      <c r="R67" s="231"/>
      <c r="S67" s="231"/>
      <c r="T67" s="171">
        <f>'01-Mapa de riesgo'!Z67</f>
        <v>0</v>
      </c>
      <c r="U67" s="171">
        <f>'01-Mapa de riesgo'!AA67</f>
        <v>0</v>
      </c>
      <c r="V67" s="171">
        <f>'01-Mapa de riesgo'!AC67</f>
        <v>0</v>
      </c>
      <c r="W67" s="177" t="s">
        <v>434</v>
      </c>
      <c r="X67" s="177"/>
      <c r="Y67" s="177" t="s">
        <v>438</v>
      </c>
      <c r="Z67" s="177"/>
      <c r="AA67" s="229"/>
      <c r="AB67" s="158"/>
    </row>
    <row r="68" spans="1:28" ht="132" x14ac:dyDescent="0.2">
      <c r="A68" s="191">
        <v>21</v>
      </c>
      <c r="B68" s="193" t="str">
        <f>'01-Mapa de riesgo'!C68:C70</f>
        <v>DIRECCIONAMIENTO_INSTITUCIONAL</v>
      </c>
      <c r="C68" s="193" t="str">
        <f>'01-Mapa de riesgo'!E68:E70</f>
        <v>PLANEACIÓN</v>
      </c>
      <c r="D68" s="195" t="str">
        <f>'01-Mapa de riesgo'!I68:I70</f>
        <v>Cumplimiento</v>
      </c>
      <c r="E68" s="195" t="str">
        <f>'01-Mapa de riesgo'!J68:J70</f>
        <v>Incumplimiento de las metas planteados en el PDI</v>
      </c>
      <c r="F68" s="195" t="str">
        <f>'01-Mapa de riesgo'!K68:K70</f>
        <v xml:space="preserve">No se cumplan las metas planteadas en los tres niveles de gestión del Plan de Desarrollo Institcional  </v>
      </c>
      <c r="G68" s="119" t="str">
        <f>'01-Mapa de riesgo'!H68</f>
        <v>Falta de seguimiento a las metas planteadas en el PDI</v>
      </c>
      <c r="H68" s="195" t="str">
        <f>'01-Mapa de riesgo'!L68:L70</f>
        <v xml:space="preserve">Hallazgos por parte de los entes de control
Reprocesos en el reporte
Incumplimiento da las metas planteados en el PDI
Ausencia de información para la toma de decisiones
Percepción desfavorable  de la gestión institucional 
</v>
      </c>
      <c r="I68" s="199" t="str">
        <f>'01-Mapa de riesgo'!Y68:Y70</f>
        <v>MODERADO</v>
      </c>
      <c r="J68" s="161" t="str">
        <f>'01-Mapa de riesgo'!Z68:Z70</f>
        <v>COMPARTIR</v>
      </c>
      <c r="K68" s="195"/>
      <c r="L68" s="195" t="str">
        <f>'01-Mapa de riesgo'!AD68:AD70</f>
        <v>Nivel cumplimiento del PDI en sus tres nivel</v>
      </c>
      <c r="M68" s="233"/>
      <c r="N68" s="231"/>
      <c r="O68" s="117" t="str">
        <f>'01-Mapa de riesgo'!U68</f>
        <v xml:space="preserve">Sistema de gerencia del Plan de Desarrollo Insitucional </v>
      </c>
      <c r="P68" s="171" t="str">
        <f>'01-Mapa de riesgo'!V68</f>
        <v>Mensual</v>
      </c>
      <c r="Q68" s="171" t="str">
        <f>'01-Mapa de riesgo'!W68</f>
        <v>Preventivo</v>
      </c>
      <c r="R68" s="231"/>
      <c r="S68" s="231"/>
      <c r="T68" s="171" t="str">
        <f>'01-Mapa de riesgo'!Z68</f>
        <v>COMPARTIR</v>
      </c>
      <c r="U68" s="171" t="str">
        <f>'01-Mapa de riesgo'!AA68</f>
        <v>Generar alertas de manera trimestral en el Comité de Sistema de Gerencia del PDI  de aquellos indicadores que cuentan con un bajo nivel de cumplimiento</v>
      </c>
      <c r="V68" s="171" t="str">
        <f>'01-Mapa de riesgo'!AC68</f>
        <v>Vicerrectoría Administrativa
Vicerrectoría Académica
Vicerrectoría de Responsabilidad Social y Bienetar Universitario
Vicerrectoría de IIE
ORI
SUEJE
Planeación
Rectoría
Control Interno</v>
      </c>
      <c r="W68" s="177" t="s">
        <v>434</v>
      </c>
      <c r="X68" s="177"/>
      <c r="Y68" s="177" t="s">
        <v>438</v>
      </c>
      <c r="Z68" s="177"/>
      <c r="AA68" s="229"/>
      <c r="AB68" s="158"/>
    </row>
    <row r="69" spans="1:28" ht="48" x14ac:dyDescent="0.2">
      <c r="A69" s="191"/>
      <c r="B69" s="193"/>
      <c r="C69" s="193"/>
      <c r="D69" s="195"/>
      <c r="E69" s="195"/>
      <c r="F69" s="195"/>
      <c r="G69" s="119" t="str">
        <f>'01-Mapa de riesgo'!H69</f>
        <v>Reporte ausente e  inadecuado por parte de las redes de trabajo del PDI</v>
      </c>
      <c r="H69" s="195"/>
      <c r="I69" s="199"/>
      <c r="J69" s="161" t="str">
        <f>'01-Mapa de riesgo'!Z69:Z71</f>
        <v>COMPARTIR</v>
      </c>
      <c r="K69" s="195"/>
      <c r="L69" s="195"/>
      <c r="M69" s="233"/>
      <c r="N69" s="231"/>
      <c r="O69" s="117" t="str">
        <f>'01-Mapa de riesgo'!U69</f>
        <v>Sistema de información para el PDI</v>
      </c>
      <c r="P69" s="171" t="str">
        <f>'01-Mapa de riesgo'!V69</f>
        <v>Mensual</v>
      </c>
      <c r="Q69" s="171" t="str">
        <f>'01-Mapa de riesgo'!W69</f>
        <v>Preventivo</v>
      </c>
      <c r="R69" s="231"/>
      <c r="S69" s="231"/>
      <c r="T69" s="171" t="str">
        <f>'01-Mapa de riesgo'!Z69</f>
        <v>COMPARTIR</v>
      </c>
      <c r="U69" s="171" t="str">
        <f>'01-Mapa de riesgo'!AA69</f>
        <v>Recordatorios automáticos del cierre de reporte al PDI en el SIGER</v>
      </c>
      <c r="V69" s="171" t="str">
        <f>'01-Mapa de riesgo'!AC69</f>
        <v>Sistema de Información</v>
      </c>
      <c r="W69" s="177" t="s">
        <v>434</v>
      </c>
      <c r="X69" s="177"/>
      <c r="Y69" s="177" t="s">
        <v>438</v>
      </c>
      <c r="Z69" s="177"/>
      <c r="AA69" s="229"/>
      <c r="AB69" s="158"/>
    </row>
    <row r="70" spans="1:28" ht="72" x14ac:dyDescent="0.2">
      <c r="A70" s="191"/>
      <c r="B70" s="193"/>
      <c r="C70" s="193"/>
      <c r="D70" s="195"/>
      <c r="E70" s="195"/>
      <c r="F70" s="195"/>
      <c r="G70" s="119" t="str">
        <f>'01-Mapa de riesgo'!H70</f>
        <v xml:space="preserve">
Baja calidad del reporte en los tres niveles de gestión del PDI</v>
      </c>
      <c r="H70" s="195"/>
      <c r="I70" s="199"/>
      <c r="J70" s="161" t="str">
        <f>'01-Mapa de riesgo'!Z70:Z72</f>
        <v>COMPARTIR</v>
      </c>
      <c r="K70" s="195"/>
      <c r="L70" s="195"/>
      <c r="M70" s="233"/>
      <c r="N70" s="231"/>
      <c r="O70" s="117" t="str">
        <f>'01-Mapa de riesgo'!U70</f>
        <v>Comité del Sistema de Gerencia del PDI</v>
      </c>
      <c r="P70" s="171" t="str">
        <f>'01-Mapa de riesgo'!V70</f>
        <v>Trimestral</v>
      </c>
      <c r="Q70" s="171" t="str">
        <f>'01-Mapa de riesgo'!W70</f>
        <v>Preventivo</v>
      </c>
      <c r="R70" s="231"/>
      <c r="S70" s="231"/>
      <c r="T70" s="171" t="str">
        <f>'01-Mapa de riesgo'!Z70</f>
        <v>COMPARTIR</v>
      </c>
      <c r="U70" s="171" t="str">
        <f>'01-Mapa de riesgo'!AA70</f>
        <v>Proceso de calidad de información (cualitativo y cuantitativo), de los reportes realizados por las redes de trabajo del PDI</v>
      </c>
      <c r="V70" s="171" t="str">
        <f>'01-Mapa de riesgo'!AC70</f>
        <v>Planeación (profesionales PDI)</v>
      </c>
      <c r="W70" s="177" t="s">
        <v>434</v>
      </c>
      <c r="X70" s="177"/>
      <c r="Y70" s="177" t="s">
        <v>438</v>
      </c>
      <c r="Z70" s="177"/>
      <c r="AA70" s="229"/>
      <c r="AB70" s="158"/>
    </row>
    <row r="71" spans="1:28" ht="72" x14ac:dyDescent="0.2">
      <c r="A71" s="191">
        <v>22</v>
      </c>
      <c r="B71" s="193" t="str">
        <f>'01-Mapa de riesgo'!C71:C73</f>
        <v>DIRECCIONAMIENTO_INSTITUCIONAL</v>
      </c>
      <c r="C71" s="193" t="str">
        <f>'01-Mapa de riesgo'!E71:E73</f>
        <v>PLANEACIÓN</v>
      </c>
      <c r="D71" s="195" t="str">
        <f>'01-Mapa de riesgo'!I71:I73</f>
        <v>Corrupción</v>
      </c>
      <c r="E71" s="195" t="str">
        <f>'01-Mapa de riesgo'!J71:J73</f>
        <v xml:space="preserve">Ejecución inadecuada de proyectos (contratos, Ordenes de servicios,  proyectos de operación comercial)
</v>
      </c>
      <c r="F71" s="195" t="str">
        <f>'01-Mapa de riesgo'!K71:K73</f>
        <v xml:space="preserve">Incumplimiento en la  ejecución de proyectos (contratos, Ordenes de servicios, proyectos de operación comercial) en el desarrollo y ejecución en cada una de sus etapas </v>
      </c>
      <c r="G71" s="119" t="str">
        <f>'01-Mapa de riesgo'!H71</f>
        <v xml:space="preserve">
Desconocimiento de los  procedimientos contractuales y proyectos especiales  </v>
      </c>
      <c r="H71" s="195" t="str">
        <f>'01-Mapa de riesgo'!L71:L73</f>
        <v>Hallazgos pr parte de entes de control
Detrimiento patrimonial
Incumplimiento de resultados
Reprocesos 
Clientes insatisfechos
Percepción desfavorable  de la imagén institucional
Sobrecostos en la ejecución de proyectos</v>
      </c>
      <c r="I71" s="199" t="str">
        <f>'01-Mapa de riesgo'!Y71:Y73</f>
        <v>MODERADO</v>
      </c>
      <c r="J71" s="161" t="str">
        <f>'01-Mapa de riesgo'!Z71:Z73</f>
        <v>REDUCIR</v>
      </c>
      <c r="K71" s="195"/>
      <c r="L71" s="195" t="str">
        <f>'01-Mapa de riesgo'!AD71:AD73</f>
        <v>Proyectos ejecutados inadecuadamente /Total proyectos ejecutados</v>
      </c>
      <c r="M71" s="233"/>
      <c r="N71" s="231"/>
      <c r="O71" s="117" t="str">
        <f>'01-Mapa de riesgo'!U71</f>
        <v xml:space="preserve">Instructivo de interventoría y supervisión institucional y manual de contratación </v>
      </c>
      <c r="P71" s="171" t="str">
        <f>'01-Mapa de riesgo'!V71</f>
        <v>Mensual</v>
      </c>
      <c r="Q71" s="171" t="str">
        <f>'01-Mapa de riesgo'!W71</f>
        <v>Preventivo</v>
      </c>
      <c r="R71" s="231"/>
      <c r="S71" s="231"/>
      <c r="T71" s="171" t="str">
        <f>'01-Mapa de riesgo'!Z71</f>
        <v>REDUCIR</v>
      </c>
      <c r="U71" s="171" t="str">
        <f>'01-Mapa de riesgo'!AA71</f>
        <v>Difusión de tips al interior de la Unidad Organizacional acerca del tema contractual, de supervisión e interventoría</v>
      </c>
      <c r="V71" s="171" t="str">
        <f>'01-Mapa de riesgo'!AC71</f>
        <v xml:space="preserve">Planeación </v>
      </c>
      <c r="W71" s="177" t="s">
        <v>434</v>
      </c>
      <c r="X71" s="177"/>
      <c r="Y71" s="177" t="s">
        <v>438</v>
      </c>
      <c r="Z71" s="177"/>
      <c r="AA71" s="229"/>
      <c r="AB71" s="158"/>
    </row>
    <row r="72" spans="1:28" ht="72" x14ac:dyDescent="0.2">
      <c r="A72" s="191"/>
      <c r="B72" s="193"/>
      <c r="C72" s="193"/>
      <c r="D72" s="195"/>
      <c r="E72" s="195"/>
      <c r="F72" s="195"/>
      <c r="G72" s="119" t="str">
        <f>'01-Mapa de riesgo'!H72</f>
        <v xml:space="preserve">
Bajo nivel de seguimiento periódico en la ejecución de proyectos (contratos, Ordenes de servicios, proyectos de operación comercial)</v>
      </c>
      <c r="H72" s="195"/>
      <c r="I72" s="199"/>
      <c r="J72" s="161" t="str">
        <f>'01-Mapa de riesgo'!Z72:Z74</f>
        <v>REDUCIR</v>
      </c>
      <c r="K72" s="195"/>
      <c r="L72" s="195"/>
      <c r="M72" s="233"/>
      <c r="N72" s="231"/>
      <c r="O72" s="117" t="str">
        <f>'01-Mapa de riesgo'!U72</f>
        <v>Designación de un profesional de seguimiento y control como apoyo a la interventoría y supervisión de proyectos (verificación de productos)</v>
      </c>
      <c r="P72" s="171" t="str">
        <f>'01-Mapa de riesgo'!V72</f>
        <v>Mensual</v>
      </c>
      <c r="Q72" s="171" t="str">
        <f>'01-Mapa de riesgo'!W72</f>
        <v>Preventivo</v>
      </c>
      <c r="R72" s="231"/>
      <c r="S72" s="231"/>
      <c r="T72" s="171" t="str">
        <f>'01-Mapa de riesgo'!Z72</f>
        <v>REDUCIR</v>
      </c>
      <c r="U72" s="171" t="str">
        <f>'01-Mapa de riesgo'!AA72</f>
        <v>Definición de un flujograma que indique el procedimiento contractual al interior de la Unidad organizacional</v>
      </c>
      <c r="V72" s="171" t="str">
        <f>'01-Mapa de riesgo'!AC72</f>
        <v xml:space="preserve">Planeación </v>
      </c>
      <c r="W72" s="177" t="s">
        <v>434</v>
      </c>
      <c r="X72" s="177"/>
      <c r="Y72" s="177" t="s">
        <v>438</v>
      </c>
      <c r="Z72" s="177"/>
      <c r="AA72" s="229"/>
      <c r="AB72" s="158"/>
    </row>
    <row r="73" spans="1:28" ht="36" x14ac:dyDescent="0.2">
      <c r="A73" s="191"/>
      <c r="B73" s="193"/>
      <c r="C73" s="193"/>
      <c r="D73" s="195"/>
      <c r="E73" s="195"/>
      <c r="F73" s="195"/>
      <c r="G73" s="119" t="str">
        <f>'01-Mapa de riesgo'!H73</f>
        <v xml:space="preserve">Desarticulación de los procedimientos institucionales para el desarrollo y ejecución en cada una de sus etapas </v>
      </c>
      <c r="H73" s="195"/>
      <c r="I73" s="199"/>
      <c r="J73" s="161">
        <f>'01-Mapa de riesgo'!Z73:Z75</f>
        <v>0</v>
      </c>
      <c r="K73" s="195"/>
      <c r="L73" s="195"/>
      <c r="M73" s="233"/>
      <c r="N73" s="231"/>
      <c r="O73" s="117" t="str">
        <f>'01-Mapa de riesgo'!U73</f>
        <v>Protocolo de ejecución de proyectos de operación comercial</v>
      </c>
      <c r="P73" s="171" t="str">
        <f>'01-Mapa de riesgo'!V73</f>
        <v>Mensual</v>
      </c>
      <c r="Q73" s="171" t="str">
        <f>'01-Mapa de riesgo'!W73</f>
        <v>Preventivo</v>
      </c>
      <c r="R73" s="231"/>
      <c r="S73" s="231"/>
      <c r="T73" s="171">
        <f>'01-Mapa de riesgo'!Z73</f>
        <v>0</v>
      </c>
      <c r="U73" s="171">
        <f>'01-Mapa de riesgo'!AA73</f>
        <v>0</v>
      </c>
      <c r="V73" s="171">
        <f>'01-Mapa de riesgo'!AC73</f>
        <v>0</v>
      </c>
      <c r="W73" s="177" t="s">
        <v>434</v>
      </c>
      <c r="X73" s="177"/>
      <c r="Y73" s="177" t="s">
        <v>438</v>
      </c>
      <c r="Z73" s="177"/>
      <c r="AA73" s="229"/>
      <c r="AB73" s="158"/>
    </row>
    <row r="74" spans="1:28" ht="60" x14ac:dyDescent="0.2">
      <c r="A74" s="191">
        <v>23</v>
      </c>
      <c r="B74" s="193" t="str">
        <f>'01-Mapa de riesgo'!C74:C76</f>
        <v>ASEGURAMIENTO_DE_LA_CALIDAD_INSTITUCIONAL</v>
      </c>
      <c r="C74" s="193" t="str">
        <f>'01-Mapa de riesgo'!E74:E76</f>
        <v>PLANEACIÓN</v>
      </c>
      <c r="D74" s="195" t="str">
        <f>'01-Mapa de riesgo'!I74:I76</f>
        <v>Cumplimiento</v>
      </c>
      <c r="E74" s="195" t="str">
        <f>'01-Mapa de riesgo'!J74:J76</f>
        <v xml:space="preserve">No renovación de la Acreditación Institucional </v>
      </c>
      <c r="F74" s="195" t="str">
        <f>'01-Mapa de riesgo'!K74:K76</f>
        <v xml:space="preserve">Retrasos en los procesos de Acreditación Institucional </v>
      </c>
      <c r="G74" s="119" t="str">
        <f>'01-Mapa de riesgo'!H74</f>
        <v>El CNA se encuentra saturado por la dinámica que las IES han desarrollado en el Sistema de Aseguramiento de la Calidad, lo que ha generado retrasos en los procesos de acreditación.</v>
      </c>
      <c r="H74" s="195" t="str">
        <f>'01-Mapa de riesgo'!L74:L76</f>
        <v>*Institución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v>
      </c>
      <c r="I74" s="199" t="str">
        <f>'01-Mapa de riesgo'!Y74:Y76</f>
        <v>MODERADO</v>
      </c>
      <c r="J74" s="161" t="str">
        <f>'01-Mapa de riesgo'!Z74:Z76</f>
        <v>REDUCIR</v>
      </c>
      <c r="K74" s="195"/>
      <c r="L74" s="195" t="str">
        <f>'01-Mapa de riesgo'!AD74:AD76</f>
        <v>Universidad Tecnológica de Pereira acreditada de alta calidad por el MEN</v>
      </c>
      <c r="M74" s="233"/>
      <c r="N74" s="231"/>
      <c r="O74" s="117" t="str">
        <f>'01-Mapa de riesgo'!U74</f>
        <v>Se realiza seguimiento periodico al Plan de Mejoramiento Institucional.</v>
      </c>
      <c r="P74" s="171" t="str">
        <f>'01-Mapa de riesgo'!V74</f>
        <v>Trimestral</v>
      </c>
      <c r="Q74" s="171" t="str">
        <f>'01-Mapa de riesgo'!W74</f>
        <v>Preventivo</v>
      </c>
      <c r="R74" s="231"/>
      <c r="S74" s="231"/>
      <c r="T74" s="171" t="str">
        <f>'01-Mapa de riesgo'!Z74</f>
        <v>REDUCIR</v>
      </c>
      <c r="U74" s="171" t="str">
        <f>'01-Mapa de riesgo'!AA74</f>
        <v xml:space="preserve">Envio del informe con la suficiente anticipación al vencimiento de la acreditación </v>
      </c>
      <c r="V74" s="171" t="str">
        <f>'01-Mapa de riesgo'!AC74</f>
        <v>Planeación</v>
      </c>
      <c r="W74" s="177" t="s">
        <v>434</v>
      </c>
      <c r="X74" s="177"/>
      <c r="Y74" s="177" t="s">
        <v>438</v>
      </c>
      <c r="Z74" s="177"/>
      <c r="AA74" s="229"/>
      <c r="AB74" s="158"/>
    </row>
    <row r="75" spans="1:28" ht="72" x14ac:dyDescent="0.2">
      <c r="A75" s="191"/>
      <c r="B75" s="193"/>
      <c r="C75" s="193"/>
      <c r="D75" s="195"/>
      <c r="E75" s="195"/>
      <c r="F75" s="195"/>
      <c r="G75" s="119" t="str">
        <f>'01-Mapa de riesgo'!H75</f>
        <v>Incumplimiento del plan de mejoramiento institucional</v>
      </c>
      <c r="H75" s="195"/>
      <c r="I75" s="199"/>
      <c r="J75" s="161" t="str">
        <f>'01-Mapa de riesgo'!Z75:Z77</f>
        <v>REDUCIR</v>
      </c>
      <c r="K75" s="195"/>
      <c r="L75" s="195"/>
      <c r="M75" s="233"/>
      <c r="N75" s="231"/>
      <c r="O75" s="117" t="str">
        <f>'01-Mapa de riesgo'!U75</f>
        <v>Definir la ruta metodológica para la autoevaluación institucional</v>
      </c>
      <c r="P75" s="171" t="str">
        <f>'01-Mapa de riesgo'!V75</f>
        <v>Otra</v>
      </c>
      <c r="Q75" s="171" t="str">
        <f>'01-Mapa de riesgo'!W75</f>
        <v>Direccion</v>
      </c>
      <c r="R75" s="231"/>
      <c r="S75" s="231"/>
      <c r="T75" s="171" t="str">
        <f>'01-Mapa de riesgo'!Z75</f>
        <v>REDUCIR</v>
      </c>
      <c r="U75" s="171" t="str">
        <f>'01-Mapa de riesgo'!AA75</f>
        <v>Realizar seguimientos periódicos para identificar variables críticas y oportunidades de mejora sin avances significativos.</v>
      </c>
      <c r="V75" s="171" t="str">
        <f>'01-Mapa de riesgo'!AC75</f>
        <v>Planeación</v>
      </c>
      <c r="W75" s="177" t="s">
        <v>434</v>
      </c>
      <c r="X75" s="177"/>
      <c r="Y75" s="177" t="s">
        <v>438</v>
      </c>
      <c r="Z75" s="177"/>
      <c r="AA75" s="229"/>
      <c r="AB75" s="158"/>
    </row>
    <row r="76" spans="1:28" ht="96" x14ac:dyDescent="0.2">
      <c r="A76" s="191"/>
      <c r="B76" s="193"/>
      <c r="C76" s="193"/>
      <c r="D76" s="195"/>
      <c r="E76" s="195"/>
      <c r="F76" s="195"/>
      <c r="G76" s="119" t="str">
        <f>'01-Mapa de riesgo'!H76</f>
        <v>No cumplimiento de los plazos establecidos para la entrega del informe de autoevaluación</v>
      </c>
      <c r="H76" s="195"/>
      <c r="I76" s="199"/>
      <c r="J76" s="161" t="str">
        <f>'01-Mapa de riesgo'!Z76:Z78</f>
        <v>COMPARTIR</v>
      </c>
      <c r="K76" s="195"/>
      <c r="L76" s="195"/>
      <c r="M76" s="233"/>
      <c r="N76" s="231"/>
      <c r="O76" s="117">
        <f>'01-Mapa de riesgo'!U76</f>
        <v>0</v>
      </c>
      <c r="P76" s="171">
        <f>'01-Mapa de riesgo'!V76</f>
        <v>0</v>
      </c>
      <c r="Q76" s="171">
        <f>'01-Mapa de riesgo'!W76</f>
        <v>0</v>
      </c>
      <c r="R76" s="231"/>
      <c r="S76" s="231"/>
      <c r="T76" s="171" t="str">
        <f>'01-Mapa de riesgo'!Z76</f>
        <v>COMPARTIR</v>
      </c>
      <c r="U76" s="171" t="str">
        <f>'01-Mapa de riesgo'!AA76</f>
        <v>Involucrar a la institución en el proceso de autoevaluación institucional, y definir un plan de trabajo para realizar la autoevaluación.</v>
      </c>
      <c r="V76" s="171" t="str">
        <f>'01-Mapa de riesgo'!AC76</f>
        <v>Toda la institución</v>
      </c>
      <c r="W76" s="177" t="s">
        <v>434</v>
      </c>
      <c r="X76" s="177"/>
      <c r="Y76" s="177" t="s">
        <v>438</v>
      </c>
      <c r="Z76" s="177"/>
      <c r="AA76" s="229"/>
      <c r="AB76" s="158"/>
    </row>
    <row r="77" spans="1:28" ht="84" x14ac:dyDescent="0.2">
      <c r="A77" s="191">
        <v>24</v>
      </c>
      <c r="B77" s="193" t="str">
        <f>'01-Mapa de riesgo'!C77:C79</f>
        <v>DIRECCIONAMIENTO_INSTITUCIONAL</v>
      </c>
      <c r="C77" s="193" t="str">
        <f>'01-Mapa de riesgo'!E77:E79</f>
        <v>PLANEACIÓN</v>
      </c>
      <c r="D77" s="195" t="str">
        <f>'01-Mapa de riesgo'!I77:I79</f>
        <v>Corrupción</v>
      </c>
      <c r="E77" s="195" t="str">
        <f>'01-Mapa de riesgo'!J77:J79</f>
        <v>Ejecución presupuestal no alineada a las metas planteadas en los proyectos del Plan de Desarrollo Institucional</v>
      </c>
      <c r="F77" s="195" t="str">
        <f>'01-Mapa de riesgo'!K77:K79</f>
        <v xml:space="preserve">No hay una ejecución alineada de los recursos asignados a los proyectos con respecto a las ejecución de las actividades planteados en los mismos, para el cumplimiento de las metas </v>
      </c>
      <c r="G77" s="119" t="str">
        <f>'01-Mapa de riesgo'!H77</f>
        <v>Falta de la planeación en la formulación presupuestal de los proyectos del PDI, de acuerdo a las metas planteadas para la vigencia.</v>
      </c>
      <c r="H77" s="195" t="str">
        <f>'01-Mapa de riesgo'!L77:L79</f>
        <v>Hallazgos por parte de los entes de control
Incumplimiento de las metas y objetivos del PDI
Percepción desfavorable en la ejecución presupuestal
Ineficiencia de la ejecución de los recursos de inversión del PDI</v>
      </c>
      <c r="I77" s="199" t="str">
        <f>'01-Mapa de riesgo'!Y77:Y79</f>
        <v>MODERADO</v>
      </c>
      <c r="J77" s="161" t="str">
        <f>'01-Mapa de riesgo'!Z77:Z79</f>
        <v>COMPARTIR</v>
      </c>
      <c r="K77" s="195"/>
      <c r="L77" s="195" t="str">
        <f>'01-Mapa de riesgo'!AD77:AD79</f>
        <v>Porcentaje de ejecución presupuestal alineado al Plan Desarrollo Institucional</v>
      </c>
      <c r="M77" s="233"/>
      <c r="N77" s="231"/>
      <c r="O77" s="117" t="str">
        <f>'01-Mapa de riesgo'!U77</f>
        <v xml:space="preserve">Sistema de gerencia del Plan de Desarrollo Insitucional </v>
      </c>
      <c r="P77" s="171" t="str">
        <f>'01-Mapa de riesgo'!V77</f>
        <v>Mensual</v>
      </c>
      <c r="Q77" s="171" t="str">
        <f>'01-Mapa de riesgo'!W77</f>
        <v>Preventivo</v>
      </c>
      <c r="R77" s="231"/>
      <c r="S77" s="231"/>
      <c r="T77" s="171" t="str">
        <f>'01-Mapa de riesgo'!Z77</f>
        <v>COMPARTIR</v>
      </c>
      <c r="U77" s="171" t="str">
        <f>'01-Mapa de riesgo'!AA77</f>
        <v>implementar un control que permita revisar la coherencia de la ejecución presupuestal de los proyectos acordel a las metas de los mismos.</v>
      </c>
      <c r="V77" s="171" t="str">
        <f>'01-Mapa de riesgo'!AC77</f>
        <v>Ordenadores del Gasto de los Proyectos de los Objetivos Institucionales del Plan de Desarrollo</v>
      </c>
      <c r="W77" s="177" t="s">
        <v>434</v>
      </c>
      <c r="X77" s="177"/>
      <c r="Y77" s="177" t="s">
        <v>438</v>
      </c>
      <c r="Z77" s="177"/>
      <c r="AA77" s="229"/>
      <c r="AB77" s="158"/>
    </row>
    <row r="78" spans="1:28" ht="36" x14ac:dyDescent="0.2">
      <c r="A78" s="191"/>
      <c r="B78" s="193"/>
      <c r="C78" s="193"/>
      <c r="D78" s="195"/>
      <c r="E78" s="195"/>
      <c r="F78" s="195"/>
      <c r="G78" s="119" t="str">
        <f>'01-Mapa de riesgo'!H78</f>
        <v>No considerar la planeación de las metas al momento de ejecutar los recursos de inversión para la vigencia.</v>
      </c>
      <c r="H78" s="195"/>
      <c r="I78" s="199"/>
      <c r="J78" s="161">
        <f>'01-Mapa de riesgo'!Z78:Z80</f>
        <v>0</v>
      </c>
      <c r="K78" s="195"/>
      <c r="L78" s="195"/>
      <c r="M78" s="233"/>
      <c r="N78" s="231"/>
      <c r="O78" s="117" t="str">
        <f>'01-Mapa de riesgo'!U78</f>
        <v>Comité del Sistema de Gerencia del PDI</v>
      </c>
      <c r="P78" s="171" t="str">
        <f>'01-Mapa de riesgo'!V78</f>
        <v>Trimestral</v>
      </c>
      <c r="Q78" s="171" t="str">
        <f>'01-Mapa de riesgo'!W78</f>
        <v>Preventivo</v>
      </c>
      <c r="R78" s="231"/>
      <c r="S78" s="231"/>
      <c r="T78" s="171">
        <f>'01-Mapa de riesgo'!Z78</f>
        <v>0</v>
      </c>
      <c r="U78" s="171">
        <f>'01-Mapa de riesgo'!AA78</f>
        <v>0</v>
      </c>
      <c r="V78" s="171">
        <f>'01-Mapa de riesgo'!AC78</f>
        <v>0</v>
      </c>
      <c r="W78" s="177" t="s">
        <v>434</v>
      </c>
      <c r="X78" s="177"/>
      <c r="Y78" s="177" t="s">
        <v>438</v>
      </c>
      <c r="Z78" s="177"/>
      <c r="AA78" s="229"/>
      <c r="AB78" s="158"/>
    </row>
    <row r="79" spans="1:28" ht="36" x14ac:dyDescent="0.2">
      <c r="A79" s="191"/>
      <c r="B79" s="193"/>
      <c r="C79" s="193"/>
      <c r="D79" s="195"/>
      <c r="E79" s="195"/>
      <c r="F79" s="195"/>
      <c r="G79" s="119">
        <f>'01-Mapa de riesgo'!H79</f>
        <v>0</v>
      </c>
      <c r="H79" s="195"/>
      <c r="I79" s="199"/>
      <c r="J79" s="161">
        <f>'01-Mapa de riesgo'!Z79:Z81</f>
        <v>0</v>
      </c>
      <c r="K79" s="195"/>
      <c r="L79" s="195"/>
      <c r="M79" s="233"/>
      <c r="N79" s="231"/>
      <c r="O79" s="117" t="str">
        <f>'01-Mapa de riesgo'!U79</f>
        <v>Seguimiento a nivel general al presupuesto del plan del accion de Gestion Estrategica del Campus</v>
      </c>
      <c r="P79" s="171" t="str">
        <f>'01-Mapa de riesgo'!V79</f>
        <v>Trimestral</v>
      </c>
      <c r="Q79" s="171" t="str">
        <f>'01-Mapa de riesgo'!W79</f>
        <v>Preventivo</v>
      </c>
      <c r="R79" s="231"/>
      <c r="S79" s="231"/>
      <c r="T79" s="171">
        <f>'01-Mapa de riesgo'!Z79</f>
        <v>0</v>
      </c>
      <c r="U79" s="171">
        <f>'01-Mapa de riesgo'!AA79</f>
        <v>0</v>
      </c>
      <c r="V79" s="171">
        <f>'01-Mapa de riesgo'!AC79</f>
        <v>0</v>
      </c>
      <c r="W79" s="177" t="s">
        <v>434</v>
      </c>
      <c r="X79" s="177"/>
      <c r="Y79" s="177" t="s">
        <v>438</v>
      </c>
      <c r="Z79" s="177"/>
      <c r="AA79" s="229"/>
      <c r="AB79" s="158"/>
    </row>
    <row r="80" spans="1:28" ht="36" x14ac:dyDescent="0.2">
      <c r="A80" s="191">
        <v>25</v>
      </c>
      <c r="B80" s="193" t="str">
        <f>'01-Mapa de riesgo'!C80:C82</f>
        <v>DESARROLLO_INSTITUCIONAL</v>
      </c>
      <c r="C80" s="193" t="str">
        <f>'01-Mapa de riesgo'!E80:E82</f>
        <v>VICERRECTORIA_ADMINISTRATIVA_FINANCIERA</v>
      </c>
      <c r="D80" s="195" t="str">
        <f>'01-Mapa de riesgo'!I80:I82</f>
        <v>Financiero</v>
      </c>
      <c r="E80" s="195" t="str">
        <f>'01-Mapa de riesgo'!J80:J82</f>
        <v>Desfinanciación del presupuesto de gastos de cada vigencia de la Universidad por su estructura de Financiación Ley 30 y por la expedición de normas de entes internos y externos.</v>
      </c>
      <c r="F80" s="195" t="str">
        <f>'01-Mapa de riesgo'!K80:K82</f>
        <v>El Gobierno, Congreso, Consejos Superior y académico, expiden normas que impactan directamente al presupuesto de gastos de la Universidad</v>
      </c>
      <c r="G80" s="119" t="str">
        <f>'01-Mapa de riesgo'!H80</f>
        <v>Directrices administrativas no soportadas en análisis financieros.</v>
      </c>
      <c r="H80" s="195" t="str">
        <f>'01-Mapa de riesgo'!L80:L82</f>
        <v xml:space="preserve">Reducción del presupuesto de la Universidad </v>
      </c>
      <c r="I80" s="199" t="str">
        <f>'01-Mapa de riesgo'!Y80:Y82</f>
        <v>MODERADO</v>
      </c>
      <c r="J80" s="161" t="str">
        <f>'01-Mapa de riesgo'!Z80:Z82</f>
        <v>REDUCIR</v>
      </c>
      <c r="K80" s="195"/>
      <c r="L80" s="195" t="str">
        <f>'01-Mapa de riesgo'!AD80:AD82</f>
        <v>% de cubrimiento del presupuesto con recursos de la nación para gasto de funcionamiento</v>
      </c>
      <c r="M80" s="233"/>
      <c r="N80" s="231"/>
      <c r="O80" s="117" t="str">
        <f>'01-Mapa de riesgo'!U80</f>
        <v>Monitoreo al comportamiento de los indicadores del componente de desarrollo financiero.</v>
      </c>
      <c r="P80" s="171" t="str">
        <f>'01-Mapa de riesgo'!V80</f>
        <v>Trimestral</v>
      </c>
      <c r="Q80" s="171" t="str">
        <f>'01-Mapa de riesgo'!W80</f>
        <v>Detectivo</v>
      </c>
      <c r="R80" s="231"/>
      <c r="S80" s="231"/>
      <c r="T80" s="171" t="str">
        <f>'01-Mapa de riesgo'!Z80</f>
        <v>REDUCIR</v>
      </c>
      <c r="U80" s="171" t="str">
        <f>'01-Mapa de riesgo'!AA80</f>
        <v>Consecución de recursos nuevos a través de la Comisión SUE</v>
      </c>
      <c r="V80" s="171" t="str">
        <f>'01-Mapa de riesgo'!AC80</f>
        <v xml:space="preserve">Vicerrectoría Administrativa Y Financiera  </v>
      </c>
      <c r="W80" s="177" t="s">
        <v>434</v>
      </c>
      <c r="X80" s="177"/>
      <c r="Y80" s="177" t="s">
        <v>438</v>
      </c>
      <c r="Z80" s="177"/>
      <c r="AA80" s="229"/>
      <c r="AB80" s="158"/>
    </row>
    <row r="81" spans="1:28" ht="72" x14ac:dyDescent="0.2">
      <c r="A81" s="191"/>
      <c r="B81" s="193"/>
      <c r="C81" s="193"/>
      <c r="D81" s="195"/>
      <c r="E81" s="195"/>
      <c r="F81" s="195"/>
      <c r="G81" s="119" t="str">
        <f>'01-Mapa de riesgo'!H81</f>
        <v>Incremento del presupuesto de ingresos (recursos de la nación) de acuerdo al incremento del IPC, sin tener en cuenta los decretos y leyes que afectan los gastos por encima de este incremento.</v>
      </c>
      <c r="H81" s="195"/>
      <c r="I81" s="199"/>
      <c r="J81" s="161" t="str">
        <f>'01-Mapa de riesgo'!Z81:Z83</f>
        <v>REDUCIR</v>
      </c>
      <c r="K81" s="195"/>
      <c r="L81" s="195"/>
      <c r="M81" s="233"/>
      <c r="N81" s="231"/>
      <c r="O81" s="117" t="str">
        <f>'01-Mapa de riesgo'!U81</f>
        <v>Decisiones sobre la proyección del presupuesto.</v>
      </c>
      <c r="P81" s="171" t="str">
        <f>'01-Mapa de riesgo'!V81</f>
        <v>Anual</v>
      </c>
      <c r="Q81" s="171" t="str">
        <f>'01-Mapa de riesgo'!W81</f>
        <v>Correctivo</v>
      </c>
      <c r="R81" s="231"/>
      <c r="S81" s="231"/>
      <c r="T81" s="171" t="str">
        <f>'01-Mapa de riesgo'!Z81</f>
        <v>REDUCIR</v>
      </c>
      <c r="U81" s="171" t="str">
        <f>'01-Mapa de riesgo'!AA81</f>
        <v>Consecución de recursos nuevos a la base de inversión</v>
      </c>
      <c r="V81" s="171" t="str">
        <f>'01-Mapa de riesgo'!AC81</f>
        <v xml:space="preserve">Vicerrectoría Administrativa Y Financiera  </v>
      </c>
      <c r="W81" s="177" t="s">
        <v>434</v>
      </c>
      <c r="X81" s="177"/>
      <c r="Y81" s="177" t="s">
        <v>438</v>
      </c>
      <c r="Z81" s="177"/>
      <c r="AA81" s="229"/>
      <c r="AB81" s="158"/>
    </row>
    <row r="82" spans="1:28" ht="12" x14ac:dyDescent="0.2">
      <c r="A82" s="191"/>
      <c r="B82" s="193"/>
      <c r="C82" s="193"/>
      <c r="D82" s="195"/>
      <c r="E82" s="195"/>
      <c r="F82" s="195"/>
      <c r="G82" s="119">
        <f>'01-Mapa de riesgo'!H82</f>
        <v>0</v>
      </c>
      <c r="H82" s="195"/>
      <c r="I82" s="199"/>
      <c r="J82" s="161">
        <f>'01-Mapa de riesgo'!Z82:Z84</f>
        <v>0</v>
      </c>
      <c r="K82" s="195"/>
      <c r="L82" s="195"/>
      <c r="M82" s="233"/>
      <c r="N82" s="231"/>
      <c r="O82" s="117">
        <f>'01-Mapa de riesgo'!U82</f>
        <v>0</v>
      </c>
      <c r="P82" s="171">
        <f>'01-Mapa de riesgo'!V82</f>
        <v>0</v>
      </c>
      <c r="Q82" s="171">
        <f>'01-Mapa de riesgo'!W82</f>
        <v>0</v>
      </c>
      <c r="R82" s="231"/>
      <c r="S82" s="231"/>
      <c r="T82" s="171">
        <f>'01-Mapa de riesgo'!Z82</f>
        <v>0</v>
      </c>
      <c r="U82" s="171">
        <f>'01-Mapa de riesgo'!AA82</f>
        <v>0</v>
      </c>
      <c r="V82" s="171">
        <f>'01-Mapa de riesgo'!AC82</f>
        <v>0</v>
      </c>
      <c r="W82" s="177" t="s">
        <v>434</v>
      </c>
      <c r="X82" s="177"/>
      <c r="Y82" s="177" t="s">
        <v>438</v>
      </c>
      <c r="Z82" s="177"/>
      <c r="AA82" s="229"/>
      <c r="AB82" s="158"/>
    </row>
    <row r="83" spans="1:28" ht="36" x14ac:dyDescent="0.2">
      <c r="A83" s="191">
        <v>26</v>
      </c>
      <c r="B83" s="193" t="str">
        <f>'01-Mapa de riesgo'!C83:C85</f>
        <v>ADMINISTRACIÓN_INSTITUCIONAL</v>
      </c>
      <c r="C83" s="193" t="str">
        <f>'01-Mapa de riesgo'!E83:E85</f>
        <v>GESTIÓN_FINANCIERA</v>
      </c>
      <c r="D83" s="195" t="str">
        <f>'01-Mapa de riesgo'!I83:I85</f>
        <v>Corrupción</v>
      </c>
      <c r="E83" s="195" t="str">
        <f>'01-Mapa de riesgo'!J83:J85</f>
        <v>Destinación indebida de recursos públicos.</v>
      </c>
      <c r="F83" s="195" t="str">
        <f>'01-Mapa de riesgo'!K83:K85</f>
        <v xml:space="preserve">Se configura cuando se destinan recursos públicos a finalidades distintas; o se realizan actuaciones de los funcionarios por fuera de las establecidas en la Constitución, en la ley o en la reglamentacón interna. </v>
      </c>
      <c r="G83" s="119" t="str">
        <f>'01-Mapa de riesgo'!H83</f>
        <v>Ausencia de valores éticos.</v>
      </c>
      <c r="H83" s="195" t="str">
        <f>'01-Mapa de riesgo'!L83:L85</f>
        <v>Detrimento patrimonial.
Sanciones disciplinarias, fiscales y/o penales.</v>
      </c>
      <c r="I83" s="199" t="str">
        <f>'01-Mapa de riesgo'!Y83:Y85</f>
        <v>MODERADO</v>
      </c>
      <c r="J83" s="161" t="str">
        <f>'01-Mapa de riesgo'!Z83:Z85</f>
        <v>COMPARTIR</v>
      </c>
      <c r="K83" s="195"/>
      <c r="L83" s="195" t="str">
        <f>'01-Mapa de riesgo'!AD83:AD85</f>
        <v>Número de hechos sancionados por corrupción.</v>
      </c>
      <c r="M83" s="233"/>
      <c r="N83" s="231"/>
      <c r="O83" s="117" t="str">
        <f>'01-Mapa de riesgo'!U83</f>
        <v>Actualización de los procedimientos.</v>
      </c>
      <c r="P83" s="171" t="str">
        <f>'01-Mapa de riesgo'!V83</f>
        <v>Anual</v>
      </c>
      <c r="Q83" s="171" t="str">
        <f>'01-Mapa de riesgo'!W83</f>
        <v>Preventivo</v>
      </c>
      <c r="R83" s="231"/>
      <c r="S83" s="231"/>
      <c r="T83" s="171" t="str">
        <f>'01-Mapa de riesgo'!Z83</f>
        <v>COMPARTIR</v>
      </c>
      <c r="U83" s="171" t="str">
        <f>'01-Mapa de riesgo'!AA83</f>
        <v>Fomentar una cultura de ética y el deber ser del servidor público.</v>
      </c>
      <c r="V83" s="171" t="str">
        <f>'01-Mapa de riesgo'!AC83</f>
        <v>Institucional
Gestión Financiera</v>
      </c>
      <c r="W83" s="177" t="s">
        <v>434</v>
      </c>
      <c r="X83" s="177"/>
      <c r="Y83" s="177" t="s">
        <v>438</v>
      </c>
      <c r="Z83" s="177"/>
      <c r="AA83" s="229"/>
      <c r="AB83" s="158"/>
    </row>
    <row r="84" spans="1:28" ht="12" x14ac:dyDescent="0.2">
      <c r="A84" s="191"/>
      <c r="B84" s="193"/>
      <c r="C84" s="193"/>
      <c r="D84" s="195"/>
      <c r="E84" s="195"/>
      <c r="F84" s="195"/>
      <c r="G84" s="119">
        <f>'01-Mapa de riesgo'!H84</f>
        <v>0</v>
      </c>
      <c r="H84" s="195"/>
      <c r="I84" s="199"/>
      <c r="J84" s="161">
        <f>'01-Mapa de riesgo'!Z84:Z86</f>
        <v>0</v>
      </c>
      <c r="K84" s="195"/>
      <c r="L84" s="195"/>
      <c r="M84" s="233"/>
      <c r="N84" s="231"/>
      <c r="O84" s="117">
        <f>'01-Mapa de riesgo'!U84</f>
        <v>0</v>
      </c>
      <c r="P84" s="171">
        <f>'01-Mapa de riesgo'!V84</f>
        <v>0</v>
      </c>
      <c r="Q84" s="171">
        <f>'01-Mapa de riesgo'!W84</f>
        <v>0</v>
      </c>
      <c r="R84" s="231"/>
      <c r="S84" s="231"/>
      <c r="T84" s="171">
        <f>'01-Mapa de riesgo'!Z84</f>
        <v>0</v>
      </c>
      <c r="U84" s="171">
        <f>'01-Mapa de riesgo'!AA84</f>
        <v>0</v>
      </c>
      <c r="V84" s="171">
        <f>'01-Mapa de riesgo'!AC84</f>
        <v>0</v>
      </c>
      <c r="W84" s="177" t="s">
        <v>434</v>
      </c>
      <c r="X84" s="177"/>
      <c r="Y84" s="177" t="s">
        <v>438</v>
      </c>
      <c r="Z84" s="177"/>
      <c r="AA84" s="229"/>
      <c r="AB84" s="158"/>
    </row>
    <row r="85" spans="1:28" ht="12" x14ac:dyDescent="0.2">
      <c r="A85" s="191"/>
      <c r="B85" s="193"/>
      <c r="C85" s="193"/>
      <c r="D85" s="195"/>
      <c r="E85" s="195"/>
      <c r="F85" s="195"/>
      <c r="G85" s="119">
        <f>'01-Mapa de riesgo'!H85</f>
        <v>0</v>
      </c>
      <c r="H85" s="195"/>
      <c r="I85" s="199"/>
      <c r="J85" s="161">
        <f>'01-Mapa de riesgo'!Z85:Z87</f>
        <v>0</v>
      </c>
      <c r="K85" s="195"/>
      <c r="L85" s="195"/>
      <c r="M85" s="233"/>
      <c r="N85" s="231"/>
      <c r="O85" s="117">
        <f>'01-Mapa de riesgo'!U85</f>
        <v>0</v>
      </c>
      <c r="P85" s="171">
        <f>'01-Mapa de riesgo'!V85</f>
        <v>0</v>
      </c>
      <c r="Q85" s="171">
        <f>'01-Mapa de riesgo'!W85</f>
        <v>0</v>
      </c>
      <c r="R85" s="231"/>
      <c r="S85" s="231"/>
      <c r="T85" s="171">
        <f>'01-Mapa de riesgo'!Z85</f>
        <v>0</v>
      </c>
      <c r="U85" s="171">
        <f>'01-Mapa de riesgo'!AA85</f>
        <v>0</v>
      </c>
      <c r="V85" s="171">
        <f>'01-Mapa de riesgo'!AC85</f>
        <v>0</v>
      </c>
      <c r="W85" s="177" t="s">
        <v>434</v>
      </c>
      <c r="X85" s="177"/>
      <c r="Y85" s="177" t="s">
        <v>438</v>
      </c>
      <c r="Z85" s="177"/>
      <c r="AA85" s="229"/>
      <c r="AB85" s="158"/>
    </row>
    <row r="86" spans="1:28" ht="36" x14ac:dyDescent="0.2">
      <c r="A86" s="191">
        <v>27</v>
      </c>
      <c r="B86" s="193" t="str">
        <f>'01-Mapa de riesgo'!C86:C88</f>
        <v>ADMINISTRACIÓN_INSTITUCIONAL</v>
      </c>
      <c r="C86" s="193" t="str">
        <f>'01-Mapa de riesgo'!E86:E88</f>
        <v>GESTIÓN_DE_TECNOLOGÍAS_INFORMÁTICAS_SISTEMAS_DE_INFORMACIÓN</v>
      </c>
      <c r="D86" s="195" t="str">
        <f>'01-Mapa de riesgo'!I86:I88</f>
        <v>Tecnológico</v>
      </c>
      <c r="E86" s="195" t="str">
        <f>'01-Mapa de riesgo'!J86:J88</f>
        <v>Software con errores de funcionamiento</v>
      </c>
      <c r="F86" s="195" t="str">
        <f>'01-Mapa de riesgo'!K86:K88</f>
        <v xml:space="preserve">Retrasos en las actividades por reprocesos de revisión o de datos inconsistentes. </v>
      </c>
      <c r="G86" s="119" t="str">
        <f>'01-Mapa de riesgo'!H86</f>
        <v>Falta de Personal Capacitado en las herramientasy y metodologias  de desarrollo.</v>
      </c>
      <c r="H86" s="195" t="str">
        <f>'01-Mapa de riesgo'!L86:L88</f>
        <v>Software en funcionamiento sin cumplir todas las especificaciones del usuario, con problemas de funcionamiento, mala toma de desiciones y mala imagen de la dependencia</v>
      </c>
      <c r="I86" s="199" t="str">
        <f>'01-Mapa de riesgo'!Y86:Y88</f>
        <v>MODERADO</v>
      </c>
      <c r="J86" s="161" t="str">
        <f>'01-Mapa de riesgo'!Z86:Z88</f>
        <v>REDUCIR</v>
      </c>
      <c r="K86" s="195"/>
      <c r="L86" s="195" t="str">
        <f>'01-Mapa de riesgo'!AD86:AD88</f>
        <v>1.  Nro de Bugs graves reportados por aplicación en un semestre                                                      2. No. de Bugs graves solucionados por aplicación en un semestre/ # total de bugs graves reportados.</v>
      </c>
      <c r="M86" s="233"/>
      <c r="N86" s="231"/>
      <c r="O86" s="117" t="str">
        <f>'01-Mapa de riesgo'!U86</f>
        <v>Revisión por parte de pares y usuarios</v>
      </c>
      <c r="P86" s="171" t="str">
        <f>'01-Mapa de riesgo'!V86</f>
        <v>Semestral</v>
      </c>
      <c r="Q86" s="171" t="str">
        <f>'01-Mapa de riesgo'!W86</f>
        <v>Preventivo</v>
      </c>
      <c r="R86" s="231"/>
      <c r="S86" s="231"/>
      <c r="T86" s="171" t="str">
        <f>'01-Mapa de riesgo'!Z86</f>
        <v>REDUCIR</v>
      </c>
      <c r="U86" s="171" t="str">
        <f>'01-Mapa de riesgo'!AA86</f>
        <v>Realizar test de pruebas</v>
      </c>
      <c r="V86" s="171" t="str">
        <f>'01-Mapa de riesgo'!AC86</f>
        <v>GTI&amp;SI</v>
      </c>
      <c r="W86" s="177" t="s">
        <v>434</v>
      </c>
      <c r="X86" s="177"/>
      <c r="Y86" s="177" t="s">
        <v>438</v>
      </c>
      <c r="Z86" s="177"/>
      <c r="AA86" s="229"/>
      <c r="AB86" s="158"/>
    </row>
    <row r="87" spans="1:28" ht="24" x14ac:dyDescent="0.2">
      <c r="A87" s="191"/>
      <c r="B87" s="193"/>
      <c r="C87" s="193"/>
      <c r="D87" s="195"/>
      <c r="E87" s="195"/>
      <c r="F87" s="195"/>
      <c r="G87" s="119" t="str">
        <f>'01-Mapa de riesgo'!H87</f>
        <v>Falta de Tiempo para hacer las pruebas respectivas</v>
      </c>
      <c r="H87" s="195"/>
      <c r="I87" s="199"/>
      <c r="J87" s="161" t="str">
        <f>'01-Mapa de riesgo'!Z87:Z89</f>
        <v>REDUCIR</v>
      </c>
      <c r="K87" s="195"/>
      <c r="L87" s="195"/>
      <c r="M87" s="233"/>
      <c r="N87" s="231"/>
      <c r="O87" s="117" t="str">
        <f>'01-Mapa de riesgo'!U87</f>
        <v>Aplicación de la Arquitectura de software</v>
      </c>
      <c r="P87" s="171" t="str">
        <f>'01-Mapa de riesgo'!V87</f>
        <v>Semestral</v>
      </c>
      <c r="Q87" s="171" t="str">
        <f>'01-Mapa de riesgo'!W87</f>
        <v>Preventivo</v>
      </c>
      <c r="R87" s="231"/>
      <c r="S87" s="231"/>
      <c r="T87" s="171" t="str">
        <f>'01-Mapa de riesgo'!Z87</f>
        <v>REDUCIR</v>
      </c>
      <c r="U87" s="171" t="str">
        <f>'01-Mapa de riesgo'!AA87</f>
        <v xml:space="preserve">Capacitaciones técnicas internas </v>
      </c>
      <c r="V87" s="171" t="str">
        <f>'01-Mapa de riesgo'!AC87</f>
        <v>GTI&amp;SI</v>
      </c>
      <c r="W87" s="177" t="s">
        <v>434</v>
      </c>
      <c r="X87" s="177"/>
      <c r="Y87" s="177" t="s">
        <v>438</v>
      </c>
      <c r="Z87" s="177"/>
      <c r="AA87" s="229"/>
      <c r="AB87" s="158"/>
    </row>
    <row r="88" spans="1:28" ht="72" x14ac:dyDescent="0.2">
      <c r="A88" s="191"/>
      <c r="B88" s="193"/>
      <c r="C88" s="193"/>
      <c r="D88" s="195"/>
      <c r="E88" s="195"/>
      <c r="F88" s="195"/>
      <c r="G88" s="119" t="str">
        <f>'01-Mapa de riesgo'!H88</f>
        <v>Informacieon incompleta por parte de los usuarios al momento de leventar requerimientos</v>
      </c>
      <c r="H88" s="195"/>
      <c r="I88" s="199"/>
      <c r="J88" s="161" t="str">
        <f>'01-Mapa de riesgo'!Z88:Z90</f>
        <v>REDUCIR</v>
      </c>
      <c r="K88" s="195"/>
      <c r="L88" s="195"/>
      <c r="M88" s="233"/>
      <c r="N88" s="231"/>
      <c r="O88" s="117" t="str">
        <f>'01-Mapa de riesgo'!U88</f>
        <v>Inducción a los Ingenieros nuevos en las herramientas y metodologias establecidas</v>
      </c>
      <c r="P88" s="171" t="str">
        <f>'01-Mapa de riesgo'!V88</f>
        <v>Semestral</v>
      </c>
      <c r="Q88" s="171" t="str">
        <f>'01-Mapa de riesgo'!W88</f>
        <v>Preventivo</v>
      </c>
      <c r="R88" s="231"/>
      <c r="S88" s="231"/>
      <c r="T88" s="171" t="str">
        <f>'01-Mapa de riesgo'!Z88</f>
        <v>REDUCIR</v>
      </c>
      <c r="U88" s="171" t="str">
        <f>'01-Mapa de riesgo'!AA88</f>
        <v xml:space="preserve">Reinducción a los Ingenieros de Desarrollo y soporte de aplicaciones relacionada con la metodología </v>
      </c>
      <c r="V88" s="171" t="str">
        <f>'01-Mapa de riesgo'!AC88</f>
        <v>GTI&amp;SI</v>
      </c>
      <c r="W88" s="177" t="s">
        <v>434</v>
      </c>
      <c r="X88" s="177"/>
      <c r="Y88" s="177" t="s">
        <v>438</v>
      </c>
      <c r="Z88" s="177"/>
      <c r="AA88" s="229"/>
      <c r="AB88" s="158"/>
    </row>
    <row r="89" spans="1:28" ht="36" x14ac:dyDescent="0.2">
      <c r="A89" s="191">
        <v>28</v>
      </c>
      <c r="B89" s="193" t="str">
        <f>'01-Mapa de riesgo'!C89:C91</f>
        <v>BIENESTAR_INSTITUCIONAL</v>
      </c>
      <c r="C89" s="193" t="str">
        <f>'01-Mapa de riesgo'!E89:E91</f>
        <v>GESTIÓN_DE_TALENTO_HUMANO</v>
      </c>
      <c r="D89" s="195" t="str">
        <f>'01-Mapa de riesgo'!I89:I91</f>
        <v>Cumplimiento</v>
      </c>
      <c r="E89" s="195" t="str">
        <f>'01-Mapa de riesgo'!J89:J91</f>
        <v>No identificacion de los peligros y riesgos ocupacionales en las areas de la universidad</v>
      </c>
      <c r="F89" s="195" t="str">
        <f>'01-Mapa de riesgo'!K89:K91</f>
        <v>No identificar los peligros y cuantificar los riesgos significa que existe una gran probabilidad de materializarcen por la usencia de mecanismos de control.</v>
      </c>
      <c r="G89" s="119" t="str">
        <f>'01-Mapa de riesgo'!H89</f>
        <v>Riesgos no valorados con la metodologia de identificacion guia tecnica colombiana (GTC 45)</v>
      </c>
      <c r="H89" s="195" t="str">
        <f>'01-Mapa de riesgo'!L89:L91</f>
        <v>No se formulen mecanismos de control. Que no se intervenga a toda la poblacion de la universidad. Que la acciones formuladas no sean las requeridas.</v>
      </c>
      <c r="I89" s="199" t="str">
        <f>'01-Mapa de riesgo'!Y89:Y91</f>
        <v>MODERADO</v>
      </c>
      <c r="J89" s="161" t="str">
        <f>'01-Mapa de riesgo'!Z89:Z91</f>
        <v>REDUCIR</v>
      </c>
      <c r="K89" s="195"/>
      <c r="L89" s="195" t="str">
        <f>'01-Mapa de riesgo'!AD89:AD91</f>
        <v>Numero de factores de peligros identificados y valorados/ sobre mecanismos de control propuestos</v>
      </c>
      <c r="M89" s="233"/>
      <c r="N89" s="231"/>
      <c r="O89" s="117" t="str">
        <f>'01-Mapa de riesgo'!U89</f>
        <v>Metodologia definida (procedimiento escrito)</v>
      </c>
      <c r="P89" s="171" t="str">
        <f>'01-Mapa de riesgo'!V89</f>
        <v>Anual</v>
      </c>
      <c r="Q89" s="171" t="str">
        <f>'01-Mapa de riesgo'!W89</f>
        <v>Preventivo</v>
      </c>
      <c r="R89" s="231"/>
      <c r="S89" s="231"/>
      <c r="T89" s="171" t="str">
        <f>'01-Mapa de riesgo'!Z89</f>
        <v>REDUCIR</v>
      </c>
      <c r="U89" s="171" t="str">
        <f>'01-Mapa de riesgo'!AA89</f>
        <v xml:space="preserve">Uso de herramienta virtual de la ARL </v>
      </c>
      <c r="V89" s="171" t="str">
        <f>'01-Mapa de riesgo'!AC89</f>
        <v>Sistema Integral de Gestion</v>
      </c>
      <c r="W89" s="177" t="s">
        <v>434</v>
      </c>
      <c r="X89" s="177"/>
      <c r="Y89" s="177" t="s">
        <v>438</v>
      </c>
      <c r="Z89" s="177"/>
      <c r="AA89" s="229"/>
      <c r="AB89" s="158"/>
    </row>
    <row r="90" spans="1:28" ht="36" x14ac:dyDescent="0.2">
      <c r="A90" s="191"/>
      <c r="B90" s="193"/>
      <c r="C90" s="193"/>
      <c r="D90" s="195"/>
      <c r="E90" s="195"/>
      <c r="F90" s="195"/>
      <c r="G90" s="119" t="str">
        <f>'01-Mapa de riesgo'!H90</f>
        <v>Que no se valores areas o dependencias de la universidad tanto internas como externas</v>
      </c>
      <c r="H90" s="195"/>
      <c r="I90" s="199"/>
      <c r="J90" s="161" t="str">
        <f>'01-Mapa de riesgo'!Z90:Z92</f>
        <v>REDUCIR</v>
      </c>
      <c r="K90" s="195"/>
      <c r="L90" s="195"/>
      <c r="M90" s="233"/>
      <c r="N90" s="231"/>
      <c r="O90" s="117" t="str">
        <f>'01-Mapa de riesgo'!U90</f>
        <v xml:space="preserve">Inventario de areas internas y externas de la universidad </v>
      </c>
      <c r="P90" s="171" t="str">
        <f>'01-Mapa de riesgo'!V90</f>
        <v>Anual</v>
      </c>
      <c r="Q90" s="171" t="str">
        <f>'01-Mapa de riesgo'!W90</f>
        <v>Preventivo</v>
      </c>
      <c r="R90" s="231"/>
      <c r="S90" s="231"/>
      <c r="T90" s="171" t="str">
        <f>'01-Mapa de riesgo'!Z90</f>
        <v>REDUCIR</v>
      </c>
      <c r="U90" s="171" t="str">
        <f>'01-Mapa de riesgo'!AA90</f>
        <v>Programacion y visitas a todas las areas</v>
      </c>
      <c r="V90" s="171" t="str">
        <f>'01-Mapa de riesgo'!AC90</f>
        <v>COPASST - comision matrices de peligros</v>
      </c>
      <c r="W90" s="177" t="s">
        <v>434</v>
      </c>
      <c r="X90" s="177"/>
      <c r="Y90" s="177" t="s">
        <v>438</v>
      </c>
      <c r="Z90" s="177"/>
      <c r="AA90" s="229"/>
      <c r="AB90" s="158"/>
    </row>
    <row r="91" spans="1:28" ht="24" x14ac:dyDescent="0.2">
      <c r="A91" s="191"/>
      <c r="B91" s="193"/>
      <c r="C91" s="193"/>
      <c r="D91" s="195"/>
      <c r="E91" s="195"/>
      <c r="F91" s="195"/>
      <c r="G91" s="119" t="str">
        <f>'01-Mapa de riesgo'!H91</f>
        <v>Deficiencias en la valoracion del riesgo. (subestimar las consecuencias)</v>
      </c>
      <c r="H91" s="195"/>
      <c r="I91" s="199"/>
      <c r="J91" s="161" t="str">
        <f>'01-Mapa de riesgo'!Z91:Z93</f>
        <v>REDUCIR</v>
      </c>
      <c r="K91" s="195"/>
      <c r="L91" s="195"/>
      <c r="M91" s="233"/>
      <c r="N91" s="231"/>
      <c r="O91" s="117" t="str">
        <f>'01-Mapa de riesgo'!U91</f>
        <v>Revision por parte de integrantes del equipo SST y comision del COPASST</v>
      </c>
      <c r="P91" s="171" t="str">
        <f>'01-Mapa de riesgo'!V91</f>
        <v>Anual</v>
      </c>
      <c r="Q91" s="171" t="str">
        <f>'01-Mapa de riesgo'!W91</f>
        <v>Preventivo</v>
      </c>
      <c r="R91" s="231"/>
      <c r="S91" s="231"/>
      <c r="T91" s="171" t="str">
        <f>'01-Mapa de riesgo'!Z91</f>
        <v>REDUCIR</v>
      </c>
      <c r="U91" s="171" t="str">
        <f>'01-Mapa de riesgo'!AA91</f>
        <v>Revisiones periodicas a las matrices construidas</v>
      </c>
      <c r="V91" s="171" t="str">
        <f>'01-Mapa de riesgo'!AC91</f>
        <v>COPASST - comision matrices de peligros</v>
      </c>
      <c r="W91" s="177" t="s">
        <v>434</v>
      </c>
      <c r="X91" s="177"/>
      <c r="Y91" s="177" t="s">
        <v>438</v>
      </c>
      <c r="Z91" s="177"/>
      <c r="AA91" s="229"/>
      <c r="AB91" s="158"/>
    </row>
    <row r="92" spans="1:28" ht="36" x14ac:dyDescent="0.2">
      <c r="A92" s="191">
        <v>29</v>
      </c>
      <c r="B92" s="193" t="str">
        <f>'01-Mapa de riesgo'!C92:C94</f>
        <v>ADMINISTRACIÓN_INSTITUCIONAL</v>
      </c>
      <c r="C92" s="193" t="str">
        <f>'01-Mapa de riesgo'!E92:E94</f>
        <v>GESTIÓN_DE_TALENTO_HUMANO</v>
      </c>
      <c r="D92" s="195" t="str">
        <f>'01-Mapa de riesgo'!I92:I94</f>
        <v>Cumplimiento</v>
      </c>
      <c r="E92" s="195" t="str">
        <f>'01-Mapa de riesgo'!J92:J94</f>
        <v>Colaboradores sin las afiliaciones al sistema de seguridad social intergral</v>
      </c>
      <c r="F92" s="195" t="str">
        <f>'01-Mapa de riesgo'!K92:K94</f>
        <v>No afiliar oportunamente al personal vinculado por Gestión del Talento Humano</v>
      </c>
      <c r="G92" s="119" t="str">
        <f>'01-Mapa de riesgo'!H92</f>
        <v>No se recibe información para la afiliación oportunamente. Controles no aplicados</v>
      </c>
      <c r="H92" s="195" t="str">
        <f>'01-Mapa de riesgo'!L92:L94</f>
        <v xml:space="preserve">El empleado no recibe los servicios de seguridad social. No pago de las incapacidades por parte de las EPS a la Universidad. Incremento de la cartera con las diferentes entidades. </v>
      </c>
      <c r="I92" s="199" t="str">
        <f>'01-Mapa de riesgo'!Y92:Y94</f>
        <v>MODERADO</v>
      </c>
      <c r="J92" s="161" t="str">
        <f>'01-Mapa de riesgo'!Z92:Z94</f>
        <v>EVITAR</v>
      </c>
      <c r="K92" s="195"/>
      <c r="L92" s="195" t="str">
        <f>'01-Mapa de riesgo'!AD92:AD94</f>
        <v>Número de personas afiliadas/Numero de personal vinculado</v>
      </c>
      <c r="M92" s="233"/>
      <c r="N92" s="231"/>
      <c r="O92" s="117" t="str">
        <f>'01-Mapa de riesgo'!U92</f>
        <v>Comparar listado de afiliados con personal aprobado por la Vicerrectoría Académica</v>
      </c>
      <c r="P92" s="171" t="str">
        <f>'01-Mapa de riesgo'!V92</f>
        <v>Mensual</v>
      </c>
      <c r="Q92" s="171" t="str">
        <f>'01-Mapa de riesgo'!W92</f>
        <v>Preventivo</v>
      </c>
      <c r="R92" s="231"/>
      <c r="S92" s="231"/>
      <c r="T92" s="171" t="str">
        <f>'01-Mapa de riesgo'!Z92</f>
        <v>EVITAR</v>
      </c>
      <c r="U92" s="171" t="str">
        <f>'01-Mapa de riesgo'!AA92</f>
        <v>Documentar los controles y continuar su aplicación</v>
      </c>
      <c r="V92" s="171">
        <f>'01-Mapa de riesgo'!AC92</f>
        <v>0</v>
      </c>
      <c r="W92" s="177" t="s">
        <v>434</v>
      </c>
      <c r="X92" s="177"/>
      <c r="Y92" s="177" t="s">
        <v>438</v>
      </c>
      <c r="Z92" s="177"/>
      <c r="AA92" s="229"/>
      <c r="AB92" s="158"/>
    </row>
    <row r="93" spans="1:28" ht="72" x14ac:dyDescent="0.2">
      <c r="A93" s="191"/>
      <c r="B93" s="193"/>
      <c r="C93" s="193"/>
      <c r="D93" s="195"/>
      <c r="E93" s="195"/>
      <c r="F93" s="195"/>
      <c r="G93" s="119">
        <f>'01-Mapa de riesgo'!H93</f>
        <v>0</v>
      </c>
      <c r="H93" s="195"/>
      <c r="I93" s="199"/>
      <c r="J93" s="161" t="str">
        <f>'01-Mapa de riesgo'!Z93:Z95</f>
        <v>REDUCIR</v>
      </c>
      <c r="K93" s="195"/>
      <c r="L93" s="195"/>
      <c r="M93" s="233"/>
      <c r="N93" s="231"/>
      <c r="O93" s="117" t="str">
        <f>'01-Mapa de riesgo'!U93</f>
        <v>Procedimiento establecido en resolución de procedimiento de nómina</v>
      </c>
      <c r="P93" s="171">
        <f>'01-Mapa de riesgo'!V93</f>
        <v>0</v>
      </c>
      <c r="Q93" s="171" t="str">
        <f>'01-Mapa de riesgo'!W93</f>
        <v>Preventivo</v>
      </c>
      <c r="R93" s="231"/>
      <c r="S93" s="231"/>
      <c r="T93" s="171" t="str">
        <f>'01-Mapa de riesgo'!Z93</f>
        <v>REDUCIR</v>
      </c>
      <c r="U93" s="171" t="str">
        <f>'01-Mapa de riesgo'!AA93</f>
        <v>Enviar memorando recordatorio de lo contenido en la resolución de procedimiento de nomina</v>
      </c>
      <c r="V93" s="171">
        <f>'01-Mapa de riesgo'!AC93</f>
        <v>0</v>
      </c>
      <c r="W93" s="177" t="s">
        <v>434</v>
      </c>
      <c r="X93" s="177"/>
      <c r="Y93" s="177" t="s">
        <v>438</v>
      </c>
      <c r="Z93" s="177"/>
      <c r="AA93" s="229"/>
      <c r="AB93" s="158"/>
    </row>
    <row r="94" spans="1:28" ht="12" x14ac:dyDescent="0.2">
      <c r="A94" s="191"/>
      <c r="B94" s="193"/>
      <c r="C94" s="193"/>
      <c r="D94" s="195"/>
      <c r="E94" s="195"/>
      <c r="F94" s="195"/>
      <c r="G94" s="119">
        <f>'01-Mapa de riesgo'!H94</f>
        <v>0</v>
      </c>
      <c r="H94" s="195"/>
      <c r="I94" s="199"/>
      <c r="J94" s="161">
        <f>'01-Mapa de riesgo'!Z94:Z96</f>
        <v>0</v>
      </c>
      <c r="K94" s="195"/>
      <c r="L94" s="195"/>
      <c r="M94" s="233"/>
      <c r="N94" s="231"/>
      <c r="O94" s="117">
        <f>'01-Mapa de riesgo'!U94</f>
        <v>0</v>
      </c>
      <c r="P94" s="171">
        <f>'01-Mapa de riesgo'!V94</f>
        <v>0</v>
      </c>
      <c r="Q94" s="171">
        <f>'01-Mapa de riesgo'!W94</f>
        <v>0</v>
      </c>
      <c r="R94" s="231"/>
      <c r="S94" s="231"/>
      <c r="T94" s="171">
        <f>'01-Mapa de riesgo'!Z94</f>
        <v>0</v>
      </c>
      <c r="U94" s="171">
        <f>'01-Mapa de riesgo'!AA94</f>
        <v>0</v>
      </c>
      <c r="V94" s="171">
        <f>'01-Mapa de riesgo'!AC94</f>
        <v>0</v>
      </c>
      <c r="W94" s="177" t="s">
        <v>434</v>
      </c>
      <c r="X94" s="177"/>
      <c r="Y94" s="177" t="s">
        <v>438</v>
      </c>
      <c r="Z94" s="177"/>
      <c r="AA94" s="229"/>
      <c r="AB94" s="158"/>
    </row>
    <row r="95" spans="1:28" ht="96" x14ac:dyDescent="0.2">
      <c r="A95" s="191">
        <v>30</v>
      </c>
      <c r="B95" s="193" t="str">
        <f>'01-Mapa de riesgo'!C95:C97</f>
        <v>CONTROL_SEGUIMIENTO</v>
      </c>
      <c r="C95" s="193" t="str">
        <f>'01-Mapa de riesgo'!E95:E97</f>
        <v>VICERRECTORIA_ADMINISTRATIVA_FINANCIERA</v>
      </c>
      <c r="D95" s="195" t="str">
        <f>'01-Mapa de riesgo'!I95:I97</f>
        <v>Cumplimiento</v>
      </c>
      <c r="E95" s="195" t="str">
        <f>'01-Mapa de riesgo'!J95:J97</f>
        <v>Demora en la atención de las PQRS interpuestas por los ciudadanos.</v>
      </c>
      <c r="F95" s="195" t="str">
        <f>'01-Mapa de riesgo'!K95:K97</f>
        <v>Incumplimiento de los tiempos establecidos en la Ley para dar respuesta oportuna a las Peticiones, Quejas, Reclamos y Sugerencias, interpuestas por la Ciudadanía a través del sistema PQRS.</v>
      </c>
      <c r="G95" s="119" t="str">
        <f>'01-Mapa de riesgo'!H95</f>
        <v xml:space="preserve">Fallas en el aplicativo PQRS para dar respuesta al Ciudadano. </v>
      </c>
      <c r="H95" s="195" t="str">
        <f>'01-Mapa de riesgo'!L95:L97</f>
        <v>Falta disciplinaria.
Insatisfacción por parte del   ciudadano
Pérdida de imagen.</v>
      </c>
      <c r="I95" s="199" t="str">
        <f>'01-Mapa de riesgo'!Y95:Y97</f>
        <v>MODERADO</v>
      </c>
      <c r="J95" s="161" t="str">
        <f>'01-Mapa de riesgo'!Z95:Z97</f>
        <v>COMPARTIR</v>
      </c>
      <c r="K95" s="195"/>
      <c r="L95" s="195" t="str">
        <f>'01-Mapa de riesgo'!AD95:AD97</f>
        <v xml:space="preserve">No. PQRS no respondidas en los tiempos establecidos / total de PQRS recibidas  </v>
      </c>
      <c r="M95" s="233"/>
      <c r="N95" s="231"/>
      <c r="O95" s="117" t="str">
        <f>'01-Mapa de riesgo'!U95</f>
        <v>Auditorías Internas al sistema PQRS.</v>
      </c>
      <c r="P95" s="171" t="str">
        <f>'01-Mapa de riesgo'!V95</f>
        <v>Semestral</v>
      </c>
      <c r="Q95" s="171" t="str">
        <f>'01-Mapa de riesgo'!W95</f>
        <v>Detectivo</v>
      </c>
      <c r="R95" s="231"/>
      <c r="S95" s="231"/>
      <c r="T95" s="171" t="str">
        <f>'01-Mapa de riesgo'!Z95</f>
        <v>COMPARTIR</v>
      </c>
      <c r="U95" s="171" t="str">
        <f>'01-Mapa de riesgo'!AA95</f>
        <v>Capacitación institucional a los responsables del manejo de las PQRS, sobre los tiempos de respuesta al ciudadano y las implicaciones generadas.</v>
      </c>
      <c r="V95" s="171" t="str">
        <f>'01-Mapa de riesgo'!AC95</f>
        <v>Vicerrectoría Administrativa y Financiera
Control Interno
Control Interno disciplinario
Recursos Informáticos y Educativos</v>
      </c>
      <c r="W95" s="177" t="s">
        <v>434</v>
      </c>
      <c r="X95" s="177"/>
      <c r="Y95" s="177" t="s">
        <v>438</v>
      </c>
      <c r="Z95" s="177"/>
      <c r="AA95" s="229"/>
      <c r="AB95" s="158"/>
    </row>
    <row r="96" spans="1:28" ht="24" x14ac:dyDescent="0.2">
      <c r="A96" s="191"/>
      <c r="B96" s="193"/>
      <c r="C96" s="193"/>
      <c r="D96" s="195"/>
      <c r="E96" s="195"/>
      <c r="F96" s="195"/>
      <c r="G96" s="119" t="str">
        <f>'01-Mapa de riesgo'!H96</f>
        <v>Cambios en la reglamentación o normativa en el manejo de PQRS.</v>
      </c>
      <c r="H96" s="195"/>
      <c r="I96" s="199"/>
      <c r="J96" s="161">
        <f>'01-Mapa de riesgo'!Z96:Z98</f>
        <v>0</v>
      </c>
      <c r="K96" s="195"/>
      <c r="L96" s="195"/>
      <c r="M96" s="233"/>
      <c r="N96" s="231"/>
      <c r="O96" s="117" t="str">
        <f>'01-Mapa de riesgo'!U96</f>
        <v xml:space="preserve">Verificación del funcionamiento del aplicativo PQRS.  </v>
      </c>
      <c r="P96" s="171" t="str">
        <f>'01-Mapa de riesgo'!V96</f>
        <v>Mensual</v>
      </c>
      <c r="Q96" s="171" t="str">
        <f>'01-Mapa de riesgo'!W96</f>
        <v>Detectivo</v>
      </c>
      <c r="R96" s="231"/>
      <c r="S96" s="231"/>
      <c r="T96" s="171">
        <f>'01-Mapa de riesgo'!Z96</f>
        <v>0</v>
      </c>
      <c r="U96" s="171">
        <f>'01-Mapa de riesgo'!AA96</f>
        <v>0</v>
      </c>
      <c r="V96" s="171">
        <f>'01-Mapa de riesgo'!AC96</f>
        <v>0</v>
      </c>
      <c r="W96" s="177" t="s">
        <v>434</v>
      </c>
      <c r="X96" s="177"/>
      <c r="Y96" s="177" t="s">
        <v>438</v>
      </c>
      <c r="Z96" s="177"/>
      <c r="AA96" s="229"/>
      <c r="AB96" s="158"/>
    </row>
    <row r="97" spans="1:28" ht="24" x14ac:dyDescent="0.2">
      <c r="A97" s="191"/>
      <c r="B97" s="193"/>
      <c r="C97" s="193"/>
      <c r="D97" s="195"/>
      <c r="E97" s="195"/>
      <c r="F97" s="195"/>
      <c r="G97" s="119" t="str">
        <f>'01-Mapa de riesgo'!H97</f>
        <v>Cambios en los procedimientos no socializados.</v>
      </c>
      <c r="H97" s="195"/>
      <c r="I97" s="199"/>
      <c r="J97" s="161">
        <f>'01-Mapa de riesgo'!Z97:Z99</f>
        <v>0</v>
      </c>
      <c r="K97" s="195"/>
      <c r="L97" s="195"/>
      <c r="M97" s="233"/>
      <c r="N97" s="231"/>
      <c r="O97" s="117">
        <f>'01-Mapa de riesgo'!U97</f>
        <v>0</v>
      </c>
      <c r="P97" s="171">
        <f>'01-Mapa de riesgo'!V97</f>
        <v>0</v>
      </c>
      <c r="Q97" s="171">
        <f>'01-Mapa de riesgo'!W97</f>
        <v>0</v>
      </c>
      <c r="R97" s="231"/>
      <c r="S97" s="231"/>
      <c r="T97" s="171">
        <f>'01-Mapa de riesgo'!Z97</f>
        <v>0</v>
      </c>
      <c r="U97" s="171">
        <f>'01-Mapa de riesgo'!AA97</f>
        <v>0</v>
      </c>
      <c r="V97" s="171">
        <f>'01-Mapa de riesgo'!AC97</f>
        <v>0</v>
      </c>
      <c r="W97" s="177" t="s">
        <v>434</v>
      </c>
      <c r="X97" s="177"/>
      <c r="Y97" s="177" t="s">
        <v>438</v>
      </c>
      <c r="Z97" s="177"/>
      <c r="AA97" s="229"/>
      <c r="AB97" s="158"/>
    </row>
    <row r="98" spans="1:28" ht="36" x14ac:dyDescent="0.2">
      <c r="A98" s="191">
        <v>31</v>
      </c>
      <c r="B98" s="193" t="str">
        <f>'01-Mapa de riesgo'!C98:C100</f>
        <v>EXTENSIÓN_PROYECCIÓN_SOCIAL</v>
      </c>
      <c r="C98" s="193" t="str">
        <f>'01-Mapa de riesgo'!E98:E100</f>
        <v>VICERRECTORIA_ADMINISTRATIVA_FINANCIERA</v>
      </c>
      <c r="D98" s="195" t="str">
        <f>'01-Mapa de riesgo'!I98:I100</f>
        <v>Corrupción</v>
      </c>
      <c r="E98" s="195" t="str">
        <f>'01-Mapa de riesgo'!J98:J100</f>
        <v xml:space="preserve">Proyectos formulados que otorguen favoritismos y beneficios adicionales a los funcionarios. </v>
      </c>
      <c r="F98" s="195" t="str">
        <f>'01-Mapa de riesgo'!K98:K100</f>
        <v xml:space="preserve">Percibir recursos adicionales o emolumentos por la presentación y autorización de un nuevo proyectos con la Universidad </v>
      </c>
      <c r="G98" s="119" t="str">
        <f>'01-Mapa de riesgo'!H98</f>
        <v xml:space="preserve">Personal que incumple con el código de ética y buen gobierno definido por la Universidad. </v>
      </c>
      <c r="H98" s="195" t="str">
        <f>'01-Mapa de riesgo'!L98:L100</f>
        <v>Mal uso de los recursos institucionales asignados para la ejecución de los proyectos
Investigaciones y sanciones a los funcionarios por los diferentes entes de control
Pérdida de imagen institucional</v>
      </c>
      <c r="I98" s="199" t="str">
        <f>'01-Mapa de riesgo'!Y98:Y100</f>
        <v>LEVE</v>
      </c>
      <c r="J98" s="161">
        <f>'01-Mapa de riesgo'!Z98:Z100</f>
        <v>0</v>
      </c>
      <c r="K98" s="195"/>
      <c r="L98" s="195" t="str">
        <f>'01-Mapa de riesgo'!AD98:AD100</f>
        <v>N° de casos presentados durante la Vigencia</v>
      </c>
      <c r="M98" s="233"/>
      <c r="N98" s="231"/>
      <c r="O98" s="117" t="str">
        <f>'01-Mapa de riesgo'!U98</f>
        <v>Código de ética y buen gobierno</v>
      </c>
      <c r="P98" s="171" t="str">
        <f>'01-Mapa de riesgo'!V98</f>
        <v>Anual</v>
      </c>
      <c r="Q98" s="171" t="str">
        <f>'01-Mapa de riesgo'!W98</f>
        <v>Preventivo</v>
      </c>
      <c r="R98" s="231"/>
      <c r="S98" s="231"/>
      <c r="T98" s="171">
        <f>'01-Mapa de riesgo'!Z98</f>
        <v>0</v>
      </c>
      <c r="U98" s="171">
        <f>'01-Mapa de riesgo'!AA98</f>
        <v>0</v>
      </c>
      <c r="V98" s="171">
        <f>'01-Mapa de riesgo'!AC98</f>
        <v>0</v>
      </c>
      <c r="W98" s="177" t="s">
        <v>434</v>
      </c>
      <c r="X98" s="177"/>
      <c r="Y98" s="177" t="s">
        <v>438</v>
      </c>
      <c r="Z98" s="177"/>
      <c r="AA98" s="229"/>
      <c r="AB98" s="158"/>
    </row>
    <row r="99" spans="1:28" ht="36" x14ac:dyDescent="0.2">
      <c r="A99" s="191"/>
      <c r="B99" s="193"/>
      <c r="C99" s="193"/>
      <c r="D99" s="195"/>
      <c r="E99" s="195"/>
      <c r="F99" s="195"/>
      <c r="G99" s="119" t="str">
        <f>'01-Mapa de riesgo'!H99</f>
        <v>Socialización inadecuada de los lineamientos y directrices establecidos en la formulación de proyectos</v>
      </c>
      <c r="H99" s="195"/>
      <c r="I99" s="199"/>
      <c r="J99" s="161">
        <f>'01-Mapa de riesgo'!Z99:Z101</f>
        <v>0</v>
      </c>
      <c r="K99" s="195"/>
      <c r="L99" s="195"/>
      <c r="M99" s="233"/>
      <c r="N99" s="231"/>
      <c r="O99" s="117" t="str">
        <f>'01-Mapa de riesgo'!U99</f>
        <v>Capacitación Institucional sobre el Código de ética y buen gobierno</v>
      </c>
      <c r="P99" s="171" t="str">
        <f>'01-Mapa de riesgo'!V99</f>
        <v>Anual</v>
      </c>
      <c r="Q99" s="171" t="str">
        <f>'01-Mapa de riesgo'!W99</f>
        <v>Preventivo</v>
      </c>
      <c r="R99" s="231"/>
      <c r="S99" s="231"/>
      <c r="T99" s="171">
        <f>'01-Mapa de riesgo'!Z99</f>
        <v>0</v>
      </c>
      <c r="U99" s="171">
        <f>'01-Mapa de riesgo'!AA99</f>
        <v>0</v>
      </c>
      <c r="V99" s="171">
        <f>'01-Mapa de riesgo'!AC99</f>
        <v>0</v>
      </c>
      <c r="W99" s="177" t="s">
        <v>434</v>
      </c>
      <c r="X99" s="177"/>
      <c r="Y99" s="177" t="s">
        <v>438</v>
      </c>
      <c r="Z99" s="177"/>
      <c r="AA99" s="229"/>
      <c r="AB99" s="158"/>
    </row>
    <row r="100" spans="1:28" ht="48" x14ac:dyDescent="0.2">
      <c r="A100" s="191"/>
      <c r="B100" s="193"/>
      <c r="C100" s="193"/>
      <c r="D100" s="195"/>
      <c r="E100" s="195"/>
      <c r="F100" s="195"/>
      <c r="G100" s="119" t="str">
        <f>'01-Mapa de riesgo'!H100</f>
        <v>Influencias y el comportamiento del entorno que genere situación y presión para el incumplimiento de la integridad de los funcionarios.</v>
      </c>
      <c r="H100" s="195"/>
      <c r="I100" s="199"/>
      <c r="J100" s="161">
        <f>'01-Mapa de riesgo'!Z100:Z102</f>
        <v>0</v>
      </c>
      <c r="K100" s="195"/>
      <c r="L100" s="195"/>
      <c r="M100" s="233"/>
      <c r="N100" s="231"/>
      <c r="O100" s="117" t="str">
        <f>'01-Mapa de riesgo'!U100</f>
        <v>Verificación de las propuestas presentadas por los proponentes antes de la ejecución</v>
      </c>
      <c r="P100" s="171" t="str">
        <f>'01-Mapa de riesgo'!V100</f>
        <v>Diaria</v>
      </c>
      <c r="Q100" s="171" t="str">
        <f>'01-Mapa de riesgo'!W100</f>
        <v>Preventivo</v>
      </c>
      <c r="R100" s="231"/>
      <c r="S100" s="231"/>
      <c r="T100" s="171">
        <f>'01-Mapa de riesgo'!Z100</f>
        <v>0</v>
      </c>
      <c r="U100" s="171">
        <f>'01-Mapa de riesgo'!AA100</f>
        <v>0</v>
      </c>
      <c r="V100" s="171">
        <f>'01-Mapa de riesgo'!AC100</f>
        <v>0</v>
      </c>
      <c r="W100" s="177" t="s">
        <v>434</v>
      </c>
      <c r="X100" s="177"/>
      <c r="Y100" s="177" t="s">
        <v>438</v>
      </c>
      <c r="Z100" s="177"/>
      <c r="AA100" s="229"/>
      <c r="AB100" s="158"/>
    </row>
    <row r="101" spans="1:28" ht="72" x14ac:dyDescent="0.2">
      <c r="A101" s="191">
        <v>32</v>
      </c>
      <c r="B101" s="193" t="str">
        <f>'01-Mapa de riesgo'!C101:C103</f>
        <v>BIENESTAR_INSTITUCIONAL</v>
      </c>
      <c r="C101" s="193" t="str">
        <f>'01-Mapa de riesgo'!E101:E103</f>
        <v>VICERRECTORÍA_DE_RESPONSABILIDAD_SOCIAL_BIENESTAR_UNIVERSITARIO</v>
      </c>
      <c r="D101" s="195" t="str">
        <f>'01-Mapa de riesgo'!I101:I103</f>
        <v>Cumplimiento</v>
      </c>
      <c r="E101" s="195" t="str">
        <f>'01-Mapa de riesgo'!J101:J103</f>
        <v>No renovación de habilitación del servicio de salud integral de la UTP</v>
      </c>
      <c r="F101" s="195" t="str">
        <f>'01-Mapa de riesgo'!K101:K103</f>
        <v>La Universidad no es certificada por la Secretaría Departamental de Salud y el Ministerio de Salud para prestar servicios de atencón de baja complejidad: consulta odontológica, psicología, medicina general, prevención en salud bucal, servicio de esterilización, rayos x y salud sexual y reproductiva, entre otros programas.</v>
      </c>
      <c r="G101" s="119" t="str">
        <f>'01-Mapa de riesgo'!H101</f>
        <v>No cumplimiento de estandares según la resolución 2003 de 2014 en cuanto a  procesos para la prestación del servicio.</v>
      </c>
      <c r="H101" s="195" t="str">
        <f>'01-Mapa de riesgo'!L101:L103</f>
        <v>No prestar los servicios de salud en la institución</v>
      </c>
      <c r="I101" s="199" t="str">
        <f>'01-Mapa de riesgo'!Y101:Y103</f>
        <v>GRAVE</v>
      </c>
      <c r="J101" s="161" t="str">
        <f>'01-Mapa de riesgo'!Z101:Z103</f>
        <v>COMPARTIR</v>
      </c>
      <c r="K101" s="195"/>
      <c r="L101" s="195" t="str">
        <f>'01-Mapa de riesgo'!AD101:AD103</f>
        <v>Nivel de cumplimiento de estandares para la habilitación del servicio de salud</v>
      </c>
      <c r="M101" s="233"/>
      <c r="N101" s="231"/>
      <c r="O101" s="117" t="str">
        <f>'01-Mapa de riesgo'!U101</f>
        <v>Gestion de la contratación de los servicios de salud prioritarios</v>
      </c>
      <c r="P101" s="171" t="str">
        <f>'01-Mapa de riesgo'!V101</f>
        <v>Anual</v>
      </c>
      <c r="Q101" s="171" t="str">
        <f>'01-Mapa de riesgo'!W101</f>
        <v>Preventivo</v>
      </c>
      <c r="R101" s="231"/>
      <c r="S101" s="231"/>
      <c r="T101" s="171" t="str">
        <f>'01-Mapa de riesgo'!Z101</f>
        <v>COMPARTIR</v>
      </c>
      <c r="U101" s="171" t="str">
        <f>'01-Mapa de riesgo'!AA101</f>
        <v>Trazar con Gestión de la Contratación una rutra clara en cuanto a lineamientos  para la contratación de los servicio de salud</v>
      </c>
      <c r="V101" s="171" t="str">
        <f>'01-Mapa de riesgo'!AC101</f>
        <v>Vicerrectoria de Responsabilidad Social y Bienestar Universitario y Gestión de la Contratación</v>
      </c>
      <c r="W101" s="177" t="s">
        <v>434</v>
      </c>
      <c r="X101" s="177"/>
      <c r="Y101" s="177" t="s">
        <v>438</v>
      </c>
      <c r="Z101" s="177"/>
      <c r="AA101" s="229"/>
      <c r="AB101" s="158"/>
    </row>
    <row r="102" spans="1:28" ht="84" x14ac:dyDescent="0.2">
      <c r="A102" s="191"/>
      <c r="B102" s="193"/>
      <c r="C102" s="193"/>
      <c r="D102" s="195"/>
      <c r="E102" s="195"/>
      <c r="F102" s="195"/>
      <c r="G102" s="119" t="str">
        <f>'01-Mapa de riesgo'!H102</f>
        <v>No cumplimiento de estandares según la resolución 2003 de 2014 en cuanto a  procesos para la prestación del servicio.</v>
      </c>
      <c r="H102" s="195"/>
      <c r="I102" s="199"/>
      <c r="J102" s="161" t="str">
        <f>'01-Mapa de riesgo'!Z102:Z104</f>
        <v>TRANSFERIR</v>
      </c>
      <c r="K102" s="195"/>
      <c r="L102" s="195"/>
      <c r="M102" s="233"/>
      <c r="N102" s="231"/>
      <c r="O102" s="117" t="str">
        <f>'01-Mapa de riesgo'!U102</f>
        <v>Mejora en el sistema de información de salud</v>
      </c>
      <c r="P102" s="171" t="str">
        <f>'01-Mapa de riesgo'!V102</f>
        <v>Anual</v>
      </c>
      <c r="Q102" s="171" t="str">
        <f>'01-Mapa de riesgo'!W102</f>
        <v>Correctivo</v>
      </c>
      <c r="R102" s="231"/>
      <c r="S102" s="231"/>
      <c r="T102" s="171" t="str">
        <f>'01-Mapa de riesgo'!Z102</f>
        <v>TRANSFERIR</v>
      </c>
      <c r="U102" s="171" t="str">
        <f>'01-Mapa de riesgo'!AA102</f>
        <v>Enviar solicitud de mejora al sistema de información, trazar una ruta que de respueeta a la  solicitud  de mejora al sistema de información de salud</v>
      </c>
      <c r="V102" s="171" t="str">
        <f>'01-Mapa de riesgo'!AC102</f>
        <v>Gestión  Sistema de  Información</v>
      </c>
      <c r="W102" s="177" t="s">
        <v>434</v>
      </c>
      <c r="X102" s="177"/>
      <c r="Y102" s="177" t="s">
        <v>438</v>
      </c>
      <c r="Z102" s="177"/>
      <c r="AA102" s="229"/>
      <c r="AB102" s="158"/>
    </row>
    <row r="103" spans="1:28" ht="72" x14ac:dyDescent="0.2">
      <c r="A103" s="191"/>
      <c r="B103" s="193"/>
      <c r="C103" s="193"/>
      <c r="D103" s="195"/>
      <c r="E103" s="195"/>
      <c r="F103" s="195"/>
      <c r="G103" s="119" t="str">
        <f>'01-Mapa de riesgo'!H103</f>
        <v>No cumplimiento de estandares según la resolución 2003 de 2014 en cuanto a  procesos para la prestación del servicio.</v>
      </c>
      <c r="H103" s="195"/>
      <c r="I103" s="199"/>
      <c r="J103" s="161" t="str">
        <f>'01-Mapa de riesgo'!Z103:Z105</f>
        <v>COMPARTIR</v>
      </c>
      <c r="K103" s="195"/>
      <c r="L103" s="195"/>
      <c r="M103" s="233"/>
      <c r="N103" s="231"/>
      <c r="O103" s="117" t="str">
        <f>'01-Mapa de riesgo'!U103</f>
        <v>Presentación de proyecto, entre ellos  PARCE para actualización de equipos.</v>
      </c>
      <c r="P103" s="171" t="str">
        <f>'01-Mapa de riesgo'!V103</f>
        <v>Anual</v>
      </c>
      <c r="Q103" s="171" t="str">
        <f>'01-Mapa de riesgo'!W103</f>
        <v>Preventivo</v>
      </c>
      <c r="R103" s="231"/>
      <c r="S103" s="231"/>
      <c r="T103" s="171" t="str">
        <f>'01-Mapa de riesgo'!Z103</f>
        <v>COMPARTIR</v>
      </c>
      <c r="U103" s="171" t="str">
        <f>'01-Mapa de riesgo'!AA103</f>
        <v>Se presentaran  proyectos, entre esos PARCE para mejorar tecnologías, representadas en equipos.</v>
      </c>
      <c r="V103" s="171" t="str">
        <f>'01-Mapa de riesgo'!AC103</f>
        <v>Vicerrectoria de Responsabilidad Social y Bienestar Universitario y Vicerrectoria Administrativa</v>
      </c>
      <c r="W103" s="177" t="s">
        <v>434</v>
      </c>
      <c r="X103" s="177"/>
      <c r="Y103" s="177" t="s">
        <v>438</v>
      </c>
      <c r="Z103" s="177"/>
      <c r="AA103" s="229"/>
      <c r="AB103" s="158"/>
    </row>
    <row r="104" spans="1:28" ht="60" x14ac:dyDescent="0.2">
      <c r="A104" s="191">
        <v>33</v>
      </c>
      <c r="B104" s="193" t="str">
        <f>'01-Mapa de riesgo'!C104:C106</f>
        <v>DOCENCIA</v>
      </c>
      <c r="C104" s="193" t="str">
        <f>'01-Mapa de riesgo'!E104:E106</f>
        <v>FACULTAD_CIENCIAS_AMBIENTALES</v>
      </c>
      <c r="D104" s="195" t="str">
        <f>'01-Mapa de riesgo'!I104:I106</f>
        <v>Estratégico</v>
      </c>
      <c r="E104" s="195" t="str">
        <f>'01-Mapa de riesgo'!J104:J106</f>
        <v>No renovación del registro calificado de un programa académico</v>
      </c>
      <c r="F104" s="195" t="str">
        <f>'01-Mapa de riesgo'!K104:K106</f>
        <v>Perdida del registro calificado de uno de los programas que hacen parte de la facultad</v>
      </c>
      <c r="G104" s="119" t="str">
        <f>'01-Mapa de riesgo'!H104</f>
        <v>Falta de seguimiento a las fechas de vencimiento a los registros calificados</v>
      </c>
      <c r="H104" s="195" t="str">
        <f>'01-Mapa de riesgo'!L104:L106</f>
        <v>No ofrecimiento del programa académico
Perdida de imagen de la Institución</v>
      </c>
      <c r="I104" s="199" t="str">
        <f>'01-Mapa de riesgo'!Y104:Y106</f>
        <v>MODERADO</v>
      </c>
      <c r="J104" s="161" t="str">
        <f>'01-Mapa de riesgo'!Z104:Z106</f>
        <v>COMPARTIR</v>
      </c>
      <c r="K104" s="195"/>
      <c r="L104" s="195" t="str">
        <f>'01-Mapa de riesgo'!AD104:AD106</f>
        <v>Número de programas que no renuevan su registro calificado</v>
      </c>
      <c r="M104" s="233"/>
      <c r="N104" s="231"/>
      <c r="O104" s="117" t="str">
        <f>'01-Mapa de riesgo'!U104</f>
        <v>Vicerrectoría académica hace el seguimiento de las fechas de los registros calificados</v>
      </c>
      <c r="P104" s="171" t="str">
        <f>'01-Mapa de riesgo'!V104</f>
        <v>Otra</v>
      </c>
      <c r="Q104" s="171" t="str">
        <f>'01-Mapa de riesgo'!W104</f>
        <v>Detectivo</v>
      </c>
      <c r="R104" s="231"/>
      <c r="S104" s="231"/>
      <c r="T104" s="171" t="str">
        <f>'01-Mapa de riesgo'!Z104</f>
        <v>COMPARTIR</v>
      </c>
      <c r="U104" s="171" t="str">
        <f>'01-Mapa de riesgo'!AA104</f>
        <v>Revisión constatne del vencimiento de las fechas de registro y la realización  de las 2  autoevaluaciones</v>
      </c>
      <c r="V104" s="171" t="str">
        <f>'01-Mapa de riesgo'!AC104</f>
        <v>El programa académico
Decanatura
Vicerrecoría Académica</v>
      </c>
      <c r="W104" s="177" t="s">
        <v>434</v>
      </c>
      <c r="X104" s="177"/>
      <c r="Y104" s="177" t="s">
        <v>438</v>
      </c>
      <c r="Z104" s="177"/>
      <c r="AA104" s="229"/>
      <c r="AB104" s="158"/>
    </row>
    <row r="105" spans="1:28" ht="36" x14ac:dyDescent="0.2">
      <c r="A105" s="191"/>
      <c r="B105" s="193"/>
      <c r="C105" s="193"/>
      <c r="D105" s="195"/>
      <c r="E105" s="195"/>
      <c r="F105" s="195"/>
      <c r="G105" s="119" t="str">
        <f>'01-Mapa de riesgo'!H105</f>
        <v>Cambios de las normas que rigen los procesos de renovación de registro calificado</v>
      </c>
      <c r="H105" s="195"/>
      <c r="I105" s="199"/>
      <c r="J105" s="161">
        <f>'01-Mapa de riesgo'!Z105:Z107</f>
        <v>0</v>
      </c>
      <c r="K105" s="195"/>
      <c r="L105" s="195"/>
      <c r="M105" s="233"/>
      <c r="N105" s="231"/>
      <c r="O105" s="117">
        <f>'01-Mapa de riesgo'!U105</f>
        <v>0</v>
      </c>
      <c r="P105" s="171">
        <f>'01-Mapa de riesgo'!V105</f>
        <v>0</v>
      </c>
      <c r="Q105" s="171">
        <f>'01-Mapa de riesgo'!W105</f>
        <v>0</v>
      </c>
      <c r="R105" s="231"/>
      <c r="S105" s="231"/>
      <c r="T105" s="171">
        <f>'01-Mapa de riesgo'!Z105</f>
        <v>0</v>
      </c>
      <c r="U105" s="171">
        <f>'01-Mapa de riesgo'!AA105</f>
        <v>0</v>
      </c>
      <c r="V105" s="171">
        <f>'01-Mapa de riesgo'!AC105</f>
        <v>0</v>
      </c>
      <c r="W105" s="177" t="s">
        <v>434</v>
      </c>
      <c r="X105" s="177"/>
      <c r="Y105" s="177" t="s">
        <v>438</v>
      </c>
      <c r="Z105" s="177"/>
      <c r="AA105" s="229"/>
      <c r="AB105" s="158"/>
    </row>
    <row r="106" spans="1:28" ht="12" x14ac:dyDescent="0.2">
      <c r="A106" s="191"/>
      <c r="B106" s="193"/>
      <c r="C106" s="193"/>
      <c r="D106" s="195"/>
      <c r="E106" s="195"/>
      <c r="F106" s="195"/>
      <c r="G106" s="119">
        <f>'01-Mapa de riesgo'!H106</f>
        <v>0</v>
      </c>
      <c r="H106" s="195"/>
      <c r="I106" s="199"/>
      <c r="J106" s="161">
        <f>'01-Mapa de riesgo'!Z106:Z108</f>
        <v>0</v>
      </c>
      <c r="K106" s="195"/>
      <c r="L106" s="195"/>
      <c r="M106" s="233"/>
      <c r="N106" s="231"/>
      <c r="O106" s="117">
        <f>'01-Mapa de riesgo'!U106</f>
        <v>0</v>
      </c>
      <c r="P106" s="171">
        <f>'01-Mapa de riesgo'!V106</f>
        <v>0</v>
      </c>
      <c r="Q106" s="171">
        <f>'01-Mapa de riesgo'!W106</f>
        <v>0</v>
      </c>
      <c r="R106" s="231"/>
      <c r="S106" s="231"/>
      <c r="T106" s="171">
        <f>'01-Mapa de riesgo'!Z106</f>
        <v>0</v>
      </c>
      <c r="U106" s="171">
        <f>'01-Mapa de riesgo'!AA106</f>
        <v>0</v>
      </c>
      <c r="V106" s="171">
        <f>'01-Mapa de riesgo'!AC106</f>
        <v>0</v>
      </c>
      <c r="W106" s="177" t="s">
        <v>434</v>
      </c>
      <c r="X106" s="177"/>
      <c r="Y106" s="177" t="s">
        <v>438</v>
      </c>
      <c r="Z106" s="177"/>
      <c r="AA106" s="229"/>
      <c r="AB106" s="158"/>
    </row>
    <row r="107" spans="1:28" ht="36" x14ac:dyDescent="0.2">
      <c r="A107" s="191">
        <v>34</v>
      </c>
      <c r="B107" s="193" t="str">
        <f>'01-Mapa de riesgo'!C107:C109</f>
        <v>DOCENCIA</v>
      </c>
      <c r="C107" s="193" t="str">
        <f>'01-Mapa de riesgo'!E107:E109</f>
        <v>FACULTAD_CIENCIAS_AMBIENTALES</v>
      </c>
      <c r="D107" s="195" t="str">
        <f>'01-Mapa de riesgo'!I107:I109</f>
        <v>Estratégico</v>
      </c>
      <c r="E107" s="195" t="str">
        <f>'01-Mapa de riesgo'!J107:J109</f>
        <v>Incremento de la deserción estudiantil</v>
      </c>
      <c r="F107" s="195" t="str">
        <f>'01-Mapa de riesgo'!K107:K109</f>
        <v xml:space="preserve">Aumento en el  indice de deserción de los programas académicos que hacen parte de la facultad </v>
      </c>
      <c r="G107" s="119" t="str">
        <f>'01-Mapa de riesgo'!H107</f>
        <v>El estudiante presenta dificultades socioeconomicas para continuar en el programa académico</v>
      </c>
      <c r="H107" s="195" t="str">
        <f>'01-Mapa de riesgo'!L107:L109</f>
        <v>Indicadores de la Universidad afectados
Disminución de los recursos de la Universidad</v>
      </c>
      <c r="I107" s="199" t="str">
        <f>'01-Mapa de riesgo'!Y107:Y109</f>
        <v>MODERADO</v>
      </c>
      <c r="J107" s="161" t="str">
        <f>'01-Mapa de riesgo'!Z107:Z109</f>
        <v>COMPARTIR</v>
      </c>
      <c r="K107" s="195"/>
      <c r="L107" s="195" t="str">
        <f>'01-Mapa de riesgo'!AD107:AD109</f>
        <v>Índice de deserción</v>
      </c>
      <c r="M107" s="233"/>
      <c r="N107" s="231"/>
      <c r="O107" s="117" t="str">
        <f>'01-Mapa de riesgo'!U107</f>
        <v>Programa PAI de la Vicerrectoría de Responsabilidad Social y Bienestar Universitario</v>
      </c>
      <c r="P107" s="171" t="str">
        <f>'01-Mapa de riesgo'!V107</f>
        <v>Otra</v>
      </c>
      <c r="Q107" s="171" t="str">
        <f>'01-Mapa de riesgo'!W107</f>
        <v>Preventivo</v>
      </c>
      <c r="R107" s="231"/>
      <c r="S107" s="231"/>
      <c r="T107" s="171" t="str">
        <f>'01-Mapa de riesgo'!Z107</f>
        <v>COMPARTIR</v>
      </c>
      <c r="U107" s="171" t="str">
        <f>'01-Mapa de riesgo'!AA107</f>
        <v>Revisión semestral del índice de desercion</v>
      </c>
      <c r="V107" s="171" t="str">
        <f>'01-Mapa de riesgo'!AC107</f>
        <v>El programa académico
Decanatura
Vicerrecoría Académica</v>
      </c>
      <c r="W107" s="177" t="s">
        <v>434</v>
      </c>
      <c r="X107" s="177"/>
      <c r="Y107" s="177" t="s">
        <v>438</v>
      </c>
      <c r="Z107" s="177"/>
      <c r="AA107" s="229"/>
      <c r="AB107" s="158"/>
    </row>
    <row r="108" spans="1:28" ht="36" x14ac:dyDescent="0.2">
      <c r="A108" s="191"/>
      <c r="B108" s="193"/>
      <c r="C108" s="193"/>
      <c r="D108" s="195"/>
      <c r="E108" s="195"/>
      <c r="F108" s="195"/>
      <c r="G108" s="119" t="str">
        <f>'01-Mapa de riesgo'!H108</f>
        <v>Los curriculos de las asignaturas no permiten el buen desempeño del estudiante</v>
      </c>
      <c r="H108" s="195"/>
      <c r="I108" s="199"/>
      <c r="J108" s="161">
        <f>'01-Mapa de riesgo'!Z108:Z110</f>
        <v>0</v>
      </c>
      <c r="K108" s="195"/>
      <c r="L108" s="195"/>
      <c r="M108" s="233"/>
      <c r="N108" s="231"/>
      <c r="O108" s="117" t="str">
        <f>'01-Mapa de riesgo'!U108</f>
        <v>Sistema de información para la toma de decisiones</v>
      </c>
      <c r="P108" s="171" t="str">
        <f>'01-Mapa de riesgo'!V108</f>
        <v>Otra</v>
      </c>
      <c r="Q108" s="171" t="str">
        <f>'01-Mapa de riesgo'!W108</f>
        <v>Detectivo</v>
      </c>
      <c r="R108" s="231"/>
      <c r="S108" s="231"/>
      <c r="T108" s="171">
        <f>'01-Mapa de riesgo'!Z108</f>
        <v>0</v>
      </c>
      <c r="U108" s="171">
        <f>'01-Mapa de riesgo'!AA108</f>
        <v>0</v>
      </c>
      <c r="V108" s="171">
        <f>'01-Mapa de riesgo'!AC108</f>
        <v>0</v>
      </c>
      <c r="W108" s="177" t="s">
        <v>434</v>
      </c>
      <c r="X108" s="177"/>
      <c r="Y108" s="177" t="s">
        <v>438</v>
      </c>
      <c r="Z108" s="177"/>
      <c r="AA108" s="229"/>
      <c r="AB108" s="158"/>
    </row>
    <row r="109" spans="1:28" ht="24" x14ac:dyDescent="0.2">
      <c r="A109" s="191"/>
      <c r="B109" s="193"/>
      <c r="C109" s="193"/>
      <c r="D109" s="195"/>
      <c r="E109" s="195"/>
      <c r="F109" s="195"/>
      <c r="G109" s="119" t="str">
        <f>'01-Mapa de riesgo'!H109</f>
        <v>Bajo conocimiento del docente en Pedagogía y Didáctica</v>
      </c>
      <c r="H109" s="195"/>
      <c r="I109" s="199"/>
      <c r="J109" s="161">
        <f>'01-Mapa de riesgo'!Z109:Z111</f>
        <v>0</v>
      </c>
      <c r="K109" s="195"/>
      <c r="L109" s="195"/>
      <c r="M109" s="233"/>
      <c r="N109" s="231"/>
      <c r="O109" s="117" t="str">
        <f>'01-Mapa de riesgo'!U109</f>
        <v>Formación continua de los docentes</v>
      </c>
      <c r="P109" s="171" t="str">
        <f>'01-Mapa de riesgo'!V109</f>
        <v>Otra</v>
      </c>
      <c r="Q109" s="171" t="str">
        <f>'01-Mapa de riesgo'!W109</f>
        <v>Detectivo</v>
      </c>
      <c r="R109" s="231"/>
      <c r="S109" s="231"/>
      <c r="T109" s="171">
        <f>'01-Mapa de riesgo'!Z109</f>
        <v>0</v>
      </c>
      <c r="U109" s="171">
        <f>'01-Mapa de riesgo'!AA109</f>
        <v>0</v>
      </c>
      <c r="V109" s="171">
        <f>'01-Mapa de riesgo'!AC109</f>
        <v>0</v>
      </c>
      <c r="W109" s="177" t="s">
        <v>434</v>
      </c>
      <c r="X109" s="177"/>
      <c r="Y109" s="177" t="s">
        <v>438</v>
      </c>
      <c r="Z109" s="177"/>
      <c r="AA109" s="229"/>
      <c r="AB109" s="158"/>
    </row>
    <row r="110" spans="1:28" ht="60" x14ac:dyDescent="0.2">
      <c r="A110" s="191">
        <v>35</v>
      </c>
      <c r="B110" s="193" t="str">
        <f>'01-Mapa de riesgo'!C110:C112</f>
        <v>DOCENCIA</v>
      </c>
      <c r="C110" s="193" t="str">
        <f>'01-Mapa de riesgo'!E110:E112</f>
        <v>FACULTAD_CIENCIAS_AMBIENTALES</v>
      </c>
      <c r="D110" s="195" t="str">
        <f>'01-Mapa de riesgo'!I110:I112</f>
        <v>Estratégico</v>
      </c>
      <c r="E110" s="195" t="str">
        <f>'01-Mapa de riesgo'!J110:J112</f>
        <v>Desactualización de los curriculos de los programas académicos</v>
      </c>
      <c r="F110" s="195" t="str">
        <f>'01-Mapa de riesgo'!K110:K112</f>
        <v>Falta de actualización de los programas académics de acuerdo a los cambios y exigencias del entorno</v>
      </c>
      <c r="G110" s="119" t="str">
        <f>'01-Mapa de riesgo'!H110</f>
        <v>Demoras en los trámites internos requeridos para la actualización del curriculo</v>
      </c>
      <c r="H110" s="195" t="str">
        <f>'01-Mapa de riesgo'!L110:L112</f>
        <v>Egresados de los programas sin las competencias requeridas por el medio
Perdida de la competitividad del programa frente a otros que ofrecen otras Universidades</v>
      </c>
      <c r="I110" s="199" t="str">
        <f>'01-Mapa de riesgo'!Y110:Y112</f>
        <v>MODERADO</v>
      </c>
      <c r="J110" s="161" t="str">
        <f>'01-Mapa de riesgo'!Z110:Z112</f>
        <v>REDUCIR</v>
      </c>
      <c r="K110" s="195"/>
      <c r="L110" s="195" t="str">
        <f>'01-Mapa de riesgo'!AD110:AD112</f>
        <v># de ajustes al currículo de los programas académicos</v>
      </c>
      <c r="M110" s="233"/>
      <c r="N110" s="231"/>
      <c r="O110" s="117" t="str">
        <f>'01-Mapa de riesgo'!U110</f>
        <v>Reuniones permanentes de los comités curricualres para tratar asuntos de actualización del currículo y retroalimentación con el medio externo</v>
      </c>
      <c r="P110" s="171" t="str">
        <f>'01-Mapa de riesgo'!V110</f>
        <v>Otra</v>
      </c>
      <c r="Q110" s="171" t="str">
        <f>'01-Mapa de riesgo'!W110</f>
        <v>Detectivo</v>
      </c>
      <c r="R110" s="231"/>
      <c r="S110" s="231"/>
      <c r="T110" s="171" t="str">
        <f>'01-Mapa de riesgo'!Z110</f>
        <v>REDUCIR</v>
      </c>
      <c r="U110" s="171" t="str">
        <f>'01-Mapa de riesgo'!AA110</f>
        <v>Actas de comité curricular señalando las necesidades de actualización del currículo</v>
      </c>
      <c r="V110" s="171" t="str">
        <f>'01-Mapa de riesgo'!AC110</f>
        <v>Decanatura
Programas académcios</v>
      </c>
      <c r="W110" s="177" t="s">
        <v>434</v>
      </c>
      <c r="X110" s="177"/>
      <c r="Y110" s="177" t="s">
        <v>438</v>
      </c>
      <c r="Z110" s="177"/>
      <c r="AA110" s="229"/>
      <c r="AB110" s="158"/>
    </row>
    <row r="111" spans="1:28" ht="24" x14ac:dyDescent="0.2">
      <c r="A111" s="191"/>
      <c r="B111" s="193"/>
      <c r="C111" s="193"/>
      <c r="D111" s="195"/>
      <c r="E111" s="195"/>
      <c r="F111" s="195"/>
      <c r="G111" s="119" t="str">
        <f>'01-Mapa de riesgo'!H111</f>
        <v>Falta de tiempo para llevar a cabo los procesos de actualización</v>
      </c>
      <c r="H111" s="195"/>
      <c r="I111" s="199"/>
      <c r="J111" s="161">
        <f>'01-Mapa de riesgo'!Z111:Z113</f>
        <v>0</v>
      </c>
      <c r="K111" s="195"/>
      <c r="L111" s="195"/>
      <c r="M111" s="233"/>
      <c r="N111" s="231"/>
      <c r="O111" s="117">
        <f>'01-Mapa de riesgo'!U111</f>
        <v>0</v>
      </c>
      <c r="P111" s="171">
        <f>'01-Mapa de riesgo'!V111</f>
        <v>0</v>
      </c>
      <c r="Q111" s="171">
        <f>'01-Mapa de riesgo'!W111</f>
        <v>0</v>
      </c>
      <c r="R111" s="231"/>
      <c r="S111" s="231"/>
      <c r="T111" s="171">
        <f>'01-Mapa de riesgo'!Z111</f>
        <v>0</v>
      </c>
      <c r="U111" s="171">
        <f>'01-Mapa de riesgo'!AA111</f>
        <v>0</v>
      </c>
      <c r="V111" s="171">
        <f>'01-Mapa de riesgo'!AC111</f>
        <v>0</v>
      </c>
      <c r="W111" s="177" t="s">
        <v>434</v>
      </c>
      <c r="X111" s="177"/>
      <c r="Y111" s="177" t="s">
        <v>438</v>
      </c>
      <c r="Z111" s="177"/>
      <c r="AA111" s="229"/>
      <c r="AB111" s="158"/>
    </row>
    <row r="112" spans="1:28" ht="36" x14ac:dyDescent="0.2">
      <c r="A112" s="191"/>
      <c r="B112" s="193"/>
      <c r="C112" s="193"/>
      <c r="D112" s="195"/>
      <c r="E112" s="195"/>
      <c r="F112" s="195"/>
      <c r="G112" s="119" t="str">
        <f>'01-Mapa de riesgo'!H112</f>
        <v>Inexistencia de lineamientos institucionales para la renovación curricular</v>
      </c>
      <c r="H112" s="195"/>
      <c r="I112" s="199"/>
      <c r="J112" s="161">
        <f>'01-Mapa de riesgo'!Z112:Z114</f>
        <v>0</v>
      </c>
      <c r="K112" s="195"/>
      <c r="L112" s="195"/>
      <c r="M112" s="233"/>
      <c r="N112" s="231"/>
      <c r="O112" s="117">
        <f>'01-Mapa de riesgo'!U112</f>
        <v>0</v>
      </c>
      <c r="P112" s="171">
        <f>'01-Mapa de riesgo'!V112</f>
        <v>0</v>
      </c>
      <c r="Q112" s="171">
        <f>'01-Mapa de riesgo'!W112</f>
        <v>0</v>
      </c>
      <c r="R112" s="231"/>
      <c r="S112" s="231"/>
      <c r="T112" s="171">
        <f>'01-Mapa de riesgo'!Z112</f>
        <v>0</v>
      </c>
      <c r="U112" s="171">
        <f>'01-Mapa de riesgo'!AA112</f>
        <v>0</v>
      </c>
      <c r="V112" s="171">
        <f>'01-Mapa de riesgo'!AC112</f>
        <v>0</v>
      </c>
      <c r="W112" s="177" t="s">
        <v>434</v>
      </c>
      <c r="X112" s="177"/>
      <c r="Y112" s="177" t="s">
        <v>438</v>
      </c>
      <c r="Z112" s="177"/>
      <c r="AA112" s="229"/>
      <c r="AB112" s="158"/>
    </row>
    <row r="113" spans="1:28" ht="24" x14ac:dyDescent="0.2">
      <c r="A113" s="191">
        <v>36</v>
      </c>
      <c r="B113" s="193" t="str">
        <f>'01-Mapa de riesgo'!C113:C115</f>
        <v>DOCENCIA</v>
      </c>
      <c r="C113" s="193" t="str">
        <f>'01-Mapa de riesgo'!E113:E115</f>
        <v>FACULTAD_CIENCIAS_AMBIENTALES</v>
      </c>
      <c r="D113" s="195" t="str">
        <f>'01-Mapa de riesgo'!I113:I115</f>
        <v>Operacional</v>
      </c>
      <c r="E113" s="195" t="str">
        <f>'01-Mapa de riesgo'!J113:J115</f>
        <v>Deserción de estudiantes en primeros semestres  por el semestre de créditos reducidos</v>
      </c>
      <c r="F113" s="195" t="str">
        <f>'01-Mapa de riesgo'!K113:K115</f>
        <v>Por elbajo número de créditos académicos cursados en el semestre se presenta la deserción</v>
      </c>
      <c r="G113" s="119" t="str">
        <f>'01-Mapa de riesgo'!H113</f>
        <v>El bajo rendimiento académico de los estudiantes</v>
      </c>
      <c r="H113" s="195" t="str">
        <f>'01-Mapa de riesgo'!L113:L115</f>
        <v>Afecta la imagen institucional
Afecta los indicadores de acreditación</v>
      </c>
      <c r="I113" s="199" t="str">
        <f>'01-Mapa de riesgo'!Y113:Y115</f>
        <v>LEVE</v>
      </c>
      <c r="J113" s="161" t="str">
        <f>'01-Mapa de riesgo'!Z113:Z115</f>
        <v>ASUMIR</v>
      </c>
      <c r="K113" s="195"/>
      <c r="L113" s="195" t="str">
        <f>'01-Mapa de riesgo'!AD113:AD115</f>
        <v># de estudiantes de créditos reducidos / # e estudiantes matriculados</v>
      </c>
      <c r="M113" s="233"/>
      <c r="N113" s="231"/>
      <c r="O113" s="117" t="str">
        <f>'01-Mapa de riesgo'!U113</f>
        <v>Cursos intersementrales para nivelación</v>
      </c>
      <c r="P113" s="171" t="str">
        <f>'01-Mapa de riesgo'!V113</f>
        <v>Semestral</v>
      </c>
      <c r="Q113" s="171" t="str">
        <f>'01-Mapa de riesgo'!W113</f>
        <v>Preventivo</v>
      </c>
      <c r="R113" s="231"/>
      <c r="S113" s="231"/>
      <c r="T113" s="171" t="str">
        <f>'01-Mapa de riesgo'!Z113</f>
        <v>ASUMIR</v>
      </c>
      <c r="U113" s="171" t="str">
        <f>'01-Mapa de riesgo'!AA113</f>
        <v xml:space="preserve">Análisis de matrícula individual </v>
      </c>
      <c r="V113" s="171" t="str">
        <f>'01-Mapa de riesgo'!AC113</f>
        <v>Programa Académico</v>
      </c>
      <c r="W113" s="177" t="s">
        <v>434</v>
      </c>
      <c r="X113" s="177"/>
      <c r="Y113" s="177" t="s">
        <v>438</v>
      </c>
      <c r="Z113" s="177"/>
      <c r="AA113" s="229"/>
      <c r="AB113" s="158"/>
    </row>
    <row r="114" spans="1:28" ht="12" x14ac:dyDescent="0.2">
      <c r="A114" s="191"/>
      <c r="B114" s="193"/>
      <c r="C114" s="193"/>
      <c r="D114" s="195"/>
      <c r="E114" s="195"/>
      <c r="F114" s="195"/>
      <c r="G114" s="119">
        <f>'01-Mapa de riesgo'!H114</f>
        <v>0</v>
      </c>
      <c r="H114" s="195"/>
      <c r="I114" s="199"/>
      <c r="J114" s="161">
        <f>'01-Mapa de riesgo'!Z114:Z116</f>
        <v>0</v>
      </c>
      <c r="K114" s="195"/>
      <c r="L114" s="195"/>
      <c r="M114" s="233"/>
      <c r="N114" s="231"/>
      <c r="O114" s="117">
        <f>'01-Mapa de riesgo'!U114</f>
        <v>0</v>
      </c>
      <c r="P114" s="171">
        <f>'01-Mapa de riesgo'!V114</f>
        <v>0</v>
      </c>
      <c r="Q114" s="171">
        <f>'01-Mapa de riesgo'!W114</f>
        <v>0</v>
      </c>
      <c r="R114" s="231"/>
      <c r="S114" s="231"/>
      <c r="T114" s="171">
        <f>'01-Mapa de riesgo'!Z114</f>
        <v>0</v>
      </c>
      <c r="U114" s="171">
        <f>'01-Mapa de riesgo'!AA114</f>
        <v>0</v>
      </c>
      <c r="V114" s="171">
        <f>'01-Mapa de riesgo'!AC114</f>
        <v>0</v>
      </c>
      <c r="W114" s="177" t="s">
        <v>434</v>
      </c>
      <c r="X114" s="177"/>
      <c r="Y114" s="177" t="s">
        <v>438</v>
      </c>
      <c r="Z114" s="177"/>
      <c r="AA114" s="229"/>
      <c r="AB114" s="158"/>
    </row>
    <row r="115" spans="1:28" ht="12" x14ac:dyDescent="0.2">
      <c r="A115" s="191"/>
      <c r="B115" s="193"/>
      <c r="C115" s="193"/>
      <c r="D115" s="195"/>
      <c r="E115" s="195"/>
      <c r="F115" s="195"/>
      <c r="G115" s="119">
        <f>'01-Mapa de riesgo'!H115</f>
        <v>0</v>
      </c>
      <c r="H115" s="195"/>
      <c r="I115" s="199"/>
      <c r="J115" s="161">
        <f>'01-Mapa de riesgo'!Z115:Z117</f>
        <v>0</v>
      </c>
      <c r="K115" s="195"/>
      <c r="L115" s="195"/>
      <c r="M115" s="233"/>
      <c r="N115" s="231"/>
      <c r="O115" s="117">
        <f>'01-Mapa de riesgo'!U115</f>
        <v>0</v>
      </c>
      <c r="P115" s="171">
        <f>'01-Mapa de riesgo'!V115</f>
        <v>0</v>
      </c>
      <c r="Q115" s="171">
        <f>'01-Mapa de riesgo'!W115</f>
        <v>0</v>
      </c>
      <c r="R115" s="231"/>
      <c r="S115" s="231"/>
      <c r="T115" s="171">
        <f>'01-Mapa de riesgo'!Z115</f>
        <v>0</v>
      </c>
      <c r="U115" s="171">
        <f>'01-Mapa de riesgo'!AA115</f>
        <v>0</v>
      </c>
      <c r="V115" s="171">
        <f>'01-Mapa de riesgo'!AC115</f>
        <v>0</v>
      </c>
      <c r="W115" s="177" t="s">
        <v>434</v>
      </c>
      <c r="X115" s="177"/>
      <c r="Y115" s="177" t="s">
        <v>438</v>
      </c>
      <c r="Z115" s="177"/>
      <c r="AA115" s="229"/>
      <c r="AB115" s="158"/>
    </row>
    <row r="116" spans="1:28" ht="84" x14ac:dyDescent="0.2">
      <c r="A116" s="191">
        <v>37</v>
      </c>
      <c r="B116" s="193" t="str">
        <f>'01-Mapa de riesgo'!C116:C118</f>
        <v>DOCENCIA</v>
      </c>
      <c r="C116" s="193" t="str">
        <f>'01-Mapa de riesgo'!E116:E118</f>
        <v>FACULTAD_CIENCIAS_AMBIENTALES</v>
      </c>
      <c r="D116" s="195" t="str">
        <f>'01-Mapa de riesgo'!I116:I118</f>
        <v>Operacional</v>
      </c>
      <c r="E116" s="195" t="str">
        <f>'01-Mapa de riesgo'!J116:J118</f>
        <v>Accidentalidad durante las salidas académicas</v>
      </c>
      <c r="F116" s="195" t="str">
        <f>'01-Mapa de riesgo'!K116:K118</f>
        <v>Durante las salidas académicas se presenten accidentes queinvolucren docentes y estudiantes</v>
      </c>
      <c r="G116" s="119" t="str">
        <f>'01-Mapa de riesgo'!H116</f>
        <v>No cumplimiento de los protocolos de las salidas de campo</v>
      </c>
      <c r="H116" s="195" t="str">
        <f>'01-Mapa de riesgo'!L116:L118</f>
        <v xml:space="preserve">Demanda para la institución
Afectación del docente en el tema psicosocial </v>
      </c>
      <c r="I116" s="199" t="str">
        <f>'01-Mapa de riesgo'!Y116:Y118</f>
        <v>LEVE</v>
      </c>
      <c r="J116" s="161" t="str">
        <f>'01-Mapa de riesgo'!Z116:Z118</f>
        <v>ASUMIR</v>
      </c>
      <c r="K116" s="195"/>
      <c r="L116" s="195" t="str">
        <f>'01-Mapa de riesgo'!AD116:AD118</f>
        <v>(# de accidentes / # salidas académicas)*100%</v>
      </c>
      <c r="M116" s="233"/>
      <c r="N116" s="231"/>
      <c r="O116" s="117" t="str">
        <f>'01-Mapa de riesgo'!U116</f>
        <v>Cumplimiento de la normatividad de la Universidad frente al protocolo de las salidas académicas</v>
      </c>
      <c r="P116" s="171" t="str">
        <f>'01-Mapa de riesgo'!V116</f>
        <v>Semestral</v>
      </c>
      <c r="Q116" s="171" t="str">
        <f>'01-Mapa de riesgo'!W116</f>
        <v>Preventivo</v>
      </c>
      <c r="R116" s="231"/>
      <c r="S116" s="231"/>
      <c r="T116" s="171" t="str">
        <f>'01-Mapa de riesgo'!Z116</f>
        <v>ASUMIR</v>
      </c>
      <c r="U116" s="171" t="str">
        <f>'01-Mapa de riesgo'!AA116</f>
        <v>Tramitar la poliza de seguros ante la Universidad.
Revisión indivual de cada estudiante al sistema de salud</v>
      </c>
      <c r="V116" s="171" t="str">
        <f>'01-Mapa de riesgo'!AC116</f>
        <v>Programa Académico</v>
      </c>
      <c r="W116" s="177" t="s">
        <v>434</v>
      </c>
      <c r="X116" s="177"/>
      <c r="Y116" s="177" t="s">
        <v>438</v>
      </c>
      <c r="Z116" s="177"/>
      <c r="AA116" s="229"/>
      <c r="AB116" s="158"/>
    </row>
    <row r="117" spans="1:28" ht="36" x14ac:dyDescent="0.2">
      <c r="A117" s="191"/>
      <c r="B117" s="193"/>
      <c r="C117" s="193"/>
      <c r="D117" s="195"/>
      <c r="E117" s="195"/>
      <c r="F117" s="195"/>
      <c r="G117" s="119">
        <f>'01-Mapa de riesgo'!H117</f>
        <v>0</v>
      </c>
      <c r="H117" s="195"/>
      <c r="I117" s="199"/>
      <c r="J117" s="161" t="str">
        <f>'01-Mapa de riesgo'!Z117:Z119</f>
        <v>ASUMIR</v>
      </c>
      <c r="K117" s="195"/>
      <c r="L117" s="195"/>
      <c r="M117" s="233"/>
      <c r="N117" s="231"/>
      <c r="O117" s="117" t="str">
        <f>'01-Mapa de riesgo'!U117</f>
        <v>Evaluación de las salidas académicas por parte de seguridad y salud en el trabjo</v>
      </c>
      <c r="P117" s="171" t="str">
        <f>'01-Mapa de riesgo'!V117</f>
        <v>Semestral</v>
      </c>
      <c r="Q117" s="171" t="str">
        <f>'01-Mapa de riesgo'!W117</f>
        <v>Preventivo</v>
      </c>
      <c r="R117" s="231"/>
      <c r="S117" s="231"/>
      <c r="T117" s="171" t="str">
        <f>'01-Mapa de riesgo'!Z117</f>
        <v>ASUMIR</v>
      </c>
      <c r="U117" s="171" t="str">
        <f>'01-Mapa de riesgo'!AA117</f>
        <v>Revisión del informe de seguridad y salud en el trabajo</v>
      </c>
      <c r="V117" s="171" t="str">
        <f>'01-Mapa de riesgo'!AC117</f>
        <v>Programa Académico</v>
      </c>
      <c r="W117" s="177" t="s">
        <v>434</v>
      </c>
      <c r="X117" s="177"/>
      <c r="Y117" s="177" t="s">
        <v>438</v>
      </c>
      <c r="Z117" s="177"/>
      <c r="AA117" s="229"/>
      <c r="AB117" s="158"/>
    </row>
    <row r="118" spans="1:28" ht="12" x14ac:dyDescent="0.2">
      <c r="A118" s="191"/>
      <c r="B118" s="193"/>
      <c r="C118" s="193"/>
      <c r="D118" s="195"/>
      <c r="E118" s="195"/>
      <c r="F118" s="195"/>
      <c r="G118" s="119">
        <f>'01-Mapa de riesgo'!H118</f>
        <v>0</v>
      </c>
      <c r="H118" s="195"/>
      <c r="I118" s="199"/>
      <c r="J118" s="161">
        <f>'01-Mapa de riesgo'!Z118:Z120</f>
        <v>0</v>
      </c>
      <c r="K118" s="195"/>
      <c r="L118" s="195"/>
      <c r="M118" s="233"/>
      <c r="N118" s="231"/>
      <c r="O118" s="117">
        <f>'01-Mapa de riesgo'!U118</f>
        <v>0</v>
      </c>
      <c r="P118" s="171">
        <f>'01-Mapa de riesgo'!V118</f>
        <v>0</v>
      </c>
      <c r="Q118" s="171">
        <f>'01-Mapa de riesgo'!W118</f>
        <v>0</v>
      </c>
      <c r="R118" s="231"/>
      <c r="S118" s="231"/>
      <c r="T118" s="171">
        <f>'01-Mapa de riesgo'!Z118</f>
        <v>0</v>
      </c>
      <c r="U118" s="171">
        <f>'01-Mapa de riesgo'!AA118</f>
        <v>0</v>
      </c>
      <c r="V118" s="171">
        <f>'01-Mapa de riesgo'!AC118</f>
        <v>0</v>
      </c>
      <c r="W118" s="177" t="s">
        <v>434</v>
      </c>
      <c r="X118" s="177"/>
      <c r="Y118" s="177" t="s">
        <v>438</v>
      </c>
      <c r="Z118" s="177"/>
      <c r="AA118" s="229"/>
      <c r="AB118" s="158"/>
    </row>
    <row r="119" spans="1:28" ht="48" x14ac:dyDescent="0.2">
      <c r="A119" s="191">
        <v>38</v>
      </c>
      <c r="B119" s="193" t="str">
        <f>'01-Mapa de riesgo'!C119:C121</f>
        <v>INVESTIGACIÓN_E_INNOVACIÓN</v>
      </c>
      <c r="C119" s="193" t="str">
        <f>'01-Mapa de riesgo'!E119:E121</f>
        <v>FACULTAD_CIENCIAS_AMBIENTALES</v>
      </c>
      <c r="D119" s="195" t="str">
        <f>'01-Mapa de riesgo'!I119:I121</f>
        <v>Estratégico</v>
      </c>
      <c r="E119" s="195" t="str">
        <f>'01-Mapa de riesgo'!J119:J121</f>
        <v>Descenso de los Grupos de investigación vinculados a la Facultad en el escalfon de Colciencias</v>
      </c>
      <c r="F119" s="195" t="str">
        <f>'01-Mapa de riesgo'!K119:K121</f>
        <v>Los Grupos de Investigación bajan o pierden la categoría de acuerdo a la clasificación anual que hace Colciencias</v>
      </c>
      <c r="G119" s="119" t="str">
        <f>'01-Mapa de riesgo'!H119</f>
        <v>Cambios de los estandares de reconocimiento y medición de Grupos de Investigación por parte de Colciencias</v>
      </c>
      <c r="H119" s="195" t="str">
        <f>'01-Mapa de riesgo'!L119:L121</f>
        <v>Incumplimiento con las metas trazadas en el PDI
Perdida de imagen institucional
Disminución en la investigación</v>
      </c>
      <c r="I119" s="199" t="str">
        <f>'01-Mapa de riesgo'!Y119:Y121</f>
        <v>MODERADO</v>
      </c>
      <c r="J119" s="161" t="str">
        <f>'01-Mapa de riesgo'!Z119:Z121</f>
        <v>COMPARTIR</v>
      </c>
      <c r="K119" s="195"/>
      <c r="L119" s="195" t="str">
        <f>'01-Mapa de riesgo'!AD119:AD121</f>
        <v># de grupos categorizados en Colciencias en las últimas mediciones</v>
      </c>
      <c r="M119" s="233"/>
      <c r="N119" s="231"/>
      <c r="O119" s="117" t="str">
        <f>'01-Mapa de riesgo'!U119</f>
        <v>Conovocatorias internas y externas de la Vicerrectoría de Investigaciones, Innovación y Extensión</v>
      </c>
      <c r="P119" s="171" t="str">
        <f>'01-Mapa de riesgo'!V119</f>
        <v>Semestral</v>
      </c>
      <c r="Q119" s="171" t="str">
        <f>'01-Mapa de riesgo'!W119</f>
        <v>Preventivo</v>
      </c>
      <c r="R119" s="231"/>
      <c r="S119" s="231"/>
      <c r="T119" s="171" t="str">
        <f>'01-Mapa de riesgo'!Z119</f>
        <v>COMPARTIR</v>
      </c>
      <c r="U119" s="171" t="str">
        <f>'01-Mapa de riesgo'!AA119</f>
        <v>Mantenimiento de la producción académica contínua de los grupos de investigación</v>
      </c>
      <c r="V119" s="171" t="str">
        <f>'01-Mapa de riesgo'!AC119</f>
        <v>Directores de grupo
Decnatura
Escuela de Posgrados
Comité de Investigaciónes</v>
      </c>
      <c r="W119" s="177" t="s">
        <v>434</v>
      </c>
      <c r="X119" s="177"/>
      <c r="Y119" s="177" t="s">
        <v>438</v>
      </c>
      <c r="Z119" s="177"/>
      <c r="AA119" s="229"/>
      <c r="AB119" s="158"/>
    </row>
    <row r="120" spans="1:28" ht="36" x14ac:dyDescent="0.2">
      <c r="A120" s="191"/>
      <c r="B120" s="193"/>
      <c r="C120" s="193"/>
      <c r="D120" s="195"/>
      <c r="E120" s="195"/>
      <c r="F120" s="195"/>
      <c r="G120" s="119" t="str">
        <f>'01-Mapa de riesgo'!H120</f>
        <v>Desactualización de la información del Grupo de Investigación en la plataforma de Colciencias</v>
      </c>
      <c r="H120" s="195"/>
      <c r="I120" s="199"/>
      <c r="J120" s="161">
        <f>'01-Mapa de riesgo'!Z120:Z122</f>
        <v>0</v>
      </c>
      <c r="K120" s="195"/>
      <c r="L120" s="195"/>
      <c r="M120" s="233"/>
      <c r="N120" s="231"/>
      <c r="O120" s="117" t="str">
        <f>'01-Mapa de riesgo'!U120</f>
        <v>Sistema de información para la toma de decisiones</v>
      </c>
      <c r="P120" s="171" t="str">
        <f>'01-Mapa de riesgo'!V120</f>
        <v>Otra</v>
      </c>
      <c r="Q120" s="171" t="str">
        <f>'01-Mapa de riesgo'!W120</f>
        <v>Detectivo</v>
      </c>
      <c r="R120" s="231"/>
      <c r="S120" s="231"/>
      <c r="T120" s="171">
        <f>'01-Mapa de riesgo'!Z120</f>
        <v>0</v>
      </c>
      <c r="U120" s="171">
        <f>'01-Mapa de riesgo'!AA120</f>
        <v>0</v>
      </c>
      <c r="V120" s="171">
        <f>'01-Mapa de riesgo'!AC120</f>
        <v>0</v>
      </c>
      <c r="W120" s="177" t="s">
        <v>434</v>
      </c>
      <c r="X120" s="177"/>
      <c r="Y120" s="177" t="s">
        <v>438</v>
      </c>
      <c r="Z120" s="177"/>
      <c r="AA120" s="229"/>
      <c r="AB120" s="158"/>
    </row>
    <row r="121" spans="1:28" ht="60" x14ac:dyDescent="0.2">
      <c r="A121" s="191"/>
      <c r="B121" s="193"/>
      <c r="C121" s="193"/>
      <c r="D121" s="195"/>
      <c r="E121" s="195"/>
      <c r="F121" s="195"/>
      <c r="G121" s="119" t="str">
        <f>'01-Mapa de riesgo'!H121</f>
        <v>Poca claridad en las lineas de investigación a ser apoyadas por la Institución para el otorgamiento de recuros que soporte el proceso de los grupos</v>
      </c>
      <c r="H121" s="195"/>
      <c r="I121" s="199"/>
      <c r="J121" s="161">
        <f>'01-Mapa de riesgo'!Z121:Z123</f>
        <v>0</v>
      </c>
      <c r="K121" s="195"/>
      <c r="L121" s="195"/>
      <c r="M121" s="233"/>
      <c r="N121" s="231"/>
      <c r="O121" s="117" t="str">
        <f>'01-Mapa de riesgo'!U121</f>
        <v>Impulso a la publicación de artículos en revistas indexasa y artículos en idioma ingles</v>
      </c>
      <c r="P121" s="171" t="str">
        <f>'01-Mapa de riesgo'!V121</f>
        <v>Otra</v>
      </c>
      <c r="Q121" s="171" t="str">
        <f>'01-Mapa de riesgo'!W121</f>
        <v>Direccion</v>
      </c>
      <c r="R121" s="231"/>
      <c r="S121" s="231"/>
      <c r="T121" s="171">
        <f>'01-Mapa de riesgo'!Z121</f>
        <v>0</v>
      </c>
      <c r="U121" s="171">
        <f>'01-Mapa de riesgo'!AA121</f>
        <v>0</v>
      </c>
      <c r="V121" s="171">
        <f>'01-Mapa de riesgo'!AC121</f>
        <v>0</v>
      </c>
      <c r="W121" s="177" t="s">
        <v>434</v>
      </c>
      <c r="X121" s="177"/>
      <c r="Y121" s="177" t="s">
        <v>438</v>
      </c>
      <c r="Z121" s="177"/>
      <c r="AA121" s="229"/>
      <c r="AB121" s="158"/>
    </row>
    <row r="122" spans="1:28" ht="84" x14ac:dyDescent="0.2">
      <c r="A122" s="191">
        <v>39</v>
      </c>
      <c r="B122" s="193" t="str">
        <f>'01-Mapa de riesgo'!C122:C124</f>
        <v>INVESTIGACIÓN_E_INNOVACIÓN</v>
      </c>
      <c r="C122" s="193" t="str">
        <f>'01-Mapa de riesgo'!E122:E124</f>
        <v>FACULTAD_CIENCIAS_AMBIENTALES</v>
      </c>
      <c r="D122" s="195" t="str">
        <f>'01-Mapa de riesgo'!I122:I124</f>
        <v>Corrupción</v>
      </c>
      <c r="E122" s="195" t="str">
        <f>'01-Mapa de riesgo'!J122:J124</f>
        <v>Violación a los derechos de autor</v>
      </c>
      <c r="F122" s="195" t="str">
        <f>'01-Mapa de riesgo'!K122:K124</f>
        <v>Infracciones  derechos de autor con uso sin autorización de trabajos e iniciativas de los autores</v>
      </c>
      <c r="G122" s="119" t="str">
        <f>'01-Mapa de riesgo'!H122</f>
        <v>Desconocimiento de las normas que rigen en materia de derecho de autor.</v>
      </c>
      <c r="H122" s="195" t="str">
        <f>'01-Mapa de riesgo'!L122:L124</f>
        <v>Procesos disciplinarios y penales
Demandas a la Universidad
Aumento de peticiones, quejas y reclamos</v>
      </c>
      <c r="I122" s="199" t="str">
        <f>'01-Mapa de riesgo'!Y122:Y124</f>
        <v>MODERADO</v>
      </c>
      <c r="J122" s="161" t="str">
        <f>'01-Mapa de riesgo'!Z122:Z124</f>
        <v>COMPARTIR</v>
      </c>
      <c r="K122" s="195"/>
      <c r="L122" s="195" t="str">
        <f>'01-Mapa de riesgo'!AD122:AD124</f>
        <v># de quejas recibidas relacionadas con la violación de derechos de autor</v>
      </c>
      <c r="M122" s="233"/>
      <c r="N122" s="231"/>
      <c r="O122" s="117" t="str">
        <f>'01-Mapa de riesgo'!U122</f>
        <v>Estatuto de propiedad intelectual</v>
      </c>
      <c r="P122" s="171" t="str">
        <f>'01-Mapa de riesgo'!V122</f>
        <v>Otra</v>
      </c>
      <c r="Q122" s="171" t="str">
        <f>'01-Mapa de riesgo'!W122</f>
        <v>Direccion</v>
      </c>
      <c r="R122" s="231"/>
      <c r="S122" s="231"/>
      <c r="T122" s="171" t="str">
        <f>'01-Mapa de riesgo'!Z122</f>
        <v>COMPARTIR</v>
      </c>
      <c r="U122" s="171" t="str">
        <f>'01-Mapa de riesgo'!AA122</f>
        <v>Control de los documentos de estudiantes y docentes por parte del consejo de facultad. Comites curriculares y asignaturas</v>
      </c>
      <c r="V122" s="171" t="str">
        <f>'01-Mapa de riesgo'!AC122</f>
        <v>Decanatura
Jefes de progrma
Comités Curriculares
Departamentos académicos
Docentes de asignaturas</v>
      </c>
      <c r="W122" s="177" t="s">
        <v>434</v>
      </c>
      <c r="X122" s="177"/>
      <c r="Y122" s="177" t="s">
        <v>438</v>
      </c>
      <c r="Z122" s="177"/>
      <c r="AA122" s="229"/>
      <c r="AB122" s="158"/>
    </row>
    <row r="123" spans="1:28" ht="24" x14ac:dyDescent="0.2">
      <c r="A123" s="191"/>
      <c r="B123" s="193"/>
      <c r="C123" s="193"/>
      <c r="D123" s="195"/>
      <c r="E123" s="195"/>
      <c r="F123" s="195"/>
      <c r="G123" s="119" t="str">
        <f>'01-Mapa de riesgo'!H123</f>
        <v>Falta de seguimiento a los proyectos de investigación</v>
      </c>
      <c r="H123" s="195"/>
      <c r="I123" s="199"/>
      <c r="J123" s="161">
        <f>'01-Mapa de riesgo'!Z123:Z125</f>
        <v>0</v>
      </c>
      <c r="K123" s="195"/>
      <c r="L123" s="195"/>
      <c r="M123" s="233"/>
      <c r="N123" s="231"/>
      <c r="O123" s="117" t="str">
        <f>'01-Mapa de riesgo'!U123</f>
        <v>Los comités curriculares de los programas académicos</v>
      </c>
      <c r="P123" s="171" t="str">
        <f>'01-Mapa de riesgo'!V123</f>
        <v>Otra</v>
      </c>
      <c r="Q123" s="171" t="str">
        <f>'01-Mapa de riesgo'!W123</f>
        <v>Direccion</v>
      </c>
      <c r="R123" s="231"/>
      <c r="S123" s="231"/>
      <c r="T123" s="171">
        <f>'01-Mapa de riesgo'!Z123</f>
        <v>0</v>
      </c>
      <c r="U123" s="171">
        <f>'01-Mapa de riesgo'!AA123</f>
        <v>0</v>
      </c>
      <c r="V123" s="171">
        <f>'01-Mapa de riesgo'!AC123</f>
        <v>0</v>
      </c>
      <c r="W123" s="177" t="s">
        <v>434</v>
      </c>
      <c r="X123" s="177"/>
      <c r="Y123" s="177" t="s">
        <v>438</v>
      </c>
      <c r="Z123" s="177"/>
      <c r="AA123" s="229"/>
      <c r="AB123" s="158"/>
    </row>
    <row r="124" spans="1:28" ht="24" x14ac:dyDescent="0.2">
      <c r="A124" s="191"/>
      <c r="B124" s="193"/>
      <c r="C124" s="193"/>
      <c r="D124" s="195"/>
      <c r="E124" s="195"/>
      <c r="F124" s="195"/>
      <c r="G124" s="119">
        <f>'01-Mapa de riesgo'!H124</f>
        <v>0</v>
      </c>
      <c r="H124" s="195"/>
      <c r="I124" s="199"/>
      <c r="J124" s="161">
        <f>'01-Mapa de riesgo'!Z124:Z126</f>
        <v>0</v>
      </c>
      <c r="K124" s="195"/>
      <c r="L124" s="195"/>
      <c r="M124" s="233"/>
      <c r="N124" s="231"/>
      <c r="O124" s="117" t="str">
        <f>'01-Mapa de riesgo'!U124</f>
        <v>Docentes, asignaturas y directores de trabajos de grado de pregrado y posgrado</v>
      </c>
      <c r="P124" s="171" t="str">
        <f>'01-Mapa de riesgo'!V124</f>
        <v>Otra</v>
      </c>
      <c r="Q124" s="171" t="str">
        <f>'01-Mapa de riesgo'!W124</f>
        <v>Direccion</v>
      </c>
      <c r="R124" s="231"/>
      <c r="S124" s="231"/>
      <c r="T124" s="171">
        <f>'01-Mapa de riesgo'!Z124</f>
        <v>0</v>
      </c>
      <c r="U124" s="171">
        <f>'01-Mapa de riesgo'!AA124</f>
        <v>0</v>
      </c>
      <c r="V124" s="171">
        <f>'01-Mapa de riesgo'!AC124</f>
        <v>0</v>
      </c>
      <c r="W124" s="177" t="s">
        <v>434</v>
      </c>
      <c r="X124" s="177"/>
      <c r="Y124" s="177" t="s">
        <v>438</v>
      </c>
      <c r="Z124" s="177"/>
      <c r="AA124" s="229"/>
      <c r="AB124" s="158"/>
    </row>
    <row r="125" spans="1:28" ht="72" x14ac:dyDescent="0.2">
      <c r="A125" s="191">
        <v>40</v>
      </c>
      <c r="B125" s="193" t="str">
        <f>'01-Mapa de riesgo'!C125:C127</f>
        <v>EXTENSIÓN_PROYECCIÓN_SOCIAL</v>
      </c>
      <c r="C125" s="193" t="str">
        <f>'01-Mapa de riesgo'!E125:E127</f>
        <v>FACULTAD_CIENCIAS_AMBIENTALES</v>
      </c>
      <c r="D125" s="195" t="str">
        <f>'01-Mapa de riesgo'!I125:I127</f>
        <v>Operacional</v>
      </c>
      <c r="E125" s="195" t="str">
        <f>'01-Mapa de riesgo'!J125:J127</f>
        <v>Disminución de las actividades de extensión que la Facultad realiza</v>
      </c>
      <c r="F125" s="195" t="str">
        <f>'01-Mapa de riesgo'!K125:K127</f>
        <v>Poca actividad de extensión de la facultad</v>
      </c>
      <c r="G125" s="119" t="str">
        <f>'01-Mapa de riesgo'!H125</f>
        <v>Deficiencia presupuestal para el fomento de las actividades de extensión</v>
      </c>
      <c r="H125" s="195" t="str">
        <f>'01-Mapa de riesgo'!L125:L127</f>
        <v>Indicadores de la Universidad afectados
Reducción en los recursos propios de la institución</v>
      </c>
      <c r="I125" s="199" t="str">
        <f>'01-Mapa de riesgo'!Y125:Y127</f>
        <v>LEVE</v>
      </c>
      <c r="J125" s="161" t="str">
        <f>'01-Mapa de riesgo'!Z125:Z127</f>
        <v>ASUMIR</v>
      </c>
      <c r="K125" s="195"/>
      <c r="L125" s="195" t="str">
        <f>'01-Mapa de riesgo'!AD125:AD127</f>
        <v># de proyectos de extensión generados y sistematizados</v>
      </c>
      <c r="M125" s="233"/>
      <c r="N125" s="231"/>
      <c r="O125" s="117" t="str">
        <f>'01-Mapa de riesgo'!U125</f>
        <v>Acuerdo 21 de 2007</v>
      </c>
      <c r="P125" s="171" t="str">
        <f>'01-Mapa de riesgo'!V125</f>
        <v>Otra</v>
      </c>
      <c r="Q125" s="171" t="str">
        <f>'01-Mapa de riesgo'!W125</f>
        <v>Direccion</v>
      </c>
      <c r="R125" s="231"/>
      <c r="S125" s="231"/>
      <c r="T125" s="171" t="str">
        <f>'01-Mapa de riesgo'!Z125</f>
        <v>ASUMIR</v>
      </c>
      <c r="U125" s="171" t="str">
        <f>'01-Mapa de riesgo'!AA125</f>
        <v>Fomentar desde el Comité de Investigacines las acciones de extensión que realizan los diferentes grupos</v>
      </c>
      <c r="V125" s="171" t="str">
        <f>'01-Mapa de riesgo'!AC125</f>
        <v>Decanatura
Grupos de investigacion
Comité de investigaciones
Vicerrectoría de Investigaciones, Innovación y Extensión</v>
      </c>
      <c r="W125" s="177" t="s">
        <v>434</v>
      </c>
      <c r="X125" s="177"/>
      <c r="Y125" s="177" t="s">
        <v>438</v>
      </c>
      <c r="Z125" s="177"/>
      <c r="AA125" s="229"/>
      <c r="AB125" s="158"/>
    </row>
    <row r="126" spans="1:28" ht="36" x14ac:dyDescent="0.2">
      <c r="A126" s="191"/>
      <c r="B126" s="193"/>
      <c r="C126" s="193"/>
      <c r="D126" s="195"/>
      <c r="E126" s="195"/>
      <c r="F126" s="195"/>
      <c r="G126" s="119" t="str">
        <f>'01-Mapa de riesgo'!H126</f>
        <v>Desinteres por formular o participar en las actividades de extensión de la facultad</v>
      </c>
      <c r="H126" s="195"/>
      <c r="I126" s="199"/>
      <c r="J126" s="161">
        <f>'01-Mapa de riesgo'!Z126:Z128</f>
        <v>0</v>
      </c>
      <c r="K126" s="195"/>
      <c r="L126" s="195"/>
      <c r="M126" s="233"/>
      <c r="N126" s="231"/>
      <c r="O126" s="117" t="str">
        <f>'01-Mapa de riesgo'!U126</f>
        <v>Aplicativo de extensión</v>
      </c>
      <c r="P126" s="171" t="str">
        <f>'01-Mapa de riesgo'!V126</f>
        <v>Otra</v>
      </c>
      <c r="Q126" s="171" t="str">
        <f>'01-Mapa de riesgo'!W126</f>
        <v>Detectivo</v>
      </c>
      <c r="R126" s="231"/>
      <c r="S126" s="231"/>
      <c r="T126" s="171">
        <f>'01-Mapa de riesgo'!Z126</f>
        <v>0</v>
      </c>
      <c r="U126" s="171">
        <f>'01-Mapa de riesgo'!AA126</f>
        <v>0</v>
      </c>
      <c r="V126" s="171">
        <f>'01-Mapa de riesgo'!AC126</f>
        <v>0</v>
      </c>
      <c r="W126" s="177" t="s">
        <v>434</v>
      </c>
      <c r="X126" s="177"/>
      <c r="Y126" s="177" t="s">
        <v>438</v>
      </c>
      <c r="Z126" s="177"/>
      <c r="AA126" s="229"/>
      <c r="AB126" s="158"/>
    </row>
    <row r="127" spans="1:28" ht="24" x14ac:dyDescent="0.2">
      <c r="A127" s="191"/>
      <c r="B127" s="193"/>
      <c r="C127" s="193"/>
      <c r="D127" s="195"/>
      <c r="E127" s="195"/>
      <c r="F127" s="195"/>
      <c r="G127" s="119" t="str">
        <f>'01-Mapa de riesgo'!H127</f>
        <v xml:space="preserve">Falta de registro de la información de extensión que realiza la Facultad </v>
      </c>
      <c r="H127" s="195"/>
      <c r="I127" s="199"/>
      <c r="J127" s="161">
        <f>'01-Mapa de riesgo'!Z127:Z129</f>
        <v>0</v>
      </c>
      <c r="K127" s="195"/>
      <c r="L127" s="195"/>
      <c r="M127" s="233"/>
      <c r="N127" s="231"/>
      <c r="O127" s="117">
        <f>'01-Mapa de riesgo'!U127</f>
        <v>0</v>
      </c>
      <c r="P127" s="171">
        <f>'01-Mapa de riesgo'!V127</f>
        <v>0</v>
      </c>
      <c r="Q127" s="171">
        <f>'01-Mapa de riesgo'!W127</f>
        <v>0</v>
      </c>
      <c r="R127" s="231"/>
      <c r="S127" s="231"/>
      <c r="T127" s="171">
        <f>'01-Mapa de riesgo'!Z127</f>
        <v>0</v>
      </c>
      <c r="U127" s="171">
        <f>'01-Mapa de riesgo'!AA127</f>
        <v>0</v>
      </c>
      <c r="V127" s="171">
        <f>'01-Mapa de riesgo'!AC127</f>
        <v>0</v>
      </c>
      <c r="W127" s="177" t="s">
        <v>434</v>
      </c>
      <c r="X127" s="177"/>
      <c r="Y127" s="177" t="s">
        <v>438</v>
      </c>
      <c r="Z127" s="177"/>
      <c r="AA127" s="229"/>
      <c r="AB127" s="158"/>
    </row>
    <row r="128" spans="1:28" ht="84" x14ac:dyDescent="0.2">
      <c r="A128" s="191">
        <v>41</v>
      </c>
      <c r="B128" s="193" t="str">
        <f>'01-Mapa de riesgo'!C128:C130</f>
        <v>ADMINISTRACIÓN_INSTITUCIONAL</v>
      </c>
      <c r="C128" s="193" t="str">
        <f>'01-Mapa de riesgo'!E128:E130</f>
        <v>FACULTAD_CIENCIAS_AMBIENTALES</v>
      </c>
      <c r="D128" s="195" t="str">
        <f>'01-Mapa de riesgo'!I128:I130</f>
        <v>Operacional</v>
      </c>
      <c r="E128" s="195" t="str">
        <f>'01-Mapa de riesgo'!J128:J130</f>
        <v xml:space="preserve">Baja calidad de la labor docente por
Falta de formación pedagógica
</v>
      </c>
      <c r="F128" s="195" t="str">
        <f>'01-Mapa de riesgo'!K128:K130</f>
        <v>Docentes con baja competencia para ejercer las actividades asignadas</v>
      </c>
      <c r="G128" s="119" t="str">
        <f>'01-Mapa de riesgo'!H128</f>
        <v>Inadecuadas prácticas pedagógicas</v>
      </c>
      <c r="H128" s="195" t="str">
        <f>'01-Mapa de riesgo'!L128:L130</f>
        <v>Perdida de motivación por parte del estudiante
Aumento de peticiones, quejas y reclamos
Perdida de imagen institucional</v>
      </c>
      <c r="I128" s="199" t="str">
        <f>'01-Mapa de riesgo'!Y128:Y130</f>
        <v>LEVE</v>
      </c>
      <c r="J128" s="161" t="str">
        <f>'01-Mapa de riesgo'!Z128:Z130</f>
        <v>ASUMIR</v>
      </c>
      <c r="K128" s="195"/>
      <c r="L128" s="195" t="str">
        <f>'01-Mapa de riesgo'!AD128:AD130</f>
        <v xml:space="preserve"># de docentes evaluados con calificación inferior a </v>
      </c>
      <c r="M128" s="233"/>
      <c r="N128" s="231"/>
      <c r="O128" s="117" t="str">
        <f>'01-Mapa de riesgo'!U128</f>
        <v>Evaluación docente</v>
      </c>
      <c r="P128" s="171" t="str">
        <f>'01-Mapa de riesgo'!V128</f>
        <v>Semestral</v>
      </c>
      <c r="Q128" s="171" t="str">
        <f>'01-Mapa de riesgo'!W128</f>
        <v>Detectivo</v>
      </c>
      <c r="R128" s="231"/>
      <c r="S128" s="231"/>
      <c r="T128" s="171" t="str">
        <f>'01-Mapa de riesgo'!Z128</f>
        <v>ASUMIR</v>
      </c>
      <c r="U128" s="171" t="str">
        <f>'01-Mapa de riesgo'!AA128</f>
        <v xml:space="preserve">Análisis de la evaluación docente en el  Comité Curricular y firma de acuerdos de compromisos con evaluaciones inferiores a </v>
      </c>
      <c r="V128" s="171" t="str">
        <f>'01-Mapa de riesgo'!AC128</f>
        <v>Comité Curricular
Dirección del programa</v>
      </c>
      <c r="W128" s="177" t="s">
        <v>434</v>
      </c>
      <c r="X128" s="177"/>
      <c r="Y128" s="177" t="s">
        <v>438</v>
      </c>
      <c r="Z128" s="177"/>
      <c r="AA128" s="229"/>
      <c r="AB128" s="158"/>
    </row>
    <row r="129" spans="1:28" ht="72" x14ac:dyDescent="0.2">
      <c r="A129" s="191"/>
      <c r="B129" s="193"/>
      <c r="C129" s="193"/>
      <c r="D129" s="195"/>
      <c r="E129" s="195"/>
      <c r="F129" s="195"/>
      <c r="G129" s="119" t="str">
        <f>'01-Mapa de riesgo'!H129</f>
        <v>Grupos de estudiantes superiores a las políticas institucionales de creación de grupos</v>
      </c>
      <c r="H129" s="195"/>
      <c r="I129" s="199"/>
      <c r="J129" s="161" t="str">
        <f>'01-Mapa de riesgo'!Z129:Z131</f>
        <v>ASUMIR</v>
      </c>
      <c r="K129" s="195"/>
      <c r="L129" s="195"/>
      <c r="M129" s="233"/>
      <c r="N129" s="231"/>
      <c r="O129" s="117" t="str">
        <f>'01-Mapa de riesgo'!U129</f>
        <v>Capacitación docente</v>
      </c>
      <c r="P129" s="171" t="str">
        <f>'01-Mapa de riesgo'!V129</f>
        <v>Otra</v>
      </c>
      <c r="Q129" s="171" t="str">
        <f>'01-Mapa de riesgo'!W129</f>
        <v>Correctivo</v>
      </c>
      <c r="R129" s="231"/>
      <c r="S129" s="231"/>
      <c r="T129" s="171" t="str">
        <f>'01-Mapa de riesgo'!Z129</f>
        <v>ASUMIR</v>
      </c>
      <c r="U129" s="171" t="str">
        <f>'01-Mapa de riesgo'!AA129</f>
        <v>Los docentes en el plan de trabjao deben ifnormar sobre cursos de formación relacionaddos con pedagogía y didáctica</v>
      </c>
      <c r="V129" s="171" t="str">
        <f>'01-Mapa de riesgo'!AC129</f>
        <v>Comité Curricular
Dirección del programa</v>
      </c>
      <c r="W129" s="177" t="s">
        <v>434</v>
      </c>
      <c r="X129" s="177"/>
      <c r="Y129" s="177" t="s">
        <v>438</v>
      </c>
      <c r="Z129" s="177"/>
      <c r="AA129" s="229"/>
      <c r="AB129" s="158"/>
    </row>
    <row r="130" spans="1:28" ht="24" x14ac:dyDescent="0.2">
      <c r="A130" s="191"/>
      <c r="B130" s="193"/>
      <c r="C130" s="193"/>
      <c r="D130" s="195"/>
      <c r="E130" s="195"/>
      <c r="F130" s="195"/>
      <c r="G130" s="119" t="str">
        <f>'01-Mapa de riesgo'!H130</f>
        <v xml:space="preserve">Poco uso y fomento de estratégias didacticas en el aula </v>
      </c>
      <c r="H130" s="195"/>
      <c r="I130" s="199"/>
      <c r="J130" s="161" t="str">
        <f>'01-Mapa de riesgo'!Z130:Z132</f>
        <v>ASUMIR</v>
      </c>
      <c r="K130" s="195"/>
      <c r="L130" s="195"/>
      <c r="M130" s="233"/>
      <c r="N130" s="231"/>
      <c r="O130" s="117" t="str">
        <f>'01-Mapa de riesgo'!U130</f>
        <v>Procesos de selección y contratación docente</v>
      </c>
      <c r="P130" s="171" t="str">
        <f>'01-Mapa de riesgo'!V130</f>
        <v>Semestral</v>
      </c>
      <c r="Q130" s="171" t="str">
        <f>'01-Mapa de riesgo'!W130</f>
        <v>Preventivo</v>
      </c>
      <c r="R130" s="231"/>
      <c r="S130" s="231"/>
      <c r="T130" s="171" t="str">
        <f>'01-Mapa de riesgo'!Z130</f>
        <v>ASUMIR</v>
      </c>
      <c r="U130" s="171" t="str">
        <f>'01-Mapa de riesgo'!AA130</f>
        <v>Experiencia docente certificada</v>
      </c>
      <c r="V130" s="171" t="str">
        <f>'01-Mapa de riesgo'!AC130</f>
        <v>Comité Curricular
Dirección del programa</v>
      </c>
      <c r="W130" s="177" t="s">
        <v>434</v>
      </c>
      <c r="X130" s="177"/>
      <c r="Y130" s="177" t="s">
        <v>438</v>
      </c>
      <c r="Z130" s="177"/>
      <c r="AA130" s="229"/>
      <c r="AB130" s="158"/>
    </row>
    <row r="131" spans="1:28" ht="36" x14ac:dyDescent="0.2">
      <c r="A131" s="191">
        <v>42</v>
      </c>
      <c r="B131" s="193" t="str">
        <f>'01-Mapa de riesgo'!C131:C133</f>
        <v>ADMINISTRACIÓN_INSTITUCIONAL</v>
      </c>
      <c r="C131" s="193" t="str">
        <f>'01-Mapa de riesgo'!E131:E133</f>
        <v>FACULTAD_CIENCIAS_AMBIENTALES</v>
      </c>
      <c r="D131" s="195" t="str">
        <f>'01-Mapa de riesgo'!I131:I133</f>
        <v>Corrupción</v>
      </c>
      <c r="E131" s="195" t="str">
        <f>'01-Mapa de riesgo'!J131:J133</f>
        <v>Incumplimiento con el plan de trabajo docente</v>
      </c>
      <c r="F131" s="195" t="str">
        <f>'01-Mapa de riesgo'!K131:K133</f>
        <v>No orientar las horas programadas de docencia directa, o no cumplir con las actividades de extensión, investigación o administración registradas en el plan de trabajo docente</v>
      </c>
      <c r="G131" s="119" t="str">
        <f>'01-Mapa de riesgo'!H131</f>
        <v>Desconocimiento de las normas</v>
      </c>
      <c r="H131" s="195" t="str">
        <f>'01-Mapa de riesgo'!L131:L133</f>
        <v>Procesos disciplinarios y penales
Demandas a la Universidad
Aumento de peticiones, quejas y reclamos
Resultados de las asignaturas no acorde con la programación establecida</v>
      </c>
      <c r="I131" s="199" t="str">
        <f>'01-Mapa de riesgo'!Y131:Y133</f>
        <v>LEVE</v>
      </c>
      <c r="J131" s="161" t="str">
        <f>'01-Mapa de riesgo'!Z131:Z133</f>
        <v>ASUMIR</v>
      </c>
      <c r="K131" s="195"/>
      <c r="L131" s="195" t="str">
        <f>'01-Mapa de riesgo'!AD131:AD133</f>
        <v>Porcentaje de cumplimiento de los planes de trabajo de los docentes</v>
      </c>
      <c r="M131" s="233"/>
      <c r="N131" s="231"/>
      <c r="O131" s="117" t="str">
        <f>'01-Mapa de riesgo'!U131</f>
        <v>Aplicativo para formular el plan de trabajo docente</v>
      </c>
      <c r="P131" s="171" t="str">
        <f>'01-Mapa de riesgo'!V131</f>
        <v>Semestral</v>
      </c>
      <c r="Q131" s="171" t="str">
        <f>'01-Mapa de riesgo'!W131</f>
        <v>Preventivo</v>
      </c>
      <c r="R131" s="231"/>
      <c r="S131" s="231"/>
      <c r="T131" s="171" t="str">
        <f>'01-Mapa de riesgo'!Z131</f>
        <v>ASUMIR</v>
      </c>
      <c r="U131" s="171" t="str">
        <f>'01-Mapa de riesgo'!AA131</f>
        <v>Seguimiento a los planes de trabajo docente</v>
      </c>
      <c r="V131" s="171" t="str">
        <f>'01-Mapa de riesgo'!AC131</f>
        <v>Facultad de Ciencias Ambientales</v>
      </c>
      <c r="W131" s="177" t="s">
        <v>434</v>
      </c>
      <c r="X131" s="177"/>
      <c r="Y131" s="177" t="s">
        <v>438</v>
      </c>
      <c r="Z131" s="177"/>
      <c r="AA131" s="229"/>
      <c r="AB131" s="158"/>
    </row>
    <row r="132" spans="1:28" ht="36" x14ac:dyDescent="0.2">
      <c r="A132" s="191"/>
      <c r="B132" s="193"/>
      <c r="C132" s="193"/>
      <c r="D132" s="195"/>
      <c r="E132" s="195"/>
      <c r="F132" s="195"/>
      <c r="G132" s="119" t="str">
        <f>'01-Mapa de riesgo'!H132</f>
        <v>Demoras en la entregra del Plan Básico de Trabajo por parte del personal docente</v>
      </c>
      <c r="H132" s="195"/>
      <c r="I132" s="199"/>
      <c r="J132" s="161">
        <f>'01-Mapa de riesgo'!Z132:Z134</f>
        <v>0</v>
      </c>
      <c r="K132" s="195"/>
      <c r="L132" s="195"/>
      <c r="M132" s="233"/>
      <c r="N132" s="231"/>
      <c r="O132" s="117" t="str">
        <f>'01-Mapa de riesgo'!U132</f>
        <v>Estatuto docente</v>
      </c>
      <c r="P132" s="171" t="str">
        <f>'01-Mapa de riesgo'!V132</f>
        <v>Otra</v>
      </c>
      <c r="Q132" s="171" t="str">
        <f>'01-Mapa de riesgo'!W132</f>
        <v>Direccion</v>
      </c>
      <c r="R132" s="231"/>
      <c r="S132" s="231"/>
      <c r="T132" s="171">
        <f>'01-Mapa de riesgo'!Z132</f>
        <v>0</v>
      </c>
      <c r="U132" s="171">
        <f>'01-Mapa de riesgo'!AA132</f>
        <v>0</v>
      </c>
      <c r="V132" s="171">
        <f>'01-Mapa de riesgo'!AC132</f>
        <v>0</v>
      </c>
      <c r="W132" s="177" t="s">
        <v>434</v>
      </c>
      <c r="X132" s="177"/>
      <c r="Y132" s="177" t="s">
        <v>438</v>
      </c>
      <c r="Z132" s="177"/>
      <c r="AA132" s="229"/>
      <c r="AB132" s="158"/>
    </row>
    <row r="133" spans="1:28" ht="12" x14ac:dyDescent="0.2">
      <c r="A133" s="191"/>
      <c r="B133" s="193"/>
      <c r="C133" s="193"/>
      <c r="D133" s="195"/>
      <c r="E133" s="195"/>
      <c r="F133" s="195"/>
      <c r="G133" s="119">
        <f>'01-Mapa de riesgo'!H133</f>
        <v>0</v>
      </c>
      <c r="H133" s="195"/>
      <c r="I133" s="199"/>
      <c r="J133" s="161">
        <f>'01-Mapa de riesgo'!Z133:Z135</f>
        <v>0</v>
      </c>
      <c r="K133" s="195"/>
      <c r="L133" s="195"/>
      <c r="M133" s="233"/>
      <c r="N133" s="231"/>
      <c r="O133" s="117" t="str">
        <f>'01-Mapa de riesgo'!U133</f>
        <v>Jefaturas de departamento</v>
      </c>
      <c r="P133" s="171" t="str">
        <f>'01-Mapa de riesgo'!V133</f>
        <v>Otra</v>
      </c>
      <c r="Q133" s="171" t="str">
        <f>'01-Mapa de riesgo'!W133</f>
        <v>Direccion</v>
      </c>
      <c r="R133" s="231"/>
      <c r="S133" s="231"/>
      <c r="T133" s="171">
        <f>'01-Mapa de riesgo'!Z133</f>
        <v>0</v>
      </c>
      <c r="U133" s="171">
        <f>'01-Mapa de riesgo'!AA133</f>
        <v>0</v>
      </c>
      <c r="V133" s="171">
        <f>'01-Mapa de riesgo'!AC133</f>
        <v>0</v>
      </c>
      <c r="W133" s="177" t="s">
        <v>434</v>
      </c>
      <c r="X133" s="177"/>
      <c r="Y133" s="177" t="s">
        <v>438</v>
      </c>
      <c r="Z133" s="177"/>
      <c r="AA133" s="229"/>
      <c r="AB133" s="158"/>
    </row>
    <row r="134" spans="1:28" ht="36" x14ac:dyDescent="0.2">
      <c r="A134" s="191">
        <v>43</v>
      </c>
      <c r="B134" s="193" t="str">
        <f>'01-Mapa de riesgo'!C134:C136</f>
        <v>BIENESTAR_INSTITUCIONAL</v>
      </c>
      <c r="C134" s="193" t="str">
        <f>'01-Mapa de riesgo'!E134:E136</f>
        <v>FACULTAD_CIENCIAS_AGRARIAS_AGROINDUSTRIA</v>
      </c>
      <c r="D134" s="195" t="str">
        <f>'01-Mapa de riesgo'!I134:I136</f>
        <v>Financiero</v>
      </c>
      <c r="E134" s="195" t="str">
        <f>'01-Mapa de riesgo'!J134:J136</f>
        <v>DESERCIÓN ACADEMICA</v>
      </c>
      <c r="F134" s="195" t="str">
        <f>'01-Mapa de riesgo'!K134:K136</f>
        <v>Deserción academica, por problemas economicos.</v>
      </c>
      <c r="G134" s="119" t="str">
        <f>'01-Mapa de riesgo'!H134</f>
        <v xml:space="preserve">
Falta de comunicación.</v>
      </c>
      <c r="H134" s="195" t="str">
        <f>'01-Mapa de riesgo'!L134:L136</f>
        <v>Deserción academica.</v>
      </c>
      <c r="I134" s="199" t="str">
        <f>'01-Mapa de riesgo'!Y134:Y136</f>
        <v>MODERADO</v>
      </c>
      <c r="J134" s="161" t="str">
        <f>'01-Mapa de riesgo'!Z134:Z136</f>
        <v>COMPARTIR</v>
      </c>
      <c r="K134" s="195"/>
      <c r="L134" s="195" t="str">
        <f>'01-Mapa de riesgo'!AD134:AD136</f>
        <v>No de Estudiantes Matriculados al Inicio del Semestre/ No de Estudiantes Matriculados al Finalizar el Semestre</v>
      </c>
      <c r="M134" s="233"/>
      <c r="N134" s="231"/>
      <c r="O134" s="117" t="str">
        <f>'01-Mapa de riesgo'!U134</f>
        <v>COMUNICACIÓN CON LOS ESTUDIANTES</v>
      </c>
      <c r="P134" s="171" t="str">
        <f>'01-Mapa de riesgo'!V134</f>
        <v>Semestral</v>
      </c>
      <c r="Q134" s="171" t="str">
        <f>'01-Mapa de riesgo'!W134</f>
        <v>Preventivo</v>
      </c>
      <c r="R134" s="231"/>
      <c r="S134" s="231"/>
      <c r="T134" s="171" t="str">
        <f>'01-Mapa de riesgo'!Z134</f>
        <v>COMPARTIR</v>
      </c>
      <c r="U134" s="171" t="str">
        <f>'01-Mapa de riesgo'!AA134</f>
        <v>CAPACITAR Y COMUNICAR LAS AYUDAS QUE BRINDA LA UNIVERSIDAD</v>
      </c>
      <c r="V134" s="171" t="str">
        <f>'01-Mapa de riesgo'!AC134</f>
        <v>VICERRECTORÍA DE RESPONSABILIDAD SOCIAL Y BIENESTAR UNIVERSITARIO</v>
      </c>
      <c r="W134" s="177" t="s">
        <v>434</v>
      </c>
      <c r="X134" s="177"/>
      <c r="Y134" s="177" t="s">
        <v>438</v>
      </c>
      <c r="Z134" s="177"/>
      <c r="AA134" s="229"/>
      <c r="AB134" s="158"/>
    </row>
    <row r="135" spans="1:28" ht="24" x14ac:dyDescent="0.2">
      <c r="A135" s="191"/>
      <c r="B135" s="193"/>
      <c r="C135" s="193"/>
      <c r="D135" s="195"/>
      <c r="E135" s="195"/>
      <c r="F135" s="195"/>
      <c r="G135" s="119" t="str">
        <f>'01-Mapa de riesgo'!H135</f>
        <v xml:space="preserve">Problemas socio-economicos. </v>
      </c>
      <c r="H135" s="195"/>
      <c r="I135" s="199"/>
      <c r="J135" s="161">
        <f>'01-Mapa de riesgo'!Z135:Z137</f>
        <v>0</v>
      </c>
      <c r="K135" s="195"/>
      <c r="L135" s="195"/>
      <c r="M135" s="233"/>
      <c r="N135" s="231"/>
      <c r="O135" s="117" t="str">
        <f>'01-Mapa de riesgo'!U135</f>
        <v>CAPACITAR SOBRE LAS AYUDAS QUE SE LES PUEDE BRINDAR</v>
      </c>
      <c r="P135" s="171" t="str">
        <f>'01-Mapa de riesgo'!V135</f>
        <v>Semestral</v>
      </c>
      <c r="Q135" s="171" t="str">
        <f>'01-Mapa de riesgo'!W135</f>
        <v>Preventivo</v>
      </c>
      <c r="R135" s="231"/>
      <c r="S135" s="231"/>
      <c r="T135" s="171">
        <f>'01-Mapa de riesgo'!Z135</f>
        <v>0</v>
      </c>
      <c r="U135" s="171">
        <f>'01-Mapa de riesgo'!AA135</f>
        <v>0</v>
      </c>
      <c r="V135" s="171">
        <f>'01-Mapa de riesgo'!AC135</f>
        <v>0</v>
      </c>
      <c r="W135" s="177" t="s">
        <v>434</v>
      </c>
      <c r="X135" s="177"/>
      <c r="Y135" s="177" t="s">
        <v>438</v>
      </c>
      <c r="Z135" s="177"/>
      <c r="AA135" s="229"/>
      <c r="AB135" s="158"/>
    </row>
    <row r="136" spans="1:28" ht="12" x14ac:dyDescent="0.2">
      <c r="A136" s="191"/>
      <c r="B136" s="193"/>
      <c r="C136" s="193"/>
      <c r="D136" s="195"/>
      <c r="E136" s="195"/>
      <c r="F136" s="195"/>
      <c r="G136" s="119">
        <f>'01-Mapa de riesgo'!H136</f>
        <v>0</v>
      </c>
      <c r="H136" s="195"/>
      <c r="I136" s="199"/>
      <c r="J136" s="161">
        <f>'01-Mapa de riesgo'!Z136:Z138</f>
        <v>0</v>
      </c>
      <c r="K136" s="195"/>
      <c r="L136" s="195"/>
      <c r="M136" s="233"/>
      <c r="N136" s="231"/>
      <c r="O136" s="117">
        <f>'01-Mapa de riesgo'!U136</f>
        <v>0</v>
      </c>
      <c r="P136" s="171">
        <f>'01-Mapa de riesgo'!V136</f>
        <v>0</v>
      </c>
      <c r="Q136" s="171">
        <f>'01-Mapa de riesgo'!W136</f>
        <v>0</v>
      </c>
      <c r="R136" s="231"/>
      <c r="S136" s="231"/>
      <c r="T136" s="171">
        <f>'01-Mapa de riesgo'!Z136</f>
        <v>0</v>
      </c>
      <c r="U136" s="171">
        <f>'01-Mapa de riesgo'!AA136</f>
        <v>0</v>
      </c>
      <c r="V136" s="171">
        <f>'01-Mapa de riesgo'!AC136</f>
        <v>0</v>
      </c>
      <c r="W136" s="177" t="s">
        <v>434</v>
      </c>
      <c r="X136" s="177"/>
      <c r="Y136" s="177" t="s">
        <v>438</v>
      </c>
      <c r="Z136" s="177"/>
      <c r="AA136" s="229"/>
      <c r="AB136" s="158"/>
    </row>
    <row r="137" spans="1:28" ht="72" x14ac:dyDescent="0.2">
      <c r="A137" s="191">
        <v>44</v>
      </c>
      <c r="B137" s="193" t="str">
        <f>'01-Mapa de riesgo'!C137:C139</f>
        <v>DOCENCIA</v>
      </c>
      <c r="C137" s="193" t="str">
        <f>'01-Mapa de riesgo'!E137:E139</f>
        <v>FACULTAD_INGENIERÍA_INDUSTRIAL</v>
      </c>
      <c r="D137" s="195" t="str">
        <f>'01-Mapa de riesgo'!I137:I139</f>
        <v>Estratégico</v>
      </c>
      <c r="E137" s="195" t="str">
        <f>'01-Mapa de riesgo'!J137:J139</f>
        <v xml:space="preserve">No renovación del registro calificado de un programa académico Perdida del registro calificado de uno de los programas que hacen parte de la facultad
</v>
      </c>
      <c r="F137" s="195" t="str">
        <f>'01-Mapa de riesgo'!K137:K139</f>
        <v>Perdida del registro calificado de uno de los programas que hacen parte de la facultad</v>
      </c>
      <c r="G137" s="119" t="str">
        <f>'01-Mapa de riesgo'!H137</f>
        <v>Falta de seguimiento a las fechas de vencimiento a los registros calificados</v>
      </c>
      <c r="H137" s="195" t="str">
        <f>'01-Mapa de riesgo'!L137:L139</f>
        <v>No ofrecimiento del programa académico
Perdida de imagen de la Institución</v>
      </c>
      <c r="I137" s="199" t="str">
        <f>'01-Mapa de riesgo'!Y137:Y139</f>
        <v>MODERADO</v>
      </c>
      <c r="J137" s="161" t="str">
        <f>'01-Mapa de riesgo'!Z137:Z139</f>
        <v>REDUCIR</v>
      </c>
      <c r="K137" s="195"/>
      <c r="L137" s="195" t="str">
        <f>'01-Mapa de riesgo'!AD137:AD139</f>
        <v>No. de veces que no se ha renovado el registro Calificado de alguno de los programas de la Facultad</v>
      </c>
      <c r="M137" s="233"/>
      <c r="N137" s="231"/>
      <c r="O137" s="117" t="str">
        <f>'01-Mapa de riesgo'!U137</f>
        <v xml:space="preserve">Control permanente por parte de la Vicerrectoría Académica de las fechas de vencimiento de los registro calificados, publicados en la pagina web </v>
      </c>
      <c r="P137" s="171" t="str">
        <f>'01-Mapa de riesgo'!V137</f>
        <v>Semanal</v>
      </c>
      <c r="Q137" s="171" t="str">
        <f>'01-Mapa de riesgo'!W137</f>
        <v>Preventivo</v>
      </c>
      <c r="R137" s="231"/>
      <c r="S137" s="231"/>
      <c r="T137" s="171" t="str">
        <f>'01-Mapa de riesgo'!Z137</f>
        <v>REDUCIR</v>
      </c>
      <c r="U137" s="171" t="str">
        <f>'01-Mapa de riesgo'!AA137</f>
        <v xml:space="preserve">Comité técnico, controla y verifica los requisitos de acreditación periodicamentey los requisitos legales aplicables </v>
      </c>
      <c r="V137" s="171" t="str">
        <f>'01-Mapa de riesgo'!AC137</f>
        <v>Facultad de Ingeniería Industrial</v>
      </c>
      <c r="W137" s="177" t="s">
        <v>434</v>
      </c>
      <c r="X137" s="177"/>
      <c r="Y137" s="177" t="s">
        <v>438</v>
      </c>
      <c r="Z137" s="177"/>
      <c r="AA137" s="229"/>
      <c r="AB137" s="158"/>
    </row>
    <row r="138" spans="1:28" ht="36" x14ac:dyDescent="0.2">
      <c r="A138" s="191"/>
      <c r="B138" s="193"/>
      <c r="C138" s="193"/>
      <c r="D138" s="195"/>
      <c r="E138" s="195"/>
      <c r="F138" s="195"/>
      <c r="G138" s="119" t="str">
        <f>'01-Mapa de riesgo'!H138</f>
        <v>Cambios de las normas que rigen los procesos de renovación de registro calificado</v>
      </c>
      <c r="H138" s="195"/>
      <c r="I138" s="199"/>
      <c r="J138" s="161">
        <f>'01-Mapa de riesgo'!Z138:Z140</f>
        <v>0</v>
      </c>
      <c r="K138" s="195"/>
      <c r="L138" s="195"/>
      <c r="M138" s="233"/>
      <c r="N138" s="231"/>
      <c r="O138" s="117">
        <f>'01-Mapa de riesgo'!U138</f>
        <v>0</v>
      </c>
      <c r="P138" s="171" t="str">
        <f>'01-Mapa de riesgo'!V138</f>
        <v>Mensual</v>
      </c>
      <c r="Q138" s="171" t="str">
        <f>'01-Mapa de riesgo'!W138</f>
        <v>Detectivo</v>
      </c>
      <c r="R138" s="231"/>
      <c r="S138" s="231"/>
      <c r="T138" s="171">
        <f>'01-Mapa de riesgo'!Z138</f>
        <v>0</v>
      </c>
      <c r="U138" s="171">
        <f>'01-Mapa de riesgo'!AA138</f>
        <v>0</v>
      </c>
      <c r="V138" s="171">
        <f>'01-Mapa de riesgo'!AC138</f>
        <v>0</v>
      </c>
      <c r="W138" s="177" t="s">
        <v>434</v>
      </c>
      <c r="X138" s="177"/>
      <c r="Y138" s="177" t="s">
        <v>438</v>
      </c>
      <c r="Z138" s="177"/>
      <c r="AA138" s="229"/>
      <c r="AB138" s="158"/>
    </row>
    <row r="139" spans="1:28" ht="12" x14ac:dyDescent="0.2">
      <c r="A139" s="191"/>
      <c r="B139" s="193"/>
      <c r="C139" s="193"/>
      <c r="D139" s="195"/>
      <c r="E139" s="195"/>
      <c r="F139" s="195"/>
      <c r="G139" s="119">
        <f>'01-Mapa de riesgo'!H139</f>
        <v>0</v>
      </c>
      <c r="H139" s="195"/>
      <c r="I139" s="199"/>
      <c r="J139" s="161">
        <f>'01-Mapa de riesgo'!Z139:Z141</f>
        <v>0</v>
      </c>
      <c r="K139" s="195"/>
      <c r="L139" s="195"/>
      <c r="M139" s="233"/>
      <c r="N139" s="231"/>
      <c r="O139" s="117">
        <f>'01-Mapa de riesgo'!U139</f>
        <v>0</v>
      </c>
      <c r="P139" s="171">
        <f>'01-Mapa de riesgo'!V139</f>
        <v>0</v>
      </c>
      <c r="Q139" s="171">
        <f>'01-Mapa de riesgo'!W139</f>
        <v>0</v>
      </c>
      <c r="R139" s="231"/>
      <c r="S139" s="231"/>
      <c r="T139" s="171">
        <f>'01-Mapa de riesgo'!Z139</f>
        <v>0</v>
      </c>
      <c r="U139" s="171">
        <f>'01-Mapa de riesgo'!AA139</f>
        <v>0</v>
      </c>
      <c r="V139" s="171">
        <f>'01-Mapa de riesgo'!AC139</f>
        <v>0</v>
      </c>
      <c r="W139" s="177" t="s">
        <v>434</v>
      </c>
      <c r="X139" s="177"/>
      <c r="Y139" s="177" t="s">
        <v>438</v>
      </c>
      <c r="Z139" s="177"/>
      <c r="AA139" s="229"/>
      <c r="AB139" s="158"/>
    </row>
    <row r="140" spans="1:28" ht="36" x14ac:dyDescent="0.2">
      <c r="A140" s="191">
        <v>45</v>
      </c>
      <c r="B140" s="193" t="str">
        <f>'01-Mapa de riesgo'!C140:C142</f>
        <v>DOCENCIA</v>
      </c>
      <c r="C140" s="193" t="str">
        <f>'01-Mapa de riesgo'!E140:E142</f>
        <v>FACULTAD_INGENIERÍA_INDUSTRIAL</v>
      </c>
      <c r="D140" s="195" t="str">
        <f>'01-Mapa de riesgo'!I140:I142</f>
        <v>Estratégico</v>
      </c>
      <c r="E140" s="195" t="str">
        <f>'01-Mapa de riesgo'!J140:J142</f>
        <v>Incremento de la deserción estudiantil</v>
      </c>
      <c r="F140" s="195" t="str">
        <f>'01-Mapa de riesgo'!K140:K142</f>
        <v xml:space="preserve">Aumento en el  indice de deserción de los programas académicos que hacen parte de la facultad </v>
      </c>
      <c r="G140" s="119" t="str">
        <f>'01-Mapa de riesgo'!H140</f>
        <v>El estudiante presenta dificultades socioeconomicas para continuar en el programa académico</v>
      </c>
      <c r="H140" s="195" t="str">
        <f>'01-Mapa de riesgo'!L140:L142</f>
        <v>Indicadores de la Universidad afectados
Disminución de los recursos de la Universidad</v>
      </c>
      <c r="I140" s="199" t="str">
        <f>'01-Mapa de riesgo'!Y140:Y142</f>
        <v>LEVE</v>
      </c>
      <c r="J140" s="161" t="str">
        <f>'01-Mapa de riesgo'!Z140:Z142</f>
        <v>ASUMIR</v>
      </c>
      <c r="K140" s="195"/>
      <c r="L140" s="195" t="str">
        <f>'01-Mapa de riesgo'!AD140:AD142</f>
        <v>Indice de Deserción estudiantes de Ingeniería Industrial</v>
      </c>
      <c r="M140" s="233"/>
      <c r="N140" s="231"/>
      <c r="O140" s="117" t="str">
        <f>'01-Mapa de riesgo'!U140</f>
        <v>Programa PAI de la Vicerrectoría de Responsabilidad Social y Bienestar Universitario</v>
      </c>
      <c r="P140" s="171" t="str">
        <f>'01-Mapa de riesgo'!V140</f>
        <v>Otra</v>
      </c>
      <c r="Q140" s="171" t="str">
        <f>'01-Mapa de riesgo'!W140</f>
        <v>Preventivo</v>
      </c>
      <c r="R140" s="231"/>
      <c r="S140" s="231"/>
      <c r="T140" s="171" t="str">
        <f>'01-Mapa de riesgo'!Z140</f>
        <v>ASUMIR</v>
      </c>
      <c r="U140" s="171">
        <f>'01-Mapa de riesgo'!AA140</f>
        <v>0</v>
      </c>
      <c r="V140" s="171" t="str">
        <f>'01-Mapa de riesgo'!AC140</f>
        <v>Facultad de Ingeniería Industrial</v>
      </c>
      <c r="W140" s="177" t="s">
        <v>434</v>
      </c>
      <c r="X140" s="177"/>
      <c r="Y140" s="177" t="s">
        <v>438</v>
      </c>
      <c r="Z140" s="177"/>
      <c r="AA140" s="229"/>
      <c r="AB140" s="158"/>
    </row>
    <row r="141" spans="1:28" ht="36" x14ac:dyDescent="0.2">
      <c r="A141" s="191"/>
      <c r="B141" s="193"/>
      <c r="C141" s="193"/>
      <c r="D141" s="195"/>
      <c r="E141" s="195"/>
      <c r="F141" s="195"/>
      <c r="G141" s="119" t="str">
        <f>'01-Mapa de riesgo'!H141</f>
        <v>Los curriculos de las asignaturas no permiten el buen desempeño del estudiante</v>
      </c>
      <c r="H141" s="195"/>
      <c r="I141" s="199"/>
      <c r="J141" s="161">
        <f>'01-Mapa de riesgo'!Z141:Z143</f>
        <v>0</v>
      </c>
      <c r="K141" s="195"/>
      <c r="L141" s="195"/>
      <c r="M141" s="233"/>
      <c r="N141" s="231"/>
      <c r="O141" s="117" t="str">
        <f>'01-Mapa de riesgo'!U141</f>
        <v>Sistema de información para la toma de decisiones</v>
      </c>
      <c r="P141" s="171" t="str">
        <f>'01-Mapa de riesgo'!V141</f>
        <v>Otra</v>
      </c>
      <c r="Q141" s="171" t="str">
        <f>'01-Mapa de riesgo'!W141</f>
        <v>Detectivo</v>
      </c>
      <c r="R141" s="231"/>
      <c r="S141" s="231"/>
      <c r="T141" s="171">
        <f>'01-Mapa de riesgo'!Z141</f>
        <v>0</v>
      </c>
      <c r="U141" s="171">
        <f>'01-Mapa de riesgo'!AA141</f>
        <v>0</v>
      </c>
      <c r="V141" s="171">
        <f>'01-Mapa de riesgo'!AC141</f>
        <v>0</v>
      </c>
      <c r="W141" s="177" t="s">
        <v>434</v>
      </c>
      <c r="X141" s="177"/>
      <c r="Y141" s="177" t="s">
        <v>438</v>
      </c>
      <c r="Z141" s="177"/>
      <c r="AA141" s="229"/>
      <c r="AB141" s="158"/>
    </row>
    <row r="142" spans="1:28" ht="24" x14ac:dyDescent="0.2">
      <c r="A142" s="191"/>
      <c r="B142" s="193"/>
      <c r="C142" s="193"/>
      <c r="D142" s="195"/>
      <c r="E142" s="195"/>
      <c r="F142" s="195"/>
      <c r="G142" s="119" t="str">
        <f>'01-Mapa de riesgo'!H142</f>
        <v>Bajo conocimiento del docente en Pedagogía y Didáctica</v>
      </c>
      <c r="H142" s="195"/>
      <c r="I142" s="199"/>
      <c r="J142" s="161">
        <f>'01-Mapa de riesgo'!Z142:Z144</f>
        <v>0</v>
      </c>
      <c r="K142" s="195"/>
      <c r="L142" s="195"/>
      <c r="M142" s="233"/>
      <c r="N142" s="231"/>
      <c r="O142" s="117">
        <f>'01-Mapa de riesgo'!U142</f>
        <v>0</v>
      </c>
      <c r="P142" s="171">
        <f>'01-Mapa de riesgo'!V142</f>
        <v>0</v>
      </c>
      <c r="Q142" s="171">
        <f>'01-Mapa de riesgo'!W142</f>
        <v>0</v>
      </c>
      <c r="R142" s="231"/>
      <c r="S142" s="231"/>
      <c r="T142" s="171">
        <f>'01-Mapa de riesgo'!Z142</f>
        <v>0</v>
      </c>
      <c r="U142" s="171">
        <f>'01-Mapa de riesgo'!AA142</f>
        <v>0</v>
      </c>
      <c r="V142" s="171">
        <f>'01-Mapa de riesgo'!AC142</f>
        <v>0</v>
      </c>
      <c r="W142" s="177" t="s">
        <v>434</v>
      </c>
      <c r="X142" s="177"/>
      <c r="Y142" s="177" t="s">
        <v>438</v>
      </c>
      <c r="Z142" s="177"/>
      <c r="AA142" s="229"/>
      <c r="AB142" s="158"/>
    </row>
    <row r="143" spans="1:28" ht="48" x14ac:dyDescent="0.2">
      <c r="A143" s="191">
        <v>46</v>
      </c>
      <c r="B143" s="193" t="str">
        <f>'01-Mapa de riesgo'!C143:C145</f>
        <v>INVESTIGACIÓN_E_INNOVACIÓN</v>
      </c>
      <c r="C143" s="193" t="str">
        <f>'01-Mapa de riesgo'!E143:E145</f>
        <v>FACULTAD_INGENIERÍA_INDUSTRIAL</v>
      </c>
      <c r="D143" s="195" t="str">
        <f>'01-Mapa de riesgo'!I143:I145</f>
        <v>Estratégico</v>
      </c>
      <c r="E143" s="195" t="str">
        <f>'01-Mapa de riesgo'!J143:J145</f>
        <v>Descenso de los Grupos de investigación vinculados a la Facultad en el escalfon de Colciencias</v>
      </c>
      <c r="F143" s="195" t="str">
        <f>'01-Mapa de riesgo'!K143:K145</f>
        <v>Los Grupos de Investigación bajan o pierden la categoría de acuerdo a la clasificación anual que hace Colciencias</v>
      </c>
      <c r="G143" s="119" t="str">
        <f>'01-Mapa de riesgo'!H143</f>
        <v>Cambios de los estandares de reconocimiento y medición de Grupos de Investigación por parte de Colciencias</v>
      </c>
      <c r="H143" s="195" t="str">
        <f>'01-Mapa de riesgo'!L143:L145</f>
        <v>Incumplimiento con las metas trazadas en el PDI
Perdida de imagen institucional
Disminución en la investigación</v>
      </c>
      <c r="I143" s="199" t="str">
        <f>'01-Mapa de riesgo'!Y143:Y145</f>
        <v>LEVE</v>
      </c>
      <c r="J143" s="161" t="str">
        <f>'01-Mapa de riesgo'!Z143:Z145</f>
        <v>ASUMIR</v>
      </c>
      <c r="K143" s="195"/>
      <c r="L143" s="195" t="str">
        <f>'01-Mapa de riesgo'!AD143:AD145</f>
        <v>Número de Grupos de investigación vinculados a la Facultad que descienden en el escalfon de Colciencias</v>
      </c>
      <c r="M143" s="233"/>
      <c r="N143" s="231"/>
      <c r="O143" s="117" t="str">
        <f>'01-Mapa de riesgo'!U143</f>
        <v>Conovocatorias internas y externas de la Vicerrectoría de Investigaciones, Innovación y Extensión</v>
      </c>
      <c r="P143" s="171" t="str">
        <f>'01-Mapa de riesgo'!V143</f>
        <v>Semestral</v>
      </c>
      <c r="Q143" s="171" t="str">
        <f>'01-Mapa de riesgo'!W143</f>
        <v>Preventivo</v>
      </c>
      <c r="R143" s="231"/>
      <c r="S143" s="231"/>
      <c r="T143" s="171" t="str">
        <f>'01-Mapa de riesgo'!Z143</f>
        <v>ASUMIR</v>
      </c>
      <c r="U143" s="171">
        <f>'01-Mapa de riesgo'!AA143</f>
        <v>0</v>
      </c>
      <c r="V143" s="171" t="str">
        <f>'01-Mapa de riesgo'!AC143</f>
        <v>Facultad de Ingeniería Industrial</v>
      </c>
      <c r="W143" s="177" t="s">
        <v>434</v>
      </c>
      <c r="X143" s="177"/>
      <c r="Y143" s="177" t="s">
        <v>438</v>
      </c>
      <c r="Z143" s="177"/>
      <c r="AA143" s="229"/>
      <c r="AB143" s="158"/>
    </row>
    <row r="144" spans="1:28" ht="36" x14ac:dyDescent="0.2">
      <c r="A144" s="191"/>
      <c r="B144" s="193"/>
      <c r="C144" s="193"/>
      <c r="D144" s="195"/>
      <c r="E144" s="195"/>
      <c r="F144" s="195"/>
      <c r="G144" s="119" t="str">
        <f>'01-Mapa de riesgo'!H144</f>
        <v>Desactualización de la información del Grupo de Investigación en la plataforma de Colciencias</v>
      </c>
      <c r="H144" s="195"/>
      <c r="I144" s="199"/>
      <c r="J144" s="161">
        <f>'01-Mapa de riesgo'!Z144:Z146</f>
        <v>0</v>
      </c>
      <c r="K144" s="195"/>
      <c r="L144" s="195"/>
      <c r="M144" s="233"/>
      <c r="N144" s="231"/>
      <c r="O144" s="117" t="str">
        <f>'01-Mapa de riesgo'!U144</f>
        <v>Sistema de información para la toma de decisiones</v>
      </c>
      <c r="P144" s="171" t="str">
        <f>'01-Mapa de riesgo'!V144</f>
        <v>Otra</v>
      </c>
      <c r="Q144" s="171" t="str">
        <f>'01-Mapa de riesgo'!W144</f>
        <v>Detectivo</v>
      </c>
      <c r="R144" s="231"/>
      <c r="S144" s="231"/>
      <c r="T144" s="171">
        <f>'01-Mapa de riesgo'!Z144</f>
        <v>0</v>
      </c>
      <c r="U144" s="171">
        <f>'01-Mapa de riesgo'!AA144</f>
        <v>0</v>
      </c>
      <c r="V144" s="171">
        <f>'01-Mapa de riesgo'!AC144</f>
        <v>0</v>
      </c>
      <c r="W144" s="177" t="s">
        <v>434</v>
      </c>
      <c r="X144" s="177"/>
      <c r="Y144" s="177" t="s">
        <v>438</v>
      </c>
      <c r="Z144" s="177"/>
      <c r="AA144" s="229"/>
      <c r="AB144" s="158"/>
    </row>
    <row r="145" spans="1:28" ht="60" x14ac:dyDescent="0.2">
      <c r="A145" s="191"/>
      <c r="B145" s="193"/>
      <c r="C145" s="193"/>
      <c r="D145" s="195"/>
      <c r="E145" s="195"/>
      <c r="F145" s="195"/>
      <c r="G145" s="119" t="str">
        <f>'01-Mapa de riesgo'!H145</f>
        <v>Poca claridad en las lineas de investigación a ser apoyadas por la Institución para el otorgamiento de recuros que soporte el proceso de los grupos</v>
      </c>
      <c r="H145" s="195"/>
      <c r="I145" s="199"/>
      <c r="J145" s="161">
        <f>'01-Mapa de riesgo'!Z145:Z147</f>
        <v>0</v>
      </c>
      <c r="K145" s="195"/>
      <c r="L145" s="195"/>
      <c r="M145" s="233"/>
      <c r="N145" s="231"/>
      <c r="O145" s="117">
        <f>'01-Mapa de riesgo'!U145</f>
        <v>0</v>
      </c>
      <c r="P145" s="171">
        <f>'01-Mapa de riesgo'!V145</f>
        <v>0</v>
      </c>
      <c r="Q145" s="171">
        <f>'01-Mapa de riesgo'!W145</f>
        <v>0</v>
      </c>
      <c r="R145" s="231"/>
      <c r="S145" s="231"/>
      <c r="T145" s="171">
        <f>'01-Mapa de riesgo'!Z145</f>
        <v>0</v>
      </c>
      <c r="U145" s="171">
        <f>'01-Mapa de riesgo'!AA145</f>
        <v>0</v>
      </c>
      <c r="V145" s="171">
        <f>'01-Mapa de riesgo'!AC145</f>
        <v>0</v>
      </c>
      <c r="W145" s="177" t="s">
        <v>434</v>
      </c>
      <c r="X145" s="177"/>
      <c r="Y145" s="177" t="s">
        <v>438</v>
      </c>
      <c r="Z145" s="177"/>
      <c r="AA145" s="229"/>
      <c r="AB145" s="158"/>
    </row>
    <row r="146" spans="1:28" ht="24" x14ac:dyDescent="0.2">
      <c r="A146" s="191">
        <v>47</v>
      </c>
      <c r="B146" s="193" t="str">
        <f>'01-Mapa de riesgo'!C146:C148</f>
        <v>INVESTIGACIÓN_E_INNOVACIÓN</v>
      </c>
      <c r="C146" s="193" t="str">
        <f>'01-Mapa de riesgo'!E146:E148</f>
        <v>FACULTAD_INGENIERÍA_INDUSTRIAL</v>
      </c>
      <c r="D146" s="195" t="str">
        <f>'01-Mapa de riesgo'!I146:I148</f>
        <v>Corrupción</v>
      </c>
      <c r="E146" s="195" t="str">
        <f>'01-Mapa de riesgo'!J146:J148</f>
        <v>Violación a los derechos de autor</v>
      </c>
      <c r="F146" s="195" t="str">
        <f>'01-Mapa de riesgo'!K146:K148</f>
        <v>Infracciones  derechos de autor con uso sin autorización de trabajos e iniciativas de los autores</v>
      </c>
      <c r="G146" s="119" t="str">
        <f>'01-Mapa de riesgo'!H146</f>
        <v>Desconocimiento de las normas que rigen en materia de derecho de autor.</v>
      </c>
      <c r="H146" s="195" t="str">
        <f>'01-Mapa de riesgo'!L146:L148</f>
        <v>Procesos disciplinarios y penales
Demandas a la Universidad
Aumento de peticiones, quejas y reclamos</v>
      </c>
      <c r="I146" s="199" t="str">
        <f>'01-Mapa de riesgo'!Y146:Y148</f>
        <v>LEVE</v>
      </c>
      <c r="J146" s="161" t="str">
        <f>'01-Mapa de riesgo'!Z146:Z148</f>
        <v>ASUMIR</v>
      </c>
      <c r="K146" s="195"/>
      <c r="L146" s="195" t="str">
        <f>'01-Mapa de riesgo'!AD146:AD148</f>
        <v>Número de quejas recibidas relacionadas con la violación de los derechos de autor</v>
      </c>
      <c r="M146" s="233"/>
      <c r="N146" s="231"/>
      <c r="O146" s="117" t="str">
        <f>'01-Mapa de riesgo'!U146</f>
        <v>Estatuto de propiedad intelectual</v>
      </c>
      <c r="P146" s="171" t="str">
        <f>'01-Mapa de riesgo'!V146</f>
        <v>Otra</v>
      </c>
      <c r="Q146" s="171" t="str">
        <f>'01-Mapa de riesgo'!W146</f>
        <v>Direccion</v>
      </c>
      <c r="R146" s="231"/>
      <c r="S146" s="231"/>
      <c r="T146" s="171" t="str">
        <f>'01-Mapa de riesgo'!Z146</f>
        <v>ASUMIR</v>
      </c>
      <c r="U146" s="171">
        <f>'01-Mapa de riesgo'!AA146</f>
        <v>0</v>
      </c>
      <c r="V146" s="171" t="str">
        <f>'01-Mapa de riesgo'!AC146</f>
        <v>Facultad de Ingeniería Industrial</v>
      </c>
      <c r="W146" s="177" t="s">
        <v>434</v>
      </c>
      <c r="X146" s="177"/>
      <c r="Y146" s="177" t="s">
        <v>438</v>
      </c>
      <c r="Z146" s="177"/>
      <c r="AA146" s="229"/>
      <c r="AB146" s="158"/>
    </row>
    <row r="147" spans="1:28" ht="24" x14ac:dyDescent="0.2">
      <c r="A147" s="191"/>
      <c r="B147" s="193"/>
      <c r="C147" s="193"/>
      <c r="D147" s="195"/>
      <c r="E147" s="195"/>
      <c r="F147" s="195"/>
      <c r="G147" s="119" t="str">
        <f>'01-Mapa de riesgo'!H147</f>
        <v>Falta de seguimiento a los proyectos de investigación</v>
      </c>
      <c r="H147" s="195"/>
      <c r="I147" s="199"/>
      <c r="J147" s="161">
        <f>'01-Mapa de riesgo'!Z147:Z149</f>
        <v>0</v>
      </c>
      <c r="K147" s="195"/>
      <c r="L147" s="195"/>
      <c r="M147" s="233"/>
      <c r="N147" s="231"/>
      <c r="O147" s="117">
        <f>'01-Mapa de riesgo'!U147</f>
        <v>0</v>
      </c>
      <c r="P147" s="171">
        <f>'01-Mapa de riesgo'!V147</f>
        <v>0</v>
      </c>
      <c r="Q147" s="171">
        <f>'01-Mapa de riesgo'!W147</f>
        <v>0</v>
      </c>
      <c r="R147" s="231"/>
      <c r="S147" s="231"/>
      <c r="T147" s="171">
        <f>'01-Mapa de riesgo'!Z147</f>
        <v>0</v>
      </c>
      <c r="U147" s="171">
        <f>'01-Mapa de riesgo'!AA147</f>
        <v>0</v>
      </c>
      <c r="V147" s="171">
        <f>'01-Mapa de riesgo'!AC147</f>
        <v>0</v>
      </c>
      <c r="W147" s="177" t="s">
        <v>434</v>
      </c>
      <c r="X147" s="177"/>
      <c r="Y147" s="177" t="s">
        <v>438</v>
      </c>
      <c r="Z147" s="177"/>
      <c r="AA147" s="229"/>
      <c r="AB147" s="158"/>
    </row>
    <row r="148" spans="1:28" ht="12" x14ac:dyDescent="0.2">
      <c r="A148" s="191"/>
      <c r="B148" s="193"/>
      <c r="C148" s="193"/>
      <c r="D148" s="195"/>
      <c r="E148" s="195"/>
      <c r="F148" s="195"/>
      <c r="G148" s="119">
        <f>'01-Mapa de riesgo'!H148</f>
        <v>0</v>
      </c>
      <c r="H148" s="195"/>
      <c r="I148" s="199"/>
      <c r="J148" s="161">
        <f>'01-Mapa de riesgo'!Z148:Z150</f>
        <v>0</v>
      </c>
      <c r="K148" s="195"/>
      <c r="L148" s="195"/>
      <c r="M148" s="233"/>
      <c r="N148" s="231"/>
      <c r="O148" s="117">
        <f>'01-Mapa de riesgo'!U148</f>
        <v>0</v>
      </c>
      <c r="P148" s="171">
        <f>'01-Mapa de riesgo'!V148</f>
        <v>0</v>
      </c>
      <c r="Q148" s="171">
        <f>'01-Mapa de riesgo'!W148</f>
        <v>0</v>
      </c>
      <c r="R148" s="231"/>
      <c r="S148" s="231"/>
      <c r="T148" s="171">
        <f>'01-Mapa de riesgo'!Z148</f>
        <v>0</v>
      </c>
      <c r="U148" s="171">
        <f>'01-Mapa de riesgo'!AA148</f>
        <v>0</v>
      </c>
      <c r="V148" s="171">
        <f>'01-Mapa de riesgo'!AC148</f>
        <v>0</v>
      </c>
      <c r="W148" s="177" t="s">
        <v>434</v>
      </c>
      <c r="X148" s="177"/>
      <c r="Y148" s="177" t="s">
        <v>438</v>
      </c>
      <c r="Z148" s="177"/>
      <c r="AA148" s="229"/>
      <c r="AB148" s="158"/>
    </row>
    <row r="149" spans="1:28" ht="48" x14ac:dyDescent="0.2">
      <c r="A149" s="191">
        <v>48</v>
      </c>
      <c r="B149" s="193" t="str">
        <f>'01-Mapa de riesgo'!C149:C151</f>
        <v>EXTENSIÓN_PROYECCIÓN_SOCIAL</v>
      </c>
      <c r="C149" s="193" t="str">
        <f>'01-Mapa de riesgo'!E149:E151</f>
        <v>FACULTAD_INGENIERÍA_INDUSTRIAL</v>
      </c>
      <c r="D149" s="195" t="str">
        <f>'01-Mapa de riesgo'!I149:I151</f>
        <v>Operacional</v>
      </c>
      <c r="E149" s="195" t="str">
        <f>'01-Mapa de riesgo'!J149:J151</f>
        <v xml:space="preserve">Disminución de las actividades de extensión que la Facultad realiza Poca actividad de extensión de la facultad
</v>
      </c>
      <c r="F149" s="195" t="str">
        <f>'01-Mapa de riesgo'!K149:K151</f>
        <v>Poca actividad de extensión de la facultad</v>
      </c>
      <c r="G149" s="119" t="str">
        <f>'01-Mapa de riesgo'!H149</f>
        <v>Actividades de extensión  que no cumplen con las normas o procedimientos establecidos para su desarrollo</v>
      </c>
      <c r="H149" s="195" t="str">
        <f>'01-Mapa de riesgo'!L149:L151</f>
        <v>Indicadores de la Universidad afectados
Reducción en los recursos propios de la institución</v>
      </c>
      <c r="I149" s="199" t="str">
        <f>'01-Mapa de riesgo'!Y149:Y151</f>
        <v>LEVE</v>
      </c>
      <c r="J149" s="161" t="str">
        <f>'01-Mapa de riesgo'!Z149:Z151</f>
        <v>ASUMIR</v>
      </c>
      <c r="K149" s="195"/>
      <c r="L149" s="195" t="str">
        <f>'01-Mapa de riesgo'!AD149:AD151</f>
        <v xml:space="preserve">Número de actividades de extensión realizas en la vigencia </v>
      </c>
      <c r="M149" s="233"/>
      <c r="N149" s="231"/>
      <c r="O149" s="117" t="str">
        <f>'01-Mapa de riesgo'!U149</f>
        <v>Acuerdo 21 de 2007</v>
      </c>
      <c r="P149" s="171" t="str">
        <f>'01-Mapa de riesgo'!V149</f>
        <v>Otra</v>
      </c>
      <c r="Q149" s="171" t="str">
        <f>'01-Mapa de riesgo'!W149</f>
        <v>Direccion</v>
      </c>
      <c r="R149" s="231"/>
      <c r="S149" s="231"/>
      <c r="T149" s="171" t="str">
        <f>'01-Mapa de riesgo'!Z149</f>
        <v>ASUMIR</v>
      </c>
      <c r="U149" s="171">
        <f>'01-Mapa de riesgo'!AA149</f>
        <v>0</v>
      </c>
      <c r="V149" s="171" t="str">
        <f>'01-Mapa de riesgo'!AC149</f>
        <v>Facultad de Ingeniería Industrial</v>
      </c>
      <c r="W149" s="177" t="s">
        <v>434</v>
      </c>
      <c r="X149" s="177"/>
      <c r="Y149" s="177" t="s">
        <v>438</v>
      </c>
      <c r="Z149" s="177"/>
      <c r="AA149" s="229"/>
      <c r="AB149" s="158"/>
    </row>
    <row r="150" spans="1:28" ht="36" x14ac:dyDescent="0.2">
      <c r="A150" s="191"/>
      <c r="B150" s="193"/>
      <c r="C150" s="193"/>
      <c r="D150" s="195"/>
      <c r="E150" s="195"/>
      <c r="F150" s="195"/>
      <c r="G150" s="119" t="str">
        <f>'01-Mapa de riesgo'!H150</f>
        <v>Desinteres por formular o participar en las actividades de extensión de la facultad</v>
      </c>
      <c r="H150" s="195"/>
      <c r="I150" s="199"/>
      <c r="J150" s="161">
        <f>'01-Mapa de riesgo'!Z150:Z152</f>
        <v>0</v>
      </c>
      <c r="K150" s="195"/>
      <c r="L150" s="195"/>
      <c r="M150" s="233"/>
      <c r="N150" s="231"/>
      <c r="O150" s="117" t="str">
        <f>'01-Mapa de riesgo'!U150</f>
        <v>Aplicativo de extensión</v>
      </c>
      <c r="P150" s="171" t="str">
        <f>'01-Mapa de riesgo'!V150</f>
        <v>Otra</v>
      </c>
      <c r="Q150" s="171" t="str">
        <f>'01-Mapa de riesgo'!W150</f>
        <v>Detectivo</v>
      </c>
      <c r="R150" s="231"/>
      <c r="S150" s="231"/>
      <c r="T150" s="171">
        <f>'01-Mapa de riesgo'!Z150</f>
        <v>0</v>
      </c>
      <c r="U150" s="171">
        <f>'01-Mapa de riesgo'!AA150</f>
        <v>0</v>
      </c>
      <c r="V150" s="171">
        <f>'01-Mapa de riesgo'!AC150</f>
        <v>0</v>
      </c>
      <c r="W150" s="177" t="s">
        <v>434</v>
      </c>
      <c r="X150" s="177"/>
      <c r="Y150" s="177" t="s">
        <v>438</v>
      </c>
      <c r="Z150" s="177"/>
      <c r="AA150" s="229"/>
      <c r="AB150" s="158"/>
    </row>
    <row r="151" spans="1:28" ht="24" x14ac:dyDescent="0.2">
      <c r="A151" s="191"/>
      <c r="B151" s="193"/>
      <c r="C151" s="193"/>
      <c r="D151" s="195"/>
      <c r="E151" s="195"/>
      <c r="F151" s="195"/>
      <c r="G151" s="119" t="str">
        <f>'01-Mapa de riesgo'!H151</f>
        <v xml:space="preserve">Falta de registro de la información de extensión que realiza la Facultad </v>
      </c>
      <c r="H151" s="195"/>
      <c r="I151" s="199"/>
      <c r="J151" s="161">
        <f>'01-Mapa de riesgo'!Z151:Z153</f>
        <v>0</v>
      </c>
      <c r="K151" s="195"/>
      <c r="L151" s="195"/>
      <c r="M151" s="233"/>
      <c r="N151" s="231"/>
      <c r="O151" s="117">
        <f>'01-Mapa de riesgo'!U151</f>
        <v>0</v>
      </c>
      <c r="P151" s="171">
        <f>'01-Mapa de riesgo'!V151</f>
        <v>0</v>
      </c>
      <c r="Q151" s="171">
        <f>'01-Mapa de riesgo'!W151</f>
        <v>0</v>
      </c>
      <c r="R151" s="231"/>
      <c r="S151" s="231"/>
      <c r="T151" s="171">
        <f>'01-Mapa de riesgo'!Z151</f>
        <v>0</v>
      </c>
      <c r="U151" s="171">
        <f>'01-Mapa de riesgo'!AA151</f>
        <v>0</v>
      </c>
      <c r="V151" s="171">
        <f>'01-Mapa de riesgo'!AC151</f>
        <v>0</v>
      </c>
      <c r="W151" s="177" t="s">
        <v>434</v>
      </c>
      <c r="X151" s="177"/>
      <c r="Y151" s="177" t="s">
        <v>438</v>
      </c>
      <c r="Z151" s="177"/>
      <c r="AA151" s="229"/>
      <c r="AB151" s="158"/>
    </row>
    <row r="152" spans="1:28" ht="48" x14ac:dyDescent="0.2">
      <c r="A152" s="191">
        <v>49</v>
      </c>
      <c r="B152" s="193" t="str">
        <f>'01-Mapa de riesgo'!C152:C154</f>
        <v>DOCENCIA</v>
      </c>
      <c r="C152" s="193" t="str">
        <f>'01-Mapa de riesgo'!E152:E154</f>
        <v>FACULTAD_INGENIERÍA_MECÁNICA</v>
      </c>
      <c r="D152" s="195" t="str">
        <f>'01-Mapa de riesgo'!I152:I154</f>
        <v>Estratégico</v>
      </c>
      <c r="E152" s="195" t="str">
        <f>'01-Mapa de riesgo'!J152:J154</f>
        <v>No renovación del registro calificado de un programa académico</v>
      </c>
      <c r="F152" s="195" t="str">
        <f>'01-Mapa de riesgo'!K152:K154</f>
        <v>Perdida del registro calificado de uno de los programas que hacen parte de la facultad</v>
      </c>
      <c r="G152" s="119" t="str">
        <f>'01-Mapa de riesgo'!H152</f>
        <v>Falta de seguimiento a las fechas de vencimiento a los registros calificados</v>
      </c>
      <c r="H152" s="195" t="str">
        <f>'01-Mapa de riesgo'!L152:L154</f>
        <v>No ofrecimiento del programa académico
Perdida de imagen de la Institución</v>
      </c>
      <c r="I152" s="199" t="str">
        <f>'01-Mapa de riesgo'!Y152:Y154</f>
        <v>MODERADO</v>
      </c>
      <c r="J152" s="161" t="str">
        <f>'01-Mapa de riesgo'!Z152:Z154</f>
        <v>REDUCIR</v>
      </c>
      <c r="K152" s="195"/>
      <c r="L152" s="195" t="str">
        <f>'01-Mapa de riesgo'!AD152:AD154</f>
        <v>Número de programas que no renueven su registro calificado</v>
      </c>
      <c r="M152" s="233"/>
      <c r="N152" s="231"/>
      <c r="O152" s="117" t="str">
        <f>'01-Mapa de riesgo'!U152</f>
        <v>Vicerrectoría académica hace el seguimiento de las fechas de los registros calificados</v>
      </c>
      <c r="P152" s="171" t="str">
        <f>'01-Mapa de riesgo'!V152</f>
        <v>Otra</v>
      </c>
      <c r="Q152" s="171" t="str">
        <f>'01-Mapa de riesgo'!W152</f>
        <v>Detectivo</v>
      </c>
      <c r="R152" s="231"/>
      <c r="S152" s="231"/>
      <c r="T152" s="171" t="str">
        <f>'01-Mapa de riesgo'!Z152</f>
        <v>REDUCIR</v>
      </c>
      <c r="U152" s="171" t="str">
        <f>'01-Mapa de riesgo'!AA152</f>
        <v>Implementar una alerta digital en el calendario del correo electrónico del decano</v>
      </c>
      <c r="V152" s="171" t="str">
        <f>'01-Mapa de riesgo'!AC152</f>
        <v>No aplica</v>
      </c>
      <c r="W152" s="177" t="s">
        <v>434</v>
      </c>
      <c r="X152" s="177"/>
      <c r="Y152" s="177" t="s">
        <v>438</v>
      </c>
      <c r="Z152" s="177"/>
      <c r="AA152" s="229"/>
      <c r="AB152" s="158"/>
    </row>
    <row r="153" spans="1:28" ht="36" x14ac:dyDescent="0.2">
      <c r="A153" s="191"/>
      <c r="B153" s="193"/>
      <c r="C153" s="193"/>
      <c r="D153" s="195"/>
      <c r="E153" s="195"/>
      <c r="F153" s="195"/>
      <c r="G153" s="119" t="str">
        <f>'01-Mapa de riesgo'!H153</f>
        <v>Cambios de las normas que rigen los procesos de renovación de registro calificado</v>
      </c>
      <c r="H153" s="195"/>
      <c r="I153" s="199"/>
      <c r="J153" s="161">
        <f>'01-Mapa de riesgo'!Z153:Z155</f>
        <v>0</v>
      </c>
      <c r="K153" s="195"/>
      <c r="L153" s="195"/>
      <c r="M153" s="233"/>
      <c r="N153" s="231"/>
      <c r="O153" s="117">
        <f>'01-Mapa de riesgo'!U153</f>
        <v>0</v>
      </c>
      <c r="P153" s="171">
        <f>'01-Mapa de riesgo'!V153</f>
        <v>0</v>
      </c>
      <c r="Q153" s="171">
        <f>'01-Mapa de riesgo'!W153</f>
        <v>0</v>
      </c>
      <c r="R153" s="231"/>
      <c r="S153" s="231"/>
      <c r="T153" s="171">
        <f>'01-Mapa de riesgo'!Z153</f>
        <v>0</v>
      </c>
      <c r="U153" s="171">
        <f>'01-Mapa de riesgo'!AA153</f>
        <v>0</v>
      </c>
      <c r="V153" s="171">
        <f>'01-Mapa de riesgo'!AC153</f>
        <v>0</v>
      </c>
      <c r="W153" s="177" t="s">
        <v>434</v>
      </c>
      <c r="X153" s="177"/>
      <c r="Y153" s="177" t="s">
        <v>438</v>
      </c>
      <c r="Z153" s="177"/>
      <c r="AA153" s="229"/>
      <c r="AB153" s="158"/>
    </row>
    <row r="154" spans="1:28" thickBot="1" x14ac:dyDescent="0.25">
      <c r="A154" s="192"/>
      <c r="B154" s="194"/>
      <c r="C154" s="194"/>
      <c r="D154" s="196"/>
      <c r="E154" s="196"/>
      <c r="F154" s="196"/>
      <c r="G154" s="121">
        <f>'01-Mapa de riesgo'!H154</f>
        <v>0</v>
      </c>
      <c r="H154" s="196"/>
      <c r="I154" s="225"/>
      <c r="J154" s="173">
        <f>'01-Mapa de riesgo'!Z154:Z156</f>
        <v>0</v>
      </c>
      <c r="K154" s="196"/>
      <c r="L154" s="196"/>
      <c r="M154" s="234"/>
      <c r="N154" s="232"/>
      <c r="O154" s="118">
        <f>'01-Mapa de riesgo'!U154</f>
        <v>0</v>
      </c>
      <c r="P154" s="176">
        <f>'01-Mapa de riesgo'!V154</f>
        <v>0</v>
      </c>
      <c r="Q154" s="176">
        <f>'01-Mapa de riesgo'!W154</f>
        <v>0</v>
      </c>
      <c r="R154" s="232"/>
      <c r="S154" s="232"/>
      <c r="T154" s="176">
        <f>'01-Mapa de riesgo'!Z154</f>
        <v>0</v>
      </c>
      <c r="U154" s="176">
        <f>'01-Mapa de riesgo'!AA154</f>
        <v>0</v>
      </c>
      <c r="V154" s="176">
        <f>'01-Mapa de riesgo'!AC154</f>
        <v>0</v>
      </c>
      <c r="W154" s="180" t="s">
        <v>434</v>
      </c>
      <c r="X154" s="180"/>
      <c r="Y154" s="180" t="s">
        <v>438</v>
      </c>
      <c r="Z154" s="180"/>
      <c r="AA154" s="230"/>
      <c r="AB154" s="158"/>
    </row>
    <row r="155" spans="1:28" ht="12.75" customHeight="1" x14ac:dyDescent="0.2">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row>
    <row r="156" spans="1:28" ht="12.75" customHeight="1" x14ac:dyDescent="0.2">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row>
    <row r="157" spans="1:28" ht="12.75" customHeight="1" x14ac:dyDescent="0.2">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row>
    <row r="158" spans="1:28" ht="12.75" customHeight="1" x14ac:dyDescent="0.2">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row>
    <row r="159" spans="1:28" ht="12.75" customHeight="1" x14ac:dyDescent="0.2">
      <c r="B159" s="158"/>
      <c r="C159" s="158"/>
      <c r="Y159" s="158"/>
      <c r="Z159" s="158"/>
      <c r="AA159" s="158"/>
      <c r="AB159" s="158"/>
    </row>
    <row r="160" spans="1:28" ht="12.75" customHeight="1" x14ac:dyDescent="0.2">
      <c r="B160" s="158"/>
      <c r="C160" s="158"/>
      <c r="D160" s="158"/>
      <c r="E160" s="158"/>
      <c r="F160" s="158"/>
      <c r="G160" s="158"/>
      <c r="H160" s="158"/>
      <c r="I160" s="158"/>
      <c r="J160" s="158"/>
      <c r="K160" s="158"/>
      <c r="L160" s="158"/>
      <c r="M160" s="158"/>
      <c r="N160" s="158"/>
      <c r="O160" s="158"/>
      <c r="P160" s="158"/>
      <c r="Q160" s="158"/>
      <c r="R160" s="158"/>
      <c r="S160" s="158"/>
      <c r="T160" s="158"/>
      <c r="U160" s="158"/>
      <c r="V160" s="158"/>
      <c r="Y160" s="158"/>
      <c r="Z160" s="158"/>
      <c r="AA160" s="158"/>
      <c r="AB160" s="158"/>
    </row>
    <row r="161" spans="2:22" ht="12" x14ac:dyDescent="0.2">
      <c r="B161" s="158"/>
      <c r="C161" s="158"/>
      <c r="D161" s="158"/>
      <c r="E161" s="158"/>
      <c r="F161" s="158"/>
      <c r="G161" s="158"/>
      <c r="H161" s="158"/>
      <c r="I161" s="158"/>
      <c r="J161" s="158"/>
      <c r="K161" s="158"/>
      <c r="L161" s="158"/>
      <c r="M161" s="158"/>
      <c r="N161" s="158"/>
      <c r="O161" s="158"/>
      <c r="P161" s="158"/>
      <c r="Q161" s="158"/>
      <c r="R161" s="158"/>
      <c r="S161" s="158"/>
      <c r="T161" s="158"/>
      <c r="U161" s="158"/>
      <c r="V161" s="158"/>
    </row>
    <row r="162" spans="2:22" ht="12" x14ac:dyDescent="0.2">
      <c r="B162" s="1"/>
      <c r="C162" s="1"/>
      <c r="D162" s="1"/>
      <c r="E162" s="1"/>
      <c r="F162" s="1"/>
      <c r="G162" s="1"/>
      <c r="H162" s="1"/>
      <c r="I162" s="1"/>
      <c r="J162" s="1"/>
      <c r="K162" s="1"/>
      <c r="L162" s="1"/>
      <c r="M162" s="1"/>
      <c r="N162" s="1"/>
      <c r="O162" s="1"/>
      <c r="P162" s="1"/>
      <c r="Q162" s="1"/>
      <c r="R162" s="1"/>
      <c r="S162" s="1"/>
      <c r="T162" s="1"/>
      <c r="U162" s="1"/>
      <c r="V162" s="1"/>
    </row>
    <row r="163" spans="2:22" ht="12" x14ac:dyDescent="0.2">
      <c r="B163" s="1"/>
      <c r="C163" s="1"/>
      <c r="D163" s="1"/>
      <c r="E163" s="1"/>
      <c r="F163" s="1"/>
      <c r="G163" s="1"/>
      <c r="H163" s="1"/>
      <c r="I163" s="1"/>
      <c r="J163" s="1"/>
      <c r="K163" s="1"/>
      <c r="L163" s="1"/>
      <c r="M163" s="1"/>
      <c r="N163" s="1"/>
      <c r="O163" s="1"/>
      <c r="P163" s="1"/>
      <c r="Q163" s="1"/>
      <c r="R163" s="1"/>
      <c r="S163" s="1"/>
      <c r="T163" s="1"/>
      <c r="U163" s="1"/>
      <c r="V163" s="1"/>
    </row>
    <row r="164" spans="2:22" ht="12" x14ac:dyDescent="0.2">
      <c r="B164" s="1"/>
      <c r="C164" s="1"/>
      <c r="D164" s="1"/>
      <c r="E164" s="1"/>
      <c r="F164" s="1"/>
      <c r="G164" s="1"/>
      <c r="H164" s="1"/>
      <c r="I164" s="1"/>
      <c r="J164" s="1"/>
      <c r="K164" s="1"/>
      <c r="L164" s="1"/>
      <c r="M164" s="1"/>
      <c r="N164" s="1"/>
      <c r="O164" s="1"/>
      <c r="P164" s="1"/>
      <c r="Q164" s="1"/>
      <c r="R164" s="1"/>
      <c r="S164" s="1"/>
      <c r="T164" s="1"/>
      <c r="U164" s="1"/>
      <c r="V164" s="1"/>
    </row>
    <row r="165" spans="2:22" ht="12" x14ac:dyDescent="0.2">
      <c r="B165" s="1"/>
      <c r="C165" s="1"/>
      <c r="D165" s="1"/>
      <c r="E165" s="1"/>
      <c r="F165" s="1"/>
      <c r="G165" s="1"/>
      <c r="H165" s="1"/>
      <c r="I165" s="1"/>
      <c r="J165" s="1"/>
      <c r="K165" s="1"/>
      <c r="L165" s="1"/>
      <c r="M165" s="1"/>
      <c r="N165" s="1"/>
      <c r="O165" s="1"/>
      <c r="P165" s="1"/>
      <c r="Q165" s="1"/>
      <c r="R165" s="1"/>
      <c r="S165" s="1"/>
      <c r="T165" s="1"/>
      <c r="U165" s="1"/>
      <c r="V165" s="1"/>
    </row>
    <row r="166" spans="2:22" ht="12" x14ac:dyDescent="0.2">
      <c r="B166" s="178"/>
      <c r="C166" s="178"/>
      <c r="D166" s="178"/>
      <c r="E166" s="178"/>
      <c r="F166" s="178"/>
      <c r="G166" s="178"/>
      <c r="H166" s="178"/>
      <c r="I166" s="178"/>
      <c r="J166" s="178"/>
      <c r="K166" s="178"/>
      <c r="L166" s="178"/>
      <c r="M166" s="178"/>
      <c r="N166" s="178"/>
      <c r="O166" s="178"/>
      <c r="P166" s="178"/>
      <c r="Q166" s="178"/>
      <c r="R166" s="178"/>
      <c r="S166" s="178"/>
      <c r="T166" s="178"/>
      <c r="U166" s="178"/>
      <c r="V166" s="178"/>
    </row>
    <row r="167" spans="2:22" x14ac:dyDescent="0.2">
      <c r="B167" s="144"/>
      <c r="C167" s="144"/>
      <c r="H167" s="13"/>
      <c r="I167" s="13"/>
    </row>
    <row r="168" spans="2:22" x14ac:dyDescent="0.2">
      <c r="B168" s="144"/>
      <c r="C168" s="144"/>
      <c r="H168" s="13"/>
      <c r="I168" s="13"/>
    </row>
    <row r="169" spans="2:22" x14ac:dyDescent="0.2">
      <c r="B169" s="144"/>
      <c r="C169" s="144"/>
      <c r="H169" s="13"/>
      <c r="I169" s="13"/>
    </row>
    <row r="1048517" spans="23:26" ht="24" x14ac:dyDescent="0.2">
      <c r="W1048517" s="13" t="s">
        <v>435</v>
      </c>
      <c r="X1048517" s="13" t="s">
        <v>432</v>
      </c>
      <c r="Y1048517" s="13" t="s">
        <v>433</v>
      </c>
      <c r="Z1048517" s="13" t="s">
        <v>434</v>
      </c>
    </row>
    <row r="1048518" spans="23:26" ht="24" x14ac:dyDescent="0.2">
      <c r="W1048518" s="13" t="s">
        <v>432</v>
      </c>
      <c r="X1048518" s="13" t="s">
        <v>436</v>
      </c>
      <c r="Y1048518" s="13" t="s">
        <v>437</v>
      </c>
      <c r="Z1048518" s="13" t="s">
        <v>438</v>
      </c>
    </row>
    <row r="1048519" spans="23:26" ht="24" x14ac:dyDescent="0.2">
      <c r="W1048519" s="13" t="s">
        <v>433</v>
      </c>
      <c r="X1048519" s="13" t="s">
        <v>438</v>
      </c>
    </row>
    <row r="1048520" spans="23:26" x14ac:dyDescent="0.2">
      <c r="W1048520" s="13" t="s">
        <v>434</v>
      </c>
    </row>
  </sheetData>
  <sheetProtection algorithmName="SHA-512" hashValue="KfZMU8jJuDYu1RReTcpp9jbYpFBsZbvSq4txtszM7B1yy8fbEtAliRhA7r8iLhyy3vDXCIzVNXPrmD83Eq8pgA==" saltValue="RlBoVKEPr6SsxSqytEiq2A==" spinCount="100000" sheet="1" objects="1" scenarios="1" formatRows="0" insertRows="0" deleteRows="0" selectLockedCells="1"/>
  <mergeCells count="798">
    <mergeCell ref="B17:B19"/>
    <mergeCell ref="B20:B22"/>
    <mergeCell ref="B23:B25"/>
    <mergeCell ref="B26:B28"/>
    <mergeCell ref="B29:B31"/>
    <mergeCell ref="B32:B34"/>
    <mergeCell ref="B8:B10"/>
    <mergeCell ref="B11:B13"/>
    <mergeCell ref="B14:B16"/>
    <mergeCell ref="C8:C10"/>
    <mergeCell ref="C11:C13"/>
    <mergeCell ref="C14:C16"/>
    <mergeCell ref="C17:C19"/>
    <mergeCell ref="C20:C22"/>
    <mergeCell ref="C23:C25"/>
    <mergeCell ref="W7:X7"/>
    <mergeCell ref="T6:Z6"/>
    <mergeCell ref="H8:H10"/>
    <mergeCell ref="O6:S6"/>
    <mergeCell ref="I8:I10"/>
    <mergeCell ref="K8:K10"/>
    <mergeCell ref="D23:D25"/>
    <mergeCell ref="E23:E25"/>
    <mergeCell ref="F23:F25"/>
    <mergeCell ref="H23:H25"/>
    <mergeCell ref="N14:N16"/>
    <mergeCell ref="N17:N19"/>
    <mergeCell ref="L17:L19"/>
    <mergeCell ref="K17:K19"/>
    <mergeCell ref="M17:M19"/>
    <mergeCell ref="L14:L16"/>
    <mergeCell ref="M14:M16"/>
    <mergeCell ref="R24:S24"/>
    <mergeCell ref="AC12:AC13"/>
    <mergeCell ref="R7:S7"/>
    <mergeCell ref="R8:S8"/>
    <mergeCell ref="R9:S9"/>
    <mergeCell ref="R10:S10"/>
    <mergeCell ref="R11:S11"/>
    <mergeCell ref="R12:S12"/>
    <mergeCell ref="R13:S13"/>
    <mergeCell ref="D2:Q2"/>
    <mergeCell ref="I6:I7"/>
    <mergeCell ref="K6:K7"/>
    <mergeCell ref="D3:Q3"/>
    <mergeCell ref="AA6:AA7"/>
    <mergeCell ref="J6:J7"/>
    <mergeCell ref="L6:N6"/>
    <mergeCell ref="E11:E13"/>
    <mergeCell ref="F11:F13"/>
    <mergeCell ref="M8:M10"/>
    <mergeCell ref="K11:K13"/>
    <mergeCell ref="M11:M13"/>
    <mergeCell ref="N11:N13"/>
    <mergeCell ref="L11:L13"/>
    <mergeCell ref="N8:N10"/>
    <mergeCell ref="A6:A7"/>
    <mergeCell ref="A8:A10"/>
    <mergeCell ref="D8:D10"/>
    <mergeCell ref="E8:E10"/>
    <mergeCell ref="F8:F10"/>
    <mergeCell ref="L8:L10"/>
    <mergeCell ref="D6:H6"/>
    <mergeCell ref="F17:F19"/>
    <mergeCell ref="H17:H19"/>
    <mergeCell ref="I17:I19"/>
    <mergeCell ref="A17:A19"/>
    <mergeCell ref="D17:D19"/>
    <mergeCell ref="E17:E19"/>
    <mergeCell ref="H11:H13"/>
    <mergeCell ref="I11:I13"/>
    <mergeCell ref="A14:A16"/>
    <mergeCell ref="D14:D16"/>
    <mergeCell ref="E14:E16"/>
    <mergeCell ref="F14:F16"/>
    <mergeCell ref="H14:H16"/>
    <mergeCell ref="I14:I16"/>
    <mergeCell ref="A11:A13"/>
    <mergeCell ref="K14:K16"/>
    <mergeCell ref="D11:D13"/>
    <mergeCell ref="R25:S25"/>
    <mergeCell ref="I20:I22"/>
    <mergeCell ref="I23:I25"/>
    <mergeCell ref="L20:L22"/>
    <mergeCell ref="L23:L25"/>
    <mergeCell ref="K20:K22"/>
    <mergeCell ref="M20:M22"/>
    <mergeCell ref="N20:N22"/>
    <mergeCell ref="K23:K25"/>
    <mergeCell ref="M23:M25"/>
    <mergeCell ref="N23:N25"/>
    <mergeCell ref="A44:A46"/>
    <mergeCell ref="A47:A49"/>
    <mergeCell ref="AA14:AA16"/>
    <mergeCell ref="AA11:AA13"/>
    <mergeCell ref="AA8:AA10"/>
    <mergeCell ref="AA17:AA19"/>
    <mergeCell ref="R16:S16"/>
    <mergeCell ref="R17:S17"/>
    <mergeCell ref="R18:S18"/>
    <mergeCell ref="R19:S19"/>
    <mergeCell ref="R20:S20"/>
    <mergeCell ref="R14:S14"/>
    <mergeCell ref="R15:S15"/>
    <mergeCell ref="A20:A22"/>
    <mergeCell ref="D20:D22"/>
    <mergeCell ref="E20:E22"/>
    <mergeCell ref="F20:F22"/>
    <mergeCell ref="H20:H22"/>
    <mergeCell ref="A23:A25"/>
    <mergeCell ref="AA23:AA25"/>
    <mergeCell ref="AA20:AA22"/>
    <mergeCell ref="R21:S21"/>
    <mergeCell ref="R22:S22"/>
    <mergeCell ref="R23:S23"/>
    <mergeCell ref="C26:C28"/>
    <mergeCell ref="C29:C31"/>
    <mergeCell ref="C32:C34"/>
    <mergeCell ref="C35:C37"/>
    <mergeCell ref="C38:C40"/>
    <mergeCell ref="C41:C43"/>
    <mergeCell ref="D26:D28"/>
    <mergeCell ref="D29:D31"/>
    <mergeCell ref="D32:D34"/>
    <mergeCell ref="D35:D37"/>
    <mergeCell ref="D38:D40"/>
    <mergeCell ref="D41:D43"/>
    <mergeCell ref="A26:A28"/>
    <mergeCell ref="A29:A31"/>
    <mergeCell ref="A32:A34"/>
    <mergeCell ref="A35:A37"/>
    <mergeCell ref="A38:A40"/>
    <mergeCell ref="A41:A43"/>
    <mergeCell ref="B35:B37"/>
    <mergeCell ref="B38:B40"/>
    <mergeCell ref="B41:B43"/>
    <mergeCell ref="A50:A52"/>
    <mergeCell ref="A53:A55"/>
    <mergeCell ref="A56:A58"/>
    <mergeCell ref="A59:A61"/>
    <mergeCell ref="A62:A64"/>
    <mergeCell ref="A65:A67"/>
    <mergeCell ref="A68:A70"/>
    <mergeCell ref="A71:A73"/>
    <mergeCell ref="A74:A76"/>
    <mergeCell ref="A77:A79"/>
    <mergeCell ref="A80:A82"/>
    <mergeCell ref="A83:A85"/>
    <mergeCell ref="A86:A88"/>
    <mergeCell ref="A89:A91"/>
    <mergeCell ref="A92:A94"/>
    <mergeCell ref="A95:A97"/>
    <mergeCell ref="A98:A100"/>
    <mergeCell ref="A101:A103"/>
    <mergeCell ref="A143:A145"/>
    <mergeCell ref="A146:A148"/>
    <mergeCell ref="A149:A151"/>
    <mergeCell ref="A152:A154"/>
    <mergeCell ref="A104:A106"/>
    <mergeCell ref="A107:A109"/>
    <mergeCell ref="A110:A112"/>
    <mergeCell ref="A113:A115"/>
    <mergeCell ref="A116:A118"/>
    <mergeCell ref="A119:A121"/>
    <mergeCell ref="A122:A124"/>
    <mergeCell ref="A125:A127"/>
    <mergeCell ref="A128:A130"/>
    <mergeCell ref="B98:B100"/>
    <mergeCell ref="B101:B103"/>
    <mergeCell ref="B104:B106"/>
    <mergeCell ref="B107:B109"/>
    <mergeCell ref="B110:B112"/>
    <mergeCell ref="A131:A133"/>
    <mergeCell ref="A134:A136"/>
    <mergeCell ref="A137:A139"/>
    <mergeCell ref="A140:A142"/>
    <mergeCell ref="B113:B115"/>
    <mergeCell ref="B116:B118"/>
    <mergeCell ref="B119:B121"/>
    <mergeCell ref="B122:B124"/>
    <mergeCell ref="B125:B127"/>
    <mergeCell ref="B128:B130"/>
    <mergeCell ref="B131:B133"/>
    <mergeCell ref="B134:B136"/>
    <mergeCell ref="B137:B139"/>
    <mergeCell ref="B140:B142"/>
    <mergeCell ref="B71:B73"/>
    <mergeCell ref="B74:B76"/>
    <mergeCell ref="B77:B79"/>
    <mergeCell ref="B80:B82"/>
    <mergeCell ref="B83:B85"/>
    <mergeCell ref="B86:B88"/>
    <mergeCell ref="B89:B91"/>
    <mergeCell ref="B92:B94"/>
    <mergeCell ref="B95:B97"/>
    <mergeCell ref="B44:B46"/>
    <mergeCell ref="B47:B49"/>
    <mergeCell ref="B50:B52"/>
    <mergeCell ref="B53:B55"/>
    <mergeCell ref="B56:B58"/>
    <mergeCell ref="B59:B61"/>
    <mergeCell ref="B62:B64"/>
    <mergeCell ref="B65:B67"/>
    <mergeCell ref="B68:B70"/>
    <mergeCell ref="B143:B145"/>
    <mergeCell ref="B146:B148"/>
    <mergeCell ref="B149:B151"/>
    <mergeCell ref="B152:B154"/>
    <mergeCell ref="C44:C46"/>
    <mergeCell ref="C47:C49"/>
    <mergeCell ref="C50:C52"/>
    <mergeCell ref="C53:C55"/>
    <mergeCell ref="C56:C58"/>
    <mergeCell ref="C59:C61"/>
    <mergeCell ref="C62:C64"/>
    <mergeCell ref="C65:C67"/>
    <mergeCell ref="C68:C70"/>
    <mergeCell ref="C71:C73"/>
    <mergeCell ref="C74:C76"/>
    <mergeCell ref="C77:C79"/>
    <mergeCell ref="C80:C82"/>
    <mergeCell ref="C83:C85"/>
    <mergeCell ref="C86:C88"/>
    <mergeCell ref="C89:C91"/>
    <mergeCell ref="C92:C94"/>
    <mergeCell ref="C95:C97"/>
    <mergeCell ref="C98:C100"/>
    <mergeCell ref="C101:C103"/>
    <mergeCell ref="C104:C106"/>
    <mergeCell ref="C107:C109"/>
    <mergeCell ref="C110:C112"/>
    <mergeCell ref="C113:C115"/>
    <mergeCell ref="C116:C118"/>
    <mergeCell ref="C119:C121"/>
    <mergeCell ref="C122:C124"/>
    <mergeCell ref="C125:C127"/>
    <mergeCell ref="C128:C130"/>
    <mergeCell ref="C131:C133"/>
    <mergeCell ref="C134:C136"/>
    <mergeCell ref="C137:C139"/>
    <mergeCell ref="C140:C142"/>
    <mergeCell ref="C143:C145"/>
    <mergeCell ref="C146:C148"/>
    <mergeCell ref="C149:C151"/>
    <mergeCell ref="C152:C154"/>
    <mergeCell ref="D44:D46"/>
    <mergeCell ref="D47:D49"/>
    <mergeCell ref="D50:D52"/>
    <mergeCell ref="D53:D55"/>
    <mergeCell ref="D56:D58"/>
    <mergeCell ref="D59:D61"/>
    <mergeCell ref="D62:D64"/>
    <mergeCell ref="D65:D67"/>
    <mergeCell ref="D68:D70"/>
    <mergeCell ref="D71:D73"/>
    <mergeCell ref="D74:D76"/>
    <mergeCell ref="D77:D79"/>
    <mergeCell ref="D80:D82"/>
    <mergeCell ref="D83:D85"/>
    <mergeCell ref="D86:D88"/>
    <mergeCell ref="D89:D91"/>
    <mergeCell ref="D92:D94"/>
    <mergeCell ref="D95:D97"/>
    <mergeCell ref="D98:D100"/>
    <mergeCell ref="D101:D103"/>
    <mergeCell ref="D104:D106"/>
    <mergeCell ref="D107:D109"/>
    <mergeCell ref="D110:D112"/>
    <mergeCell ref="D113:D115"/>
    <mergeCell ref="D116:D118"/>
    <mergeCell ref="D119:D121"/>
    <mergeCell ref="D122:D124"/>
    <mergeCell ref="D125:D127"/>
    <mergeCell ref="D128:D130"/>
    <mergeCell ref="D131:D133"/>
    <mergeCell ref="D134:D136"/>
    <mergeCell ref="D137:D139"/>
    <mergeCell ref="D140:D142"/>
    <mergeCell ref="D143:D145"/>
    <mergeCell ref="D146:D148"/>
    <mergeCell ref="D149:D151"/>
    <mergeCell ref="D152:D154"/>
    <mergeCell ref="E26:E28"/>
    <mergeCell ref="E29:E31"/>
    <mergeCell ref="E32:E34"/>
    <mergeCell ref="E35:E37"/>
    <mergeCell ref="E38:E40"/>
    <mergeCell ref="E41:E43"/>
    <mergeCell ref="E44:E46"/>
    <mergeCell ref="E47:E49"/>
    <mergeCell ref="E50:E52"/>
    <mergeCell ref="E53:E55"/>
    <mergeCell ref="E56:E58"/>
    <mergeCell ref="E59:E61"/>
    <mergeCell ref="E62:E64"/>
    <mergeCell ref="E65:E67"/>
    <mergeCell ref="E68:E70"/>
    <mergeCell ref="E71:E73"/>
    <mergeCell ref="E74:E76"/>
    <mergeCell ref="E77:E79"/>
    <mergeCell ref="E80:E82"/>
    <mergeCell ref="E83:E85"/>
    <mergeCell ref="E86:E88"/>
    <mergeCell ref="E89:E91"/>
    <mergeCell ref="E92:E94"/>
    <mergeCell ref="E140:E142"/>
    <mergeCell ref="E143:E145"/>
    <mergeCell ref="E146:E148"/>
    <mergeCell ref="E95:E97"/>
    <mergeCell ref="E98:E100"/>
    <mergeCell ref="E101:E103"/>
    <mergeCell ref="E104:E106"/>
    <mergeCell ref="E107:E109"/>
    <mergeCell ref="E110:E112"/>
    <mergeCell ref="E113:E115"/>
    <mergeCell ref="E116:E118"/>
    <mergeCell ref="E119:E121"/>
    <mergeCell ref="E149:E151"/>
    <mergeCell ref="E152:E154"/>
    <mergeCell ref="F26:F28"/>
    <mergeCell ref="F29:F31"/>
    <mergeCell ref="F32:F34"/>
    <mergeCell ref="F35:F37"/>
    <mergeCell ref="F38:F40"/>
    <mergeCell ref="F41:F43"/>
    <mergeCell ref="F44:F46"/>
    <mergeCell ref="F47:F49"/>
    <mergeCell ref="F50:F52"/>
    <mergeCell ref="F53:F55"/>
    <mergeCell ref="F56:F58"/>
    <mergeCell ref="F59:F61"/>
    <mergeCell ref="F62:F64"/>
    <mergeCell ref="F65:F67"/>
    <mergeCell ref="F68:F70"/>
    <mergeCell ref="F71:F73"/>
    <mergeCell ref="E122:E124"/>
    <mergeCell ref="E125:E127"/>
    <mergeCell ref="E128:E130"/>
    <mergeCell ref="E131:E133"/>
    <mergeCell ref="E134:E136"/>
    <mergeCell ref="E137:E139"/>
    <mergeCell ref="F74:F76"/>
    <mergeCell ref="F77:F79"/>
    <mergeCell ref="F80:F82"/>
    <mergeCell ref="F83:F85"/>
    <mergeCell ref="F86:F88"/>
    <mergeCell ref="F89:F91"/>
    <mergeCell ref="F92:F94"/>
    <mergeCell ref="F95:F97"/>
    <mergeCell ref="F98:F100"/>
    <mergeCell ref="F101:F103"/>
    <mergeCell ref="F104:F106"/>
    <mergeCell ref="F107:F109"/>
    <mergeCell ref="F110:F112"/>
    <mergeCell ref="F113:F115"/>
    <mergeCell ref="F116:F118"/>
    <mergeCell ref="F119:F121"/>
    <mergeCell ref="F122:F124"/>
    <mergeCell ref="F125:F127"/>
    <mergeCell ref="F128:F130"/>
    <mergeCell ref="F131:F133"/>
    <mergeCell ref="F134:F136"/>
    <mergeCell ref="F137:F139"/>
    <mergeCell ref="F140:F142"/>
    <mergeCell ref="F143:F145"/>
    <mergeCell ref="F146:F148"/>
    <mergeCell ref="F149:F151"/>
    <mergeCell ref="F152:F154"/>
    <mergeCell ref="H26:H28"/>
    <mergeCell ref="H29:H31"/>
    <mergeCell ref="H32:H34"/>
    <mergeCell ref="H35:H37"/>
    <mergeCell ref="H38:H40"/>
    <mergeCell ref="H41:H43"/>
    <mergeCell ref="H44:H46"/>
    <mergeCell ref="H47:H49"/>
    <mergeCell ref="H50:H52"/>
    <mergeCell ref="H53:H55"/>
    <mergeCell ref="H56:H58"/>
    <mergeCell ref="H59:H61"/>
    <mergeCell ref="H62:H64"/>
    <mergeCell ref="H65:H67"/>
    <mergeCell ref="H68:H70"/>
    <mergeCell ref="H71:H73"/>
    <mergeCell ref="H74:H76"/>
    <mergeCell ref="H77:H79"/>
    <mergeCell ref="H80:H82"/>
    <mergeCell ref="H83:H85"/>
    <mergeCell ref="H86:H88"/>
    <mergeCell ref="H89:H91"/>
    <mergeCell ref="H92:H94"/>
    <mergeCell ref="H95:H97"/>
    <mergeCell ref="H98:H100"/>
    <mergeCell ref="H101:H103"/>
    <mergeCell ref="H104:H106"/>
    <mergeCell ref="H107:H109"/>
    <mergeCell ref="H110:H112"/>
    <mergeCell ref="H113:H115"/>
    <mergeCell ref="H116:H118"/>
    <mergeCell ref="H119:H121"/>
    <mergeCell ref="H122:H124"/>
    <mergeCell ref="H125:H127"/>
    <mergeCell ref="H128:H130"/>
    <mergeCell ref="H131:H133"/>
    <mergeCell ref="H134:H136"/>
    <mergeCell ref="H137:H139"/>
    <mergeCell ref="H140:H142"/>
    <mergeCell ref="H143:H145"/>
    <mergeCell ref="H146:H148"/>
    <mergeCell ref="H149:H151"/>
    <mergeCell ref="H152:H154"/>
    <mergeCell ref="I26:I28"/>
    <mergeCell ref="I29:I31"/>
    <mergeCell ref="I32:I34"/>
    <mergeCell ref="I35:I37"/>
    <mergeCell ref="I38:I40"/>
    <mergeCell ref="I41:I43"/>
    <mergeCell ref="I44:I46"/>
    <mergeCell ref="I47:I49"/>
    <mergeCell ref="I50:I52"/>
    <mergeCell ref="I53:I55"/>
    <mergeCell ref="I56:I58"/>
    <mergeCell ref="I59:I61"/>
    <mergeCell ref="I62:I64"/>
    <mergeCell ref="I65:I67"/>
    <mergeCell ref="I68:I70"/>
    <mergeCell ref="I71:I73"/>
    <mergeCell ref="I74:I76"/>
    <mergeCell ref="I77:I79"/>
    <mergeCell ref="I80:I82"/>
    <mergeCell ref="I83:I85"/>
    <mergeCell ref="I86:I88"/>
    <mergeCell ref="I89:I91"/>
    <mergeCell ref="I92:I94"/>
    <mergeCell ref="I95:I97"/>
    <mergeCell ref="I98:I100"/>
    <mergeCell ref="I101:I103"/>
    <mergeCell ref="I104:I106"/>
    <mergeCell ref="I107:I109"/>
    <mergeCell ref="I110:I112"/>
    <mergeCell ref="I113:I115"/>
    <mergeCell ref="I116:I118"/>
    <mergeCell ref="I119:I121"/>
    <mergeCell ref="I122:I124"/>
    <mergeCell ref="I125:I127"/>
    <mergeCell ref="I128:I130"/>
    <mergeCell ref="I131:I133"/>
    <mergeCell ref="I134:I136"/>
    <mergeCell ref="I137:I139"/>
    <mergeCell ref="I140:I142"/>
    <mergeCell ref="I143:I145"/>
    <mergeCell ref="I146:I148"/>
    <mergeCell ref="I149:I151"/>
    <mergeCell ref="I152:I154"/>
    <mergeCell ref="L26:L28"/>
    <mergeCell ref="L29:L31"/>
    <mergeCell ref="L32:L34"/>
    <mergeCell ref="L35:L37"/>
    <mergeCell ref="L38:L40"/>
    <mergeCell ref="L41:L43"/>
    <mergeCell ref="L44:L46"/>
    <mergeCell ref="L47:L49"/>
    <mergeCell ref="L50:L52"/>
    <mergeCell ref="L53:L55"/>
    <mergeCell ref="L56:L58"/>
    <mergeCell ref="L59:L61"/>
    <mergeCell ref="L62:L64"/>
    <mergeCell ref="L65:L67"/>
    <mergeCell ref="L68:L70"/>
    <mergeCell ref="L71:L73"/>
    <mergeCell ref="L74:L76"/>
    <mergeCell ref="L77:L79"/>
    <mergeCell ref="L80:L82"/>
    <mergeCell ref="L83:L85"/>
    <mergeCell ref="L86:L88"/>
    <mergeCell ref="L89:L91"/>
    <mergeCell ref="L92:L94"/>
    <mergeCell ref="L95:L97"/>
    <mergeCell ref="L98:L100"/>
    <mergeCell ref="L101:L103"/>
    <mergeCell ref="L104:L106"/>
    <mergeCell ref="L107:L109"/>
    <mergeCell ref="L110:L112"/>
    <mergeCell ref="L113:L115"/>
    <mergeCell ref="L116:L118"/>
    <mergeCell ref="L119:L121"/>
    <mergeCell ref="L122:L124"/>
    <mergeCell ref="L125:L127"/>
    <mergeCell ref="L128:L130"/>
    <mergeCell ref="L131:L133"/>
    <mergeCell ref="L134:L136"/>
    <mergeCell ref="L137:L139"/>
    <mergeCell ref="L140:L142"/>
    <mergeCell ref="L143:L145"/>
    <mergeCell ref="L146:L148"/>
    <mergeCell ref="L149:L151"/>
    <mergeCell ref="L152:L154"/>
    <mergeCell ref="M26:M28"/>
    <mergeCell ref="N26:N28"/>
    <mergeCell ref="M29:M31"/>
    <mergeCell ref="N29:N31"/>
    <mergeCell ref="M32:M34"/>
    <mergeCell ref="N32:N34"/>
    <mergeCell ref="M35:M37"/>
    <mergeCell ref="N35:N37"/>
    <mergeCell ref="M38:M40"/>
    <mergeCell ref="N38:N40"/>
    <mergeCell ref="M41:M43"/>
    <mergeCell ref="N41:N43"/>
    <mergeCell ref="M44:M46"/>
    <mergeCell ref="N44:N46"/>
    <mergeCell ref="M47:M49"/>
    <mergeCell ref="N47:N49"/>
    <mergeCell ref="M50:M52"/>
    <mergeCell ref="N50:N52"/>
    <mergeCell ref="M53:M55"/>
    <mergeCell ref="N53:N55"/>
    <mergeCell ref="M56:M58"/>
    <mergeCell ref="N56:N58"/>
    <mergeCell ref="M59:M61"/>
    <mergeCell ref="N59:N61"/>
    <mergeCell ref="M62:M64"/>
    <mergeCell ref="N62:N64"/>
    <mergeCell ref="M65:M67"/>
    <mergeCell ref="N65:N67"/>
    <mergeCell ref="M68:M70"/>
    <mergeCell ref="N68:N70"/>
    <mergeCell ref="M71:M73"/>
    <mergeCell ref="N71:N73"/>
    <mergeCell ref="M74:M76"/>
    <mergeCell ref="N74:N76"/>
    <mergeCell ref="M77:M79"/>
    <mergeCell ref="N77:N79"/>
    <mergeCell ref="M80:M82"/>
    <mergeCell ref="N80:N82"/>
    <mergeCell ref="M83:M85"/>
    <mergeCell ref="N83:N85"/>
    <mergeCell ref="M86:M88"/>
    <mergeCell ref="N86:N88"/>
    <mergeCell ref="M89:M91"/>
    <mergeCell ref="N89:N91"/>
    <mergeCell ref="M92:M94"/>
    <mergeCell ref="N92:N94"/>
    <mergeCell ref="M95:M97"/>
    <mergeCell ref="N95:N97"/>
    <mergeCell ref="M98:M100"/>
    <mergeCell ref="N98:N100"/>
    <mergeCell ref="M122:M124"/>
    <mergeCell ref="N122:N124"/>
    <mergeCell ref="M125:M127"/>
    <mergeCell ref="N125:N127"/>
    <mergeCell ref="M128:M130"/>
    <mergeCell ref="N128:N130"/>
    <mergeCell ref="M101:M103"/>
    <mergeCell ref="N101:N103"/>
    <mergeCell ref="M104:M106"/>
    <mergeCell ref="N104:N106"/>
    <mergeCell ref="M107:M109"/>
    <mergeCell ref="N107:N109"/>
    <mergeCell ref="M110:M112"/>
    <mergeCell ref="N110:N112"/>
    <mergeCell ref="M113:M115"/>
    <mergeCell ref="N113:N115"/>
    <mergeCell ref="K80:K82"/>
    <mergeCell ref="K83:K85"/>
    <mergeCell ref="K86:K88"/>
    <mergeCell ref="K89:K91"/>
    <mergeCell ref="M146:M148"/>
    <mergeCell ref="N146:N148"/>
    <mergeCell ref="M149:M151"/>
    <mergeCell ref="N149:N151"/>
    <mergeCell ref="M152:M154"/>
    <mergeCell ref="N152:N154"/>
    <mergeCell ref="M131:M133"/>
    <mergeCell ref="N131:N133"/>
    <mergeCell ref="M134:M136"/>
    <mergeCell ref="N134:N136"/>
    <mergeCell ref="M137:M139"/>
    <mergeCell ref="N137:N139"/>
    <mergeCell ref="M140:M142"/>
    <mergeCell ref="N140:N142"/>
    <mergeCell ref="M143:M145"/>
    <mergeCell ref="N143:N145"/>
    <mergeCell ref="M116:M118"/>
    <mergeCell ref="N116:N118"/>
    <mergeCell ref="M119:M121"/>
    <mergeCell ref="N119:N121"/>
    <mergeCell ref="K53:K55"/>
    <mergeCell ref="K56:K58"/>
    <mergeCell ref="K59:K61"/>
    <mergeCell ref="K62:K64"/>
    <mergeCell ref="K65:K67"/>
    <mergeCell ref="K68:K70"/>
    <mergeCell ref="K71:K73"/>
    <mergeCell ref="K74:K76"/>
    <mergeCell ref="K77:K79"/>
    <mergeCell ref="K26:K28"/>
    <mergeCell ref="K29:K31"/>
    <mergeCell ref="K32:K34"/>
    <mergeCell ref="K35:K37"/>
    <mergeCell ref="K38:K40"/>
    <mergeCell ref="K41:K43"/>
    <mergeCell ref="K44:K46"/>
    <mergeCell ref="K47:K49"/>
    <mergeCell ref="K50:K52"/>
    <mergeCell ref="K92:K94"/>
    <mergeCell ref="K95:K97"/>
    <mergeCell ref="K98:K100"/>
    <mergeCell ref="K101:K103"/>
    <mergeCell ref="K104:K106"/>
    <mergeCell ref="K107:K109"/>
    <mergeCell ref="K110:K112"/>
    <mergeCell ref="K113:K115"/>
    <mergeCell ref="K116:K118"/>
    <mergeCell ref="K119:K121"/>
    <mergeCell ref="K122:K124"/>
    <mergeCell ref="K125:K127"/>
    <mergeCell ref="K128:K130"/>
    <mergeCell ref="K131:K133"/>
    <mergeCell ref="K134:K136"/>
    <mergeCell ref="K137:K139"/>
    <mergeCell ref="K140:K142"/>
    <mergeCell ref="K143:K145"/>
    <mergeCell ref="K146:K148"/>
    <mergeCell ref="K149:K151"/>
    <mergeCell ref="K152:K154"/>
    <mergeCell ref="R26:S26"/>
    <mergeCell ref="R27:S27"/>
    <mergeCell ref="R28:S28"/>
    <mergeCell ref="R29:S29"/>
    <mergeCell ref="R30:S30"/>
    <mergeCell ref="R31:S31"/>
    <mergeCell ref="R32:S32"/>
    <mergeCell ref="R33:S33"/>
    <mergeCell ref="R34:S34"/>
    <mergeCell ref="R35:S35"/>
    <mergeCell ref="R36:S36"/>
    <mergeCell ref="R37:S37"/>
    <mergeCell ref="R38:S38"/>
    <mergeCell ref="R39:S39"/>
    <mergeCell ref="R40:S40"/>
    <mergeCell ref="R41:S41"/>
    <mergeCell ref="R42:S42"/>
    <mergeCell ref="R43:S43"/>
    <mergeCell ref="R44:S44"/>
    <mergeCell ref="R45:S45"/>
    <mergeCell ref="R46:S46"/>
    <mergeCell ref="R47:S47"/>
    <mergeCell ref="R48:S48"/>
    <mergeCell ref="R49:S49"/>
    <mergeCell ref="R50:S50"/>
    <mergeCell ref="R51:S51"/>
    <mergeCell ref="R52:S52"/>
    <mergeCell ref="R53:S53"/>
    <mergeCell ref="R54:S54"/>
    <mergeCell ref="R55:S55"/>
    <mergeCell ref="R56:S56"/>
    <mergeCell ref="R57:S57"/>
    <mergeCell ref="R58:S58"/>
    <mergeCell ref="R59:S59"/>
    <mergeCell ref="R60:S60"/>
    <mergeCell ref="R61:S61"/>
    <mergeCell ref="R62:S62"/>
    <mergeCell ref="R63:S63"/>
    <mergeCell ref="R64:S64"/>
    <mergeCell ref="R65:S65"/>
    <mergeCell ref="R66:S66"/>
    <mergeCell ref="R67:S67"/>
    <mergeCell ref="R68:S68"/>
    <mergeCell ref="R69:S69"/>
    <mergeCell ref="R70:S70"/>
    <mergeCell ref="R71:S71"/>
    <mergeCell ref="R72:S72"/>
    <mergeCell ref="R73:S73"/>
    <mergeCell ref="R74:S74"/>
    <mergeCell ref="R75:S75"/>
    <mergeCell ref="R76:S76"/>
    <mergeCell ref="R77:S77"/>
    <mergeCell ref="R78:S78"/>
    <mergeCell ref="R79:S79"/>
    <mergeCell ref="R80:S80"/>
    <mergeCell ref="R81:S81"/>
    <mergeCell ref="R82:S82"/>
    <mergeCell ref="R83:S83"/>
    <mergeCell ref="R84:S84"/>
    <mergeCell ref="R85:S85"/>
    <mergeCell ref="R86:S86"/>
    <mergeCell ref="R87:S87"/>
    <mergeCell ref="R88:S88"/>
    <mergeCell ref="R89:S89"/>
    <mergeCell ref="R90:S90"/>
    <mergeCell ref="R91:S91"/>
    <mergeCell ref="R92:S92"/>
    <mergeCell ref="R93:S93"/>
    <mergeCell ref="R94:S94"/>
    <mergeCell ref="R95:S95"/>
    <mergeCell ref="R96:S96"/>
    <mergeCell ref="R97:S97"/>
    <mergeCell ref="R98:S98"/>
    <mergeCell ref="R99:S99"/>
    <mergeCell ref="R100:S100"/>
    <mergeCell ref="R101:S101"/>
    <mergeCell ref="R102:S102"/>
    <mergeCell ref="R103:S103"/>
    <mergeCell ref="R104:S104"/>
    <mergeCell ref="R105:S105"/>
    <mergeCell ref="R106:S106"/>
    <mergeCell ref="R107:S107"/>
    <mergeCell ref="R108:S108"/>
    <mergeCell ref="R109:S109"/>
    <mergeCell ref="R110:S110"/>
    <mergeCell ref="R111:S111"/>
    <mergeCell ref="R112:S112"/>
    <mergeCell ref="R113:S113"/>
    <mergeCell ref="R114:S114"/>
    <mergeCell ref="R115:S115"/>
    <mergeCell ref="R116:S116"/>
    <mergeCell ref="R117:S117"/>
    <mergeCell ref="R118:S118"/>
    <mergeCell ref="R119:S119"/>
    <mergeCell ref="R120:S120"/>
    <mergeCell ref="R121:S121"/>
    <mergeCell ref="R122:S122"/>
    <mergeCell ref="R123:S123"/>
    <mergeCell ref="R124:S124"/>
    <mergeCell ref="R125:S125"/>
    <mergeCell ref="R126:S126"/>
    <mergeCell ref="R127:S127"/>
    <mergeCell ref="R128:S128"/>
    <mergeCell ref="R129:S129"/>
    <mergeCell ref="R130:S130"/>
    <mergeCell ref="R131:S131"/>
    <mergeCell ref="R132:S132"/>
    <mergeCell ref="R133:S133"/>
    <mergeCell ref="R134:S134"/>
    <mergeCell ref="R135:S135"/>
    <mergeCell ref="R136:S136"/>
    <mergeCell ref="R137:S137"/>
    <mergeCell ref="R138:S138"/>
    <mergeCell ref="R139:S139"/>
    <mergeCell ref="R140:S140"/>
    <mergeCell ref="R141:S141"/>
    <mergeCell ref="R142:S142"/>
    <mergeCell ref="R143:S143"/>
    <mergeCell ref="R144:S144"/>
    <mergeCell ref="R145:S145"/>
    <mergeCell ref="R146:S146"/>
    <mergeCell ref="R147:S147"/>
    <mergeCell ref="R148:S148"/>
    <mergeCell ref="R149:S149"/>
    <mergeCell ref="R150:S150"/>
    <mergeCell ref="R151:S151"/>
    <mergeCell ref="R152:S152"/>
    <mergeCell ref="R153:S153"/>
    <mergeCell ref="R154:S154"/>
    <mergeCell ref="AA26:AA28"/>
    <mergeCell ref="AA29:AA31"/>
    <mergeCell ref="AA32:AA34"/>
    <mergeCell ref="AA35:AA37"/>
    <mergeCell ref="AA38:AA40"/>
    <mergeCell ref="AA41:AA43"/>
    <mergeCell ref="AA44:AA46"/>
    <mergeCell ref="AA47:AA49"/>
    <mergeCell ref="AA50:AA52"/>
    <mergeCell ref="AA53:AA55"/>
    <mergeCell ref="AA56:AA58"/>
    <mergeCell ref="AA59:AA61"/>
    <mergeCell ref="AA62:AA64"/>
    <mergeCell ref="AA65:AA67"/>
    <mergeCell ref="AA68:AA70"/>
    <mergeCell ref="AA71:AA73"/>
    <mergeCell ref="AA74:AA76"/>
    <mergeCell ref="AA77:AA79"/>
    <mergeCell ref="AA80:AA82"/>
    <mergeCell ref="AA83:AA85"/>
    <mergeCell ref="AA86:AA88"/>
    <mergeCell ref="AA89:AA91"/>
    <mergeCell ref="AA92:AA94"/>
    <mergeCell ref="AA95:AA97"/>
    <mergeCell ref="AA98:AA100"/>
    <mergeCell ref="AA101:AA103"/>
    <mergeCell ref="AA104:AA106"/>
    <mergeCell ref="AA134:AA136"/>
    <mergeCell ref="AA137:AA139"/>
    <mergeCell ref="AA140:AA142"/>
    <mergeCell ref="AA143:AA145"/>
    <mergeCell ref="AA146:AA148"/>
    <mergeCell ref="AA149:AA151"/>
    <mergeCell ref="AA152:AA154"/>
    <mergeCell ref="AA107:AA109"/>
    <mergeCell ref="AA110:AA112"/>
    <mergeCell ref="AA113:AA115"/>
    <mergeCell ref="AA116:AA118"/>
    <mergeCell ref="AA119:AA121"/>
    <mergeCell ref="AA122:AA124"/>
    <mergeCell ref="AA125:AA127"/>
    <mergeCell ref="AA128:AA130"/>
    <mergeCell ref="AA131:AA133"/>
  </mergeCells>
  <phoneticPr fontId="3" type="noConversion"/>
  <conditionalFormatting sqref="I8:I154">
    <cfRule type="cellIs" dxfId="15" priority="23" stopIfTrue="1" operator="equal">
      <formula>1</formula>
    </cfRule>
    <cfRule type="cellIs" dxfId="14" priority="24" stopIfTrue="1" operator="between">
      <formula>1.9</formula>
      <formula>3.1</formula>
    </cfRule>
    <cfRule type="cellIs" dxfId="13" priority="25" stopIfTrue="1" operator="equal">
      <formula>4</formula>
    </cfRule>
  </conditionalFormatting>
  <conditionalFormatting sqref="I8:I154">
    <cfRule type="cellIs" dxfId="12" priority="14" operator="equal">
      <formula>"LEVE"</formula>
    </cfRule>
    <cfRule type="cellIs" dxfId="11" priority="15" operator="equal">
      <formula>"MODERADO"</formula>
    </cfRule>
    <cfRule type="cellIs" dxfId="10" priority="16" operator="equal">
      <formula>"GRAVE"</formula>
    </cfRule>
  </conditionalFormatting>
  <conditionalFormatting sqref="K8:K10">
    <cfRule type="containsText" dxfId="9" priority="12" operator="containsText" text="NO">
      <formula>NOT(ISERROR(SEARCH("NO",K8)))</formula>
    </cfRule>
    <cfRule type="containsText" dxfId="8" priority="13" operator="containsText" text="SI">
      <formula>NOT(ISERROR(SEARCH("SI",K8)))</formula>
    </cfRule>
  </conditionalFormatting>
  <conditionalFormatting sqref="K11:K154">
    <cfRule type="containsText" dxfId="7" priority="10" operator="containsText" text="NO">
      <formula>NOT(ISERROR(SEARCH("NO",K11)))</formula>
    </cfRule>
    <cfRule type="containsText" dxfId="6" priority="11" operator="containsText" text="SI">
      <formula>NOT(ISERROR(SEARCH("SI",K11)))</formula>
    </cfRule>
  </conditionalFormatting>
  <conditionalFormatting sqref="AA8:AA10">
    <cfRule type="containsText" dxfId="5" priority="7" operator="containsText" text="CONTINUA LA ACCIÓN ANTERIOR">
      <formula>NOT(ISERROR(SEARCH("CONTINUA LA ACCIÓN ANTERIOR",AA8)))</formula>
    </cfRule>
    <cfRule type="containsText" dxfId="4" priority="8" operator="containsText" text="REQUIERE NUEVA ACCIÓN">
      <formula>NOT(ISERROR(SEARCH("REQUIERE NUEVA ACCIÓN",AA8)))</formula>
    </cfRule>
    <cfRule type="containsText" dxfId="3" priority="9" operator="containsText" text="RIESGO CONTROLADO">
      <formula>NOT(ISERROR(SEARCH("RIESGO CONTROLADO",AA8)))</formula>
    </cfRule>
  </conditionalFormatting>
  <conditionalFormatting sqref="AA11:AA154">
    <cfRule type="containsText" dxfId="2" priority="1" operator="containsText" text="CONTINUA LA ACCIÓN ANTERIOR">
      <formula>NOT(ISERROR(SEARCH("CONTINUA LA ACCIÓN ANTERIOR",AA11)))</formula>
    </cfRule>
    <cfRule type="containsText" dxfId="1" priority="2" operator="containsText" text="REQUIERE NUEVA ACCIÓN">
      <formula>NOT(ISERROR(SEARCH("REQUIERE NUEVA ACCIÓN",AA11)))</formula>
    </cfRule>
    <cfRule type="containsText" dxfId="0" priority="3" operator="containsText" text="RIESGO CONTROLADO">
      <formula>NOT(ISERROR(SEARCH("RIESGO CONTROLADO",AA11)))</formula>
    </cfRule>
  </conditionalFormatting>
  <dataValidations xWindow="777" yWindow="675" count="9">
    <dataValidation allowBlank="1" showErrorMessage="1" sqref="R11 R20 R17 R14 R23"/>
    <dataValidation allowBlank="1" showInputMessage="1" showErrorMessage="1" promptTitle="Limitación del control" prompt="Describa brevemente los problemas o limitantes tenidos al momento de aplicar el control establecido" sqref="R8"/>
    <dataValidation allowBlank="1" showInputMessage="1" showErrorMessage="1" promptTitle="FACTORES DE RIESGO" prompt="Seleccione el factor de riesgo interno o externo" sqref="D8:D154"/>
    <dataValidation type="list" allowBlank="1" showInputMessage="1" showErrorMessage="1" promptTitle="Plan de Mitigación" prompt="Establezca si tiene Plan de Mitigacion" sqref="K8:K154">
      <formula1>"SI, NO"</formula1>
    </dataValidation>
    <dataValidation allowBlank="1" showInputMessage="1" showErrorMessage="1" promptTitle="Análisis del indicador" prompt="Describa brevemente el comportamiento del indicador" sqref="N8:N154"/>
    <dataValidation type="list" allowBlank="1" showInputMessage="1" showErrorMessage="1" promptTitle="SITUACION DEL RIESGO" prompt="Evalue luego del seguimiento el riesgo." sqref="AA8:AA154">
      <formula1>"RIESGO CONTROLADO, REQUIERE NUEVA ACCIÓN, CONTINUA LA ACCIÓN ANTERIOR"</formula1>
    </dataValidation>
    <dataValidation type="date" operator="greaterThan" allowBlank="1" showInputMessage="1" showErrorMessage="1" errorTitle="INTRODUZCA FECHA" error="DD/MM/AA" promptTitle="FECHA DE ELABORACIÓN" prompt="Ingrese la fecha en la cual elabora el plan de manejo de riesgos" sqref="T3:Z3">
      <formula1>#REF!</formula1>
    </dataValidation>
    <dataValidation type="list" allowBlank="1" showInputMessage="1" showErrorMessage="1" sqref="W8:W154">
      <formula1>CUMPLIMIENTOS</formula1>
    </dataValidation>
    <dataValidation type="list" allowBlank="1" showInputMessage="1" showErrorMessage="1" sqref="Y8:Y154">
      <formula1>INDIRECT(W8)</formula1>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15</v>
      </c>
    </row>
    <row r="3" spans="1:2" x14ac:dyDescent="0.2">
      <c r="A3" s="2" t="s">
        <v>16</v>
      </c>
    </row>
    <row r="5" spans="1:2" x14ac:dyDescent="0.2">
      <c r="A5">
        <v>1</v>
      </c>
      <c r="B5" t="s">
        <v>17</v>
      </c>
    </row>
    <row r="6" spans="1:2" x14ac:dyDescent="0.2">
      <c r="A6">
        <v>2</v>
      </c>
      <c r="B6" t="s">
        <v>18</v>
      </c>
    </row>
    <row r="7" spans="1:2" x14ac:dyDescent="0.2">
      <c r="A7">
        <v>3</v>
      </c>
      <c r="B7" t="s">
        <v>19</v>
      </c>
    </row>
    <row r="8" spans="1:2" x14ac:dyDescent="0.2">
      <c r="A8">
        <v>5</v>
      </c>
      <c r="B8" t="s">
        <v>20</v>
      </c>
    </row>
    <row r="9" spans="1:2" x14ac:dyDescent="0.2">
      <c r="A9">
        <v>6</v>
      </c>
      <c r="B9" t="s">
        <v>21</v>
      </c>
    </row>
    <row r="10" spans="1:2" x14ac:dyDescent="0.2">
      <c r="A10">
        <v>7</v>
      </c>
      <c r="B10" t="s">
        <v>22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07"/>
  <sheetViews>
    <sheetView topLeftCell="L13" zoomScale="110" zoomScaleNormal="110" workbookViewId="0">
      <selection activeCell="S25" sqref="S25"/>
    </sheetView>
  </sheetViews>
  <sheetFormatPr baseColWidth="10" defaultColWidth="11.42578125" defaultRowHeight="12.75" x14ac:dyDescent="0.2"/>
  <cols>
    <col min="1" max="1" width="11.42578125" style="12"/>
    <col min="2" max="2" width="1.5703125" style="12"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20" ht="15.75" x14ac:dyDescent="0.25">
      <c r="A1" s="281" t="s">
        <v>70</v>
      </c>
      <c r="B1" s="282"/>
      <c r="C1" s="282"/>
      <c r="D1" s="282"/>
      <c r="E1" s="282"/>
      <c r="F1" s="282"/>
      <c r="G1" s="282"/>
      <c r="H1" s="282"/>
      <c r="I1" s="282"/>
      <c r="J1" s="282"/>
      <c r="K1" s="282"/>
      <c r="L1" s="282"/>
      <c r="M1" s="282"/>
      <c r="N1" s="282"/>
      <c r="O1" s="282"/>
      <c r="P1" s="282"/>
      <c r="Q1" s="282"/>
      <c r="R1" s="282"/>
      <c r="S1" s="282"/>
      <c r="T1" s="283"/>
    </row>
    <row r="2" spans="1:20" ht="15.75" x14ac:dyDescent="0.25">
      <c r="A2" s="24"/>
      <c r="B2" s="25"/>
      <c r="C2" s="25"/>
      <c r="D2" s="25"/>
      <c r="E2" s="25"/>
      <c r="F2" s="25"/>
      <c r="G2" s="25"/>
      <c r="H2" s="25"/>
      <c r="I2" s="25"/>
      <c r="J2" s="25"/>
      <c r="K2" s="25"/>
      <c r="L2" s="25"/>
      <c r="M2" s="25"/>
      <c r="N2" s="25"/>
      <c r="O2" s="25"/>
      <c r="P2" s="25"/>
      <c r="Q2" s="25"/>
      <c r="R2" s="41"/>
      <c r="S2" s="41"/>
      <c r="T2" s="26"/>
    </row>
    <row r="3" spans="1:20" ht="15.75" x14ac:dyDescent="0.25">
      <c r="A3" s="278" t="s">
        <v>69</v>
      </c>
      <c r="B3" s="279"/>
      <c r="C3" s="279"/>
      <c r="D3" s="279"/>
      <c r="E3" s="279"/>
      <c r="F3" s="279"/>
      <c r="G3" s="279"/>
      <c r="H3" s="279"/>
      <c r="I3" s="279"/>
      <c r="J3" s="279"/>
      <c r="K3" s="279"/>
      <c r="L3" s="279"/>
      <c r="M3" s="279"/>
      <c r="N3" s="279"/>
      <c r="O3" s="279"/>
      <c r="P3" s="279"/>
      <c r="Q3" s="279"/>
      <c r="R3" s="279"/>
      <c r="S3" s="279"/>
      <c r="T3" s="280"/>
    </row>
    <row r="4" spans="1:20" x14ac:dyDescent="0.2">
      <c r="A4" s="20"/>
      <c r="B4" s="21"/>
      <c r="C4" s="22"/>
      <c r="D4" s="22"/>
      <c r="E4" s="22"/>
      <c r="F4" s="22"/>
      <c r="G4" s="22"/>
      <c r="H4" s="22"/>
      <c r="I4" s="22"/>
      <c r="J4" s="22"/>
      <c r="K4" s="22"/>
      <c r="L4" s="22"/>
      <c r="M4" s="22"/>
      <c r="N4" s="22"/>
      <c r="O4" s="22"/>
      <c r="P4" s="22"/>
      <c r="Q4" s="22"/>
      <c r="R4" s="22"/>
      <c r="S4" s="22"/>
      <c r="T4" s="23"/>
    </row>
    <row r="5" spans="1:20" ht="13.5" thickBot="1" x14ac:dyDescent="0.25">
      <c r="A5" s="27"/>
      <c r="B5" s="27"/>
      <c r="C5" s="28"/>
      <c r="D5" s="28"/>
      <c r="E5" s="28"/>
      <c r="F5" s="28"/>
      <c r="G5" s="28"/>
      <c r="H5" s="28"/>
      <c r="I5" s="28"/>
      <c r="J5" s="28"/>
      <c r="K5" s="28"/>
      <c r="L5" s="28"/>
      <c r="M5" s="28"/>
      <c r="N5" s="28"/>
      <c r="O5" s="28"/>
      <c r="P5" s="28"/>
      <c r="Q5" s="28"/>
      <c r="R5" s="28"/>
      <c r="S5" s="28"/>
      <c r="T5" s="28"/>
    </row>
    <row r="6" spans="1:20" ht="24" customHeight="1" x14ac:dyDescent="0.2">
      <c r="A6" s="29" t="s">
        <v>24</v>
      </c>
      <c r="B6" s="289"/>
      <c r="C6" s="246" t="s">
        <v>89</v>
      </c>
      <c r="D6" s="246"/>
      <c r="E6" s="246"/>
      <c r="F6" s="246"/>
      <c r="G6" s="246"/>
      <c r="H6" s="246"/>
      <c r="I6" s="293"/>
      <c r="J6" s="271"/>
      <c r="K6" s="292" t="s">
        <v>88</v>
      </c>
      <c r="L6" s="292"/>
      <c r="M6" s="292"/>
      <c r="N6" s="292"/>
      <c r="O6" s="292"/>
      <c r="P6" s="292"/>
      <c r="Q6" s="292"/>
      <c r="R6" s="44"/>
      <c r="S6" s="44"/>
      <c r="T6" s="284"/>
    </row>
    <row r="7" spans="1:20" ht="15" customHeight="1" x14ac:dyDescent="0.2">
      <c r="A7" s="268" t="s">
        <v>26</v>
      </c>
      <c r="B7" s="290"/>
      <c r="C7" s="247"/>
      <c r="D7" s="247"/>
      <c r="E7" s="247"/>
      <c r="F7" s="247"/>
      <c r="G7" s="247"/>
      <c r="H7" s="247"/>
      <c r="I7" s="294"/>
      <c r="J7" s="272"/>
      <c r="K7" s="245" t="s">
        <v>112</v>
      </c>
      <c r="L7" s="245"/>
      <c r="M7" s="245"/>
      <c r="N7" s="245"/>
      <c r="O7" s="245"/>
      <c r="P7" s="245"/>
      <c r="Q7" s="245"/>
      <c r="R7" s="245"/>
      <c r="S7" s="245"/>
      <c r="T7" s="285"/>
    </row>
    <row r="8" spans="1:20" ht="15" customHeight="1" x14ac:dyDescent="0.2">
      <c r="A8" s="268"/>
      <c r="B8" s="290"/>
      <c r="C8" s="261" t="s">
        <v>25</v>
      </c>
      <c r="D8" s="261"/>
      <c r="E8" s="261"/>
      <c r="F8" s="261" t="s">
        <v>315</v>
      </c>
      <c r="G8" s="261"/>
      <c r="H8" s="261"/>
      <c r="I8" s="294"/>
      <c r="J8" s="272"/>
      <c r="K8" s="245"/>
      <c r="L8" s="245"/>
      <c r="M8" s="245"/>
      <c r="N8" s="245"/>
      <c r="O8" s="245"/>
      <c r="P8" s="245"/>
      <c r="Q8" s="245"/>
      <c r="R8" s="245"/>
      <c r="S8" s="245"/>
      <c r="T8" s="285"/>
    </row>
    <row r="9" spans="1:20" ht="15" customHeight="1" x14ac:dyDescent="0.2">
      <c r="A9" s="268"/>
      <c r="B9" s="290"/>
      <c r="C9" s="248" t="s">
        <v>38</v>
      </c>
      <c r="D9" s="248"/>
      <c r="E9" s="248"/>
      <c r="F9" s="248" t="s">
        <v>43</v>
      </c>
      <c r="G9" s="248"/>
      <c r="H9" s="248"/>
      <c r="I9" s="294"/>
      <c r="J9" s="272"/>
      <c r="K9" s="245" t="s">
        <v>113</v>
      </c>
      <c r="L9" s="245"/>
      <c r="M9" s="245"/>
      <c r="N9" s="245"/>
      <c r="O9" s="245"/>
      <c r="P9" s="245"/>
      <c r="Q9" s="245"/>
      <c r="R9" s="245"/>
      <c r="S9" s="245"/>
      <c r="T9" s="285"/>
    </row>
    <row r="10" spans="1:20" ht="12.75" customHeight="1" x14ac:dyDescent="0.2">
      <c r="A10" s="268"/>
      <c r="B10" s="290"/>
      <c r="C10" s="248" t="s">
        <v>39</v>
      </c>
      <c r="D10" s="248"/>
      <c r="E10" s="248"/>
      <c r="F10" s="248" t="s">
        <v>44</v>
      </c>
      <c r="G10" s="248"/>
      <c r="H10" s="248"/>
      <c r="I10" s="294"/>
      <c r="J10" s="272"/>
      <c r="K10" s="245"/>
      <c r="L10" s="245"/>
      <c r="M10" s="245"/>
      <c r="N10" s="245"/>
      <c r="O10" s="245"/>
      <c r="P10" s="245"/>
      <c r="Q10" s="245"/>
      <c r="R10" s="245"/>
      <c r="S10" s="245"/>
      <c r="T10" s="285"/>
    </row>
    <row r="11" spans="1:20" ht="15" customHeight="1" x14ac:dyDescent="0.2">
      <c r="A11" s="268"/>
      <c r="B11" s="290"/>
      <c r="C11" s="248" t="s">
        <v>40</v>
      </c>
      <c r="D11" s="248"/>
      <c r="E11" s="248"/>
      <c r="F11" s="248" t="s">
        <v>45</v>
      </c>
      <c r="G11" s="248"/>
      <c r="H11" s="248"/>
      <c r="I11" s="294"/>
      <c r="J11" s="272"/>
      <c r="K11" s="245"/>
      <c r="L11" s="245"/>
      <c r="M11" s="245"/>
      <c r="N11" s="245"/>
      <c r="O11" s="245"/>
      <c r="P11" s="245"/>
      <c r="Q11" s="245"/>
      <c r="R11" s="245"/>
      <c r="S11" s="245"/>
      <c r="T11" s="285"/>
    </row>
    <row r="12" spans="1:20" ht="12.75" customHeight="1" x14ac:dyDescent="0.2">
      <c r="A12" s="268"/>
      <c r="B12" s="290"/>
      <c r="C12" s="248" t="s">
        <v>41</v>
      </c>
      <c r="D12" s="248"/>
      <c r="E12" s="248"/>
      <c r="F12" s="248" t="s">
        <v>46</v>
      </c>
      <c r="G12" s="248"/>
      <c r="H12" s="248"/>
      <c r="I12" s="294"/>
      <c r="J12" s="272"/>
      <c r="K12" s="245" t="s">
        <v>114</v>
      </c>
      <c r="L12" s="245"/>
      <c r="M12" s="245"/>
      <c r="N12" s="245"/>
      <c r="O12" s="245"/>
      <c r="P12" s="245"/>
      <c r="Q12" s="245"/>
      <c r="R12" s="245"/>
      <c r="S12" s="245"/>
      <c r="T12" s="285"/>
    </row>
    <row r="13" spans="1:20" ht="12.75" customHeight="1" x14ac:dyDescent="0.2">
      <c r="A13" s="268"/>
      <c r="B13" s="290"/>
      <c r="C13" s="248" t="s">
        <v>318</v>
      </c>
      <c r="D13" s="248"/>
      <c r="E13" s="248"/>
      <c r="F13" s="248" t="s">
        <v>316</v>
      </c>
      <c r="G13" s="248"/>
      <c r="H13" s="248"/>
      <c r="I13" s="294"/>
      <c r="J13" s="272"/>
      <c r="K13" s="245"/>
      <c r="L13" s="245"/>
      <c r="M13" s="245"/>
      <c r="N13" s="245"/>
      <c r="O13" s="245"/>
      <c r="P13" s="245"/>
      <c r="Q13" s="245"/>
      <c r="R13" s="245"/>
      <c r="S13" s="245"/>
      <c r="T13" s="285"/>
    </row>
    <row r="14" spans="1:20" ht="12.75" customHeight="1" x14ac:dyDescent="0.2">
      <c r="A14" s="268"/>
      <c r="B14" s="290"/>
      <c r="C14" s="248" t="s">
        <v>42</v>
      </c>
      <c r="D14" s="248"/>
      <c r="E14" s="248"/>
      <c r="F14" s="248" t="s">
        <v>317</v>
      </c>
      <c r="G14" s="248"/>
      <c r="H14" s="248"/>
      <c r="I14" s="294"/>
      <c r="J14" s="272"/>
      <c r="K14" s="245" t="s">
        <v>115</v>
      </c>
      <c r="L14" s="245"/>
      <c r="M14" s="245"/>
      <c r="N14" s="245"/>
      <c r="O14" s="245"/>
      <c r="P14" s="245"/>
      <c r="Q14" s="245"/>
      <c r="R14" s="245"/>
      <c r="S14" s="245"/>
      <c r="T14" s="285"/>
    </row>
    <row r="15" spans="1:20" ht="12.75" customHeight="1" x14ac:dyDescent="0.2">
      <c r="A15" s="268"/>
      <c r="B15" s="290"/>
      <c r="C15" s="248"/>
      <c r="D15" s="248"/>
      <c r="E15" s="248"/>
      <c r="F15" s="244"/>
      <c r="G15" s="244"/>
      <c r="H15" s="244"/>
      <c r="I15" s="294"/>
      <c r="J15" s="272"/>
      <c r="K15" s="245" t="s">
        <v>116</v>
      </c>
      <c r="L15" s="245"/>
      <c r="M15" s="245"/>
      <c r="N15" s="245"/>
      <c r="O15" s="245"/>
      <c r="P15" s="245"/>
      <c r="Q15" s="245"/>
      <c r="R15" s="245"/>
      <c r="S15" s="245"/>
      <c r="T15" s="285"/>
    </row>
    <row r="16" spans="1:20" ht="12.75" customHeight="1" x14ac:dyDescent="0.2">
      <c r="A16" s="268"/>
      <c r="B16" s="290"/>
      <c r="C16" s="248" t="s">
        <v>90</v>
      </c>
      <c r="D16" s="248"/>
      <c r="E16" s="248"/>
      <c r="F16" s="248"/>
      <c r="G16" s="248"/>
      <c r="H16" s="248"/>
      <c r="I16" s="294"/>
      <c r="J16" s="272"/>
      <c r="K16" s="245"/>
      <c r="L16" s="245"/>
      <c r="M16" s="245"/>
      <c r="N16" s="245"/>
      <c r="O16" s="245"/>
      <c r="P16" s="245"/>
      <c r="Q16" s="245"/>
      <c r="R16" s="245"/>
      <c r="S16" s="245"/>
      <c r="T16" s="285"/>
    </row>
    <row r="17" spans="1:21" ht="19.5" customHeight="1" x14ac:dyDescent="0.2">
      <c r="A17" s="268"/>
      <c r="B17" s="290"/>
      <c r="C17" s="248"/>
      <c r="D17" s="248"/>
      <c r="E17" s="248"/>
      <c r="F17" s="248"/>
      <c r="G17" s="248"/>
      <c r="H17" s="248"/>
      <c r="I17" s="294"/>
      <c r="J17" s="272"/>
      <c r="K17" s="245"/>
      <c r="L17" s="245"/>
      <c r="M17" s="245"/>
      <c r="N17" s="245"/>
      <c r="O17" s="245"/>
      <c r="P17" s="245"/>
      <c r="Q17" s="245"/>
      <c r="R17" s="245"/>
      <c r="S17" s="245"/>
      <c r="T17" s="285"/>
    </row>
    <row r="18" spans="1:21" ht="13.5" thickBot="1" x14ac:dyDescent="0.25">
      <c r="A18" s="269"/>
      <c r="B18" s="291"/>
      <c r="C18" s="287"/>
      <c r="D18" s="287"/>
      <c r="E18" s="287"/>
      <c r="F18" s="287"/>
      <c r="G18" s="287"/>
      <c r="H18" s="287"/>
      <c r="I18" s="295"/>
      <c r="J18" s="273"/>
      <c r="K18" s="288"/>
      <c r="L18" s="288"/>
      <c r="M18" s="288"/>
      <c r="N18" s="288"/>
      <c r="O18" s="288"/>
      <c r="P18" s="288"/>
      <c r="Q18" s="288"/>
      <c r="R18" s="43"/>
      <c r="S18" s="43"/>
      <c r="T18" s="286"/>
    </row>
    <row r="19" spans="1:21" ht="24" customHeight="1" x14ac:dyDescent="0.2">
      <c r="A19" s="30" t="s">
        <v>27</v>
      </c>
      <c r="B19" s="254"/>
      <c r="C19" s="246" t="s">
        <v>55</v>
      </c>
      <c r="D19" s="246"/>
      <c r="E19" s="246"/>
      <c r="F19" s="246"/>
      <c r="G19" s="246"/>
      <c r="H19" s="246"/>
      <c r="I19" s="256"/>
      <c r="J19" s="271"/>
      <c r="K19" s="68"/>
      <c r="L19" s="68"/>
      <c r="M19" s="68"/>
      <c r="N19" s="68"/>
      <c r="O19" s="68"/>
      <c r="P19" s="68"/>
      <c r="Q19" s="68"/>
      <c r="R19" s="68"/>
      <c r="S19" s="68"/>
      <c r="T19" s="310"/>
    </row>
    <row r="20" spans="1:21" ht="12.75" customHeight="1" x14ac:dyDescent="0.2">
      <c r="A20" s="268" t="s">
        <v>28</v>
      </c>
      <c r="B20" s="255"/>
      <c r="C20" s="276"/>
      <c r="D20" s="276"/>
      <c r="E20" s="276"/>
      <c r="F20" s="276"/>
      <c r="G20" s="276"/>
      <c r="H20" s="276"/>
      <c r="I20" s="257"/>
      <c r="J20" s="272"/>
      <c r="K20" s="313" t="s">
        <v>289</v>
      </c>
      <c r="L20" s="313"/>
      <c r="M20" s="313"/>
      <c r="N20" s="313"/>
      <c r="O20" s="313"/>
      <c r="P20" s="313"/>
      <c r="Q20" s="313"/>
      <c r="R20" s="313"/>
      <c r="S20" s="313"/>
      <c r="T20" s="311"/>
      <c r="U20" s="4"/>
    </row>
    <row r="21" spans="1:21" ht="12.75" customHeight="1" x14ac:dyDescent="0.2">
      <c r="A21" s="268"/>
      <c r="B21" s="255"/>
      <c r="C21" s="240" t="s">
        <v>117</v>
      </c>
      <c r="D21" s="240"/>
      <c r="E21" s="240"/>
      <c r="F21" s="240"/>
      <c r="G21" s="240"/>
      <c r="H21" s="240"/>
      <c r="I21" s="257"/>
      <c r="J21" s="272"/>
      <c r="K21" s="241" t="s">
        <v>29</v>
      </c>
      <c r="L21" s="49" t="s">
        <v>290</v>
      </c>
      <c r="M21" s="50" t="s">
        <v>190</v>
      </c>
      <c r="N21" s="50">
        <v>5</v>
      </c>
      <c r="O21" s="51">
        <v>5</v>
      </c>
      <c r="P21" s="52">
        <v>10</v>
      </c>
      <c r="Q21" s="52">
        <v>15</v>
      </c>
      <c r="R21" s="52">
        <v>20</v>
      </c>
      <c r="S21" s="52">
        <v>25</v>
      </c>
      <c r="T21" s="311"/>
      <c r="U21" s="3"/>
    </row>
    <row r="22" spans="1:21" x14ac:dyDescent="0.2">
      <c r="A22" s="268"/>
      <c r="B22" s="255"/>
      <c r="C22" s="240" t="s">
        <v>305</v>
      </c>
      <c r="D22" s="240"/>
      <c r="E22" s="240"/>
      <c r="F22" s="240"/>
      <c r="G22" s="240"/>
      <c r="H22" s="240"/>
      <c r="I22" s="257"/>
      <c r="J22" s="272"/>
      <c r="K22" s="242"/>
      <c r="L22" s="53" t="s">
        <v>291</v>
      </c>
      <c r="M22" s="50" t="s">
        <v>292</v>
      </c>
      <c r="N22" s="50">
        <v>4</v>
      </c>
      <c r="O22" s="51">
        <v>4</v>
      </c>
      <c r="P22" s="51">
        <v>8</v>
      </c>
      <c r="Q22" s="52">
        <v>12</v>
      </c>
      <c r="R22" s="52">
        <v>16</v>
      </c>
      <c r="S22" s="52">
        <v>20</v>
      </c>
      <c r="T22" s="311"/>
      <c r="U22" s="3"/>
    </row>
    <row r="23" spans="1:21" x14ac:dyDescent="0.2">
      <c r="A23" s="268"/>
      <c r="B23" s="255"/>
      <c r="C23" s="240" t="s">
        <v>306</v>
      </c>
      <c r="D23" s="240"/>
      <c r="E23" s="240"/>
      <c r="F23" s="240"/>
      <c r="G23" s="240"/>
      <c r="H23" s="240"/>
      <c r="I23" s="257"/>
      <c r="J23" s="272"/>
      <c r="K23" s="242"/>
      <c r="L23" s="53" t="s">
        <v>293</v>
      </c>
      <c r="M23" s="50" t="s">
        <v>127</v>
      </c>
      <c r="N23" s="50">
        <v>3</v>
      </c>
      <c r="O23" s="54">
        <v>3</v>
      </c>
      <c r="P23" s="51">
        <v>6</v>
      </c>
      <c r="Q23" s="51">
        <v>9</v>
      </c>
      <c r="R23" s="52">
        <v>12</v>
      </c>
      <c r="S23" s="52">
        <v>15</v>
      </c>
      <c r="T23" s="311"/>
      <c r="U23" s="3"/>
    </row>
    <row r="24" spans="1:21" x14ac:dyDescent="0.2">
      <c r="A24" s="268"/>
      <c r="B24" s="255"/>
      <c r="C24" s="240" t="s">
        <v>309</v>
      </c>
      <c r="D24" s="240"/>
      <c r="E24" s="240"/>
      <c r="F24" s="240"/>
      <c r="G24" s="240"/>
      <c r="H24" s="240"/>
      <c r="I24" s="257"/>
      <c r="J24" s="272"/>
      <c r="K24" s="242"/>
      <c r="L24" s="53" t="s">
        <v>294</v>
      </c>
      <c r="M24" s="50" t="s">
        <v>295</v>
      </c>
      <c r="N24" s="50">
        <v>2</v>
      </c>
      <c r="O24" s="54">
        <v>2</v>
      </c>
      <c r="P24" s="51">
        <v>4</v>
      </c>
      <c r="Q24" s="51">
        <v>6</v>
      </c>
      <c r="R24" s="51">
        <v>8</v>
      </c>
      <c r="S24" s="52">
        <v>10</v>
      </c>
      <c r="T24" s="311"/>
      <c r="U24" s="3"/>
    </row>
    <row r="25" spans="1:21" x14ac:dyDescent="0.2">
      <c r="A25" s="268"/>
      <c r="B25" s="255"/>
      <c r="C25" s="240" t="s">
        <v>310</v>
      </c>
      <c r="D25" s="240"/>
      <c r="E25" s="240"/>
      <c r="F25" s="240"/>
      <c r="G25" s="240"/>
      <c r="H25" s="240"/>
      <c r="I25" s="257"/>
      <c r="J25" s="272"/>
      <c r="K25" s="243"/>
      <c r="L25" s="53" t="s">
        <v>296</v>
      </c>
      <c r="M25" s="50" t="s">
        <v>160</v>
      </c>
      <c r="N25" s="50">
        <v>1</v>
      </c>
      <c r="O25" s="55">
        <v>1</v>
      </c>
      <c r="P25" s="55">
        <v>2</v>
      </c>
      <c r="Q25" s="55">
        <v>3</v>
      </c>
      <c r="R25" s="56">
        <v>4</v>
      </c>
      <c r="S25" s="51">
        <v>5</v>
      </c>
      <c r="T25" s="311"/>
      <c r="U25" s="3"/>
    </row>
    <row r="26" spans="1:21" ht="12.75" customHeight="1" x14ac:dyDescent="0.2">
      <c r="A26" s="268"/>
      <c r="B26" s="255"/>
      <c r="C26" s="240" t="s">
        <v>307</v>
      </c>
      <c r="D26" s="240"/>
      <c r="E26" s="240"/>
      <c r="F26" s="240"/>
      <c r="G26" s="240"/>
      <c r="H26" s="240"/>
      <c r="I26" s="257"/>
      <c r="J26" s="272"/>
      <c r="K26" s="57"/>
      <c r="L26" s="57"/>
      <c r="M26" s="57"/>
      <c r="N26" s="57"/>
      <c r="O26" s="50">
        <v>1</v>
      </c>
      <c r="P26" s="50">
        <v>2</v>
      </c>
      <c r="Q26" s="50">
        <v>3</v>
      </c>
      <c r="R26" s="58">
        <v>4</v>
      </c>
      <c r="S26" s="50">
        <v>5</v>
      </c>
      <c r="T26" s="311"/>
    </row>
    <row r="27" spans="1:21" ht="12.75" customHeight="1" x14ac:dyDescent="0.2">
      <c r="A27" s="268"/>
      <c r="B27" s="255"/>
      <c r="C27" s="3"/>
      <c r="D27" s="3"/>
      <c r="E27" s="3"/>
      <c r="F27" s="3"/>
      <c r="G27" s="3"/>
      <c r="H27" s="3"/>
      <c r="I27" s="257"/>
      <c r="J27" s="272"/>
      <c r="K27" s="59"/>
      <c r="L27" s="59"/>
      <c r="M27" s="60"/>
      <c r="N27" s="60"/>
      <c r="O27" s="50" t="s">
        <v>182</v>
      </c>
      <c r="P27" s="50" t="s">
        <v>297</v>
      </c>
      <c r="Q27" s="50" t="s">
        <v>181</v>
      </c>
      <c r="R27" s="50" t="s">
        <v>298</v>
      </c>
      <c r="S27" s="50" t="s">
        <v>180</v>
      </c>
      <c r="T27" s="311"/>
    </row>
    <row r="28" spans="1:21" ht="12.75" customHeight="1" x14ac:dyDescent="0.2">
      <c r="A28" s="268"/>
      <c r="B28" s="255"/>
      <c r="C28" s="277"/>
      <c r="D28" s="277"/>
      <c r="E28" s="277"/>
      <c r="F28" s="277"/>
      <c r="G28" s="277"/>
      <c r="H28" s="277"/>
      <c r="I28" s="257"/>
      <c r="J28" s="272"/>
      <c r="K28" s="59"/>
      <c r="L28" s="59"/>
      <c r="M28" s="60"/>
      <c r="N28" s="60"/>
      <c r="O28" s="61" t="s">
        <v>299</v>
      </c>
      <c r="P28" s="61" t="s">
        <v>300</v>
      </c>
      <c r="Q28" s="61" t="s">
        <v>104</v>
      </c>
      <c r="R28" s="61" t="s">
        <v>301</v>
      </c>
      <c r="S28" s="61" t="s">
        <v>302</v>
      </c>
      <c r="T28" s="311"/>
    </row>
    <row r="29" spans="1:21" ht="12.75" customHeight="1" x14ac:dyDescent="0.2">
      <c r="A29" s="268"/>
      <c r="B29" s="255"/>
      <c r="C29" s="45" t="s">
        <v>118</v>
      </c>
      <c r="D29" s="45"/>
      <c r="E29" s="45"/>
      <c r="F29" s="45"/>
      <c r="G29" s="45"/>
      <c r="H29" s="45"/>
      <c r="I29" s="257"/>
      <c r="J29" s="272"/>
      <c r="K29" s="62"/>
      <c r="L29" s="59"/>
      <c r="M29" s="63"/>
      <c r="N29" s="63"/>
      <c r="O29" s="314" t="s">
        <v>30</v>
      </c>
      <c r="P29" s="315"/>
      <c r="Q29" s="315"/>
      <c r="R29" s="315"/>
      <c r="S29" s="315"/>
      <c r="T29" s="311"/>
    </row>
    <row r="30" spans="1:21" x14ac:dyDescent="0.2">
      <c r="A30" s="268"/>
      <c r="B30" s="255"/>
      <c r="C30" s="240" t="s">
        <v>308</v>
      </c>
      <c r="D30" s="240"/>
      <c r="E30" s="240"/>
      <c r="F30" s="240"/>
      <c r="G30" s="240"/>
      <c r="H30" s="240"/>
      <c r="I30" s="257"/>
      <c r="J30" s="272"/>
      <c r="K30" s="69"/>
      <c r="L30" s="69"/>
      <c r="M30" s="69"/>
      <c r="N30" s="69"/>
      <c r="O30" s="69"/>
      <c r="P30" s="69"/>
      <c r="Q30" s="69"/>
      <c r="R30" s="69"/>
      <c r="S30" s="69"/>
      <c r="T30" s="311"/>
    </row>
    <row r="31" spans="1:21" ht="12.75" customHeight="1" x14ac:dyDescent="0.2">
      <c r="A31" s="268"/>
      <c r="B31" s="255"/>
      <c r="C31" s="240" t="s">
        <v>311</v>
      </c>
      <c r="D31" s="240"/>
      <c r="E31" s="240"/>
      <c r="F31" s="240"/>
      <c r="G31" s="240"/>
      <c r="H31" s="240"/>
      <c r="I31" s="257"/>
      <c r="J31" s="272"/>
      <c r="K31" s="277" t="s">
        <v>48</v>
      </c>
      <c r="L31" s="277"/>
      <c r="M31" s="277"/>
      <c r="N31" s="277"/>
      <c r="O31" s="277"/>
      <c r="P31" s="277"/>
      <c r="Q31" s="277"/>
      <c r="R31" s="277"/>
      <c r="S31" s="277"/>
      <c r="T31" s="311"/>
    </row>
    <row r="32" spans="1:21" x14ac:dyDescent="0.2">
      <c r="A32" s="268"/>
      <c r="B32" s="255"/>
      <c r="C32" s="240" t="s">
        <v>312</v>
      </c>
      <c r="D32" s="240"/>
      <c r="E32" s="240"/>
      <c r="F32" s="240"/>
      <c r="G32" s="240"/>
      <c r="H32" s="240"/>
      <c r="I32" s="257"/>
      <c r="J32" s="272"/>
      <c r="K32" s="69"/>
      <c r="L32" s="69"/>
      <c r="M32" s="69"/>
      <c r="N32" s="69"/>
      <c r="O32" s="69"/>
      <c r="P32" s="69"/>
      <c r="Q32" s="69"/>
      <c r="R32" s="69"/>
      <c r="S32" s="69"/>
      <c r="T32" s="311"/>
    </row>
    <row r="33" spans="1:20" ht="12.75" customHeight="1" x14ac:dyDescent="0.2">
      <c r="A33" s="268"/>
      <c r="B33" s="255"/>
      <c r="C33" s="240" t="s">
        <v>313</v>
      </c>
      <c r="D33" s="240"/>
      <c r="E33" s="240"/>
      <c r="F33" s="240"/>
      <c r="G33" s="240"/>
      <c r="H33" s="240"/>
      <c r="I33" s="257"/>
      <c r="J33" s="272"/>
      <c r="K33" s="276" t="s">
        <v>119</v>
      </c>
      <c r="L33" s="276"/>
      <c r="M33" s="276"/>
      <c r="N33" s="276"/>
      <c r="O33" s="276"/>
      <c r="P33" s="276"/>
      <c r="Q33" s="276"/>
      <c r="R33" s="276"/>
      <c r="S33" s="276"/>
      <c r="T33" s="311"/>
    </row>
    <row r="34" spans="1:20" x14ac:dyDescent="0.2">
      <c r="A34" s="268"/>
      <c r="B34" s="255"/>
      <c r="C34" s="240" t="s">
        <v>314</v>
      </c>
      <c r="D34" s="240"/>
      <c r="E34" s="240"/>
      <c r="F34" s="240"/>
      <c r="G34" s="240"/>
      <c r="H34" s="240"/>
      <c r="I34" s="257"/>
      <c r="J34" s="272"/>
      <c r="K34" s="276"/>
      <c r="L34" s="276"/>
      <c r="M34" s="276"/>
      <c r="N34" s="276"/>
      <c r="O34" s="276"/>
      <c r="P34" s="276"/>
      <c r="Q34" s="276"/>
      <c r="R34" s="276"/>
      <c r="S34" s="276"/>
      <c r="T34" s="311"/>
    </row>
    <row r="35" spans="1:20" ht="13.5" thickBot="1" x14ac:dyDescent="0.25">
      <c r="A35" s="269"/>
      <c r="B35" s="263"/>
      <c r="C35" s="264"/>
      <c r="D35" s="264"/>
      <c r="E35" s="264"/>
      <c r="F35" s="264"/>
      <c r="G35" s="264"/>
      <c r="H35" s="264"/>
      <c r="I35" s="270"/>
      <c r="J35" s="273"/>
      <c r="K35" s="265"/>
      <c r="L35" s="265"/>
      <c r="M35" s="265"/>
      <c r="N35" s="265"/>
      <c r="O35" s="265"/>
      <c r="P35" s="265"/>
      <c r="Q35" s="265"/>
      <c r="R35" s="46"/>
      <c r="S35" s="46"/>
      <c r="T35" s="312"/>
    </row>
    <row r="36" spans="1:20" ht="24" customHeight="1" x14ac:dyDescent="0.2">
      <c r="A36" s="30" t="s">
        <v>31</v>
      </c>
      <c r="B36" s="254"/>
      <c r="I36" s="256"/>
      <c r="J36" s="250"/>
      <c r="K36" s="67"/>
      <c r="L36" s="67"/>
      <c r="M36" s="67"/>
      <c r="N36" s="67"/>
      <c r="O36" s="67"/>
      <c r="P36" s="67"/>
      <c r="Q36" s="67"/>
      <c r="R36" s="64"/>
      <c r="S36" s="64"/>
      <c r="T36" s="260"/>
    </row>
    <row r="37" spans="1:20" ht="21" customHeight="1" x14ac:dyDescent="0.2">
      <c r="A37" s="274" t="s">
        <v>52</v>
      </c>
      <c r="B37" s="255"/>
      <c r="C37" s="247" t="s">
        <v>96</v>
      </c>
      <c r="D37" s="247"/>
      <c r="E37" s="247"/>
      <c r="F37" s="247"/>
      <c r="G37" s="247"/>
      <c r="H37" s="247"/>
      <c r="I37" s="257"/>
      <c r="J37" s="251"/>
      <c r="K37" s="67"/>
      <c r="L37" s="67"/>
      <c r="M37" s="67"/>
      <c r="N37" s="67"/>
      <c r="O37" s="67"/>
      <c r="P37" s="67"/>
      <c r="Q37" s="67"/>
      <c r="R37" s="64"/>
      <c r="S37" s="64"/>
      <c r="T37" s="260"/>
    </row>
    <row r="38" spans="1:20" ht="12.75" customHeight="1" x14ac:dyDescent="0.2">
      <c r="A38" s="274"/>
      <c r="B38" s="255"/>
      <c r="C38" s="247"/>
      <c r="D38" s="247"/>
      <c r="E38" s="247"/>
      <c r="F38" s="247"/>
      <c r="G38" s="247"/>
      <c r="H38" s="247"/>
      <c r="I38" s="257"/>
      <c r="J38" s="251"/>
      <c r="K38" s="72"/>
      <c r="L38" s="67"/>
      <c r="M38" s="73"/>
      <c r="N38" s="73"/>
      <c r="O38" s="73"/>
      <c r="P38" s="73"/>
      <c r="Q38" s="73"/>
      <c r="R38" s="70"/>
      <c r="S38" s="70"/>
      <c r="T38" s="260"/>
    </row>
    <row r="39" spans="1:20" ht="12.75" customHeight="1" x14ac:dyDescent="0.2">
      <c r="A39" s="274"/>
      <c r="B39" s="255"/>
      <c r="I39" s="257"/>
      <c r="J39" s="251"/>
      <c r="K39" s="72"/>
      <c r="L39" s="67"/>
      <c r="M39" s="73"/>
      <c r="N39" s="73"/>
      <c r="O39" s="73"/>
      <c r="P39" s="73"/>
      <c r="Q39" s="73"/>
      <c r="R39" s="70"/>
      <c r="S39" s="70"/>
      <c r="T39" s="260"/>
    </row>
    <row r="40" spans="1:20" x14ac:dyDescent="0.2">
      <c r="A40" s="274"/>
      <c r="B40" s="255"/>
      <c r="C40" s="245" t="s">
        <v>120</v>
      </c>
      <c r="D40" s="245"/>
      <c r="E40" s="245"/>
      <c r="F40" s="245"/>
      <c r="G40" s="245"/>
      <c r="H40" s="245"/>
      <c r="I40" s="257"/>
      <c r="J40" s="251"/>
      <c r="K40" s="72"/>
      <c r="L40" s="67"/>
      <c r="M40" s="73"/>
      <c r="N40" s="73"/>
      <c r="O40" s="73"/>
      <c r="P40" s="73"/>
      <c r="Q40" s="73"/>
      <c r="R40" s="70"/>
      <c r="S40" s="70"/>
      <c r="T40" s="260"/>
    </row>
    <row r="41" spans="1:20" x14ac:dyDescent="0.2">
      <c r="A41" s="274"/>
      <c r="B41" s="255"/>
      <c r="C41" s="245"/>
      <c r="D41" s="245"/>
      <c r="E41" s="245"/>
      <c r="F41" s="245"/>
      <c r="G41" s="245"/>
      <c r="H41" s="245"/>
      <c r="I41" s="257"/>
      <c r="J41" s="251"/>
      <c r="K41" s="72"/>
      <c r="L41" s="67"/>
      <c r="M41" s="73"/>
      <c r="N41" s="73"/>
      <c r="O41" s="73"/>
      <c r="P41" s="73"/>
      <c r="Q41" s="73"/>
      <c r="R41" s="70"/>
      <c r="S41" s="70"/>
      <c r="T41" s="260"/>
    </row>
    <row r="42" spans="1:20" ht="12.75" customHeight="1" x14ac:dyDescent="0.2">
      <c r="A42" s="274"/>
      <c r="B42" s="255"/>
      <c r="C42" s="245"/>
      <c r="D42" s="245"/>
      <c r="E42" s="245"/>
      <c r="F42" s="245"/>
      <c r="G42" s="245"/>
      <c r="H42" s="245"/>
      <c r="I42" s="257"/>
      <c r="J42" s="251"/>
      <c r="K42" s="72"/>
      <c r="L42" s="67"/>
      <c r="M42" s="73"/>
      <c r="N42" s="73"/>
      <c r="O42" s="73"/>
      <c r="P42" s="73"/>
      <c r="Q42" s="73"/>
      <c r="R42" s="70"/>
      <c r="S42" s="70"/>
      <c r="T42" s="260"/>
    </row>
    <row r="43" spans="1:20" ht="12.75" customHeight="1" x14ac:dyDescent="0.2">
      <c r="A43" s="274"/>
      <c r="B43" s="255"/>
      <c r="C43" s="245"/>
      <c r="D43" s="245"/>
      <c r="E43" s="245"/>
      <c r="F43" s="245"/>
      <c r="G43" s="245"/>
      <c r="H43" s="245"/>
      <c r="I43" s="257"/>
      <c r="J43" s="251"/>
      <c r="K43" s="72"/>
      <c r="L43" s="67"/>
      <c r="M43" s="73"/>
      <c r="N43" s="73"/>
      <c r="O43" s="73"/>
      <c r="P43" s="73"/>
      <c r="Q43" s="73"/>
      <c r="R43" s="70"/>
      <c r="S43" s="70"/>
      <c r="T43" s="260"/>
    </row>
    <row r="44" spans="1:20" ht="12.75" customHeight="1" x14ac:dyDescent="0.2">
      <c r="A44" s="274"/>
      <c r="B44" s="255"/>
      <c r="C44" s="28"/>
      <c r="D44" s="33"/>
      <c r="E44" s="33"/>
      <c r="F44" s="33"/>
      <c r="G44" s="33"/>
      <c r="H44" s="33"/>
      <c r="I44" s="257"/>
      <c r="J44" s="251"/>
      <c r="K44" s="72"/>
      <c r="L44" s="67"/>
      <c r="M44" s="73"/>
      <c r="N44" s="73"/>
      <c r="O44" s="73"/>
      <c r="P44" s="73"/>
      <c r="Q44" s="73"/>
      <c r="R44" s="70"/>
      <c r="S44" s="70"/>
      <c r="T44" s="260"/>
    </row>
    <row r="45" spans="1:20" ht="12.75" customHeight="1" x14ac:dyDescent="0.2">
      <c r="A45" s="274"/>
      <c r="B45" s="255"/>
      <c r="C45" s="247" t="s">
        <v>121</v>
      </c>
      <c r="D45" s="247"/>
      <c r="E45" s="247"/>
      <c r="F45" s="247"/>
      <c r="G45" s="247"/>
      <c r="H45" s="247"/>
      <c r="I45" s="257"/>
      <c r="J45" s="251"/>
      <c r="K45" s="72"/>
      <c r="L45" s="67"/>
      <c r="M45" s="73"/>
      <c r="N45" s="73"/>
      <c r="O45" s="73"/>
      <c r="P45" s="73"/>
      <c r="Q45" s="73"/>
      <c r="R45" s="70"/>
      <c r="S45" s="70"/>
      <c r="T45" s="260"/>
    </row>
    <row r="46" spans="1:20" ht="12.75" customHeight="1" x14ac:dyDescent="0.2">
      <c r="A46" s="274"/>
      <c r="B46" s="255"/>
      <c r="C46" s="247"/>
      <c r="D46" s="247"/>
      <c r="E46" s="247"/>
      <c r="F46" s="247"/>
      <c r="G46" s="247"/>
      <c r="H46" s="247"/>
      <c r="I46" s="257"/>
      <c r="J46" s="251"/>
      <c r="K46" s="72"/>
      <c r="L46" s="67"/>
      <c r="M46" s="73"/>
      <c r="N46" s="73"/>
      <c r="O46" s="73"/>
      <c r="P46" s="73"/>
      <c r="Q46" s="73"/>
      <c r="R46" s="70"/>
      <c r="S46" s="70"/>
      <c r="T46" s="260"/>
    </row>
    <row r="47" spans="1:20" ht="12.75" customHeight="1" x14ac:dyDescent="0.2">
      <c r="A47" s="274"/>
      <c r="B47" s="255"/>
      <c r="C47" s="247"/>
      <c r="D47" s="247"/>
      <c r="E47" s="247"/>
      <c r="F47" s="247"/>
      <c r="G47" s="247"/>
      <c r="H47" s="247"/>
      <c r="I47" s="257"/>
      <c r="J47" s="251"/>
      <c r="K47" s="72"/>
      <c r="L47" s="67"/>
      <c r="M47" s="73"/>
      <c r="N47" s="73"/>
      <c r="O47" s="73"/>
      <c r="P47" s="73"/>
      <c r="Q47" s="73"/>
      <c r="R47" s="70"/>
      <c r="S47" s="70"/>
      <c r="T47" s="260"/>
    </row>
    <row r="48" spans="1:20" ht="12.75" customHeight="1" x14ac:dyDescent="0.2">
      <c r="A48" s="274"/>
      <c r="B48" s="255"/>
      <c r="C48" s="247"/>
      <c r="D48" s="247"/>
      <c r="E48" s="247"/>
      <c r="F48" s="247"/>
      <c r="G48" s="247"/>
      <c r="H48" s="247"/>
      <c r="I48" s="257"/>
      <c r="J48" s="251"/>
      <c r="K48" s="72"/>
      <c r="L48" s="67"/>
      <c r="M48" s="73"/>
      <c r="N48" s="73"/>
      <c r="O48" s="73"/>
      <c r="P48" s="73"/>
      <c r="Q48" s="73"/>
      <c r="R48" s="70"/>
      <c r="S48" s="70"/>
      <c r="T48" s="260"/>
    </row>
    <row r="49" spans="1:20" ht="12.75" customHeight="1" x14ac:dyDescent="0.2">
      <c r="A49" s="274"/>
      <c r="B49" s="255"/>
      <c r="C49" s="247"/>
      <c r="D49" s="247"/>
      <c r="E49" s="247"/>
      <c r="F49" s="247"/>
      <c r="G49" s="247"/>
      <c r="H49" s="247"/>
      <c r="I49" s="257"/>
      <c r="J49" s="251"/>
      <c r="K49" s="72"/>
      <c r="L49" s="67"/>
      <c r="M49" s="73"/>
      <c r="N49" s="73"/>
      <c r="O49" s="73"/>
      <c r="P49" s="73"/>
      <c r="Q49" s="73"/>
      <c r="R49" s="70"/>
      <c r="S49" s="70"/>
      <c r="T49" s="260"/>
    </row>
    <row r="50" spans="1:20" ht="12.75" customHeight="1" x14ac:dyDescent="0.2">
      <c r="A50" s="274"/>
      <c r="B50" s="255"/>
      <c r="C50" s="247"/>
      <c r="D50" s="247"/>
      <c r="E50" s="247"/>
      <c r="F50" s="247"/>
      <c r="G50" s="247"/>
      <c r="H50" s="247"/>
      <c r="I50" s="257"/>
      <c r="J50" s="251"/>
      <c r="K50" s="72"/>
      <c r="L50" s="67"/>
      <c r="M50" s="73"/>
      <c r="N50" s="73"/>
      <c r="O50" s="73"/>
      <c r="P50" s="73"/>
      <c r="Q50" s="73"/>
      <c r="R50" s="70"/>
      <c r="S50" s="70"/>
      <c r="T50" s="260"/>
    </row>
    <row r="51" spans="1:20" ht="12.75" customHeight="1" x14ac:dyDescent="0.2">
      <c r="A51" s="274"/>
      <c r="B51" s="255"/>
      <c r="C51" s="247"/>
      <c r="D51" s="247"/>
      <c r="E51" s="247"/>
      <c r="F51" s="247"/>
      <c r="G51" s="247"/>
      <c r="H51" s="247"/>
      <c r="I51" s="257"/>
      <c r="J51" s="251"/>
      <c r="K51" s="72"/>
      <c r="L51" s="67"/>
      <c r="M51" s="73"/>
      <c r="N51" s="73"/>
      <c r="O51" s="73"/>
      <c r="P51" s="73"/>
      <c r="Q51" s="73"/>
      <c r="R51" s="70"/>
      <c r="S51" s="70"/>
      <c r="T51" s="260"/>
    </row>
    <row r="52" spans="1:20" ht="12.75" customHeight="1" x14ac:dyDescent="0.2">
      <c r="A52" s="274"/>
      <c r="B52" s="255"/>
      <c r="I52" s="257"/>
      <c r="J52" s="251"/>
      <c r="K52" s="72"/>
      <c r="L52" s="67"/>
      <c r="M52" s="73"/>
      <c r="N52" s="73"/>
      <c r="O52" s="73"/>
      <c r="P52" s="73"/>
      <c r="Q52" s="73"/>
      <c r="R52" s="70"/>
      <c r="S52" s="70"/>
      <c r="T52" s="260"/>
    </row>
    <row r="53" spans="1:20" x14ac:dyDescent="0.2">
      <c r="A53" s="274"/>
      <c r="B53" s="255"/>
      <c r="C53" s="261" t="s">
        <v>87</v>
      </c>
      <c r="D53" s="248"/>
      <c r="E53" s="248"/>
      <c r="F53" s="248"/>
      <c r="G53" s="248"/>
      <c r="H53" s="248"/>
      <c r="I53" s="257"/>
      <c r="J53" s="251"/>
      <c r="K53" s="72"/>
      <c r="L53" s="67"/>
      <c r="M53" s="73"/>
      <c r="N53" s="73"/>
      <c r="O53" s="73"/>
      <c r="P53" s="73"/>
      <c r="Q53" s="73"/>
      <c r="R53" s="70"/>
      <c r="S53" s="70"/>
      <c r="T53" s="260"/>
    </row>
    <row r="54" spans="1:20" ht="21" customHeight="1" x14ac:dyDescent="0.2">
      <c r="A54" s="274"/>
      <c r="B54" s="255"/>
      <c r="C54" s="248" t="s">
        <v>122</v>
      </c>
      <c r="D54" s="247" t="s">
        <v>123</v>
      </c>
      <c r="E54" s="247"/>
      <c r="F54" s="247"/>
      <c r="G54" s="247"/>
      <c r="H54" s="247"/>
      <c r="I54" s="257"/>
      <c r="J54" s="251"/>
      <c r="K54" s="72"/>
      <c r="L54" s="67"/>
      <c r="M54" s="73"/>
      <c r="N54" s="73"/>
      <c r="O54" s="73"/>
      <c r="P54" s="73"/>
      <c r="Q54" s="73"/>
      <c r="R54" s="70"/>
      <c r="S54" s="70"/>
      <c r="T54" s="260"/>
    </row>
    <row r="55" spans="1:20" ht="29.25" customHeight="1" x14ac:dyDescent="0.2">
      <c r="A55" s="274"/>
      <c r="B55" s="255"/>
      <c r="C55" s="248"/>
      <c r="D55" s="247"/>
      <c r="E55" s="247"/>
      <c r="F55" s="247"/>
      <c r="G55" s="247"/>
      <c r="H55" s="247"/>
      <c r="I55" s="257"/>
      <c r="J55" s="251"/>
      <c r="K55" s="72"/>
      <c r="L55" s="67"/>
      <c r="M55" s="73"/>
      <c r="N55" s="73"/>
      <c r="O55" s="73"/>
      <c r="P55" s="73"/>
      <c r="Q55" s="73"/>
      <c r="R55" s="70"/>
      <c r="S55" s="70"/>
      <c r="T55" s="260"/>
    </row>
    <row r="56" spans="1:20" ht="32.25" customHeight="1" x14ac:dyDescent="0.2">
      <c r="A56" s="274"/>
      <c r="B56" s="255"/>
      <c r="C56" s="248"/>
      <c r="D56" s="247"/>
      <c r="E56" s="247"/>
      <c r="F56" s="247"/>
      <c r="G56" s="247"/>
      <c r="H56" s="247"/>
      <c r="I56" s="257"/>
      <c r="J56" s="251"/>
      <c r="K56" s="72"/>
      <c r="L56" s="67"/>
      <c r="M56" s="73"/>
      <c r="N56" s="73"/>
      <c r="O56" s="73"/>
      <c r="P56" s="73"/>
      <c r="Q56" s="73"/>
      <c r="R56" s="70"/>
      <c r="S56" s="70"/>
      <c r="T56" s="260"/>
    </row>
    <row r="57" spans="1:20" ht="20.25" customHeight="1" x14ac:dyDescent="0.2">
      <c r="A57" s="274"/>
      <c r="B57" s="255"/>
      <c r="C57" s="245" t="s">
        <v>304</v>
      </c>
      <c r="D57" s="245"/>
      <c r="E57" s="245"/>
      <c r="F57" s="245"/>
      <c r="G57" s="245"/>
      <c r="H57" s="245"/>
      <c r="I57" s="257"/>
      <c r="J57" s="251"/>
      <c r="K57" s="72"/>
      <c r="L57" s="67"/>
      <c r="M57" s="73"/>
      <c r="N57" s="73"/>
      <c r="O57" s="73"/>
      <c r="P57" s="73"/>
      <c r="Q57" s="73"/>
      <c r="R57" s="70"/>
      <c r="S57" s="70"/>
      <c r="T57" s="260"/>
    </row>
    <row r="58" spans="1:20" x14ac:dyDescent="0.2">
      <c r="A58" s="274"/>
      <c r="B58" s="255"/>
      <c r="C58" s="245"/>
      <c r="D58" s="245"/>
      <c r="E58" s="245"/>
      <c r="F58" s="245"/>
      <c r="G58" s="245"/>
      <c r="H58" s="245"/>
      <c r="I58" s="257"/>
      <c r="J58" s="251"/>
      <c r="K58" s="72"/>
      <c r="L58" s="67"/>
      <c r="M58" s="73"/>
      <c r="N58" s="73"/>
      <c r="O58" s="73"/>
      <c r="P58" s="73"/>
      <c r="Q58" s="73"/>
      <c r="R58" s="70"/>
      <c r="S58" s="70"/>
      <c r="T58" s="260"/>
    </row>
    <row r="59" spans="1:20" x14ac:dyDescent="0.2">
      <c r="A59" s="274"/>
      <c r="B59" s="255"/>
      <c r="I59" s="257"/>
      <c r="J59" s="251"/>
      <c r="K59" s="69"/>
      <c r="L59" s="69"/>
      <c r="M59" s="64"/>
      <c r="N59" s="64"/>
      <c r="O59" s="64"/>
      <c r="P59" s="64"/>
      <c r="Q59" s="64"/>
      <c r="R59" s="64"/>
      <c r="S59" s="64"/>
      <c r="T59" s="260"/>
    </row>
    <row r="60" spans="1:20" ht="12.75" customHeight="1" x14ac:dyDescent="0.2">
      <c r="A60" s="274"/>
      <c r="B60" s="255"/>
      <c r="C60" s="245" t="s">
        <v>303</v>
      </c>
      <c r="D60" s="245"/>
      <c r="E60" s="245"/>
      <c r="F60" s="245"/>
      <c r="G60" s="245"/>
      <c r="H60" s="245"/>
      <c r="I60" s="257"/>
      <c r="J60" s="251"/>
      <c r="K60" s="48"/>
      <c r="L60" s="48"/>
      <c r="M60" s="74"/>
      <c r="N60" s="74"/>
      <c r="O60" s="74"/>
      <c r="P60" s="74"/>
      <c r="Q60" s="74"/>
      <c r="R60" s="71"/>
      <c r="S60" s="71"/>
      <c r="T60" s="260"/>
    </row>
    <row r="61" spans="1:20" ht="20.25" customHeight="1" x14ac:dyDescent="0.2">
      <c r="A61" s="274"/>
      <c r="B61" s="255"/>
      <c r="C61" s="245"/>
      <c r="D61" s="245"/>
      <c r="E61" s="245"/>
      <c r="F61" s="245"/>
      <c r="G61" s="245"/>
      <c r="H61" s="245"/>
      <c r="I61" s="257"/>
      <c r="J61" s="251"/>
      <c r="K61" s="32"/>
      <c r="L61" s="32"/>
      <c r="M61" s="34"/>
      <c r="N61" s="34"/>
      <c r="O61" s="34"/>
      <c r="P61" s="34"/>
      <c r="Q61" s="34"/>
      <c r="R61" s="40"/>
      <c r="S61" s="40"/>
      <c r="T61" s="35"/>
    </row>
    <row r="62" spans="1:20" ht="11.25" customHeight="1" thickBot="1" x14ac:dyDescent="0.25">
      <c r="A62" s="275"/>
      <c r="B62" s="255"/>
      <c r="C62" s="262"/>
      <c r="D62" s="262"/>
      <c r="E62" s="262"/>
      <c r="F62" s="262"/>
      <c r="G62" s="262"/>
      <c r="H62" s="262"/>
      <c r="I62" s="257"/>
      <c r="J62" s="251"/>
      <c r="K62" s="258"/>
      <c r="L62" s="258"/>
      <c r="M62" s="258"/>
      <c r="N62" s="258"/>
      <c r="O62" s="258"/>
      <c r="P62" s="258"/>
      <c r="Q62" s="258"/>
      <c r="R62" s="258"/>
      <c r="S62" s="258"/>
      <c r="T62" s="259"/>
    </row>
    <row r="63" spans="1:20" ht="32.25" customHeight="1" x14ac:dyDescent="0.2">
      <c r="A63" s="31" t="s">
        <v>32</v>
      </c>
      <c r="B63" s="254"/>
      <c r="C63" s="246" t="s">
        <v>97</v>
      </c>
      <c r="D63" s="246"/>
      <c r="E63" s="246"/>
      <c r="F63" s="246"/>
      <c r="G63" s="246"/>
      <c r="H63" s="246"/>
      <c r="I63" s="299"/>
      <c r="J63" s="250"/>
      <c r="K63" s="266"/>
      <c r="L63" s="266"/>
      <c r="M63" s="266"/>
      <c r="N63" s="266"/>
      <c r="O63" s="266"/>
      <c r="P63" s="266"/>
      <c r="Q63" s="266"/>
      <c r="R63" s="65"/>
      <c r="S63" s="65"/>
      <c r="T63" s="297"/>
    </row>
    <row r="64" spans="1:20" ht="25.5" customHeight="1" x14ac:dyDescent="0.2">
      <c r="A64" s="268" t="s">
        <v>34</v>
      </c>
      <c r="B64" s="255"/>
      <c r="C64" s="247" t="s">
        <v>99</v>
      </c>
      <c r="D64" s="247"/>
      <c r="E64" s="247"/>
      <c r="F64" s="247"/>
      <c r="G64" s="247"/>
      <c r="H64" s="247"/>
      <c r="I64" s="300"/>
      <c r="J64" s="251"/>
      <c r="K64" s="302" t="s">
        <v>56</v>
      </c>
      <c r="L64" s="303"/>
      <c r="M64" s="253" t="s">
        <v>53</v>
      </c>
      <c r="N64" s="253" t="s">
        <v>54</v>
      </c>
      <c r="O64" s="253"/>
      <c r="P64" s="253"/>
      <c r="Q64" s="253"/>
      <c r="R64" s="40"/>
      <c r="S64" s="40"/>
      <c r="T64" s="260"/>
    </row>
    <row r="65" spans="1:20" ht="24.95" customHeight="1" x14ac:dyDescent="0.2">
      <c r="A65" s="268"/>
      <c r="B65" s="255"/>
      <c r="C65" s="247" t="s">
        <v>98</v>
      </c>
      <c r="D65" s="247"/>
      <c r="E65" s="247"/>
      <c r="F65" s="247"/>
      <c r="G65" s="247"/>
      <c r="H65" s="247"/>
      <c r="I65" s="300"/>
      <c r="J65" s="251"/>
      <c r="K65" s="304"/>
      <c r="L65" s="305"/>
      <c r="M65" s="253"/>
      <c r="N65" s="253"/>
      <c r="O65" s="253"/>
      <c r="P65" s="253"/>
      <c r="Q65" s="253"/>
      <c r="R65" s="40"/>
      <c r="S65" s="40"/>
      <c r="T65" s="260"/>
    </row>
    <row r="66" spans="1:20" ht="23.25" customHeight="1" x14ac:dyDescent="0.2">
      <c r="A66" s="268"/>
      <c r="B66" s="255"/>
      <c r="C66" s="261" t="s">
        <v>124</v>
      </c>
      <c r="D66" s="261"/>
      <c r="E66" s="261"/>
      <c r="F66" s="261"/>
      <c r="G66" s="261"/>
      <c r="H66" s="261"/>
      <c r="I66" s="300"/>
      <c r="J66" s="251"/>
      <c r="K66" s="307" t="s">
        <v>319</v>
      </c>
      <c r="L66" s="307"/>
      <c r="M66" s="306" t="s">
        <v>49</v>
      </c>
      <c r="N66" s="306" t="s">
        <v>77</v>
      </c>
      <c r="O66" s="306"/>
      <c r="P66" s="306"/>
      <c r="Q66" s="306"/>
      <c r="R66" s="42"/>
      <c r="S66" s="42"/>
      <c r="T66" s="260"/>
    </row>
    <row r="67" spans="1:20" ht="24.95" customHeight="1" x14ac:dyDescent="0.2">
      <c r="A67" s="268"/>
      <c r="B67" s="255"/>
      <c r="C67" s="296" t="s">
        <v>100</v>
      </c>
      <c r="D67" s="247"/>
      <c r="E67" s="247"/>
      <c r="F67" s="247"/>
      <c r="G67" s="247"/>
      <c r="H67" s="247"/>
      <c r="I67" s="300"/>
      <c r="J67" s="251"/>
      <c r="K67" s="307"/>
      <c r="L67" s="307"/>
      <c r="M67" s="306"/>
      <c r="N67" s="306"/>
      <c r="O67" s="306"/>
      <c r="P67" s="306"/>
      <c r="Q67" s="306"/>
      <c r="R67" s="42"/>
      <c r="S67" s="42"/>
      <c r="T67" s="260"/>
    </row>
    <row r="68" spans="1:20" ht="24.95" customHeight="1" x14ac:dyDescent="0.2">
      <c r="A68" s="268"/>
      <c r="B68" s="255"/>
      <c r="C68" s="247"/>
      <c r="D68" s="247"/>
      <c r="E68" s="247"/>
      <c r="F68" s="247"/>
      <c r="G68" s="247"/>
      <c r="H68" s="247"/>
      <c r="I68" s="300"/>
      <c r="J68" s="251"/>
      <c r="K68" s="307"/>
      <c r="L68" s="307"/>
      <c r="M68" s="306"/>
      <c r="N68" s="306"/>
      <c r="O68" s="306"/>
      <c r="P68" s="306"/>
      <c r="Q68" s="306"/>
      <c r="R68" s="42"/>
      <c r="S68" s="42"/>
      <c r="T68" s="260"/>
    </row>
    <row r="69" spans="1:20" ht="24.95" customHeight="1" x14ac:dyDescent="0.2">
      <c r="A69" s="268"/>
      <c r="B69" s="255"/>
      <c r="C69" s="247"/>
      <c r="D69" s="247"/>
      <c r="E69" s="247"/>
      <c r="F69" s="247"/>
      <c r="G69" s="247"/>
      <c r="H69" s="247"/>
      <c r="I69" s="300"/>
      <c r="J69" s="251"/>
      <c r="K69" s="307"/>
      <c r="L69" s="307"/>
      <c r="M69" s="306"/>
      <c r="N69" s="306"/>
      <c r="O69" s="306"/>
      <c r="P69" s="306"/>
      <c r="Q69" s="306"/>
      <c r="R69" s="42"/>
      <c r="S69" s="42"/>
      <c r="T69" s="260"/>
    </row>
    <row r="70" spans="1:20" ht="24.95" customHeight="1" x14ac:dyDescent="0.2">
      <c r="A70" s="268"/>
      <c r="B70" s="255"/>
      <c r="C70" s="261" t="s">
        <v>33</v>
      </c>
      <c r="D70" s="261"/>
      <c r="E70" s="261"/>
      <c r="F70" s="261"/>
      <c r="G70" s="261"/>
      <c r="H70" s="261"/>
      <c r="I70" s="300"/>
      <c r="J70" s="251"/>
      <c r="K70" s="307"/>
      <c r="L70" s="307"/>
      <c r="M70" s="306"/>
      <c r="N70" s="306"/>
      <c r="O70" s="306"/>
      <c r="P70" s="306"/>
      <c r="Q70" s="306"/>
      <c r="R70" s="42"/>
      <c r="S70" s="42"/>
      <c r="T70" s="260"/>
    </row>
    <row r="71" spans="1:20" ht="23.1" customHeight="1" x14ac:dyDescent="0.2">
      <c r="A71" s="268"/>
      <c r="B71" s="255"/>
      <c r="C71" s="247" t="s">
        <v>125</v>
      </c>
      <c r="D71" s="247"/>
      <c r="E71" s="247"/>
      <c r="F71" s="247"/>
      <c r="G71" s="247"/>
      <c r="H71" s="247"/>
      <c r="I71" s="300"/>
      <c r="J71" s="251"/>
      <c r="K71" s="307"/>
      <c r="L71" s="307"/>
      <c r="M71" s="306"/>
      <c r="N71" s="306"/>
      <c r="O71" s="306"/>
      <c r="P71" s="306"/>
      <c r="Q71" s="306"/>
      <c r="R71" s="42"/>
      <c r="S71" s="42"/>
      <c r="T71" s="260"/>
    </row>
    <row r="72" spans="1:20" ht="23.1" customHeight="1" x14ac:dyDescent="0.2">
      <c r="A72" s="268"/>
      <c r="B72" s="255"/>
      <c r="C72" s="247"/>
      <c r="D72" s="247"/>
      <c r="E72" s="247"/>
      <c r="F72" s="247"/>
      <c r="G72" s="247"/>
      <c r="H72" s="247"/>
      <c r="I72" s="300"/>
      <c r="J72" s="251"/>
      <c r="K72" s="309" t="s">
        <v>320</v>
      </c>
      <c r="L72" s="309"/>
      <c r="M72" s="306" t="s">
        <v>50</v>
      </c>
      <c r="N72" s="306" t="s">
        <v>78</v>
      </c>
      <c r="O72" s="306"/>
      <c r="P72" s="306"/>
      <c r="Q72" s="306"/>
      <c r="R72" s="42"/>
      <c r="S72" s="42"/>
      <c r="T72" s="260"/>
    </row>
    <row r="73" spans="1:20" ht="23.1" customHeight="1" x14ac:dyDescent="0.2">
      <c r="A73" s="268"/>
      <c r="B73" s="255"/>
      <c r="C73" s="247"/>
      <c r="D73" s="247"/>
      <c r="E73" s="247"/>
      <c r="F73" s="247"/>
      <c r="G73" s="247"/>
      <c r="H73" s="247"/>
      <c r="I73" s="300"/>
      <c r="J73" s="251"/>
      <c r="K73" s="309"/>
      <c r="L73" s="309"/>
      <c r="M73" s="306"/>
      <c r="N73" s="306"/>
      <c r="O73" s="306"/>
      <c r="P73" s="306"/>
      <c r="Q73" s="306"/>
      <c r="R73" s="42"/>
      <c r="S73" s="42"/>
      <c r="T73" s="260"/>
    </row>
    <row r="74" spans="1:20" ht="23.1" customHeight="1" x14ac:dyDescent="0.2">
      <c r="A74" s="268"/>
      <c r="B74" s="255"/>
      <c r="C74" s="261" t="s">
        <v>126</v>
      </c>
      <c r="D74" s="261"/>
      <c r="E74" s="261"/>
      <c r="F74" s="261"/>
      <c r="G74" s="261"/>
      <c r="H74" s="261"/>
      <c r="I74" s="300"/>
      <c r="J74" s="251"/>
      <c r="K74" s="309"/>
      <c r="L74" s="309"/>
      <c r="M74" s="306"/>
      <c r="N74" s="306"/>
      <c r="O74" s="306"/>
      <c r="P74" s="306"/>
      <c r="Q74" s="306"/>
      <c r="R74" s="42"/>
      <c r="S74" s="42"/>
      <c r="T74" s="260"/>
    </row>
    <row r="75" spans="1:20" ht="23.1" customHeight="1" x14ac:dyDescent="0.2">
      <c r="A75" s="268"/>
      <c r="B75" s="255"/>
      <c r="C75" s="296" t="s">
        <v>102</v>
      </c>
      <c r="D75" s="245"/>
      <c r="E75" s="245"/>
      <c r="F75" s="245"/>
      <c r="G75" s="245"/>
      <c r="H75" s="245"/>
      <c r="I75" s="300"/>
      <c r="J75" s="251"/>
      <c r="K75" s="309"/>
      <c r="L75" s="309"/>
      <c r="M75" s="306"/>
      <c r="N75" s="306"/>
      <c r="O75" s="306"/>
      <c r="P75" s="306"/>
      <c r="Q75" s="306"/>
      <c r="R75" s="42"/>
      <c r="S75" s="42"/>
      <c r="T75" s="260"/>
    </row>
    <row r="76" spans="1:20" ht="23.1" customHeight="1" x14ac:dyDescent="0.2">
      <c r="A76" s="268"/>
      <c r="B76" s="255"/>
      <c r="C76" s="245"/>
      <c r="D76" s="245"/>
      <c r="E76" s="245"/>
      <c r="F76" s="245"/>
      <c r="G76" s="245"/>
      <c r="H76" s="245"/>
      <c r="I76" s="300"/>
      <c r="J76" s="251"/>
      <c r="K76" s="309"/>
      <c r="L76" s="309"/>
      <c r="M76" s="306"/>
      <c r="N76" s="306"/>
      <c r="O76" s="306"/>
      <c r="P76" s="306"/>
      <c r="Q76" s="306"/>
      <c r="R76" s="42"/>
      <c r="S76" s="42"/>
      <c r="T76" s="260"/>
    </row>
    <row r="77" spans="1:20" ht="23.1" customHeight="1" x14ac:dyDescent="0.2">
      <c r="A77" s="268"/>
      <c r="B77" s="255"/>
      <c r="C77" s="261" t="s">
        <v>86</v>
      </c>
      <c r="D77" s="261"/>
      <c r="E77" s="261"/>
      <c r="F77" s="261"/>
      <c r="G77" s="261"/>
      <c r="H77" s="261"/>
      <c r="I77" s="300"/>
      <c r="J77" s="251"/>
      <c r="K77" s="309"/>
      <c r="L77" s="309"/>
      <c r="M77" s="306"/>
      <c r="N77" s="306"/>
      <c r="O77" s="306"/>
      <c r="P77" s="306"/>
      <c r="Q77" s="306"/>
      <c r="R77" s="42"/>
      <c r="S77" s="42"/>
      <c r="T77" s="260"/>
    </row>
    <row r="78" spans="1:20" ht="23.1" customHeight="1" x14ac:dyDescent="0.2">
      <c r="A78" s="268"/>
      <c r="B78" s="255"/>
      <c r="C78" s="248" t="s">
        <v>85</v>
      </c>
      <c r="D78" s="248"/>
      <c r="E78" s="248"/>
      <c r="F78" s="248"/>
      <c r="G78" s="248"/>
      <c r="H78" s="248"/>
      <c r="I78" s="300"/>
      <c r="J78" s="251"/>
      <c r="K78" s="308" t="s">
        <v>91</v>
      </c>
      <c r="L78" s="308"/>
      <c r="M78" s="267" t="s">
        <v>51</v>
      </c>
      <c r="N78" s="267" t="s">
        <v>79</v>
      </c>
      <c r="O78" s="267"/>
      <c r="P78" s="267"/>
      <c r="Q78" s="267"/>
      <c r="R78" s="66"/>
      <c r="S78" s="66"/>
      <c r="T78" s="260"/>
    </row>
    <row r="79" spans="1:20" ht="23.1" customHeight="1" x14ac:dyDescent="0.2">
      <c r="A79" s="268"/>
      <c r="B79" s="255"/>
      <c r="C79" s="248"/>
      <c r="D79" s="248"/>
      <c r="E79" s="248"/>
      <c r="F79" s="248"/>
      <c r="G79" s="248"/>
      <c r="H79" s="248"/>
      <c r="I79" s="300"/>
      <c r="J79" s="251"/>
      <c r="K79" s="308"/>
      <c r="L79" s="308"/>
      <c r="M79" s="267"/>
      <c r="N79" s="267"/>
      <c r="O79" s="267"/>
      <c r="P79" s="267"/>
      <c r="Q79" s="267"/>
      <c r="R79" s="66"/>
      <c r="S79" s="66"/>
      <c r="T79" s="260"/>
    </row>
    <row r="80" spans="1:20" ht="23.1" customHeight="1" x14ac:dyDescent="0.2">
      <c r="A80" s="268"/>
      <c r="B80" s="255"/>
      <c r="C80" s="261" t="s">
        <v>64</v>
      </c>
      <c r="D80" s="261"/>
      <c r="E80" s="261"/>
      <c r="F80" s="261"/>
      <c r="G80" s="261"/>
      <c r="H80" s="261"/>
      <c r="I80" s="300"/>
      <c r="J80" s="251"/>
      <c r="K80" s="308"/>
      <c r="L80" s="308"/>
      <c r="M80" s="267"/>
      <c r="N80" s="267"/>
      <c r="O80" s="267"/>
      <c r="P80" s="267"/>
      <c r="Q80" s="267"/>
      <c r="R80" s="66"/>
      <c r="S80" s="66"/>
      <c r="T80" s="260"/>
    </row>
    <row r="81" spans="1:20" ht="23.1" customHeight="1" x14ac:dyDescent="0.2">
      <c r="A81" s="268"/>
      <c r="B81" s="255"/>
      <c r="C81" s="248" t="s">
        <v>101</v>
      </c>
      <c r="D81" s="248"/>
      <c r="E81" s="248"/>
      <c r="F81" s="248"/>
      <c r="G81" s="248"/>
      <c r="H81" s="248"/>
      <c r="I81" s="300"/>
      <c r="J81" s="251"/>
      <c r="K81" s="308"/>
      <c r="L81" s="308"/>
      <c r="M81" s="267"/>
      <c r="N81" s="267"/>
      <c r="O81" s="267"/>
      <c r="P81" s="267"/>
      <c r="Q81" s="267"/>
      <c r="R81" s="66"/>
      <c r="S81" s="66"/>
      <c r="T81" s="260"/>
    </row>
    <row r="82" spans="1:20" ht="23.1" customHeight="1" x14ac:dyDescent="0.2">
      <c r="A82" s="268"/>
      <c r="B82" s="255"/>
      <c r="C82" s="248"/>
      <c r="D82" s="248"/>
      <c r="E82" s="248"/>
      <c r="F82" s="248"/>
      <c r="G82" s="248"/>
      <c r="H82" s="248"/>
      <c r="I82" s="300"/>
      <c r="J82" s="251"/>
      <c r="K82" s="308"/>
      <c r="L82" s="308"/>
      <c r="M82" s="267"/>
      <c r="N82" s="267"/>
      <c r="O82" s="267"/>
      <c r="P82" s="267"/>
      <c r="Q82" s="267"/>
      <c r="R82" s="66"/>
      <c r="S82" s="66"/>
      <c r="T82" s="260"/>
    </row>
    <row r="83" spans="1:20" ht="22.5" customHeight="1" x14ac:dyDescent="0.2">
      <c r="A83" s="268"/>
      <c r="B83" s="255"/>
      <c r="C83" s="248"/>
      <c r="D83" s="248"/>
      <c r="E83" s="248"/>
      <c r="F83" s="248"/>
      <c r="G83" s="248"/>
      <c r="H83" s="248"/>
      <c r="I83" s="300"/>
      <c r="J83" s="251"/>
      <c r="K83" s="308"/>
      <c r="L83" s="308"/>
      <c r="M83" s="267"/>
      <c r="N83" s="267"/>
      <c r="O83" s="267"/>
      <c r="P83" s="267"/>
      <c r="Q83" s="267"/>
      <c r="R83" s="66"/>
      <c r="S83" s="66"/>
      <c r="T83" s="260"/>
    </row>
    <row r="84" spans="1:20" ht="18" customHeight="1" thickBot="1" x14ac:dyDescent="0.25">
      <c r="A84" s="269"/>
      <c r="B84" s="263"/>
      <c r="C84" s="264"/>
      <c r="D84" s="264"/>
      <c r="E84" s="264"/>
      <c r="F84" s="264"/>
      <c r="G84" s="264"/>
      <c r="H84" s="264"/>
      <c r="I84" s="301"/>
      <c r="J84" s="252"/>
      <c r="K84" s="265"/>
      <c r="L84" s="265"/>
      <c r="M84" s="265"/>
      <c r="N84" s="265"/>
      <c r="O84" s="265"/>
      <c r="P84" s="265"/>
      <c r="Q84" s="265"/>
      <c r="R84" s="46"/>
      <c r="S84" s="46"/>
      <c r="T84" s="298"/>
    </row>
    <row r="88" spans="1:20" ht="12.75" customHeight="1" x14ac:dyDescent="0.2"/>
    <row r="89" spans="1:20" x14ac:dyDescent="0.2">
      <c r="F89" s="6"/>
    </row>
    <row r="90" spans="1:20" x14ac:dyDescent="0.2">
      <c r="F90" s="6"/>
    </row>
    <row r="91" spans="1:20" x14ac:dyDescent="0.2">
      <c r="F91" s="6"/>
    </row>
    <row r="92" spans="1:20" ht="12.75" customHeight="1" x14ac:dyDescent="0.2">
      <c r="F92" s="6"/>
    </row>
    <row r="94" spans="1:20" ht="12.75" customHeight="1" x14ac:dyDescent="0.2">
      <c r="B94" s="5"/>
      <c r="C94" s="5"/>
      <c r="D94" s="5"/>
      <c r="E94" s="5"/>
      <c r="F94" s="5"/>
    </row>
    <row r="95" spans="1:20" x14ac:dyDescent="0.2">
      <c r="A95" s="5"/>
      <c r="B95" s="5"/>
      <c r="C95" s="5"/>
      <c r="D95" s="5"/>
      <c r="E95" s="5"/>
      <c r="F95" s="5"/>
      <c r="I95" s="8"/>
      <c r="J95" s="249"/>
      <c r="K95" s="249"/>
      <c r="L95" s="249"/>
    </row>
    <row r="96" spans="1:20" ht="22.5" customHeight="1" x14ac:dyDescent="0.2">
      <c r="A96" s="5"/>
      <c r="B96" s="5"/>
      <c r="C96" s="5"/>
      <c r="D96" s="5"/>
      <c r="E96" s="5"/>
      <c r="F96" s="5"/>
      <c r="I96" s="9"/>
      <c r="J96" s="249"/>
      <c r="K96" s="249"/>
      <c r="L96" s="249"/>
    </row>
    <row r="97" spans="1:12" x14ac:dyDescent="0.2">
      <c r="A97" s="5"/>
      <c r="B97" s="5"/>
      <c r="C97" s="5"/>
      <c r="D97" s="5"/>
      <c r="E97" s="5"/>
      <c r="F97" s="5"/>
      <c r="I97" s="10"/>
      <c r="J97" s="11"/>
      <c r="K97" s="7"/>
      <c r="L97" s="7"/>
    </row>
    <row r="98" spans="1:12" x14ac:dyDescent="0.2">
      <c r="A98" s="5"/>
      <c r="B98" s="5"/>
      <c r="C98" s="5"/>
      <c r="D98" s="5"/>
      <c r="E98" s="5"/>
      <c r="F98" s="5"/>
    </row>
    <row r="107" spans="1:12" x14ac:dyDescent="0.2">
      <c r="E107" s="15"/>
    </row>
  </sheetData>
  <mergeCells count="108">
    <mergeCell ref="C67:H69"/>
    <mergeCell ref="C71:H73"/>
    <mergeCell ref="C75:H76"/>
    <mergeCell ref="C19:H19"/>
    <mergeCell ref="T63:T84"/>
    <mergeCell ref="I63:I84"/>
    <mergeCell ref="K64:L65"/>
    <mergeCell ref="M72:M77"/>
    <mergeCell ref="N72:Q77"/>
    <mergeCell ref="K66:L71"/>
    <mergeCell ref="M66:M71"/>
    <mergeCell ref="N66:Q71"/>
    <mergeCell ref="K78:L83"/>
    <mergeCell ref="K72:L77"/>
    <mergeCell ref="K35:Q35"/>
    <mergeCell ref="T19:T35"/>
    <mergeCell ref="K20:S20"/>
    <mergeCell ref="O29:S29"/>
    <mergeCell ref="K31:S31"/>
    <mergeCell ref="K33:S34"/>
    <mergeCell ref="C23:H23"/>
    <mergeCell ref="C25:H25"/>
    <mergeCell ref="C31:H31"/>
    <mergeCell ref="C33:H33"/>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64:A84"/>
    <mergeCell ref="A20:A35"/>
    <mergeCell ref="C22:H22"/>
    <mergeCell ref="C24:H24"/>
    <mergeCell ref="C26:H26"/>
    <mergeCell ref="B19:B35"/>
    <mergeCell ref="I19:I35"/>
    <mergeCell ref="J19:J35"/>
    <mergeCell ref="A37:A62"/>
    <mergeCell ref="C20:H20"/>
    <mergeCell ref="C28:H28"/>
    <mergeCell ref="C30:H30"/>
    <mergeCell ref="C21:H21"/>
    <mergeCell ref="C78:H79"/>
    <mergeCell ref="C45:H51"/>
    <mergeCell ref="C60:H61"/>
    <mergeCell ref="C57:H58"/>
    <mergeCell ref="C35:H35"/>
    <mergeCell ref="C37:H38"/>
    <mergeCell ref="C40:H43"/>
    <mergeCell ref="C63:H63"/>
    <mergeCell ref="C64:H64"/>
    <mergeCell ref="C65:H65"/>
    <mergeCell ref="C66:H66"/>
    <mergeCell ref="J95:L96"/>
    <mergeCell ref="J63:J84"/>
    <mergeCell ref="M64:M65"/>
    <mergeCell ref="N64:Q65"/>
    <mergeCell ref="B36:B62"/>
    <mergeCell ref="I36:I62"/>
    <mergeCell ref="J36:J62"/>
    <mergeCell ref="K62:T62"/>
    <mergeCell ref="T36:T60"/>
    <mergeCell ref="C53:H53"/>
    <mergeCell ref="C54:C56"/>
    <mergeCell ref="D54:H56"/>
    <mergeCell ref="C62:H62"/>
    <mergeCell ref="B63:B84"/>
    <mergeCell ref="C74:H74"/>
    <mergeCell ref="C80:H80"/>
    <mergeCell ref="C70:H70"/>
    <mergeCell ref="C81:H83"/>
    <mergeCell ref="C84:H84"/>
    <mergeCell ref="K84:Q84"/>
    <mergeCell ref="K63:Q63"/>
    <mergeCell ref="C77:H77"/>
    <mergeCell ref="N78:Q83"/>
    <mergeCell ref="M78:M83"/>
    <mergeCell ref="C32:H32"/>
    <mergeCell ref="C34:H34"/>
    <mergeCell ref="K21:K25"/>
    <mergeCell ref="F15:H15"/>
    <mergeCell ref="K7:S8"/>
    <mergeCell ref="K9:S11"/>
    <mergeCell ref="K12:S13"/>
    <mergeCell ref="K14:S14"/>
    <mergeCell ref="K15:S17"/>
    <mergeCell ref="C6:H7"/>
    <mergeCell ref="C15:E15"/>
    <mergeCell ref="F14:H14"/>
  </mergeCells>
  <pageMargins left="0.7" right="0.7" top="0.75" bottom="0.75" header="0.3" footer="0.3"/>
  <pageSetup scale="80" orientation="landscape" r:id="rId1"/>
  <rowBreaks count="2" manualBreakCount="2">
    <brk id="35" max="16383" man="1"/>
    <brk id="6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zoomScaleNormal="100" workbookViewId="0">
      <selection sqref="A1:M1"/>
    </sheetView>
  </sheetViews>
  <sheetFormatPr baseColWidth="10" defaultRowHeight="12.75" x14ac:dyDescent="0.2"/>
  <cols>
    <col min="1" max="1" width="18.42578125" customWidth="1"/>
    <col min="2" max="2" width="19.5703125" customWidth="1"/>
    <col min="3" max="3" width="17.28515625" customWidth="1"/>
    <col min="4" max="4" width="14.7109375" customWidth="1"/>
    <col min="5" max="5" width="15.7109375" customWidth="1"/>
    <col min="6" max="6" width="16.5703125" customWidth="1"/>
    <col min="7" max="10" width="14.42578125" customWidth="1"/>
    <col min="11" max="11" width="15.7109375" customWidth="1"/>
    <col min="12" max="12" width="12.5703125" customWidth="1"/>
    <col min="13" max="13" width="17.140625" customWidth="1"/>
  </cols>
  <sheetData>
    <row r="1" spans="1:13" ht="19.5" thickBot="1" x14ac:dyDescent="0.25">
      <c r="A1" s="322" t="s">
        <v>129</v>
      </c>
      <c r="B1" s="323"/>
      <c r="C1" s="323"/>
      <c r="D1" s="323"/>
      <c r="E1" s="323"/>
      <c r="F1" s="323"/>
      <c r="G1" s="323"/>
      <c r="H1" s="323"/>
      <c r="I1" s="323"/>
      <c r="J1" s="323"/>
      <c r="K1" s="323"/>
      <c r="L1" s="323"/>
      <c r="M1" s="324"/>
    </row>
    <row r="2" spans="1:13" x14ac:dyDescent="0.2">
      <c r="A2" s="325" t="s">
        <v>130</v>
      </c>
      <c r="B2" s="327" t="s">
        <v>131</v>
      </c>
      <c r="C2" s="329" t="s">
        <v>132</v>
      </c>
      <c r="D2" s="329" t="s">
        <v>128</v>
      </c>
      <c r="E2" s="329" t="s">
        <v>133</v>
      </c>
      <c r="F2" s="329" t="s">
        <v>134</v>
      </c>
      <c r="G2" s="329" t="s">
        <v>135</v>
      </c>
      <c r="H2" s="329" t="s">
        <v>136</v>
      </c>
      <c r="I2" s="329" t="s">
        <v>137</v>
      </c>
      <c r="J2" s="329" t="s">
        <v>184</v>
      </c>
      <c r="K2" s="329" t="s">
        <v>321</v>
      </c>
      <c r="L2" s="329" t="s">
        <v>139</v>
      </c>
      <c r="M2" s="329" t="s">
        <v>140</v>
      </c>
    </row>
    <row r="3" spans="1:13" ht="13.5" thickBot="1" x14ac:dyDescent="0.25">
      <c r="A3" s="326"/>
      <c r="B3" s="328"/>
      <c r="C3" s="330"/>
      <c r="D3" s="330"/>
      <c r="E3" s="330"/>
      <c r="F3" s="330"/>
      <c r="G3" s="330"/>
      <c r="H3" s="330"/>
      <c r="I3" s="330"/>
      <c r="J3" s="330"/>
      <c r="K3" s="330"/>
      <c r="L3" s="330"/>
      <c r="M3" s="330"/>
    </row>
    <row r="4" spans="1:13" ht="57.75" customHeight="1" x14ac:dyDescent="0.2">
      <c r="A4" s="326"/>
      <c r="B4" s="318" t="s">
        <v>141</v>
      </c>
      <c r="C4" s="320" t="s">
        <v>142</v>
      </c>
      <c r="D4" s="316" t="s">
        <v>143</v>
      </c>
      <c r="E4" s="316" t="s">
        <v>322</v>
      </c>
      <c r="F4" s="316" t="s">
        <v>144</v>
      </c>
      <c r="G4" s="316" t="s">
        <v>145</v>
      </c>
      <c r="H4" s="316" t="s">
        <v>146</v>
      </c>
      <c r="I4" s="316" t="s">
        <v>147</v>
      </c>
      <c r="J4" s="316" t="s">
        <v>148</v>
      </c>
      <c r="K4" s="316" t="s">
        <v>149</v>
      </c>
      <c r="L4" s="316" t="s">
        <v>150</v>
      </c>
      <c r="M4" s="316" t="s">
        <v>151</v>
      </c>
    </row>
    <row r="5" spans="1:13" ht="120" customHeight="1" thickBot="1" x14ac:dyDescent="0.25">
      <c r="A5" s="81" t="s">
        <v>179</v>
      </c>
      <c r="B5" s="319"/>
      <c r="C5" s="321"/>
      <c r="D5" s="317"/>
      <c r="E5" s="317"/>
      <c r="F5" s="317"/>
      <c r="G5" s="317"/>
      <c r="H5" s="317"/>
      <c r="I5" s="317"/>
      <c r="J5" s="317"/>
      <c r="K5" s="317"/>
      <c r="L5" s="317"/>
      <c r="M5" s="317"/>
    </row>
    <row r="6" spans="1:13" ht="147" customHeight="1" thickBot="1" x14ac:dyDescent="0.25">
      <c r="A6" s="80" t="s">
        <v>152</v>
      </c>
      <c r="B6" s="83" t="s">
        <v>323</v>
      </c>
      <c r="C6" s="79" t="s">
        <v>153</v>
      </c>
      <c r="D6" s="78" t="s">
        <v>324</v>
      </c>
      <c r="E6" s="78" t="s">
        <v>154</v>
      </c>
      <c r="F6" s="78" t="s">
        <v>155</v>
      </c>
      <c r="G6" s="78" t="s">
        <v>325</v>
      </c>
      <c r="H6" s="78" t="s">
        <v>326</v>
      </c>
      <c r="I6" s="78" t="s">
        <v>327</v>
      </c>
      <c r="J6" s="78" t="s">
        <v>328</v>
      </c>
      <c r="K6" s="37" t="s">
        <v>329</v>
      </c>
      <c r="L6" s="78" t="s">
        <v>330</v>
      </c>
      <c r="M6" s="78" t="s">
        <v>156</v>
      </c>
    </row>
    <row r="7" spans="1:13" ht="108.75" customHeight="1" thickBot="1" x14ac:dyDescent="0.25">
      <c r="A7" s="84" t="s">
        <v>331</v>
      </c>
      <c r="B7" s="85" t="s">
        <v>332</v>
      </c>
      <c r="C7" s="85" t="s">
        <v>333</v>
      </c>
      <c r="D7" s="86" t="s">
        <v>334</v>
      </c>
      <c r="E7" s="86" t="s">
        <v>335</v>
      </c>
      <c r="F7" s="86" t="s">
        <v>336</v>
      </c>
      <c r="G7" s="86" t="s">
        <v>337</v>
      </c>
      <c r="H7" s="86" t="s">
        <v>338</v>
      </c>
      <c r="I7" s="86" t="s">
        <v>339</v>
      </c>
      <c r="J7" s="78" t="s">
        <v>340</v>
      </c>
      <c r="K7" s="86" t="s">
        <v>158</v>
      </c>
      <c r="L7" s="86" t="s">
        <v>159</v>
      </c>
      <c r="M7" s="86" t="s">
        <v>341</v>
      </c>
    </row>
    <row r="8" spans="1:13" ht="90.75" thickBot="1" x14ac:dyDescent="0.25">
      <c r="A8" s="87" t="s">
        <v>127</v>
      </c>
      <c r="B8" s="85" t="s">
        <v>342</v>
      </c>
      <c r="C8" s="85" t="s">
        <v>343</v>
      </c>
      <c r="D8" s="86" t="s">
        <v>344</v>
      </c>
      <c r="E8" s="86" t="s">
        <v>345</v>
      </c>
      <c r="F8" s="86" t="s">
        <v>346</v>
      </c>
      <c r="G8" s="86" t="s">
        <v>347</v>
      </c>
      <c r="H8" s="86" t="s">
        <v>348</v>
      </c>
      <c r="I8" s="86" t="s">
        <v>349</v>
      </c>
      <c r="J8" s="86" t="s">
        <v>350</v>
      </c>
      <c r="K8" s="86" t="s">
        <v>158</v>
      </c>
      <c r="L8" s="86" t="s">
        <v>351</v>
      </c>
      <c r="M8" s="86" t="s">
        <v>352</v>
      </c>
    </row>
    <row r="9" spans="1:13" ht="103.5" customHeight="1" thickBot="1" x14ac:dyDescent="0.25">
      <c r="A9" s="88" t="s">
        <v>295</v>
      </c>
      <c r="B9" s="82" t="s">
        <v>353</v>
      </c>
      <c r="C9" s="82" t="s">
        <v>161</v>
      </c>
      <c r="D9" s="86" t="s">
        <v>157</v>
      </c>
      <c r="E9" s="38" t="s">
        <v>354</v>
      </c>
      <c r="F9" s="86" t="s">
        <v>355</v>
      </c>
      <c r="G9" s="38" t="s">
        <v>356</v>
      </c>
      <c r="H9" s="86" t="s">
        <v>357</v>
      </c>
      <c r="I9" s="38" t="s">
        <v>358</v>
      </c>
      <c r="J9" s="38" t="s">
        <v>163</v>
      </c>
      <c r="K9" s="38" t="s">
        <v>164</v>
      </c>
      <c r="L9" s="86" t="s">
        <v>359</v>
      </c>
      <c r="M9" s="86" t="s">
        <v>360</v>
      </c>
    </row>
    <row r="10" spans="1:13" ht="90.75" thickBot="1" x14ac:dyDescent="0.25">
      <c r="A10" s="39" t="s">
        <v>160</v>
      </c>
      <c r="B10" s="82" t="s">
        <v>361</v>
      </c>
      <c r="C10" s="82" t="s">
        <v>362</v>
      </c>
      <c r="D10" s="38" t="s">
        <v>162</v>
      </c>
      <c r="E10" s="38" t="s">
        <v>363</v>
      </c>
      <c r="F10" s="86" t="s">
        <v>364</v>
      </c>
      <c r="G10" s="38" t="s">
        <v>365</v>
      </c>
      <c r="H10" s="86" t="s">
        <v>366</v>
      </c>
      <c r="I10" s="38" t="s">
        <v>367</v>
      </c>
      <c r="J10" s="38" t="s">
        <v>163</v>
      </c>
      <c r="K10" s="38" t="s">
        <v>164</v>
      </c>
      <c r="L10" s="86" t="s">
        <v>359</v>
      </c>
      <c r="M10" s="38" t="s">
        <v>165</v>
      </c>
    </row>
    <row r="11" spans="1:13" x14ac:dyDescent="0.2">
      <c r="A11" s="36"/>
      <c r="B11" s="36"/>
      <c r="C11" s="36"/>
      <c r="D11" s="36"/>
      <c r="E11" s="36"/>
      <c r="F11" s="36"/>
      <c r="G11" s="36"/>
      <c r="H11" s="36"/>
      <c r="I11" s="36"/>
      <c r="J11" s="36"/>
      <c r="K11" s="36"/>
      <c r="L11" s="36"/>
      <c r="M11" s="36"/>
    </row>
    <row r="12" spans="1:13" ht="13.5" thickBot="1" x14ac:dyDescent="0.25">
      <c r="A12" s="36"/>
      <c r="B12" s="36"/>
      <c r="C12" s="36"/>
      <c r="D12" s="36"/>
      <c r="E12" s="36"/>
      <c r="F12" s="36"/>
      <c r="G12" s="36"/>
      <c r="H12" s="36"/>
      <c r="I12" s="36"/>
      <c r="J12" s="36"/>
      <c r="K12" s="36"/>
      <c r="L12" s="36"/>
      <c r="M12" s="36"/>
    </row>
    <row r="13" spans="1:13" ht="19.5" thickBot="1" x14ac:dyDescent="0.25">
      <c r="A13" s="322" t="s">
        <v>166</v>
      </c>
      <c r="B13" s="323"/>
      <c r="C13" s="323"/>
      <c r="D13" s="323"/>
      <c r="E13" s="323"/>
      <c r="F13" s="323"/>
      <c r="G13" s="323"/>
      <c r="H13" s="323"/>
      <c r="I13" s="323"/>
      <c r="J13" s="323"/>
      <c r="K13" s="323"/>
      <c r="L13" s="323"/>
      <c r="M13" s="324"/>
    </row>
    <row r="14" spans="1:13" x14ac:dyDescent="0.2">
      <c r="A14" s="331" t="s">
        <v>167</v>
      </c>
      <c r="B14" s="333" t="s">
        <v>131</v>
      </c>
      <c r="C14" s="333" t="s">
        <v>132</v>
      </c>
      <c r="D14" s="333" t="s">
        <v>128</v>
      </c>
      <c r="E14" s="333" t="s">
        <v>133</v>
      </c>
      <c r="F14" s="333" t="s">
        <v>134</v>
      </c>
      <c r="G14" s="333" t="s">
        <v>135</v>
      </c>
      <c r="H14" s="333" t="s">
        <v>136</v>
      </c>
      <c r="I14" s="333" t="s">
        <v>137</v>
      </c>
      <c r="J14" s="333" t="s">
        <v>184</v>
      </c>
      <c r="K14" s="333" t="s">
        <v>138</v>
      </c>
      <c r="L14" s="333" t="s">
        <v>139</v>
      </c>
      <c r="M14" s="335" t="s">
        <v>140</v>
      </c>
    </row>
    <row r="15" spans="1:13" x14ac:dyDescent="0.2">
      <c r="A15" s="332"/>
      <c r="B15" s="334"/>
      <c r="C15" s="334"/>
      <c r="D15" s="334"/>
      <c r="E15" s="334"/>
      <c r="F15" s="334"/>
      <c r="G15" s="334"/>
      <c r="H15" s="334"/>
      <c r="I15" s="334"/>
      <c r="J15" s="334"/>
      <c r="K15" s="334"/>
      <c r="L15" s="334"/>
      <c r="M15" s="336"/>
    </row>
    <row r="16" spans="1:13" x14ac:dyDescent="0.2">
      <c r="A16" s="337" t="s">
        <v>168</v>
      </c>
      <c r="B16" s="334"/>
      <c r="C16" s="334"/>
      <c r="D16" s="334"/>
      <c r="E16" s="334"/>
      <c r="F16" s="334"/>
      <c r="G16" s="334"/>
      <c r="H16" s="334"/>
      <c r="I16" s="334"/>
      <c r="J16" s="334"/>
      <c r="K16" s="334"/>
      <c r="L16" s="334"/>
      <c r="M16" s="336"/>
    </row>
    <row r="17" spans="1:13" x14ac:dyDescent="0.2">
      <c r="A17" s="337" t="s">
        <v>169</v>
      </c>
      <c r="B17" s="334"/>
      <c r="C17" s="334"/>
      <c r="D17" s="334"/>
      <c r="E17" s="334"/>
      <c r="F17" s="334"/>
      <c r="G17" s="334"/>
      <c r="H17" s="334"/>
      <c r="I17" s="334"/>
      <c r="J17" s="334"/>
      <c r="K17" s="334"/>
      <c r="L17" s="334"/>
      <c r="M17" s="336"/>
    </row>
    <row r="18" spans="1:13" ht="41.25" customHeight="1" thickBot="1" x14ac:dyDescent="0.25">
      <c r="A18" s="80" t="s">
        <v>152</v>
      </c>
      <c r="B18" s="76" t="s">
        <v>170</v>
      </c>
      <c r="C18" s="76" t="s">
        <v>170</v>
      </c>
      <c r="D18" s="76" t="s">
        <v>368</v>
      </c>
      <c r="E18" s="76" t="s">
        <v>369</v>
      </c>
      <c r="F18" s="76" t="s">
        <v>370</v>
      </c>
      <c r="G18" s="76" t="s">
        <v>371</v>
      </c>
      <c r="H18" s="76" t="s">
        <v>368</v>
      </c>
      <c r="I18" s="76" t="s">
        <v>368</v>
      </c>
      <c r="J18" s="75" t="s">
        <v>372</v>
      </c>
      <c r="K18" s="75" t="s">
        <v>172</v>
      </c>
      <c r="L18" s="76" t="s">
        <v>170</v>
      </c>
      <c r="M18" s="76" t="s">
        <v>369</v>
      </c>
    </row>
    <row r="19" spans="1:13" ht="44.25" customHeight="1" thickBot="1" x14ac:dyDescent="0.25">
      <c r="A19" s="84" t="s">
        <v>373</v>
      </c>
      <c r="B19" s="76" t="s">
        <v>374</v>
      </c>
      <c r="C19" s="76" t="s">
        <v>173</v>
      </c>
      <c r="D19" s="76" t="s">
        <v>375</v>
      </c>
      <c r="E19" s="76" t="s">
        <v>376</v>
      </c>
      <c r="F19" s="76" t="s">
        <v>171</v>
      </c>
      <c r="G19" s="76" t="s">
        <v>377</v>
      </c>
      <c r="H19" s="76" t="s">
        <v>375</v>
      </c>
      <c r="I19" s="76" t="s">
        <v>375</v>
      </c>
      <c r="J19" s="75" t="s">
        <v>378</v>
      </c>
      <c r="K19" s="75"/>
      <c r="L19" s="76" t="s">
        <v>173</v>
      </c>
      <c r="M19" s="76" t="s">
        <v>376</v>
      </c>
    </row>
    <row r="20" spans="1:13" ht="48" customHeight="1" thickBot="1" x14ac:dyDescent="0.25">
      <c r="A20" s="87" t="s">
        <v>127</v>
      </c>
      <c r="B20" s="76" t="s">
        <v>379</v>
      </c>
      <c r="C20" s="76" t="s">
        <v>177</v>
      </c>
      <c r="D20" s="76" t="s">
        <v>174</v>
      </c>
      <c r="E20" s="76" t="s">
        <v>380</v>
      </c>
      <c r="F20" s="76" t="s">
        <v>175</v>
      </c>
      <c r="G20" s="76" t="s">
        <v>381</v>
      </c>
      <c r="H20" s="76" t="s">
        <v>174</v>
      </c>
      <c r="I20" s="76" t="s">
        <v>174</v>
      </c>
      <c r="J20" s="75" t="s">
        <v>382</v>
      </c>
      <c r="K20" s="75" t="s">
        <v>176</v>
      </c>
      <c r="L20" s="76" t="s">
        <v>177</v>
      </c>
      <c r="M20" s="76" t="s">
        <v>380</v>
      </c>
    </row>
    <row r="21" spans="1:13" ht="43.5" customHeight="1" thickBot="1" x14ac:dyDescent="0.25">
      <c r="A21" s="88" t="s">
        <v>295</v>
      </c>
      <c r="B21" s="76" t="s">
        <v>383</v>
      </c>
      <c r="C21" s="76" t="s">
        <v>383</v>
      </c>
      <c r="D21" s="76" t="s">
        <v>178</v>
      </c>
      <c r="E21" s="76" t="s">
        <v>384</v>
      </c>
      <c r="F21" s="76" t="s">
        <v>385</v>
      </c>
      <c r="G21" s="76" t="s">
        <v>381</v>
      </c>
      <c r="H21" s="76" t="s">
        <v>178</v>
      </c>
      <c r="I21" s="76" t="s">
        <v>178</v>
      </c>
      <c r="J21" s="75" t="s">
        <v>386</v>
      </c>
      <c r="K21" s="75"/>
      <c r="L21" s="76" t="s">
        <v>383</v>
      </c>
      <c r="M21" s="76" t="s">
        <v>384</v>
      </c>
    </row>
    <row r="22" spans="1:13" ht="51.75" customHeight="1" thickBot="1" x14ac:dyDescent="0.25">
      <c r="A22" s="39" t="s">
        <v>160</v>
      </c>
      <c r="B22" s="77" t="s">
        <v>387</v>
      </c>
      <c r="C22" s="77" t="s">
        <v>387</v>
      </c>
      <c r="D22" s="77" t="s">
        <v>387</v>
      </c>
      <c r="E22" s="77" t="s">
        <v>388</v>
      </c>
      <c r="F22" s="77" t="s">
        <v>387</v>
      </c>
      <c r="G22" s="77" t="s">
        <v>389</v>
      </c>
      <c r="H22" s="77" t="s">
        <v>387</v>
      </c>
      <c r="I22" s="77" t="s">
        <v>387</v>
      </c>
      <c r="J22" s="77" t="s">
        <v>390</v>
      </c>
      <c r="K22" s="77" t="s">
        <v>387</v>
      </c>
      <c r="L22" s="77" t="s">
        <v>387</v>
      </c>
      <c r="M22" s="77" t="s">
        <v>388</v>
      </c>
    </row>
  </sheetData>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88</vt:i4>
      </vt:variant>
    </vt:vector>
  </HeadingPairs>
  <TitlesOfParts>
    <vt:vector size="94" baseType="lpstr">
      <vt:lpstr>01-Mapa de riesgo</vt:lpstr>
      <vt:lpstr>02-Plan Contingencia</vt:lpstr>
      <vt:lpstr>03-Seguimiento</vt:lpstr>
      <vt:lpstr>Hoja1</vt:lpstr>
      <vt:lpstr>INSTRUCTIVO</vt:lpstr>
      <vt:lpstr>ESCALA</vt:lpstr>
      <vt:lpstr>ACCION</vt:lpstr>
      <vt:lpstr>ADMINISTRACIÓN_INSTITUCIONAL</vt:lpstr>
      <vt:lpstr>ADMISIONES_REGISTRO_CONTROL_ACADÉMICO</vt:lpstr>
      <vt:lpstr>ALIANZAS_ESTRATÉGICAS</vt:lpstr>
      <vt:lpstr>Ambiental</vt:lpstr>
      <vt:lpstr>APROBADO</vt:lpstr>
      <vt:lpstr>'03-Seguimiento'!Área_de_impresión</vt:lpstr>
      <vt:lpstr>ASEGURAMIENTO_DE_LA_CALIDAD_INSTITUCIONAL</vt:lpstr>
      <vt:lpstr>BIBLIOTECA_E_INFORMACIÓN_CIENTIFICA</vt:lpstr>
      <vt:lpstr>BIENESTAR_INSTITUCIONAL</vt:lpstr>
      <vt:lpstr>COBERTURA_CON_CALIDAD</vt:lpstr>
      <vt:lpstr>COMUNICACIONES</vt:lpstr>
      <vt:lpstr>Contable</vt:lpstr>
      <vt:lpstr>CONTROL_INTERNO</vt:lpstr>
      <vt:lpstr>CONTROL_INTERNO_DISCIPLINARIO</vt:lpstr>
      <vt:lpstr>CONTROL_SEGUIMIENTO</vt:lpstr>
      <vt:lpstr>Corrupción</vt:lpstr>
      <vt:lpstr>Cumplimiento</vt:lpstr>
      <vt:lpstr>CUMPLIMIENTO_PARCIAL</vt:lpstr>
      <vt:lpstr>CUMPLIMIENTO_TOTAL</vt:lpstr>
      <vt:lpstr>CUMPLIMIENTOS</vt:lpstr>
      <vt:lpstr>Derechos_Humanos</vt:lpstr>
      <vt:lpstr>DIRECCIONAMIENTO_INSTITUCIONAL</vt:lpstr>
      <vt:lpstr>DOCENCIA</vt:lpstr>
      <vt:lpstr>EGRESADOS</vt:lpstr>
      <vt:lpstr>Estratégico</vt:lpstr>
      <vt:lpstr>EXTENSIÓN_PROYECCIÓN_SOCIAL</vt:lpstr>
      <vt:lpstr>EXTERNO</vt:lpstr>
      <vt:lpstr>FACTOR</vt:lpstr>
      <vt:lpstr>FACULTAD_BELLAS_ARTES_HUMANIDADES</vt:lpstr>
      <vt:lpstr>FACULTAD_CIENCIAS_AGRARIAS_AGROINDUSTRIA</vt:lpstr>
      <vt:lpstr>FACULTAD_CIENCIAS_AMBIENTALES</vt:lpstr>
      <vt:lpstr>FACULTAD_CIENCIAS_BÁSICAS</vt:lpstr>
      <vt:lpstr>FACULTAD_CIENCIAS_DE_LA_EDUCACIÓN</vt:lpstr>
      <vt:lpstr>FACULTAD_CIENCIAS_DE_LA_SALUD</vt:lpstr>
      <vt:lpstr>FACULTAD_INGENIERÍA_INDUSTRIAL</vt:lpstr>
      <vt:lpstr>FACULTAD_INGENIERÍA_MECÁNICA</vt:lpstr>
      <vt:lpstr>FACULTAD_INGENIERÍAS</vt:lpstr>
      <vt:lpstr>Financiero</vt:lpstr>
      <vt:lpstr>GESTIÓN_DE_DOCUMENTOS</vt:lpstr>
      <vt:lpstr>GESTIÓN_DE_SERVICIOS_INSTITUCIONALES</vt:lpstr>
      <vt:lpstr>GESTIÓN_DE_TALENTO_HUMANO</vt:lpstr>
      <vt:lpstr>GESTIÓN_DE_TECNOLOGÍAS_INFORMÁTICAS_SISTEMAS_DE_INFORMACIÓN</vt:lpstr>
      <vt:lpstr>GESTIÓN_FINANCIERA</vt:lpstr>
      <vt:lpstr>GRAVE</vt:lpstr>
      <vt:lpstr>GRUPO_INVESTIGACIÓN_AGUAS_SANEAMIENTO</vt:lpstr>
      <vt:lpstr>Imagen</vt:lpstr>
      <vt:lpstr>IMPACTO_REGIONAL</vt:lpstr>
      <vt:lpstr>IMPACTO_REGIONAL_</vt:lpstr>
      <vt:lpstr>Información</vt:lpstr>
      <vt:lpstr>INTERNACIONALIZACIÓN</vt:lpstr>
      <vt:lpstr>INTERNO</vt:lpstr>
      <vt:lpstr>INVESTIGACIÓN_E_INNOVACIÓN</vt:lpstr>
      <vt:lpstr>INVESTIGACIÓN_INNOVACIÓN_EXTENSIÓN</vt:lpstr>
      <vt:lpstr>JURIDICA</vt:lpstr>
      <vt:lpstr>LABORATORIO_AGUAS_ALIMENTOS</vt:lpstr>
      <vt:lpstr>LABORATORIO_DE_METROOLOGIA_DE_VARIABLES_ELECTRICAS</vt:lpstr>
      <vt:lpstr>LABORATORIO_ENSAYOS_NO_DESTRUCTIVOS_DESTRUCTIVOS</vt:lpstr>
      <vt:lpstr>LABORATORIO_ENSAYOS_PARA_EQUIPO_DE_AIRE_ACONDICIONADO</vt:lpstr>
      <vt:lpstr>LABORATORIO_GENÉTICA_MÉDICA</vt:lpstr>
      <vt:lpstr>LABORATORIO_QUÍMICA_AMBIENTAL</vt:lpstr>
      <vt:lpstr>LEVE</vt:lpstr>
      <vt:lpstr>MAPA</vt:lpstr>
      <vt:lpstr>MODERADO</vt:lpstr>
      <vt:lpstr>NO_CUMPLIDA</vt:lpstr>
      <vt:lpstr>Operacional</vt:lpstr>
      <vt:lpstr>ORGANISMO_CERTIFICADOR_DE_SISTEMAS_DE_GESTIÓN_QLCT</vt:lpstr>
      <vt:lpstr>PDI</vt:lpstr>
      <vt:lpstr>PLANEACIÓN</vt:lpstr>
      <vt:lpstr>PROBABILIDAD</vt:lpstr>
      <vt:lpstr>PROCESOS</vt:lpstr>
      <vt:lpstr>RECTORÍA</vt:lpstr>
      <vt:lpstr>RECURSOS_INFORMÁTICOS_EDUCATIVOS</vt:lpstr>
      <vt:lpstr>RELACIONES_INTERNACIONALES</vt:lpstr>
      <vt:lpstr>RESPONSABLES_PDI</vt:lpstr>
      <vt:lpstr>SECRETARIA_GENERAL</vt:lpstr>
      <vt:lpstr>Seguridad_y_Salud_en_el_trabajo</vt:lpstr>
      <vt:lpstr>SISTEMA_INTEGRAL_DE_GESTIÓN</vt:lpstr>
      <vt:lpstr>Tecnológico</vt:lpstr>
      <vt:lpstr>TIPO</vt:lpstr>
      <vt:lpstr>'01-Mapa de riesgo'!Títulos_a_imprimir</vt:lpstr>
      <vt:lpstr>'02-Plan Contingencia'!Títulos_a_imprimir</vt:lpstr>
      <vt:lpstr>'03-Seguimiento'!Títulos_a_imprimir</vt:lpstr>
      <vt:lpstr>UNIVIRTUAL</vt:lpstr>
      <vt:lpstr>VICERRECTORÍA_ACADÉMICA</vt:lpstr>
      <vt:lpstr>VICERRECTORIA_ADMINISTRATIVA_FINANCIERA</vt:lpstr>
      <vt:lpstr>VICERRECTORÍA_DE_RESPONSABILIDAD_SOCIAL_BIENESTAR_UNIVERSITARIO</vt:lpstr>
      <vt:lpstr>VICERRECTORÍA_INVESTIGACIÓN_INNOVACIÓN_EXTENSIÓN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2017-12-15T16:06:56Z</cp:lastPrinted>
  <dcterms:created xsi:type="dcterms:W3CDTF">2006-09-13T22:30:50Z</dcterms:created>
  <dcterms:modified xsi:type="dcterms:W3CDTF">2017-12-15T16:38:54Z</dcterms:modified>
</cp:coreProperties>
</file>