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CONSOLIDADO\2021\A. PILAR TGL\8. EQUIPO RIESGOS\Seg_MRs\MR_PROCESO\Seguimiento\"/>
    </mc:Choice>
  </mc:AlternateContent>
  <bookViews>
    <workbookView xWindow="-120" yWindow="-120" windowWidth="20730" windowHeight="11160" firstSheet="1" activeTab="2"/>
  </bookViews>
  <sheets>
    <sheet name="01-Mapa de riesgo-UO" sheetId="12" r:id="rId1"/>
    <sheet name="02-Plan Mitigación" sheetId="8" r:id="rId2"/>
    <sheet name="03-Seguimiento" sheetId="7" r:id="rId3"/>
    <sheet name="Hoja1" sheetId="9" state="hidden" r:id="rId4"/>
    <sheet name="INSTRUCTIVO" sheetId="10" r:id="rId5"/>
    <sheet name="ESCALA" sheetId="11" r:id="rId6"/>
  </sheets>
  <definedNames>
    <definedName name="_xlnm._FilterDatabase" localSheetId="0" hidden="1">'01-Mapa de riesgo-UO'!$G$1:$BE$76</definedName>
    <definedName name="_VICERRECTORÍA_INVESTIGACIONES_INNOVACIÓN_Y_EXTENSIÓN_">'01-Mapa de riesgo-UO'!$BB$1048373</definedName>
    <definedName name="_VICERRECTORÍA_RESPONSABILIDAD_SOCIAL_Y_BIENESTAR_UNIVERSITARIO_">'01-Mapa de riesgo-UO'!$BB$1048376</definedName>
    <definedName name="ACCION" localSheetId="0">'01-Mapa de riesgo-UO'!#REF!</definedName>
    <definedName name="ACCION">#REF!</definedName>
    <definedName name="ADMINISTRACIÓN_INSTITUCIONAL" localSheetId="0">'01-Mapa de riesgo-UO'!#REF!</definedName>
    <definedName name="ADMINISTRACIÓN_INSTITUCIONAL">#REF!</definedName>
    <definedName name="ADMISIONES_REGISTRO_CONTROL_ACADÉMICO" localSheetId="0">'01-Mapa de riesgo-UO'!#REF!</definedName>
    <definedName name="ADMISIONES_REGISTRO_CONTROL_ACADÉMICO">#REF!</definedName>
    <definedName name="ADMISIONES_REGISTRO_Y_CONTROL_ACADÉMICO">'01-Mapa de riesgo-UO'!$BW$1048373</definedName>
    <definedName name="ALIANZAS_ESTRATÉGICAS" localSheetId="0">'01-Mapa de riesgo-UO'!#REF!</definedName>
    <definedName name="ALIANZAS_ESTRATÉGICAS">#REF!</definedName>
    <definedName name="Ambiental" localSheetId="0">'01-Mapa de riesgo-UO'!$H$1048380:$H$1048384</definedName>
    <definedName name="Ambiental">#REF!</definedName>
    <definedName name="Aplicados_efectivos_No_Documentados">'01-Mapa de riesgo-UO'!#REF!</definedName>
    <definedName name="Aplicados_No_efectivos">'01-Mapa de riesgo-UO'!#REF!</definedName>
    <definedName name="_xlnm.Print_Area" localSheetId="2">'03-Seguimiento'!$C$1:$AA$15</definedName>
    <definedName name="ASEGURAMIENTO_DE_LA_CALIDAD_INSTITUCIONAL" localSheetId="0">'01-Mapa de riesgo-UO'!$AU$1048381:$AU$1048383</definedName>
    <definedName name="ASEGURAMIENTO_DE_LA_CALIDAD_INSTITUCIONAL">#REF!</definedName>
    <definedName name="ASUMIR">'03-Seguimiento'!$U$1048463</definedName>
    <definedName name="BIBLIOTECA_E_INFORMACIÓN_CIENTIFICA" localSheetId="0">'01-Mapa de riesgo-UO'!$BX$1048373</definedName>
    <definedName name="BIBLIOTECA_E_INFORMACIÓN_CIENTIFICA">#REF!</definedName>
    <definedName name="BIENESTAR_INSTITUCIONAL" localSheetId="0">'01-Mapa de riesgo-UO'!#REF!</definedName>
    <definedName name="BIENESTAR_INSTITUCIONAL">#REF!</definedName>
    <definedName name="CLASE_RIESGO">'01-Mapa de riesgo-UO'!$G$1048372:$G$1048383</definedName>
    <definedName name="COBERTURA_CON_CALIDAD" localSheetId="0">'01-Mapa de riesgo-UO'!#REF!</definedName>
    <definedName name="COBERTURA_CON_CALIDAD">#REF!</definedName>
    <definedName name="COMPARTIR">'03-Seguimiento'!$V$1048463:$V$1048465</definedName>
    <definedName name="COMUNICACIONES" localSheetId="0">'01-Mapa de riesgo-UO'!#REF!</definedName>
    <definedName name="COMUNICACIONES">#REF!</definedName>
    <definedName name="Contable" localSheetId="0">'01-Mapa de riesgo-UO'!$I$1048380:$I$1048384</definedName>
    <definedName name="Contable">#REF!</definedName>
    <definedName name="CONTROL_INTERNO" localSheetId="0">'01-Mapa de riesgo-UO'!$BO$1048373</definedName>
    <definedName name="CONTROL_INTERNO">#REF!</definedName>
    <definedName name="CONTROL_INTERNO_DISCIPLINARIO" localSheetId="0">'01-Mapa de riesgo-UO'!$BP$1048373</definedName>
    <definedName name="CONTROL_INTERNO_DISCIPLINARIO">#REF!</definedName>
    <definedName name="CONTROL_SEGUIMIENTO" localSheetId="0">'01-Mapa de riesgo-UO'!$AU$1048385:$AU$1048392</definedName>
    <definedName name="CONTROL_SEGUIMIENTO">#REF!</definedName>
    <definedName name="CONTROLES">'01-Mapa de riesgo-UO'!$P$1048372:$P$1048376</definedName>
    <definedName name="Corrupción" localSheetId="0">'01-Mapa de riesgo-UO'!$J$1048380:$J$1048382</definedName>
    <definedName name="Corrupción">#REF!</definedName>
    <definedName name="Cumplimiento" localSheetId="0">'01-Mapa de riesgo-UO'!$K$1048380:$K$1048384</definedName>
    <definedName name="CUMPLIMIENTO">'03-Seguimiento'!$U$1048454:$U$1048456</definedName>
    <definedName name="CUMPLIMIENTO_PARCIAL">'03-Seguimiento'!$W$1048454</definedName>
    <definedName name="CUMPLIMIENTO_TOTAL">'03-Seguimiento'!$V$1048454:$V$1048455</definedName>
    <definedName name="DEMAS" localSheetId="0">'01-Mapa de riesgo-UO'!#REF!</definedName>
    <definedName name="DEMAS">#REF!</definedName>
    <definedName name="Derechos_Humanos" localSheetId="0">'01-Mapa de riesgo-UO'!$L$1048380:$L$1048382</definedName>
    <definedName name="Derechos_Humanos">#REF!</definedName>
    <definedName name="DIRECCIONAMIENTO_INSTITUCIONAL" localSheetId="0">'01-Mapa de riesgo-UO'!#REF!</definedName>
    <definedName name="DIRECCIONAMIENTO_INSTITUCIONAL">#REF!</definedName>
    <definedName name="DOCENCIA" localSheetId="0">'01-Mapa de riesgo-UO'!#REF!</definedName>
    <definedName name="DOCENCIA">#REF!</definedName>
    <definedName name="Documentados_Aplicados_Efectivos">'01-Mapa de riesgo-UO'!#REF!</definedName>
    <definedName name="EGRESADOS" localSheetId="0">'01-Mapa de riesgo-UO'!#REF!</definedName>
    <definedName name="EGRESADOS">#REF!</definedName>
    <definedName name="Estratégico" localSheetId="0">'01-Mapa de riesgo-UO'!$M$1048380:$M$1048384</definedName>
    <definedName name="Estratégico">#REF!</definedName>
    <definedName name="EVAL_PERIODICIDAD">'01-Mapa de riesgo-UO'!$AH$1048372:$AH$1048373</definedName>
    <definedName name="EVITAR">'03-Seguimiento'!$Y$1048463:$Y$1048465</definedName>
    <definedName name="EXTENSIÓN_PROYECCIÓN_SOCIAL" localSheetId="0">'01-Mapa de riesgo-UO'!#REF!</definedName>
    <definedName name="EXTENSIÓN_PROYECCIÓN_SOCIAL">#REF!</definedName>
    <definedName name="EXTERNO">'01-Mapa de riesgo-UO'!$F$1048372:$F$1048377</definedName>
    <definedName name="FACTOR">'01-Mapa de riesgo-UO'!$D$1048372:$D$1048373</definedName>
    <definedName name="FACULTAD_BELLAS_ARTES_HUMANIDADES" localSheetId="0">'01-Mapa de riesgo-UO'!$CA$1048373:$CA$1048376</definedName>
    <definedName name="FACULTAD_BELLAS_ARTES_HUMANIDADES">#REF!</definedName>
    <definedName name="FACULTAD_CIENCIAS_AGRARIAS_AGROINDUSTRIA" localSheetId="0">'01-Mapa de riesgo-UO'!$CB$1048373:$CB$1048376</definedName>
    <definedName name="FACULTAD_CIENCIAS_AGRARIAS_AGROINDUSTRIA">#REF!</definedName>
    <definedName name="FACULTAD_CIENCIAS_AMBIENTALES" localSheetId="0">'01-Mapa de riesgo-UO'!$CC$1048373:$CC$1048376</definedName>
    <definedName name="FACULTAD_CIENCIAS_AMBIENTALES">#REF!</definedName>
    <definedName name="FACULTAD_CIENCIAS_BÁSICAS" localSheetId="0">'01-Mapa de riesgo-UO'!$CD$1048373:$CD$1048376</definedName>
    <definedName name="FACULTAD_CIENCIAS_BÁSICAS">#REF!</definedName>
    <definedName name="FACULTAD_CIENCIAS_DE_LA_EDUCACIÓN" localSheetId="0">'01-Mapa de riesgo-UO'!$CE$1048373:$CE$1048376</definedName>
    <definedName name="FACULTAD_CIENCIAS_DE_LA_EDUCACIÓN">#REF!</definedName>
    <definedName name="FACULTAD_CIENCIAS_DE_LA_SALUD" localSheetId="0">'01-Mapa de riesgo-UO'!$CF$1048373:$CF$1048376</definedName>
    <definedName name="FACULTAD_CIENCIAS_DE_LA_SALUD">#REF!</definedName>
    <definedName name="FACULTAD_DE_CIENCIAS_EMPRESARIALES">'01-Mapa de riesgo-UO'!$CG$1048373:$CG$1048376</definedName>
    <definedName name="FACULTAD_INGENIERÍA_INDUSTRIAL" localSheetId="0">'01-Mapa de riesgo-UO'!#REF!</definedName>
    <definedName name="FACULTAD_INGENIERÍA_INDUSTRIAL">#REF!</definedName>
    <definedName name="FACULTAD_INGENIERÍA_MECÁNICA" localSheetId="0">'01-Mapa de riesgo-UO'!$CH$1048373:$CH$1048376</definedName>
    <definedName name="FACULTAD_INGENIERÍA_MECÁNICA">#REF!</definedName>
    <definedName name="FACULTAD_INGENIERÍAS" localSheetId="0">'01-Mapa de riesgo-UO'!$CI$1048373:$CI$1048376</definedName>
    <definedName name="FACULTAD_INGENIERÍAS">#REF!</definedName>
    <definedName name="FACULTAD_TECNOLOGÍA">'01-Mapa de riesgo-UO'!$CJ$1048373:$CJ$1048376</definedName>
    <definedName name="Financiero" localSheetId="0">'01-Mapa de riesgo-UO'!$O$1048380:$O$1048384</definedName>
    <definedName name="Financiero">#REF!</definedName>
    <definedName name="GESTIÓN_DE_DOCUMENTOS" localSheetId="0">'01-Mapa de riesgo-UO'!#REF!</definedName>
    <definedName name="GESTIÓN_DE_DOCUMENTOS">#REF!</definedName>
    <definedName name="GESTIÓN_DE_SERVICIOS_INSTITUCIONALES" localSheetId="0">'01-Mapa de riesgo-UO'!$BU$1048373:$BU$1048374</definedName>
    <definedName name="GESTIÓN_DE_SERVICIOS_INSTITUCIONALES">#REF!</definedName>
    <definedName name="GESTIÓN_DE_TALENTO_HUMANO" localSheetId="0">'01-Mapa de riesgo-UO'!#REF!</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_TECNOLOGÍAS_INFORMÁTICAS_Y_SISTEMAS_DE_INFORMACIÓN">'01-Mapa de riesgo-UO'!$BS$1048373</definedName>
    <definedName name="GESTIÓN_DEL_TALENTO_HUMANO">'01-Mapa de riesgo-UO'!$BT$1048373:$BT$1048374</definedName>
    <definedName name="GESTIÓN_FINANCIERA" localSheetId="0">'01-Mapa de riesgo-UO'!$BR$1048373</definedName>
    <definedName name="GESTIÓN_FINANCIERA">#REF!</definedName>
    <definedName name="GRAVE" localSheetId="0">'01-Mapa de riesgo-UO'!$AV$1048373:$AV$1048376</definedName>
    <definedName name="GRAVE">'03-Seguimiento'!$F$1048468</definedName>
    <definedName name="GRUPO_INVESTIGACIÓN_AGUAS_SANEAMIENTO" localSheetId="0">'01-Mapa de riesgo-UO'!$CS$1048373</definedName>
    <definedName name="GRUPO_INVESTIGACIÓN_AGUAS_SANEAMIENTO">#REF!</definedName>
    <definedName name="Imagen" localSheetId="0">'01-Mapa de riesgo-UO'!$P$1048380:$P$1048384</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riesgo-UO'!$Q$1048380:$Q$1048382</definedName>
    <definedName name="Información">#REF!</definedName>
    <definedName name="INTERNACIONALIZACIÓN" localSheetId="0">'01-Mapa de riesgo-UO'!#REF!</definedName>
    <definedName name="INTERNACIONALIZACIÓN">#REF!</definedName>
    <definedName name="INTERNO">'01-Mapa de riesgo-UO'!$E$1048372:$E$1048377</definedName>
    <definedName name="INVESTIGACIÓN_E_INNOVACIÓN" localSheetId="0">'01-Mapa de riesgo-UO'!#REF!</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riesgo-UO'!$BH$1048373</definedName>
    <definedName name="JURIDICA">#REF!</definedName>
    <definedName name="Laborales" localSheetId="0">'01-Mapa de riesgo-UO'!#REF!</definedName>
    <definedName name="Laborales">#REF!</definedName>
    <definedName name="LABORATORIO_AGUAS_ALIMENTOS" localSheetId="0">'01-Mapa de riesgo-UO'!$CM$1048373</definedName>
    <definedName name="LABORATORIO_AGUAS_ALIMENTOS">#REF!</definedName>
    <definedName name="LABORATORIO_BIOLOGÍA_MOLECULAR">'01-Mapa de riesgo-UO'!$CU$1048373</definedName>
    <definedName name="LABORATORIO_DE_METROOLOGIA_DE_VARIABLES_ELECTRICAS" localSheetId="0">'01-Mapa de riesgo-UO'!$CN$1048373</definedName>
    <definedName name="LABORATORIO_DE_METROOLOGIA_DE_VARIABLES_ELECTRICAS">#REF!</definedName>
    <definedName name="LABORATORIO_ENSAYOS_NO_DESTRUCTIVOS_DESTRUCTIVOS" localSheetId="0">'01-Mapa de riesgo-UO'!$CO$1048373</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riesgo-UO'!$CL$1048373</definedName>
    <definedName name="LABORATORIO_GENÉTICA_MÉDICA" localSheetId="0">'01-Mapa de riesgo-UO'!$CP$1048373</definedName>
    <definedName name="LABORATORIO_GENÉTICA_MÉDICA">#REF!</definedName>
    <definedName name="LABORATORIO_METROLOGÍA_DIMENSIONAL">'01-Mapa de riesgo-UO'!$CT$1048373</definedName>
    <definedName name="LABORATORIO_QUÍMICA_AMBIENTAL" localSheetId="0">'01-Mapa de riesgo-UO'!$CQ$1048373</definedName>
    <definedName name="LABORATORIO_QUÍMICA_AMBIENTAL">#REF!</definedName>
    <definedName name="LEVE" localSheetId="0">'01-Mapa de riesgo-UO'!$AT$1048373</definedName>
    <definedName name="LEVE">'03-Seguimiento'!$H$1048468:$H$1048576</definedName>
    <definedName name="MAPA" localSheetId="0">'01-Mapa de riesgo-UO'!$A$1048372:$A$1048374</definedName>
    <definedName name="MAPA">#REF!</definedName>
    <definedName name="MODERADO" localSheetId="0">'01-Mapa de riesgo-UO'!$AU$1048373:$AU$1048375</definedName>
    <definedName name="MODERADO">'03-Seguimiento'!$G$1048468:$G$1048576</definedName>
    <definedName name="NIVEL_AUTOMAT">'01-Mapa de riesgo-UO'!$X$1048372:$X$1048374</definedName>
    <definedName name="NIVEL_EXPOSICION">'01-Mapa de riesgo-UO'!$AQ$1048372:$AQ$1048374</definedName>
    <definedName name="nnnn" localSheetId="0">'01-Mapa de riesgo-UO'!#REF!</definedName>
    <definedName name="nnnn">#REF!</definedName>
    <definedName name="No_aplicados">'01-Mapa de riesgo-UO'!#REF!</definedName>
    <definedName name="NO_CUMPLIDA">'03-Seguimiento'!$X$1048454</definedName>
    <definedName name="No_existen">'01-Mapa de riesgo-UO'!#REF!</definedName>
    <definedName name="OBJETIVOS" localSheetId="0">'01-Mapa de riesgo-UO'!#REF!</definedName>
    <definedName name="OBJETIVOS">#REF!</definedName>
    <definedName name="OEC">'01-Mapa de riesgo-UO'!$AZ$1048381:$AZ$1048390</definedName>
    <definedName name="Operacional" localSheetId="0">'01-Mapa de riesgo-UO'!$T$1048380:$T$1048384</definedName>
    <definedName name="Operacional">#REF!</definedName>
    <definedName name="ORGANISMO_CERTIFICADOR_DE_SISTEMAS_DE_GESTIÓN_QLCT" localSheetId="0">'01-Mapa de riesgo-UO'!$CR$1048373</definedName>
    <definedName name="ORGANISMO_CERTIFICADOR_DE_SISTEMAS_DE_GESTIÓN_QLCT">#REF!</definedName>
    <definedName name="PDI" localSheetId="0">'01-Mapa de riesgo-UO'!$AZ$1048372:$AZ$1048376</definedName>
    <definedName name="PDI">#REF!</definedName>
    <definedName name="PERIODICIDAD">'01-Mapa de riesgo-UO'!$AI$1048372:$AI$1048381</definedName>
    <definedName name="PLANEACIÓN" localSheetId="0">'01-Mapa de riesgo-UO'!$BM$1048373:$BM$1048375</definedName>
    <definedName name="PLANEACIÓN">#REF!</definedName>
    <definedName name="PLANEACIÓN_">'01-Mapa de riesgo-UO'!$BB$1048374</definedName>
    <definedName name="Presupuestal" localSheetId="0">'01-Mapa de riesgo-UO'!#REF!</definedName>
    <definedName name="Presupuestal">#REF!</definedName>
    <definedName name="PROBABILIDAD" localSheetId="0">'01-Mapa de riesgo-UO'!$K$1048372:$K$1048376</definedName>
    <definedName name="PROBABILIDAD">#REF!</definedName>
    <definedName name="PROCESOS" localSheetId="0">'01-Mapa de riesgo-UO'!$BD$1048372:$BD$1048399</definedName>
    <definedName name="PROCESOS">#REF!</definedName>
    <definedName name="PROCESOSA">'01-Mapa de riesgo-UO'!#REF!</definedName>
    <definedName name="RECTORÍA" localSheetId="0">'01-Mapa de riesgo-UO'!$BG$1048373:$BG$1048373</definedName>
    <definedName name="RECTORÍA">#REF!</definedName>
    <definedName name="RECTORIA_Comunicaciones">'01-Mapa de riesgo-UO'!#REF!</definedName>
    <definedName name="RECURSOS_INFORMÁTICOS_EDUCATIVOS" localSheetId="0">'01-Mapa de riesgo-UO'!#REF!</definedName>
    <definedName name="RECURSOS_INFORMÁTICOS_EDUCATIVOS">#REF!</definedName>
    <definedName name="RECURSOS_INFORMÁTICOS_Y_EDUCATIVOS_CRIE">'01-Mapa de riesgo-UO'!$BV$1048373</definedName>
    <definedName name="REDUCIR">'03-Seguimiento'!$W$1048463:$W$1048465</definedName>
    <definedName name="RELACIONES_INTERNACIONALES" localSheetId="0">'01-Mapa de riesgo-UO'!$BN$1048373</definedName>
    <definedName name="RELACIONES_INTERNACIONALES">#REF!</definedName>
    <definedName name="RELACIONES_INTERNACIONALES_">'01-Mapa de riesgo-UO'!#REF!</definedName>
    <definedName name="RESPONSABILIDAD">'01-Mapa de riesgo-UO'!$AD$1048372:$AD$1048373</definedName>
    <definedName name="RESPONSABLES_PDI" localSheetId="0">'01-Mapa de riesgo-UO'!#REF!</definedName>
    <definedName name="RESPONSABLES_PDI">#REF!</definedName>
    <definedName name="SECRETARIA_GENERAL" localSheetId="0">'01-Mapa de riesgo-UO'!$BQ$1048373</definedName>
    <definedName name="SECRETARIA_GENERAL">#REF!</definedName>
    <definedName name="SECRETARIA_GENERAL_Gestión_de_Documentos">'01-Mapa de riesgo-UO'!#REF!</definedName>
    <definedName name="Seguridad_y_Salud_en_el_trabajo" localSheetId="0">'01-Mapa de riesgo-UO'!$AC$1048380:$AC$1048384</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riesgo-UO'!$AD$1048380:$AD$1048384</definedName>
    <definedName name="Tecnológico">#REF!</definedName>
    <definedName name="TIPO" localSheetId="0">'01-Mapa de riesgo-UO'!#REF!</definedName>
    <definedName name="TIPO">#REF!</definedName>
    <definedName name="_xlnm.Print_Titles" localSheetId="0">'01-Mapa de riesgo-UO'!$8:$9</definedName>
    <definedName name="_xlnm.Print_Titles" localSheetId="1">'02-Plan Mitigación'!$8:$9</definedName>
    <definedName name="_xlnm.Print_Titles" localSheetId="2">'03-Seguimiento'!$8:$9</definedName>
    <definedName name="TRANSFERIR">'03-Seguimiento'!$X$1048463:$X$1048465</definedName>
    <definedName name="Transparencia" localSheetId="0">'01-Mapa de riesgo-UO'!#REF!</definedName>
    <definedName name="Transparencia">#REF!</definedName>
    <definedName name="UNIDAD">'01-Mapa de riesgo-UO'!$AX$1048372:$AX$1048413</definedName>
    <definedName name="UNIVIRTUAL" localSheetId="0">'01-Mapa de riesgo-UO'!#REF!</definedName>
    <definedName name="UNIVIRTUAL">#REF!</definedName>
    <definedName name="VICERRECTORÍA_ACADÉMICA" localSheetId="0">'01-Mapa de riesgo-UO'!$BK$1048373:$BK$1048377</definedName>
    <definedName name="VICERRECTORÍA_ACADÉMICA">#REF!</definedName>
    <definedName name="VICERRECTORÍA_ACADÉMICA_">'01-Mapa de riesgo-UO'!$BB$1048372</definedName>
    <definedName name="VICERRECTORÍA_ACADÉMICA_Univirtual">'01-Mapa de riesgo-UO'!#REF!</definedName>
    <definedName name="VICERRECTORIA_ADMINISTRATIVA_FINANCIERA" localSheetId="0">'01-Mapa de riesgo-UO'!$BI$1048373:$BI$1048377</definedName>
    <definedName name="VICERRECTORIA_ADMINISTRATIVA_FINANCIERA">#REF!</definedName>
    <definedName name="VICERRECTORIA_ADMINISTRATIVA_FINANCIERA_">'01-Mapa de riesgo-UO'!#REF!</definedName>
    <definedName name="VICERRECTORÍA_ADMINISTRATIVA_FINANCIERA_">'01-Mapa de riesgo-UO'!$BB$1048375</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VICERRECTORÍA_INVESTIGACIONES_INNOVACIÓN_EXTENSIÓN_">'01-Mapa de riesgo-UO'!#REF!</definedName>
    <definedName name="VICERRECTORÍA_INVESTIGACIONES_INNOVACIÓN_Y_EXTENSIÓN">'01-Mapa de riesgo-UO'!$BJ$1048373:$BJ$1048376</definedName>
    <definedName name="VICERRECTORÍA_RESPONSABILIDAD_SOCIAL_Y_BIENESTAR_UNIVERSITARIO">'01-Mapa de riesgo-UO'!$BL$1048373:$BL$1048374</definedName>
    <definedName name="X">'01-Mapa de riesgo-UO'!#REF!</definedName>
    <definedName name="Y">'01-Mapa de riesgo-UO'!#REF!</definedName>
  </definedNames>
  <calcPr calcId="152511"/>
</workbook>
</file>

<file path=xl/calcChain.xml><?xml version="1.0" encoding="utf-8"?>
<calcChain xmlns="http://schemas.openxmlformats.org/spreadsheetml/2006/main">
  <c r="Q85" i="7" l="1"/>
  <c r="V75" i="7"/>
  <c r="U75" i="7"/>
  <c r="T75" i="7"/>
  <c r="P75" i="7"/>
  <c r="O75" i="7"/>
  <c r="N75" i="7"/>
  <c r="M75" i="7"/>
  <c r="L75" i="7"/>
  <c r="F75" i="7"/>
  <c r="V74" i="7"/>
  <c r="U74" i="7"/>
  <c r="T74" i="7"/>
  <c r="P74" i="7"/>
  <c r="O74" i="7"/>
  <c r="N74" i="7"/>
  <c r="M74" i="7"/>
  <c r="L74" i="7"/>
  <c r="F74" i="7"/>
  <c r="V73" i="7"/>
  <c r="U73" i="7"/>
  <c r="T73" i="7"/>
  <c r="Q73" i="7"/>
  <c r="P73" i="7"/>
  <c r="O73" i="7"/>
  <c r="N73" i="7"/>
  <c r="M73" i="7"/>
  <c r="L73" i="7"/>
  <c r="I73" i="7"/>
  <c r="H73" i="7"/>
  <c r="G73" i="7"/>
  <c r="F73" i="7"/>
  <c r="E73" i="7"/>
  <c r="D73" i="7"/>
  <c r="C73" i="7"/>
  <c r="B73" i="7"/>
  <c r="V72" i="7"/>
  <c r="U72" i="7"/>
  <c r="T72" i="7"/>
  <c r="P72" i="7"/>
  <c r="O72" i="7"/>
  <c r="N72" i="7"/>
  <c r="M72" i="7"/>
  <c r="L72" i="7"/>
  <c r="F72" i="7"/>
  <c r="V71" i="7"/>
  <c r="U71" i="7"/>
  <c r="T71" i="7"/>
  <c r="P71" i="7"/>
  <c r="O71" i="7"/>
  <c r="N71" i="7"/>
  <c r="M71" i="7"/>
  <c r="L71" i="7"/>
  <c r="F71" i="7"/>
  <c r="V70" i="7"/>
  <c r="U70" i="7"/>
  <c r="T70" i="7"/>
  <c r="Q70" i="7"/>
  <c r="P70" i="7"/>
  <c r="O70" i="7"/>
  <c r="N70" i="7"/>
  <c r="M70" i="7"/>
  <c r="L70" i="7"/>
  <c r="I70" i="7"/>
  <c r="H70" i="7"/>
  <c r="G70" i="7"/>
  <c r="F70" i="7"/>
  <c r="E70" i="7"/>
  <c r="D70" i="7"/>
  <c r="C70" i="7"/>
  <c r="B70" i="7"/>
  <c r="V69" i="7"/>
  <c r="U69" i="7"/>
  <c r="T69" i="7"/>
  <c r="P69" i="7"/>
  <c r="O69" i="7"/>
  <c r="N69" i="7"/>
  <c r="M69" i="7"/>
  <c r="L69" i="7"/>
  <c r="F69" i="7"/>
  <c r="V68" i="7"/>
  <c r="U68" i="7"/>
  <c r="T68" i="7"/>
  <c r="P68" i="7"/>
  <c r="O68" i="7"/>
  <c r="N68" i="7"/>
  <c r="M68" i="7"/>
  <c r="L68" i="7"/>
  <c r="F68" i="7"/>
  <c r="V67" i="7"/>
  <c r="U67" i="7"/>
  <c r="T67" i="7"/>
  <c r="Q67" i="7"/>
  <c r="P67" i="7"/>
  <c r="O67" i="7"/>
  <c r="N67" i="7"/>
  <c r="M67" i="7"/>
  <c r="L67" i="7"/>
  <c r="I67" i="7"/>
  <c r="H67" i="7"/>
  <c r="G67" i="7"/>
  <c r="F67" i="7"/>
  <c r="E67" i="7"/>
  <c r="D67" i="7"/>
  <c r="C67" i="7"/>
  <c r="B67" i="7"/>
  <c r="V66" i="7"/>
  <c r="U66" i="7"/>
  <c r="T66" i="7"/>
  <c r="P66" i="7"/>
  <c r="O66" i="7"/>
  <c r="N66" i="7"/>
  <c r="M66" i="7"/>
  <c r="L66" i="7"/>
  <c r="F66" i="7"/>
  <c r="V65" i="7"/>
  <c r="U65" i="7"/>
  <c r="T65" i="7"/>
  <c r="P65" i="7"/>
  <c r="O65" i="7"/>
  <c r="N65" i="7"/>
  <c r="M65" i="7"/>
  <c r="L65" i="7"/>
  <c r="F65" i="7"/>
  <c r="V64" i="7"/>
  <c r="U64" i="7"/>
  <c r="T64" i="7"/>
  <c r="Q64" i="7"/>
  <c r="P64" i="7"/>
  <c r="O64" i="7"/>
  <c r="N64" i="7"/>
  <c r="M64" i="7"/>
  <c r="L64" i="7"/>
  <c r="I64" i="7"/>
  <c r="H64" i="7"/>
  <c r="G64" i="7"/>
  <c r="F64" i="7"/>
  <c r="E64" i="7"/>
  <c r="D64" i="7"/>
  <c r="C64" i="7"/>
  <c r="B64" i="7"/>
  <c r="V63" i="7"/>
  <c r="U63" i="7"/>
  <c r="T63" i="7"/>
  <c r="P63" i="7"/>
  <c r="O63" i="7"/>
  <c r="N63" i="7"/>
  <c r="M63" i="7"/>
  <c r="L63" i="7"/>
  <c r="F63" i="7"/>
  <c r="V62" i="7"/>
  <c r="U62" i="7"/>
  <c r="T62" i="7"/>
  <c r="P62" i="7"/>
  <c r="O62" i="7"/>
  <c r="N62" i="7"/>
  <c r="M62" i="7"/>
  <c r="L62" i="7"/>
  <c r="F62" i="7"/>
  <c r="V61" i="7"/>
  <c r="U61" i="7"/>
  <c r="T61" i="7"/>
  <c r="Q61" i="7"/>
  <c r="P61" i="7"/>
  <c r="O61" i="7"/>
  <c r="N61" i="7"/>
  <c r="M61" i="7"/>
  <c r="L61" i="7"/>
  <c r="I61" i="7"/>
  <c r="H61" i="7"/>
  <c r="G61" i="7"/>
  <c r="F61" i="7"/>
  <c r="E61" i="7"/>
  <c r="D61" i="7"/>
  <c r="C61" i="7"/>
  <c r="B61" i="7"/>
  <c r="V60" i="7"/>
  <c r="U60" i="7"/>
  <c r="T60" i="7"/>
  <c r="P60" i="7"/>
  <c r="O60" i="7"/>
  <c r="N60" i="7"/>
  <c r="M60" i="7"/>
  <c r="L60" i="7"/>
  <c r="F60" i="7"/>
  <c r="V59" i="7"/>
  <c r="U59" i="7"/>
  <c r="T59" i="7"/>
  <c r="P59" i="7"/>
  <c r="O59" i="7"/>
  <c r="N59" i="7"/>
  <c r="M59" i="7"/>
  <c r="L59" i="7"/>
  <c r="F59" i="7"/>
  <c r="V58" i="7"/>
  <c r="U58" i="7"/>
  <c r="T58" i="7"/>
  <c r="Q58" i="7"/>
  <c r="P58" i="7"/>
  <c r="O58" i="7"/>
  <c r="N58" i="7"/>
  <c r="M58" i="7"/>
  <c r="L58" i="7"/>
  <c r="I58" i="7"/>
  <c r="H58" i="7"/>
  <c r="G58" i="7"/>
  <c r="F58" i="7"/>
  <c r="E58" i="7"/>
  <c r="D58" i="7"/>
  <c r="C58" i="7"/>
  <c r="B58" i="7"/>
  <c r="V57" i="7"/>
  <c r="U57" i="7"/>
  <c r="T57" i="7"/>
  <c r="P57" i="7"/>
  <c r="O57" i="7"/>
  <c r="N57" i="7"/>
  <c r="M57" i="7"/>
  <c r="L57" i="7"/>
  <c r="F57" i="7"/>
  <c r="V56" i="7"/>
  <c r="U56" i="7"/>
  <c r="T56" i="7"/>
  <c r="P56" i="7"/>
  <c r="O56" i="7"/>
  <c r="N56" i="7"/>
  <c r="M56" i="7"/>
  <c r="L56" i="7"/>
  <c r="F56" i="7"/>
  <c r="V55" i="7"/>
  <c r="U55" i="7"/>
  <c r="T55" i="7"/>
  <c r="Q55" i="7"/>
  <c r="P55" i="7"/>
  <c r="O55" i="7"/>
  <c r="N55" i="7"/>
  <c r="M55" i="7"/>
  <c r="L55" i="7"/>
  <c r="I55" i="7"/>
  <c r="H55" i="7"/>
  <c r="G55" i="7"/>
  <c r="F55" i="7"/>
  <c r="E55" i="7"/>
  <c r="D55" i="7"/>
  <c r="C55" i="7"/>
  <c r="B55" i="7"/>
  <c r="V54" i="7"/>
  <c r="U54" i="7"/>
  <c r="T54" i="7"/>
  <c r="P54" i="7"/>
  <c r="O54" i="7"/>
  <c r="N54" i="7"/>
  <c r="M54" i="7"/>
  <c r="L54" i="7"/>
  <c r="F54" i="7"/>
  <c r="V53" i="7"/>
  <c r="U53" i="7"/>
  <c r="T53" i="7"/>
  <c r="P53" i="7"/>
  <c r="O53" i="7"/>
  <c r="N53" i="7"/>
  <c r="M53" i="7"/>
  <c r="L53" i="7"/>
  <c r="F53" i="7"/>
  <c r="V52" i="7"/>
  <c r="U52" i="7"/>
  <c r="T52" i="7"/>
  <c r="Q52" i="7"/>
  <c r="P52" i="7"/>
  <c r="O52" i="7"/>
  <c r="N52" i="7"/>
  <c r="M52" i="7"/>
  <c r="L52" i="7"/>
  <c r="I52" i="7"/>
  <c r="H52" i="7"/>
  <c r="G52" i="7"/>
  <c r="F52" i="7"/>
  <c r="E52" i="7"/>
  <c r="D52" i="7"/>
  <c r="C52" i="7"/>
  <c r="B52" i="7"/>
  <c r="V51" i="7"/>
  <c r="U51" i="7"/>
  <c r="T51" i="7"/>
  <c r="P51" i="7"/>
  <c r="O51" i="7"/>
  <c r="N51" i="7"/>
  <c r="M51" i="7"/>
  <c r="L51" i="7"/>
  <c r="F51" i="7"/>
  <c r="V50" i="7"/>
  <c r="U50" i="7"/>
  <c r="T50" i="7"/>
  <c r="P50" i="7"/>
  <c r="O50" i="7"/>
  <c r="N50" i="7"/>
  <c r="M50" i="7"/>
  <c r="L50" i="7"/>
  <c r="F50" i="7"/>
  <c r="V49" i="7"/>
  <c r="U49" i="7"/>
  <c r="T49" i="7"/>
  <c r="Q49" i="7"/>
  <c r="P49" i="7"/>
  <c r="O49" i="7"/>
  <c r="N49" i="7"/>
  <c r="M49" i="7"/>
  <c r="L49" i="7"/>
  <c r="I49" i="7"/>
  <c r="H49" i="7"/>
  <c r="G49" i="7"/>
  <c r="F49" i="7"/>
  <c r="E49" i="7"/>
  <c r="D49" i="7"/>
  <c r="C49" i="7"/>
  <c r="B49" i="7"/>
  <c r="V48" i="7"/>
  <c r="U48" i="7"/>
  <c r="T48" i="7"/>
  <c r="P48" i="7"/>
  <c r="O48" i="7"/>
  <c r="N48" i="7"/>
  <c r="M48" i="7"/>
  <c r="L48" i="7"/>
  <c r="F48" i="7"/>
  <c r="V47" i="7"/>
  <c r="U47" i="7"/>
  <c r="T47" i="7"/>
  <c r="P47" i="7"/>
  <c r="O47" i="7"/>
  <c r="N47" i="7"/>
  <c r="M47" i="7"/>
  <c r="L47" i="7"/>
  <c r="F47" i="7"/>
  <c r="V46" i="7"/>
  <c r="U46" i="7"/>
  <c r="T46" i="7"/>
  <c r="Q46" i="7"/>
  <c r="P46" i="7"/>
  <c r="O46" i="7"/>
  <c r="N46" i="7"/>
  <c r="M46" i="7"/>
  <c r="L46" i="7"/>
  <c r="I46" i="7"/>
  <c r="H46" i="7"/>
  <c r="G46" i="7"/>
  <c r="F46" i="7"/>
  <c r="E46" i="7"/>
  <c r="D46" i="7"/>
  <c r="C46" i="7"/>
  <c r="B46" i="7"/>
  <c r="V45" i="7"/>
  <c r="U45" i="7"/>
  <c r="T45" i="7"/>
  <c r="P45" i="7"/>
  <c r="O45" i="7"/>
  <c r="N45" i="7"/>
  <c r="M45" i="7"/>
  <c r="L45" i="7"/>
  <c r="F45" i="7"/>
  <c r="V44" i="7"/>
  <c r="U44" i="7"/>
  <c r="T44" i="7"/>
  <c r="P44" i="7"/>
  <c r="O44" i="7"/>
  <c r="N44" i="7"/>
  <c r="M44" i="7"/>
  <c r="L44" i="7"/>
  <c r="F44" i="7"/>
  <c r="V43" i="7"/>
  <c r="U43" i="7"/>
  <c r="T43" i="7"/>
  <c r="Q43" i="7"/>
  <c r="P43" i="7"/>
  <c r="O43" i="7"/>
  <c r="N43" i="7"/>
  <c r="M43" i="7"/>
  <c r="L43" i="7"/>
  <c r="I43" i="7"/>
  <c r="H43" i="7"/>
  <c r="G43" i="7"/>
  <c r="F43" i="7"/>
  <c r="E43" i="7"/>
  <c r="D43" i="7"/>
  <c r="C43" i="7"/>
  <c r="B43" i="7"/>
  <c r="V42" i="7"/>
  <c r="U42" i="7"/>
  <c r="T42" i="7"/>
  <c r="P42" i="7"/>
  <c r="O42" i="7"/>
  <c r="N42" i="7"/>
  <c r="M42" i="7"/>
  <c r="L42" i="7"/>
  <c r="F42" i="7"/>
  <c r="V41" i="7"/>
  <c r="U41" i="7"/>
  <c r="T41" i="7"/>
  <c r="P41" i="7"/>
  <c r="O41" i="7"/>
  <c r="N41" i="7"/>
  <c r="M41" i="7"/>
  <c r="L41" i="7"/>
  <c r="F41" i="7"/>
  <c r="V40" i="7"/>
  <c r="U40" i="7"/>
  <c r="T40" i="7"/>
  <c r="Q40" i="7"/>
  <c r="P40" i="7"/>
  <c r="O40" i="7"/>
  <c r="N40" i="7"/>
  <c r="M40" i="7"/>
  <c r="L40" i="7"/>
  <c r="I40" i="7"/>
  <c r="H40" i="7"/>
  <c r="G40" i="7"/>
  <c r="F40" i="7"/>
  <c r="E40" i="7"/>
  <c r="D40" i="7"/>
  <c r="C40" i="7"/>
  <c r="B40" i="7"/>
  <c r="V39" i="7"/>
  <c r="U39" i="7"/>
  <c r="T39" i="7"/>
  <c r="P39" i="7"/>
  <c r="O39" i="7"/>
  <c r="N39" i="7"/>
  <c r="M39" i="7"/>
  <c r="L39" i="7"/>
  <c r="F39" i="7"/>
  <c r="V38" i="7"/>
  <c r="U38" i="7"/>
  <c r="T38" i="7"/>
  <c r="P38" i="7"/>
  <c r="O38" i="7"/>
  <c r="N38" i="7"/>
  <c r="M38" i="7"/>
  <c r="L38" i="7"/>
  <c r="F38" i="7"/>
  <c r="V37" i="7"/>
  <c r="U37" i="7"/>
  <c r="T37" i="7"/>
  <c r="Q37" i="7"/>
  <c r="P37" i="7"/>
  <c r="O37" i="7"/>
  <c r="N37" i="7"/>
  <c r="M37" i="7"/>
  <c r="L37" i="7"/>
  <c r="I37" i="7"/>
  <c r="H37" i="7"/>
  <c r="G37" i="7"/>
  <c r="F37" i="7"/>
  <c r="E37" i="7"/>
  <c r="D37" i="7"/>
  <c r="C37" i="7"/>
  <c r="B37" i="7"/>
  <c r="V36" i="7"/>
  <c r="U36" i="7"/>
  <c r="T36" i="7"/>
  <c r="P36" i="7"/>
  <c r="O36" i="7"/>
  <c r="N36" i="7"/>
  <c r="M36" i="7"/>
  <c r="L36" i="7"/>
  <c r="F36" i="7"/>
  <c r="V35" i="7"/>
  <c r="U35" i="7"/>
  <c r="T35" i="7"/>
  <c r="P35" i="7"/>
  <c r="O35" i="7"/>
  <c r="N35" i="7"/>
  <c r="M35" i="7"/>
  <c r="L35" i="7"/>
  <c r="F35" i="7"/>
  <c r="V34" i="7"/>
  <c r="U34" i="7"/>
  <c r="T34" i="7"/>
  <c r="Q34" i="7"/>
  <c r="P34" i="7"/>
  <c r="O34" i="7"/>
  <c r="N34" i="7"/>
  <c r="M34" i="7"/>
  <c r="L34" i="7"/>
  <c r="I34" i="7"/>
  <c r="H34" i="7"/>
  <c r="G34" i="7"/>
  <c r="F34" i="7"/>
  <c r="E34" i="7"/>
  <c r="D34" i="7"/>
  <c r="C34" i="7"/>
  <c r="B34" i="7"/>
  <c r="V33" i="7"/>
  <c r="U33" i="7"/>
  <c r="T33" i="7"/>
  <c r="P33" i="7"/>
  <c r="O33" i="7"/>
  <c r="N33" i="7"/>
  <c r="M33" i="7"/>
  <c r="L33" i="7"/>
  <c r="F33" i="7"/>
  <c r="V32" i="7"/>
  <c r="U32" i="7"/>
  <c r="T32" i="7"/>
  <c r="P32" i="7"/>
  <c r="O32" i="7"/>
  <c r="N32" i="7"/>
  <c r="M32" i="7"/>
  <c r="L32" i="7"/>
  <c r="F32" i="7"/>
  <c r="V31" i="7"/>
  <c r="U31" i="7"/>
  <c r="T31" i="7"/>
  <c r="Q31" i="7"/>
  <c r="P31" i="7"/>
  <c r="O31" i="7"/>
  <c r="N31" i="7"/>
  <c r="M31" i="7"/>
  <c r="L31" i="7"/>
  <c r="I31" i="7"/>
  <c r="H31" i="7"/>
  <c r="G31" i="7"/>
  <c r="F31" i="7"/>
  <c r="E31" i="7"/>
  <c r="D31" i="7"/>
  <c r="C31" i="7"/>
  <c r="B31" i="7"/>
  <c r="V30" i="7"/>
  <c r="U30" i="7"/>
  <c r="T30" i="7"/>
  <c r="P30" i="7"/>
  <c r="O30" i="7"/>
  <c r="N30" i="7"/>
  <c r="M30" i="7"/>
  <c r="L30" i="7"/>
  <c r="F30" i="7"/>
  <c r="V29" i="7"/>
  <c r="U29" i="7"/>
  <c r="T29" i="7"/>
  <c r="P29" i="7"/>
  <c r="O29" i="7"/>
  <c r="N29" i="7"/>
  <c r="M29" i="7"/>
  <c r="L29" i="7"/>
  <c r="F29" i="7"/>
  <c r="V28" i="7"/>
  <c r="U28" i="7"/>
  <c r="T28" i="7"/>
  <c r="Q28" i="7"/>
  <c r="P28" i="7"/>
  <c r="O28" i="7"/>
  <c r="N28" i="7"/>
  <c r="M28" i="7"/>
  <c r="L28" i="7"/>
  <c r="I28" i="7"/>
  <c r="H28" i="7"/>
  <c r="G28" i="7"/>
  <c r="F28" i="7"/>
  <c r="E28" i="7"/>
  <c r="D28" i="7"/>
  <c r="C28" i="7"/>
  <c r="B28" i="7"/>
  <c r="V27" i="7"/>
  <c r="U27" i="7"/>
  <c r="T27" i="7"/>
  <c r="P27" i="7"/>
  <c r="O27" i="7"/>
  <c r="N27" i="7"/>
  <c r="M27" i="7"/>
  <c r="L27" i="7"/>
  <c r="F27" i="7"/>
  <c r="V26" i="7"/>
  <c r="U26" i="7"/>
  <c r="T26" i="7"/>
  <c r="P26" i="7"/>
  <c r="O26" i="7"/>
  <c r="N26" i="7"/>
  <c r="M26" i="7"/>
  <c r="L26" i="7"/>
  <c r="F26" i="7"/>
  <c r="V25" i="7"/>
  <c r="U25" i="7"/>
  <c r="T25" i="7"/>
  <c r="Q25" i="7"/>
  <c r="P25" i="7"/>
  <c r="O25" i="7"/>
  <c r="N25" i="7"/>
  <c r="M25" i="7"/>
  <c r="L25" i="7"/>
  <c r="I25" i="7"/>
  <c r="H25" i="7"/>
  <c r="G25" i="7"/>
  <c r="F25" i="7"/>
  <c r="E25" i="7"/>
  <c r="D25" i="7"/>
  <c r="C25" i="7"/>
  <c r="B25" i="7"/>
  <c r="V24" i="7"/>
  <c r="U24" i="7"/>
  <c r="T24" i="7"/>
  <c r="P24" i="7"/>
  <c r="O24" i="7"/>
  <c r="N24" i="7"/>
  <c r="M24" i="7"/>
  <c r="L24" i="7"/>
  <c r="F24" i="7"/>
  <c r="V23" i="7"/>
  <c r="U23" i="7"/>
  <c r="T23" i="7"/>
  <c r="P23" i="7"/>
  <c r="O23" i="7"/>
  <c r="N23" i="7"/>
  <c r="M23" i="7"/>
  <c r="L23" i="7"/>
  <c r="F23" i="7"/>
  <c r="V22" i="7"/>
  <c r="U22" i="7"/>
  <c r="T22" i="7"/>
  <c r="Q22" i="7"/>
  <c r="P22" i="7"/>
  <c r="O22" i="7"/>
  <c r="N22" i="7"/>
  <c r="M22" i="7"/>
  <c r="L22" i="7"/>
  <c r="I22" i="7"/>
  <c r="H22" i="7"/>
  <c r="G22" i="7"/>
  <c r="F22" i="7"/>
  <c r="E22" i="7"/>
  <c r="D22" i="7"/>
  <c r="C22" i="7"/>
  <c r="B22" i="7"/>
  <c r="V21" i="7"/>
  <c r="U21" i="7"/>
  <c r="T21" i="7"/>
  <c r="P21" i="7"/>
  <c r="O21" i="7"/>
  <c r="N21" i="7"/>
  <c r="M21" i="7"/>
  <c r="L21" i="7"/>
  <c r="F21" i="7"/>
  <c r="V20" i="7"/>
  <c r="U20" i="7"/>
  <c r="T20" i="7"/>
  <c r="P20" i="7"/>
  <c r="O20" i="7"/>
  <c r="N20" i="7"/>
  <c r="M20" i="7"/>
  <c r="L20" i="7"/>
  <c r="F20" i="7"/>
  <c r="V19" i="7"/>
  <c r="U19" i="7"/>
  <c r="T19" i="7"/>
  <c r="Q19" i="7"/>
  <c r="P19" i="7"/>
  <c r="O19" i="7"/>
  <c r="N19" i="7"/>
  <c r="M19" i="7"/>
  <c r="L19" i="7"/>
  <c r="I19" i="7"/>
  <c r="H19" i="7"/>
  <c r="G19" i="7"/>
  <c r="F19" i="7"/>
  <c r="E19" i="7"/>
  <c r="D19" i="7"/>
  <c r="C19" i="7"/>
  <c r="B19" i="7"/>
  <c r="V18" i="7"/>
  <c r="U18" i="7"/>
  <c r="T18" i="7"/>
  <c r="P18" i="7"/>
  <c r="O18" i="7"/>
  <c r="N18" i="7"/>
  <c r="M18" i="7"/>
  <c r="L18" i="7"/>
  <c r="F18" i="7"/>
  <c r="V17" i="7"/>
  <c r="U17" i="7"/>
  <c r="T17" i="7"/>
  <c r="P17" i="7"/>
  <c r="O17" i="7"/>
  <c r="N17" i="7"/>
  <c r="M17" i="7"/>
  <c r="L17" i="7"/>
  <c r="F17" i="7"/>
  <c r="V16" i="7"/>
  <c r="U16" i="7"/>
  <c r="T16" i="7"/>
  <c r="Q16" i="7"/>
  <c r="P16" i="7"/>
  <c r="O16" i="7"/>
  <c r="N16" i="7"/>
  <c r="M16" i="7"/>
  <c r="L16" i="7"/>
  <c r="I16" i="7"/>
  <c r="H16" i="7"/>
  <c r="G16" i="7"/>
  <c r="F16" i="7"/>
  <c r="E16" i="7"/>
  <c r="D16" i="7"/>
  <c r="C16" i="7"/>
  <c r="B16" i="7"/>
  <c r="V15" i="7"/>
  <c r="U15" i="7"/>
  <c r="T15" i="7"/>
  <c r="P15" i="7"/>
  <c r="O15" i="7"/>
  <c r="N15" i="7"/>
  <c r="M15" i="7"/>
  <c r="L15" i="7"/>
  <c r="F15" i="7"/>
  <c r="V14" i="7"/>
  <c r="U14" i="7"/>
  <c r="T14" i="7"/>
  <c r="P14" i="7"/>
  <c r="O14" i="7"/>
  <c r="N14" i="7"/>
  <c r="M14" i="7"/>
  <c r="L14" i="7"/>
  <c r="F14" i="7"/>
  <c r="V13" i="7"/>
  <c r="U13" i="7"/>
  <c r="T13" i="7"/>
  <c r="Q13" i="7"/>
  <c r="P13" i="7"/>
  <c r="O13" i="7"/>
  <c r="N13" i="7"/>
  <c r="M13" i="7"/>
  <c r="L13" i="7"/>
  <c r="I13" i="7"/>
  <c r="H13" i="7"/>
  <c r="G13" i="7"/>
  <c r="F13" i="7"/>
  <c r="E13" i="7"/>
  <c r="D13" i="7"/>
  <c r="C13" i="7"/>
  <c r="B13" i="7"/>
  <c r="V12" i="7"/>
  <c r="U12" i="7"/>
  <c r="T12" i="7"/>
  <c r="P12" i="7"/>
  <c r="O12" i="7"/>
  <c r="N12" i="7"/>
  <c r="M12" i="7"/>
  <c r="L12" i="7"/>
  <c r="F12" i="7"/>
  <c r="V11" i="7"/>
  <c r="U11" i="7"/>
  <c r="T11" i="7"/>
  <c r="P11" i="7"/>
  <c r="O11" i="7"/>
  <c r="N11" i="7"/>
  <c r="M11" i="7"/>
  <c r="L11" i="7"/>
  <c r="F11" i="7"/>
  <c r="V10" i="7"/>
  <c r="U10" i="7"/>
  <c r="T10" i="7"/>
  <c r="Q10" i="7"/>
  <c r="P10" i="7"/>
  <c r="O10" i="7"/>
  <c r="N10" i="7"/>
  <c r="M10" i="7"/>
  <c r="L10" i="7"/>
  <c r="I10" i="7"/>
  <c r="H10" i="7"/>
  <c r="G10" i="7"/>
  <c r="F10" i="7"/>
  <c r="E10" i="7"/>
  <c r="D10" i="7"/>
  <c r="C10" i="7"/>
  <c r="B10" i="7"/>
  <c r="B8" i="7"/>
  <c r="R6" i="7"/>
  <c r="L6" i="7"/>
  <c r="H6" i="7"/>
  <c r="E6" i="7"/>
  <c r="C6" i="7"/>
  <c r="A6" i="7"/>
  <c r="I75" i="8"/>
  <c r="F75" i="8"/>
  <c r="I74" i="8"/>
  <c r="F74" i="8"/>
  <c r="J73" i="8"/>
  <c r="I73" i="8"/>
  <c r="H73" i="8"/>
  <c r="G73" i="8"/>
  <c r="F73" i="8"/>
  <c r="E73" i="8"/>
  <c r="D73" i="8"/>
  <c r="C73" i="8"/>
  <c r="B73" i="8"/>
  <c r="I72" i="8"/>
  <c r="F72" i="8"/>
  <c r="I71" i="8"/>
  <c r="F71" i="8"/>
  <c r="J70" i="8"/>
  <c r="I70" i="8"/>
  <c r="H70" i="8"/>
  <c r="G70" i="8"/>
  <c r="F70" i="8"/>
  <c r="E70" i="8"/>
  <c r="D70" i="8"/>
  <c r="C70" i="8"/>
  <c r="B70" i="8"/>
  <c r="I69" i="8"/>
  <c r="F69" i="8"/>
  <c r="I68" i="8"/>
  <c r="F68" i="8"/>
  <c r="J67" i="8"/>
  <c r="I67" i="8"/>
  <c r="H67" i="8"/>
  <c r="G67" i="8"/>
  <c r="F67" i="8"/>
  <c r="E67" i="8"/>
  <c r="D67" i="8"/>
  <c r="C67" i="8"/>
  <c r="B67" i="8"/>
  <c r="I66" i="8"/>
  <c r="F66" i="8"/>
  <c r="I65" i="8"/>
  <c r="F65" i="8"/>
  <c r="J64" i="8"/>
  <c r="I64" i="8"/>
  <c r="H64" i="8"/>
  <c r="G64" i="8"/>
  <c r="F64" i="8"/>
  <c r="E64" i="8"/>
  <c r="D64" i="8"/>
  <c r="C64" i="8"/>
  <c r="B64" i="8"/>
  <c r="I63" i="8"/>
  <c r="F63" i="8"/>
  <c r="I62" i="8"/>
  <c r="F62" i="8"/>
  <c r="J61" i="8"/>
  <c r="I61" i="8"/>
  <c r="H61" i="8"/>
  <c r="G61" i="8"/>
  <c r="F61" i="8"/>
  <c r="E61" i="8"/>
  <c r="D61" i="8"/>
  <c r="C61" i="8"/>
  <c r="B61" i="8"/>
  <c r="I60" i="8"/>
  <c r="F60" i="8"/>
  <c r="I59" i="8"/>
  <c r="F59" i="8"/>
  <c r="J58" i="8"/>
  <c r="I58" i="8"/>
  <c r="H58" i="8"/>
  <c r="G58" i="8"/>
  <c r="F58" i="8"/>
  <c r="E58" i="8"/>
  <c r="D58" i="8"/>
  <c r="C58" i="8"/>
  <c r="B58" i="8"/>
  <c r="I57" i="8"/>
  <c r="F57" i="8"/>
  <c r="I56" i="8"/>
  <c r="F56" i="8"/>
  <c r="J55" i="8"/>
  <c r="I55" i="8"/>
  <c r="H55" i="8"/>
  <c r="G55" i="8"/>
  <c r="F55" i="8"/>
  <c r="E55" i="8"/>
  <c r="D55" i="8"/>
  <c r="C55" i="8"/>
  <c r="B55" i="8"/>
  <c r="I54" i="8"/>
  <c r="F54" i="8"/>
  <c r="I53" i="8"/>
  <c r="F53" i="8"/>
  <c r="J52" i="8"/>
  <c r="I52" i="8"/>
  <c r="H52" i="8"/>
  <c r="G52" i="8"/>
  <c r="F52" i="8"/>
  <c r="E52" i="8"/>
  <c r="D52" i="8"/>
  <c r="C52" i="8"/>
  <c r="B52" i="8"/>
  <c r="I51" i="8"/>
  <c r="F51" i="8"/>
  <c r="I50" i="8"/>
  <c r="F50" i="8"/>
  <c r="J49" i="8"/>
  <c r="I49" i="8"/>
  <c r="H49" i="8"/>
  <c r="G49" i="8"/>
  <c r="F49" i="8"/>
  <c r="E49" i="8"/>
  <c r="D49" i="8"/>
  <c r="C49" i="8"/>
  <c r="B49" i="8"/>
  <c r="I48" i="8"/>
  <c r="F48" i="8"/>
  <c r="I47" i="8"/>
  <c r="F47" i="8"/>
  <c r="J46" i="8"/>
  <c r="I46" i="8"/>
  <c r="H46" i="8"/>
  <c r="G46" i="8"/>
  <c r="F46" i="8"/>
  <c r="E46" i="8"/>
  <c r="D46" i="8"/>
  <c r="C46" i="8"/>
  <c r="B46" i="8"/>
  <c r="I45" i="8"/>
  <c r="F45" i="8"/>
  <c r="I44" i="8"/>
  <c r="F44" i="8"/>
  <c r="J43" i="8"/>
  <c r="I43" i="8"/>
  <c r="H43" i="8"/>
  <c r="G43" i="8"/>
  <c r="F43" i="8"/>
  <c r="E43" i="8"/>
  <c r="D43" i="8"/>
  <c r="C43" i="8"/>
  <c r="B43" i="8"/>
  <c r="I42" i="8"/>
  <c r="F42" i="8"/>
  <c r="I41" i="8"/>
  <c r="F41" i="8"/>
  <c r="J40" i="8"/>
  <c r="I40" i="8"/>
  <c r="H40" i="8"/>
  <c r="G40" i="8"/>
  <c r="F40" i="8"/>
  <c r="E40" i="8"/>
  <c r="D40" i="8"/>
  <c r="C40" i="8"/>
  <c r="B40" i="8"/>
  <c r="I39" i="8"/>
  <c r="F39" i="8"/>
  <c r="I38" i="8"/>
  <c r="F38" i="8"/>
  <c r="J37" i="8"/>
  <c r="I37" i="8"/>
  <c r="H37" i="8"/>
  <c r="G37" i="8"/>
  <c r="F37" i="8"/>
  <c r="E37" i="8"/>
  <c r="D37" i="8"/>
  <c r="C37" i="8"/>
  <c r="B37" i="8"/>
  <c r="I36" i="8"/>
  <c r="F36" i="8"/>
  <c r="I35" i="8"/>
  <c r="F35" i="8"/>
  <c r="J34" i="8"/>
  <c r="I34" i="8"/>
  <c r="H34" i="8"/>
  <c r="G34" i="8"/>
  <c r="F34" i="8"/>
  <c r="E34" i="8"/>
  <c r="D34" i="8"/>
  <c r="C34" i="8"/>
  <c r="B34" i="8"/>
  <c r="I33" i="8"/>
  <c r="F33" i="8"/>
  <c r="I32" i="8"/>
  <c r="F32" i="8"/>
  <c r="J31" i="8"/>
  <c r="I31" i="8"/>
  <c r="H31" i="8"/>
  <c r="G31" i="8"/>
  <c r="F31" i="8"/>
  <c r="E31" i="8"/>
  <c r="D31" i="8"/>
  <c r="C31" i="8"/>
  <c r="B31" i="8"/>
  <c r="I30" i="8"/>
  <c r="F30" i="8"/>
  <c r="I29" i="8"/>
  <c r="F29" i="8"/>
  <c r="J28" i="8"/>
  <c r="I28" i="8"/>
  <c r="H28" i="8"/>
  <c r="G28" i="8"/>
  <c r="F28" i="8"/>
  <c r="E28" i="8"/>
  <c r="D28" i="8"/>
  <c r="C28" i="8"/>
  <c r="B28" i="8"/>
  <c r="I27" i="8"/>
  <c r="F27" i="8"/>
  <c r="I26" i="8"/>
  <c r="F26" i="8"/>
  <c r="J25" i="8"/>
  <c r="I25" i="8"/>
  <c r="H25" i="8"/>
  <c r="G25" i="8"/>
  <c r="F25" i="8"/>
  <c r="E25" i="8"/>
  <c r="D25" i="8"/>
  <c r="C25" i="8"/>
  <c r="B25" i="8"/>
  <c r="I24" i="8"/>
  <c r="F24" i="8"/>
  <c r="I23" i="8"/>
  <c r="F23" i="8"/>
  <c r="J22" i="8"/>
  <c r="I22" i="8"/>
  <c r="H22" i="8"/>
  <c r="G22" i="8"/>
  <c r="F22" i="8"/>
  <c r="E22" i="8"/>
  <c r="D22" i="8"/>
  <c r="C22" i="8"/>
  <c r="B22" i="8"/>
  <c r="I21" i="8"/>
  <c r="F21" i="8"/>
  <c r="I20" i="8"/>
  <c r="F20" i="8"/>
  <c r="J19" i="8"/>
  <c r="I19" i="8"/>
  <c r="H19" i="8"/>
  <c r="G19" i="8"/>
  <c r="F19" i="8"/>
  <c r="E19" i="8"/>
  <c r="D19" i="8"/>
  <c r="C19" i="8"/>
  <c r="B19" i="8"/>
  <c r="I18" i="8"/>
  <c r="F18" i="8"/>
  <c r="I17" i="8"/>
  <c r="F17" i="8"/>
  <c r="J16" i="8"/>
  <c r="I16" i="8"/>
  <c r="H16" i="8"/>
  <c r="G16" i="8"/>
  <c r="F16" i="8"/>
  <c r="E16" i="8"/>
  <c r="D16" i="8"/>
  <c r="C16" i="8"/>
  <c r="B16" i="8"/>
  <c r="I15" i="8"/>
  <c r="F15" i="8"/>
  <c r="I14" i="8"/>
  <c r="F14" i="8"/>
  <c r="J13" i="8"/>
  <c r="I13" i="8"/>
  <c r="H13" i="8"/>
  <c r="G13" i="8"/>
  <c r="F13" i="8"/>
  <c r="E13" i="8"/>
  <c r="D13" i="8"/>
  <c r="C13" i="8"/>
  <c r="B13" i="8"/>
  <c r="I12" i="8"/>
  <c r="F12" i="8"/>
  <c r="I11" i="8"/>
  <c r="F11" i="8"/>
  <c r="J10" i="8"/>
  <c r="I10" i="8"/>
  <c r="H10" i="8"/>
  <c r="G10" i="8"/>
  <c r="F10" i="8"/>
  <c r="E10" i="8"/>
  <c r="D10" i="8"/>
  <c r="C10" i="8"/>
  <c r="B10" i="8"/>
  <c r="B8" i="8"/>
  <c r="N6" i="8"/>
  <c r="M6" i="8"/>
  <c r="I6" i="8"/>
  <c r="F6" i="8"/>
  <c r="E6" i="8"/>
  <c r="A6" i="8"/>
  <c r="BX1048372" i="12"/>
  <c r="BW1048372" i="12"/>
  <c r="BV1048372" i="12"/>
  <c r="BU1048372" i="12"/>
  <c r="BT1048372" i="12"/>
  <c r="BS1048372" i="12"/>
  <c r="BR1048372" i="12"/>
  <c r="BQ1048372" i="12"/>
  <c r="BP1048372" i="12"/>
  <c r="BO1048372" i="12"/>
  <c r="BN1048372" i="12"/>
  <c r="BM1048372" i="12"/>
  <c r="BL1048372" i="12"/>
  <c r="BK1048372" i="12"/>
  <c r="BJ1048372" i="12"/>
  <c r="BI1048372" i="12"/>
  <c r="BH1048372" i="12"/>
  <c r="BG1048372" i="12"/>
  <c r="AL76" i="12"/>
  <c r="AG76" i="12"/>
  <c r="AB76" i="12"/>
  <c r="W76" i="12"/>
  <c r="Q76" i="12"/>
  <c r="AL75" i="12"/>
  <c r="AG75" i="12"/>
  <c r="AB75" i="12"/>
  <c r="W75" i="12"/>
  <c r="Q75" i="12"/>
  <c r="AQ74" i="12"/>
  <c r="AP74" i="12"/>
  <c r="AO74" i="12"/>
  <c r="AN74" i="12"/>
  <c r="AL74" i="12"/>
  <c r="AK74" i="12"/>
  <c r="AJ74" i="12"/>
  <c r="AG74" i="12"/>
  <c r="AF74" i="12"/>
  <c r="AE74" i="12"/>
  <c r="AB74" i="12"/>
  <c r="AA74" i="12"/>
  <c r="Z74" i="12"/>
  <c r="W74" i="12"/>
  <c r="V74" i="12"/>
  <c r="U74" i="12"/>
  <c r="S74" i="12"/>
  <c r="R74" i="12"/>
  <c r="Q74" i="12"/>
  <c r="O74" i="12"/>
  <c r="N74" i="12"/>
  <c r="L74" i="12"/>
  <c r="C74" i="12"/>
  <c r="AL73" i="12"/>
  <c r="AG73" i="12"/>
  <c r="AB73" i="12"/>
  <c r="W73" i="12"/>
  <c r="Q73" i="12"/>
  <c r="AL72" i="12"/>
  <c r="AG72" i="12"/>
  <c r="AB72" i="12"/>
  <c r="W72" i="12"/>
  <c r="Q72" i="12"/>
  <c r="AQ71" i="12"/>
  <c r="AP71" i="12"/>
  <c r="AO71" i="12"/>
  <c r="AN71" i="12"/>
  <c r="AL71" i="12"/>
  <c r="AK71" i="12"/>
  <c r="AJ71" i="12"/>
  <c r="AG71" i="12"/>
  <c r="AF71" i="12"/>
  <c r="AE71" i="12"/>
  <c r="AB71" i="12"/>
  <c r="AA71" i="12"/>
  <c r="Z71" i="12"/>
  <c r="W71" i="12"/>
  <c r="V71" i="12"/>
  <c r="U71" i="12"/>
  <c r="S71" i="12"/>
  <c r="R71" i="12"/>
  <c r="Q71" i="12"/>
  <c r="O71" i="12"/>
  <c r="N71" i="12"/>
  <c r="L71" i="12"/>
  <c r="C71" i="12"/>
  <c r="AL70" i="12"/>
  <c r="AG70" i="12"/>
  <c r="AB70" i="12"/>
  <c r="W70" i="12"/>
  <c r="Q70" i="12"/>
  <c r="AL69" i="12"/>
  <c r="AG69" i="12"/>
  <c r="AB69" i="12"/>
  <c r="W69" i="12"/>
  <c r="Q69" i="12"/>
  <c r="AQ68" i="12"/>
  <c r="AP68" i="12"/>
  <c r="AO68" i="12"/>
  <c r="AN68" i="12"/>
  <c r="AL68" i="12"/>
  <c r="AK68" i="12"/>
  <c r="AJ68" i="12"/>
  <c r="AG68" i="12"/>
  <c r="AF68" i="12"/>
  <c r="AE68" i="12"/>
  <c r="AB68" i="12"/>
  <c r="AA68" i="12"/>
  <c r="Z68" i="12"/>
  <c r="W68" i="12"/>
  <c r="V68" i="12"/>
  <c r="U68" i="12"/>
  <c r="S68" i="12"/>
  <c r="R68" i="12"/>
  <c r="Q68" i="12"/>
  <c r="O68" i="12"/>
  <c r="N68" i="12"/>
  <c r="L68" i="12"/>
  <c r="C68" i="12"/>
  <c r="AL67" i="12"/>
  <c r="AG67" i="12"/>
  <c r="AB67" i="12"/>
  <c r="W67" i="12"/>
  <c r="Q67" i="12"/>
  <c r="AL66" i="12"/>
  <c r="AG66" i="12"/>
  <c r="AB66" i="12"/>
  <c r="W66" i="12"/>
  <c r="Q66" i="12"/>
  <c r="AQ65" i="12"/>
  <c r="AP65" i="12"/>
  <c r="AO65" i="12"/>
  <c r="AN65" i="12"/>
  <c r="AL65" i="12"/>
  <c r="AK65" i="12"/>
  <c r="AJ65" i="12"/>
  <c r="AG65" i="12"/>
  <c r="AF65" i="12"/>
  <c r="AE65" i="12"/>
  <c r="AB65" i="12"/>
  <c r="AA65" i="12"/>
  <c r="Z65" i="12"/>
  <c r="W65" i="12"/>
  <c r="V65" i="12"/>
  <c r="U65" i="12"/>
  <c r="S65" i="12"/>
  <c r="R65" i="12"/>
  <c r="Q65" i="12"/>
  <c r="O65" i="12"/>
  <c r="N65" i="12"/>
  <c r="L65" i="12"/>
  <c r="C65" i="12"/>
  <c r="AL64" i="12"/>
  <c r="AG64" i="12"/>
  <c r="AB64" i="12"/>
  <c r="W64" i="12"/>
  <c r="Q64" i="12"/>
  <c r="AL63" i="12"/>
  <c r="AG63" i="12"/>
  <c r="AB63" i="12"/>
  <c r="W63" i="12"/>
  <c r="Q63" i="12"/>
  <c r="AQ62" i="12"/>
  <c r="AP62" i="12"/>
  <c r="AO62" i="12"/>
  <c r="AN62" i="12"/>
  <c r="AL62" i="12"/>
  <c r="AK62" i="12"/>
  <c r="AJ62" i="12"/>
  <c r="AG62" i="12"/>
  <c r="AF62" i="12"/>
  <c r="AE62" i="12"/>
  <c r="AB62" i="12"/>
  <c r="AA62" i="12"/>
  <c r="Z62" i="12"/>
  <c r="W62" i="12"/>
  <c r="V62" i="12"/>
  <c r="U62" i="12"/>
  <c r="S62" i="12"/>
  <c r="R62" i="12"/>
  <c r="Q62" i="12"/>
  <c r="O62" i="12"/>
  <c r="N62" i="12"/>
  <c r="L62" i="12"/>
  <c r="C62" i="12"/>
  <c r="AL61" i="12"/>
  <c r="AG61" i="12"/>
  <c r="AB61" i="12"/>
  <c r="W61" i="12"/>
  <c r="Q61" i="12"/>
  <c r="AL60" i="12"/>
  <c r="AG60" i="12"/>
  <c r="AB60" i="12"/>
  <c r="W60" i="12"/>
  <c r="Q60" i="12"/>
  <c r="AQ59" i="12"/>
  <c r="AP59" i="12"/>
  <c r="AO59" i="12"/>
  <c r="AN59" i="12"/>
  <c r="AL59" i="12"/>
  <c r="AK59" i="12"/>
  <c r="AJ59" i="12"/>
  <c r="AG59" i="12"/>
  <c r="AF59" i="12"/>
  <c r="AE59" i="12"/>
  <c r="AB59" i="12"/>
  <c r="AA59" i="12"/>
  <c r="Z59" i="12"/>
  <c r="W59" i="12"/>
  <c r="V59" i="12"/>
  <c r="U59" i="12"/>
  <c r="S59" i="12"/>
  <c r="R59" i="12"/>
  <c r="Q59" i="12"/>
  <c r="O59" i="12"/>
  <c r="N59" i="12"/>
  <c r="L59" i="12"/>
  <c r="C59" i="12"/>
  <c r="AL58" i="12"/>
  <c r="AG58" i="12"/>
  <c r="AB58" i="12"/>
  <c r="W58" i="12"/>
  <c r="Q58" i="12"/>
  <c r="AL57" i="12"/>
  <c r="AG57" i="12"/>
  <c r="AB57" i="12"/>
  <c r="W57" i="12"/>
  <c r="Q57" i="12"/>
  <c r="AQ56" i="12"/>
  <c r="AP56" i="12"/>
  <c r="AO56" i="12"/>
  <c r="AN56" i="12"/>
  <c r="AL56" i="12"/>
  <c r="AK56" i="12"/>
  <c r="AJ56" i="12"/>
  <c r="AG56" i="12"/>
  <c r="AF56" i="12"/>
  <c r="AE56" i="12"/>
  <c r="AB56" i="12"/>
  <c r="AA56" i="12"/>
  <c r="Z56" i="12"/>
  <c r="W56" i="12"/>
  <c r="V56" i="12"/>
  <c r="U56" i="12"/>
  <c r="S56" i="12"/>
  <c r="R56" i="12"/>
  <c r="Q56" i="12"/>
  <c r="O56" i="12"/>
  <c r="N56" i="12"/>
  <c r="L56" i="12"/>
  <c r="C56" i="12"/>
  <c r="AL55" i="12"/>
  <c r="AG55" i="12"/>
  <c r="AB55" i="12"/>
  <c r="W55" i="12"/>
  <c r="Q55" i="12"/>
  <c r="AL54" i="12"/>
  <c r="AG54" i="12"/>
  <c r="AB54" i="12"/>
  <c r="W54" i="12"/>
  <c r="Q54" i="12"/>
  <c r="AQ53" i="12"/>
  <c r="AP53" i="12"/>
  <c r="AO53" i="12"/>
  <c r="AN53" i="12"/>
  <c r="AL53" i="12"/>
  <c r="AK53" i="12"/>
  <c r="AJ53" i="12"/>
  <c r="AG53" i="12"/>
  <c r="AF53" i="12"/>
  <c r="AE53" i="12"/>
  <c r="AB53" i="12"/>
  <c r="AA53" i="12"/>
  <c r="Z53" i="12"/>
  <c r="W53" i="12"/>
  <c r="V53" i="12"/>
  <c r="U53" i="12"/>
  <c r="S53" i="12"/>
  <c r="R53" i="12"/>
  <c r="Q53" i="12"/>
  <c r="O53" i="12"/>
  <c r="N53" i="12"/>
  <c r="L53" i="12"/>
  <c r="C53" i="12"/>
  <c r="AL52" i="12"/>
  <c r="AG52" i="12"/>
  <c r="AB52" i="12"/>
  <c r="W52" i="12"/>
  <c r="Q52" i="12"/>
  <c r="AL51" i="12"/>
  <c r="AG51" i="12"/>
  <c r="AB51" i="12"/>
  <c r="W51" i="12"/>
  <c r="Q51" i="12"/>
  <c r="AQ50" i="12"/>
  <c r="AP50" i="12"/>
  <c r="AO50" i="12"/>
  <c r="AN50" i="12"/>
  <c r="AL50" i="12"/>
  <c r="AK50" i="12"/>
  <c r="AJ50" i="12"/>
  <c r="AG50" i="12"/>
  <c r="AF50" i="12"/>
  <c r="AE50" i="12"/>
  <c r="AB50" i="12"/>
  <c r="AA50" i="12"/>
  <c r="Z50" i="12"/>
  <c r="W50" i="12"/>
  <c r="V50" i="12"/>
  <c r="U50" i="12"/>
  <c r="S50" i="12"/>
  <c r="R50" i="12"/>
  <c r="Q50" i="12"/>
  <c r="O50" i="12"/>
  <c r="N50" i="12"/>
  <c r="L50" i="12"/>
  <c r="C50" i="12"/>
  <c r="AL49" i="12"/>
  <c r="AG49" i="12"/>
  <c r="AB49" i="12"/>
  <c r="W49" i="12"/>
  <c r="Q49" i="12"/>
  <c r="AL48" i="12"/>
  <c r="AG48" i="12"/>
  <c r="AB48" i="12"/>
  <c r="W48" i="12"/>
  <c r="Q48" i="12"/>
  <c r="AQ47" i="12"/>
  <c r="AP47" i="12"/>
  <c r="AO47" i="12"/>
  <c r="AN47" i="12"/>
  <c r="AL47" i="12"/>
  <c r="AK47" i="12"/>
  <c r="AJ47" i="12"/>
  <c r="AG47" i="12"/>
  <c r="AF47" i="12"/>
  <c r="AE47" i="12"/>
  <c r="AB47" i="12"/>
  <c r="AA47" i="12"/>
  <c r="Z47" i="12"/>
  <c r="W47" i="12"/>
  <c r="V47" i="12"/>
  <c r="U47" i="12"/>
  <c r="S47" i="12"/>
  <c r="R47" i="12"/>
  <c r="Q47" i="12"/>
  <c r="O47" i="12"/>
  <c r="N47" i="12"/>
  <c r="L47" i="12"/>
  <c r="C47" i="12"/>
  <c r="AL46" i="12"/>
  <c r="AG46" i="12"/>
  <c r="AB46" i="12"/>
  <c r="W46" i="12"/>
  <c r="Q46" i="12"/>
  <c r="AL45" i="12"/>
  <c r="AG45" i="12"/>
  <c r="AB45" i="12"/>
  <c r="W45" i="12"/>
  <c r="Q45" i="12"/>
  <c r="AQ44" i="12"/>
  <c r="AP44" i="12"/>
  <c r="AO44" i="12"/>
  <c r="AN44" i="12"/>
  <c r="AL44" i="12"/>
  <c r="AK44" i="12"/>
  <c r="AJ44" i="12"/>
  <c r="AG44" i="12"/>
  <c r="AF44" i="12"/>
  <c r="AE44" i="12"/>
  <c r="AB44" i="12"/>
  <c r="AA44" i="12"/>
  <c r="Z44" i="12"/>
  <c r="W44" i="12"/>
  <c r="V44" i="12"/>
  <c r="U44" i="12"/>
  <c r="S44" i="12"/>
  <c r="R44" i="12"/>
  <c r="Q44" i="12"/>
  <c r="O44" i="12"/>
  <c r="N44" i="12"/>
  <c r="L44" i="12"/>
  <c r="C44" i="12"/>
  <c r="AL43" i="12"/>
  <c r="AG43" i="12"/>
  <c r="AB43" i="12"/>
  <c r="W43" i="12"/>
  <c r="Q43" i="12"/>
  <c r="AL42" i="12"/>
  <c r="AG42" i="12"/>
  <c r="AB42" i="12"/>
  <c r="W42" i="12"/>
  <c r="Q42" i="12"/>
  <c r="AQ41" i="12"/>
  <c r="AP41" i="12"/>
  <c r="AO41" i="12"/>
  <c r="AN41" i="12"/>
  <c r="AL41" i="12"/>
  <c r="AK41" i="12"/>
  <c r="AJ41" i="12"/>
  <c r="AG41" i="12"/>
  <c r="AF41" i="12"/>
  <c r="AE41" i="12"/>
  <c r="AB41" i="12"/>
  <c r="AA41" i="12"/>
  <c r="Z41" i="12"/>
  <c r="W41" i="12"/>
  <c r="V41" i="12"/>
  <c r="U41" i="12"/>
  <c r="S41" i="12"/>
  <c r="R41" i="12"/>
  <c r="Q41" i="12"/>
  <c r="O41" i="12"/>
  <c r="N41" i="12"/>
  <c r="L41" i="12"/>
  <c r="C41" i="12"/>
  <c r="AL40" i="12"/>
  <c r="AG40" i="12"/>
  <c r="AB40" i="12"/>
  <c r="W40" i="12"/>
  <c r="Q40" i="12"/>
  <c r="AL39" i="12"/>
  <c r="AG39" i="12"/>
  <c r="AB39" i="12"/>
  <c r="W39" i="12"/>
  <c r="Q39" i="12"/>
  <c r="AQ38" i="12"/>
  <c r="AP38" i="12"/>
  <c r="AO38" i="12"/>
  <c r="AN38" i="12"/>
  <c r="AL38" i="12"/>
  <c r="AK38" i="12"/>
  <c r="AJ38" i="12"/>
  <c r="AG38" i="12"/>
  <c r="AF38" i="12"/>
  <c r="AE38" i="12"/>
  <c r="AB38" i="12"/>
  <c r="AA38" i="12"/>
  <c r="Z38" i="12"/>
  <c r="W38" i="12"/>
  <c r="V38" i="12"/>
  <c r="U38" i="12"/>
  <c r="S38" i="12"/>
  <c r="R38" i="12"/>
  <c r="Q38" i="12"/>
  <c r="O38" i="12"/>
  <c r="N38" i="12"/>
  <c r="L38" i="12"/>
  <c r="C38" i="12"/>
  <c r="AL37" i="12"/>
  <c r="AG37" i="12"/>
  <c r="AB37" i="12"/>
  <c r="W37" i="12"/>
  <c r="Q37" i="12"/>
  <c r="AL36" i="12"/>
  <c r="AG36" i="12"/>
  <c r="AB36" i="12"/>
  <c r="W36" i="12"/>
  <c r="Q36" i="12"/>
  <c r="AQ35" i="12"/>
  <c r="AP35" i="12"/>
  <c r="AO35" i="12"/>
  <c r="AN35" i="12"/>
  <c r="AL35" i="12"/>
  <c r="AK35" i="12"/>
  <c r="AJ35" i="12"/>
  <c r="AG35" i="12"/>
  <c r="AF35" i="12"/>
  <c r="AE35" i="12"/>
  <c r="AB35" i="12"/>
  <c r="AA35" i="12"/>
  <c r="Z35" i="12"/>
  <c r="W35" i="12"/>
  <c r="V35" i="12"/>
  <c r="U35" i="12"/>
  <c r="S35" i="12"/>
  <c r="R35" i="12"/>
  <c r="Q35" i="12"/>
  <c r="O35" i="12"/>
  <c r="N35" i="12"/>
  <c r="L35" i="12"/>
  <c r="C35" i="12"/>
  <c r="AL34" i="12"/>
  <c r="AG34" i="12"/>
  <c r="AB34" i="12"/>
  <c r="W34" i="12"/>
  <c r="Q34" i="12"/>
  <c r="AL33" i="12"/>
  <c r="AG33" i="12"/>
  <c r="AB33" i="12"/>
  <c r="W33" i="12"/>
  <c r="Q33" i="12"/>
  <c r="AQ32" i="12"/>
  <c r="AP32" i="12"/>
  <c r="AO32" i="12"/>
  <c r="AN32" i="12"/>
  <c r="AL32" i="12"/>
  <c r="AK32" i="12"/>
  <c r="AJ32" i="12"/>
  <c r="AG32" i="12"/>
  <c r="AF32" i="12"/>
  <c r="AE32" i="12"/>
  <c r="AB32" i="12"/>
  <c r="AA32" i="12"/>
  <c r="Z32" i="12"/>
  <c r="W32" i="12"/>
  <c r="V32" i="12"/>
  <c r="U32" i="12"/>
  <c r="S32" i="12"/>
  <c r="R32" i="12"/>
  <c r="Q32" i="12"/>
  <c r="O32" i="12"/>
  <c r="N32" i="12"/>
  <c r="L32" i="12"/>
  <c r="C32" i="12"/>
  <c r="AL31" i="12"/>
  <c r="AG31" i="12"/>
  <c r="AB31" i="12"/>
  <c r="W31" i="12"/>
  <c r="Q31" i="12"/>
  <c r="AL30" i="12"/>
  <c r="AG30" i="12"/>
  <c r="AB30" i="12"/>
  <c r="W30" i="12"/>
  <c r="Q30" i="12"/>
  <c r="AQ29" i="12"/>
  <c r="AP29" i="12"/>
  <c r="AO29" i="12"/>
  <c r="AN29" i="12"/>
  <c r="AL29" i="12"/>
  <c r="AK29" i="12"/>
  <c r="AJ29" i="12"/>
  <c r="AG29" i="12"/>
  <c r="AF29" i="12"/>
  <c r="AE29" i="12"/>
  <c r="AB29" i="12"/>
  <c r="AA29" i="12"/>
  <c r="Z29" i="12"/>
  <c r="W29" i="12"/>
  <c r="V29" i="12"/>
  <c r="U29" i="12"/>
  <c r="S29" i="12"/>
  <c r="R29" i="12"/>
  <c r="Q29" i="12"/>
  <c r="O29" i="12"/>
  <c r="N29" i="12"/>
  <c r="L29" i="12"/>
  <c r="C29" i="12"/>
  <c r="AL28" i="12"/>
  <c r="AG28" i="12"/>
  <c r="AB28" i="12"/>
  <c r="W28" i="12"/>
  <c r="Q28" i="12"/>
  <c r="AL27" i="12"/>
  <c r="AG27" i="12"/>
  <c r="AB27" i="12"/>
  <c r="W27" i="12"/>
  <c r="Q27" i="12"/>
  <c r="AQ26" i="12"/>
  <c r="AP26" i="12"/>
  <c r="AO26" i="12"/>
  <c r="AN26" i="12"/>
  <c r="AL26" i="12"/>
  <c r="AK26" i="12"/>
  <c r="AJ26" i="12"/>
  <c r="AG26" i="12"/>
  <c r="AF26" i="12"/>
  <c r="AE26" i="12"/>
  <c r="AB26" i="12"/>
  <c r="AA26" i="12"/>
  <c r="Z26" i="12"/>
  <c r="W26" i="12"/>
  <c r="V26" i="12"/>
  <c r="U26" i="12"/>
  <c r="S26" i="12"/>
  <c r="R26" i="12"/>
  <c r="Q26" i="12"/>
  <c r="O26" i="12"/>
  <c r="N26" i="12"/>
  <c r="L26" i="12"/>
  <c r="C26" i="12"/>
  <c r="AL25" i="12"/>
  <c r="AG25" i="12"/>
  <c r="AB25" i="12"/>
  <c r="W25" i="12"/>
  <c r="Q25" i="12"/>
  <c r="AL24" i="12"/>
  <c r="AG24" i="12"/>
  <c r="AB24" i="12"/>
  <c r="W24" i="12"/>
  <c r="Q24" i="12"/>
  <c r="AQ23" i="12"/>
  <c r="AP23" i="12"/>
  <c r="AO23" i="12"/>
  <c r="AN23" i="12"/>
  <c r="AL23" i="12"/>
  <c r="AK23" i="12"/>
  <c r="AJ23" i="12"/>
  <c r="AG23" i="12"/>
  <c r="AF23" i="12"/>
  <c r="AE23" i="12"/>
  <c r="AB23" i="12"/>
  <c r="AA23" i="12"/>
  <c r="Z23" i="12"/>
  <c r="W23" i="12"/>
  <c r="V23" i="12"/>
  <c r="U23" i="12"/>
  <c r="S23" i="12"/>
  <c r="R23" i="12"/>
  <c r="Q23" i="12"/>
  <c r="O23" i="12"/>
  <c r="N23" i="12"/>
  <c r="L23" i="12"/>
  <c r="C23" i="12"/>
  <c r="AL22" i="12"/>
  <c r="AG22" i="12"/>
  <c r="AB22" i="12"/>
  <c r="W22" i="12"/>
  <c r="Q22" i="12"/>
  <c r="AL21" i="12"/>
  <c r="AG21" i="12"/>
  <c r="AB21" i="12"/>
  <c r="W21" i="12"/>
  <c r="Q21" i="12"/>
  <c r="AQ20" i="12"/>
  <c r="AP20" i="12"/>
  <c r="AO20" i="12"/>
  <c r="AN20" i="12"/>
  <c r="AL20" i="12"/>
  <c r="AK20" i="12"/>
  <c r="AJ20" i="12"/>
  <c r="AG20" i="12"/>
  <c r="AF20" i="12"/>
  <c r="AE20" i="12"/>
  <c r="AB20" i="12"/>
  <c r="AA20" i="12"/>
  <c r="Z20" i="12"/>
  <c r="W20" i="12"/>
  <c r="V20" i="12"/>
  <c r="U20" i="12"/>
  <c r="S20" i="12"/>
  <c r="R20" i="12"/>
  <c r="Q20" i="12"/>
  <c r="O20" i="12"/>
  <c r="N20" i="12"/>
  <c r="L20" i="12"/>
  <c r="C20" i="12"/>
  <c r="AL19" i="12"/>
  <c r="AG19" i="12"/>
  <c r="AB19" i="12"/>
  <c r="W19" i="12"/>
  <c r="Q19" i="12"/>
  <c r="AL18" i="12"/>
  <c r="AG18" i="12"/>
  <c r="AB18" i="12"/>
  <c r="W18" i="12"/>
  <c r="Q18" i="12"/>
  <c r="AQ17" i="12"/>
  <c r="AP17" i="12"/>
  <c r="AO17" i="12"/>
  <c r="AN17" i="12"/>
  <c r="AL17" i="12"/>
  <c r="AK17" i="12"/>
  <c r="AJ17" i="12"/>
  <c r="AG17" i="12"/>
  <c r="AF17" i="12"/>
  <c r="AE17" i="12"/>
  <c r="AB17" i="12"/>
  <c r="AA17" i="12"/>
  <c r="Z17" i="12"/>
  <c r="W17" i="12"/>
  <c r="V17" i="12"/>
  <c r="U17" i="12"/>
  <c r="S17" i="12"/>
  <c r="R17" i="12"/>
  <c r="Q17" i="12"/>
  <c r="O17" i="12"/>
  <c r="N17" i="12"/>
  <c r="L17" i="12"/>
  <c r="C17" i="12"/>
  <c r="AL16" i="12"/>
  <c r="AG16" i="12"/>
  <c r="AB16" i="12"/>
  <c r="W16" i="12"/>
  <c r="Q16" i="12"/>
  <c r="AL15" i="12"/>
  <c r="AG15" i="12"/>
  <c r="AB15" i="12"/>
  <c r="W15" i="12"/>
  <c r="Q15" i="12"/>
  <c r="AQ14" i="12"/>
  <c r="AP14" i="12"/>
  <c r="AO14" i="12"/>
  <c r="AN14" i="12"/>
  <c r="AL14" i="12"/>
  <c r="AK14" i="12"/>
  <c r="AJ14" i="12"/>
  <c r="AG14" i="12"/>
  <c r="AF14" i="12"/>
  <c r="AE14" i="12"/>
  <c r="AB14" i="12"/>
  <c r="AA14" i="12"/>
  <c r="Z14" i="12"/>
  <c r="W14" i="12"/>
  <c r="V14" i="12"/>
  <c r="U14" i="12"/>
  <c r="S14" i="12"/>
  <c r="R14" i="12"/>
  <c r="Q14" i="12"/>
  <c r="O14" i="12"/>
  <c r="N14" i="12"/>
  <c r="L14" i="12"/>
  <c r="C14" i="12"/>
  <c r="AL13" i="12"/>
  <c r="AG13" i="12"/>
  <c r="AB13" i="12"/>
  <c r="W13" i="12"/>
  <c r="Q13" i="12"/>
  <c r="AL12" i="12"/>
  <c r="AG12" i="12"/>
  <c r="AB12" i="12"/>
  <c r="W12" i="12"/>
  <c r="Q12" i="12"/>
  <c r="AQ11" i="12"/>
  <c r="AP11" i="12"/>
  <c r="AO11" i="12"/>
  <c r="AN11" i="12"/>
  <c r="AL11" i="12"/>
  <c r="AK11" i="12"/>
  <c r="AJ11" i="12"/>
  <c r="AG11" i="12"/>
  <c r="AF11" i="12"/>
  <c r="AE11" i="12"/>
  <c r="AB11" i="12"/>
  <c r="AA11" i="12"/>
  <c r="Z11" i="12"/>
  <c r="W11" i="12"/>
  <c r="V11" i="12"/>
  <c r="U11" i="12"/>
  <c r="S11" i="12"/>
  <c r="R11" i="12"/>
  <c r="Q11" i="12"/>
  <c r="O11" i="12"/>
  <c r="N11" i="12"/>
  <c r="L11" i="12"/>
  <c r="C11" i="12"/>
  <c r="AQ6" i="12"/>
  <c r="F6" i="12"/>
</calcChain>
</file>

<file path=xl/sharedStrings.xml><?xml version="1.0" encoding="utf-8"?>
<sst xmlns="http://schemas.openxmlformats.org/spreadsheetml/2006/main" count="1159" uniqueCount="604">
  <si>
    <t>DESCRIPCIÓN</t>
  </si>
  <si>
    <t>POSIBLES CONSECUENCIAS</t>
  </si>
  <si>
    <t>TRATAMIENTO</t>
  </si>
  <si>
    <t>RESPONSABLE (S) EN EL PROCESO</t>
  </si>
  <si>
    <t>RIESGO</t>
  </si>
  <si>
    <t xml:space="preserve">PROBABILIDAD </t>
  </si>
  <si>
    <t xml:space="preserve">IMPACTO </t>
  </si>
  <si>
    <t>FECHA DE ACTUALIZACIÓN</t>
  </si>
  <si>
    <t>FECHA DE SEGUIMIENTO</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</si>
  <si>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</si>
  <si>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</si>
  <si>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</si>
  <si>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</si>
  <si>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</si>
  <si>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</si>
  <si>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</si>
  <si>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</si>
  <si>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</si>
  <si>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</si>
  <si>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</si>
  <si>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</si>
  <si>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</si>
  <si>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</si>
  <si>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</si>
  <si>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</si>
  <si>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</si>
  <si>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</si>
  <si>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</si>
  <si>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</si>
  <si>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</si>
  <si>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</si>
  <si>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</si>
  <si>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</si>
  <si>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</si>
  <si>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</si>
  <si>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</si>
  <si>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</si>
  <si>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</si>
  <si>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</si>
  <si>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</si>
  <si>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</si>
  <si>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</si>
  <si>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</si>
  <si>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</si>
  <si>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</si>
  <si>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</si>
  <si>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</si>
  <si>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</si>
  <si>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</si>
  <si>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</si>
  <si>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</si>
  <si>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</si>
  <si>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</si>
  <si>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</si>
  <si>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</si>
  <si>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</si>
  <si>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</si>
  <si>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</si>
  <si>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</si>
  <si>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</si>
  <si>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</si>
  <si>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</si>
  <si>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</si>
  <si>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</si>
  <si>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</si>
  <si>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Análisis</t>
  </si>
  <si>
    <t>SGC-FOR-011-01</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</si>
  <si>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</si>
  <si>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</si>
  <si>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</si>
  <si>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</si>
  <si>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</si>
  <si>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</si>
  <si>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</si>
  <si>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</si>
  <si>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</si>
  <si>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</si>
  <si>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</si>
  <si>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</si>
  <si>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</si>
  <si>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</si>
  <si>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</si>
  <si>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</si>
  <si>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</si>
  <si>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</si>
  <si>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</si>
  <si>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</si>
  <si>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</si>
  <si>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</si>
  <si>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</si>
  <si>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</si>
  <si>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</si>
  <si>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</si>
  <si>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</si>
  <si>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</si>
  <si>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</si>
  <si>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</si>
  <si>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</si>
  <si>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</si>
  <si>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</si>
  <si>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</si>
  <si>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</si>
  <si>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</si>
  <si>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</si>
  <si>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</si>
  <si>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</si>
  <si>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</si>
  <si>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</si>
  <si>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</si>
  <si>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</si>
  <si>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</si>
  <si>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</si>
  <si>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</si>
  <si>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</si>
  <si>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</si>
  <si>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</si>
  <si>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</si>
  <si>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</si>
  <si>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</si>
  <si>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</si>
  <si>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</si>
  <si>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</si>
  <si>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</si>
  <si>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</si>
  <si>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</si>
  <si>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</si>
  <si>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</si>
  <si>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</si>
  <si>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</si>
  <si>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</si>
  <si>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</si>
  <si>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</si>
  <si>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</si>
  <si>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</si>
  <si>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</si>
  <si>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</si>
  <si>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</si>
  <si>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</si>
  <si>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</si>
  <si>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</si>
  <si>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</si>
  <si>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</si>
  <si>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</si>
  <si>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</si>
  <si>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</si>
  <si>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</si>
  <si>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</si>
  <si>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</si>
  <si>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</si>
  <si>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</si>
  <si>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</si>
  <si>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</si>
  <si>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</si>
  <si>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</si>
  <si>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</si>
  <si>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</si>
  <si>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</si>
  <si>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</si>
  <si>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</si>
  <si>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</si>
  <si>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</si>
  <si>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</si>
  <si>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</si>
  <si>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</si>
  <si>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</si>
  <si>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</si>
  <si>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</si>
  <si>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</si>
  <si>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</si>
  <si>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</si>
  <si>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</si>
  <si>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</si>
  <si>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</si>
  <si>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LUIS FERNANDO GAVIRIA TRUJILLO</t>
  </si>
  <si>
    <t>LUZ SOCORRO LEONTES LENNIS</t>
  </si>
  <si>
    <t>MARIA TERESA VELEZ ANGEL</t>
  </si>
  <si>
    <t>LILIANA ARDILA GOMEZ</t>
  </si>
  <si>
    <t>MARTHA LEONOR MARULANDA ANGEL</t>
  </si>
  <si>
    <t>DIANA PATRICIA GOMEZ BOTERO</t>
  </si>
  <si>
    <t>DIANA PATRICIA JURADO RAMIREZ</t>
  </si>
  <si>
    <t>SANDRA YAMILE CALVO CATAÑO</t>
  </si>
  <si>
    <t>OSWALDO AGUDELO  GONZALEZ</t>
  </si>
  <si>
    <t>MARGARITA MARIA FAJARDO TORRES</t>
  </si>
  <si>
    <t>WILSON ARENAS VALENCIA</t>
  </si>
  <si>
    <t>JOSE REINALDO MARIN BETANCUR</t>
  </si>
  <si>
    <t>JORGE IVAN QUINTERO SAAVEDRA</t>
  </si>
  <si>
    <t>LUIS GONZAGA GUTIERREZ LOPEZ</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</si>
  <si>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</si>
  <si>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</si>
  <si>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</si>
  <si>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</si>
  <si>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</si>
  <si>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</si>
  <si>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</si>
  <si>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</si>
  <si>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</si>
  <si>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</si>
  <si>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</si>
  <si>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</si>
  <si>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</si>
  <si>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</si>
  <si>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</si>
  <si>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</si>
  <si>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</si>
  <si>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</si>
  <si>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JUAN ESTEBAN TIBAQUIRA GIRALDO</t>
  </si>
  <si>
    <t>IMPACTO_REGIONAL_</t>
  </si>
  <si>
    <t>FACULTAD_CIENCIAS_AGRARIAS_AGROINDUSTRIA</t>
  </si>
  <si>
    <t>FACULTAD_BELLAS_ARTES_HUMANIDADES</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</si>
  <si>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</si>
  <si>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</si>
  <si>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</si>
  <si>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</si>
  <si>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</si>
  <si>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</si>
  <si>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</si>
  <si>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</si>
  <si>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</si>
  <si>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</si>
  <si>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</si>
  <si>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</si>
  <si>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</si>
  <si>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</si>
  <si>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</si>
  <si>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</si>
  <si>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</si>
  <si>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</si>
  <si>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</si>
  <si>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</si>
  <si>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</si>
  <si>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</si>
  <si>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</si>
  <si>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</si>
  <si>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</si>
  <si>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</si>
  <si>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</si>
  <si>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</si>
  <si>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</si>
  <si>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</si>
  <si>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</si>
  <si>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</si>
  <si>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</si>
  <si>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</si>
  <si>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</si>
  <si>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</si>
  <si>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</si>
  <si>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</si>
  <si>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</si>
  <si>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</si>
  <si>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</si>
  <si>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</si>
  <si>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</si>
  <si>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</si>
  <si>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</si>
  <si>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</si>
  <si>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</si>
  <si>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</si>
  <si>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</si>
  <si>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</si>
  <si>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</si>
  <si>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</si>
  <si>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</si>
  <si>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FRANCISCO ANTORIO URIBE GOMEZ</t>
  </si>
  <si>
    <t>ORLANDO CAÑAS MORENO</t>
  </si>
  <si>
    <t>MARIA CRISTINA VALDERRAMA ALVARADO</t>
  </si>
  <si>
    <t>JHONNIERS GUERRERO ERAZO</t>
  </si>
  <si>
    <t>JAIRO ORDILIO TORRES MORENO</t>
  </si>
  <si>
    <t>YETSIKA NATALIA VILLA MONTES</t>
  </si>
  <si>
    <t>GONZAGA CASTRO ARBOLEDA</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</si>
  <si>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</si>
  <si>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</si>
  <si>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</si>
  <si>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</si>
  <si>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</si>
  <si>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</si>
  <si>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</si>
  <si>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</si>
  <si>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</si>
  <si>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</si>
  <si>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</si>
  <si>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</si>
  <si>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</si>
  <si>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</si>
  <si>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RESPONSABLE APROBACIÓN MAPA DE RIESGOS:</t>
  </si>
  <si>
    <t>(1) PROCESO / (2) OBJETIVO PDI</t>
  </si>
  <si>
    <t xml:space="preserve">(1) OBJETIVO  / (2) ALCANCE </t>
  </si>
  <si>
    <t>VICERRECTORÍA_ACADÉMICA_</t>
  </si>
  <si>
    <t>PLANEACIÓN_</t>
  </si>
  <si>
    <t>NOMBRE</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</si>
  <si>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</si>
  <si>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</si>
  <si>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</si>
  <si>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</si>
  <si>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</si>
  <si>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</si>
  <si>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</si>
  <si>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</si>
  <si>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</si>
  <si>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</si>
  <si>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</si>
  <si>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</si>
  <si>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</si>
  <si>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</si>
  <si>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</si>
  <si>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</si>
  <si>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</si>
  <si>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</si>
  <si>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</si>
  <si>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</si>
  <si>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</si>
  <si>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</si>
  <si>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</si>
  <si>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</si>
  <si>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</si>
  <si>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</si>
  <si>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</si>
  <si>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</si>
  <si>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</si>
  <si>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</si>
  <si>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ENRIQUE DEMESIO CASTAÑO ARIAS</t>
  </si>
  <si>
    <t>ALEXANDER MOLINA CABRERA</t>
  </si>
  <si>
    <t>PATRICIA GRANADA ECHEVERRI</t>
  </si>
  <si>
    <t>HOOVER OROZCO GALLEGO</t>
  </si>
  <si>
    <t>OBJETIVOS</t>
  </si>
  <si>
    <t>CLASE RIESGO</t>
  </si>
  <si>
    <t>ACCIONES</t>
  </si>
  <si>
    <t>NIVELES DE EXPOSICION</t>
  </si>
  <si>
    <t>RESPONSABLE</t>
  </si>
  <si>
    <t>UNIDAD ASOCIADA</t>
  </si>
  <si>
    <t>LIDER</t>
  </si>
  <si>
    <t>UNIDADES ORGANIZACIONALES ASOCIADAS A PROCESOS</t>
  </si>
  <si>
    <t>FACULTADES ASOCIADAS A PROCESOS</t>
  </si>
  <si>
    <t>LABORATORIO ASOCIADOS A PROCESOS</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</si>
  <si>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</si>
  <si>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</si>
  <si>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</si>
  <si>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</si>
  <si>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</si>
  <si>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</si>
  <si>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</si>
  <si>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</si>
  <si>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</si>
  <si>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</si>
  <si>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</si>
  <si>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</si>
  <si>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</si>
  <si>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</si>
  <si>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</si>
  <si>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</si>
  <si>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</si>
  <si>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</si>
  <si>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</si>
  <si>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</si>
  <si>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</si>
  <si>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</si>
  <si>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</si>
  <si>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</si>
  <si>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</si>
  <si>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</si>
  <si>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</si>
  <si>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</si>
  <si>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</si>
  <si>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</si>
  <si>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</si>
  <si>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</si>
  <si>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</si>
  <si>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</si>
  <si>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</si>
  <si>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</si>
  <si>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</si>
  <si>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</si>
  <si>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</si>
  <si>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</si>
  <si>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</si>
  <si>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</si>
  <si>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</si>
  <si>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</si>
  <si>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</si>
  <si>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</si>
  <si>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</si>
  <si>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</si>
  <si>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</si>
  <si>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</si>
  <si>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</si>
  <si>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</si>
  <si>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</si>
  <si>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</si>
  <si>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</si>
  <si>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</si>
  <si>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</si>
  <si>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</si>
  <si>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</si>
  <si>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</si>
  <si>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</si>
  <si>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</si>
  <si>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</si>
  <si>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</si>
  <si>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</si>
  <si>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</si>
  <si>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</si>
  <si>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</si>
  <si>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</si>
  <si>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</si>
  <si>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</si>
  <si>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</si>
  <si>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</si>
  <si>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</si>
  <si>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</si>
  <si>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</si>
  <si>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</si>
  <si>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</si>
  <si>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</si>
  <si>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</si>
  <si>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</si>
  <si>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ORGANISMO DE EVALUACION DE LA CONFORMIDAD (Laboratorios de ensayo, calibración y QLCT) 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</si>
  <si>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</si>
  <si>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</si>
  <si>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</si>
  <si>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</si>
  <si>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</si>
  <si>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</si>
  <si>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</si>
  <si>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</si>
  <si>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</si>
  <si>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</si>
  <si>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</si>
  <si>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</si>
  <si>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UNIDAD RESPONSABLE QUE DILIGENCIA EL MAPA DE RIESGO</t>
  </si>
  <si>
    <t>Regularmente_confiables</t>
  </si>
  <si>
    <t>Software/aplicativo asociado</t>
  </si>
  <si>
    <t>Responsable (Cargo)</t>
  </si>
  <si>
    <t>Propósito</t>
  </si>
  <si>
    <t>Análisis para la mejora del control existente</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</si>
  <si>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</si>
  <si>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</si>
  <si>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</si>
  <si>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</si>
  <si>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</si>
  <si>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</si>
  <si>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GESTIÓN_AMBIENTAL (VICERRECTORIA INVESTIGACIONES, INNOVACIÓN Y EXTENSIÓN)</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</si>
  <si>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</si>
  <si>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</si>
  <si>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</si>
  <si>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</si>
  <si>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</si>
  <si>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</si>
  <si>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</si>
  <si>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</si>
  <si>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</si>
  <si>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CARLOS FERNANDO CASTAÑO MONTOYA</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</si>
  <si>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</si>
  <si>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</si>
  <si>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</si>
  <si>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</si>
  <si>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</si>
  <si>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</si>
  <si>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</si>
  <si>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</si>
  <si>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</si>
  <si>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</si>
  <si>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</si>
  <si>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</si>
  <si>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</si>
  <si>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</si>
  <si>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</si>
  <si>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</si>
  <si>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xml:space="preserve">-  Acciones preventivas de acuerdo al tipo de tratamiento, para lo cual deberá  seguir el procedimiento de acciones correctivas, preventivas y de mejora SGC-PRO-006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</si>
  <si>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</si>
  <si>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</si>
  <si>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Se deberá implementar inmediatamente las acciones preventivas que conlleven a evitar, reducir, transferir o compartir el riesgo de acuerdo al procedimiento de tomas de acciones SGC-PRO-006 del Sistema Integral de Gestión.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</si>
  <si>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 tomas de acciones SGC-PRO-006 del Sistema Integral de Gestión. 
Se deberá implementar acciones preventivas que conlleven a mejorar el diseño o eficacia de los controles existentes. 
La implementación de un plan de contingencia estará sujeto a las necesidades del usuario de la metodología</t>
  </si>
  <si>
    <t xml:space="preserve"> 4 veces en la vigencia</t>
  </si>
  <si>
    <t xml:space="preserve"> De 3 a 2 veces en la vigencia</t>
  </si>
  <si>
    <t>Ha ocurrido 1 vez en la vigencia</t>
  </si>
  <si>
    <t>FACULTAD_DE_CIENCIAS_EMPRESARIALES</t>
  </si>
  <si>
    <t>Versión</t>
  </si>
  <si>
    <t>Fecha</t>
  </si>
  <si>
    <t>Página</t>
  </si>
  <si>
    <t>1  de 3</t>
  </si>
  <si>
    <t>2 de 3</t>
  </si>
  <si>
    <t>3 de 3</t>
  </si>
  <si>
    <t>SGC-FOR-011-02</t>
  </si>
  <si>
    <t>SGC-FOR-011-03</t>
  </si>
  <si>
    <t>PILAR PDI</t>
  </si>
  <si>
    <t>EXCELENCIA_ACADÉMICA_PARA_LA_FORMACIÓN_INTEGRAL</t>
  </si>
  <si>
    <t>JHONIERS GUERRERO ERAZO</t>
  </si>
  <si>
    <t>CREACIÓN_GESTIÓN_Y_TRANSFERENCIA_DEL_CONOCIMIENTO</t>
  </si>
  <si>
    <t>MARTA LEONOR MARULANDA ÁNGEL</t>
  </si>
  <si>
    <t>GESTIÓN_DEL_CONTEXTO_Y_VISIBILIDAD_NACIONAL_E_INTERNACIONAL</t>
  </si>
  <si>
    <t>FRANCISCO ANTONIO URIBE GÓMEZ</t>
  </si>
  <si>
    <t>GESTIÓN_Y_SOSTENIBILIDAD_INSTITUCIONAL</t>
  </si>
  <si>
    <t>VICERRECTORÍA_ADMINISTRATIVA_FINANCIERA_</t>
  </si>
  <si>
    <t>BIENESTAR_INSTITUCIONAL_CALIDAD_DE_VIDA_E_INCLUSIÓN_EN_CONTEXTOS_UNIVERSITARIOS</t>
  </si>
  <si>
    <t>DIANA PATRICIA GÓMEZ BOTERO</t>
  </si>
  <si>
    <t>Transformar los procesos educativos  para la  consolidación de  una cultura institucional orientada a la calidad y excelencia académica.</t>
  </si>
  <si>
    <t>Fomentar  y fortalecer la Creación, Gestión y transferencia del conocimiento.</t>
  </si>
  <si>
    <t>Fortalecer la gestión del contexto para lograr mayor impacto y visibilidad regional, nacional e internacional.</t>
  </si>
  <si>
    <t>Administrar y gestionar los recursos físicos, ambientales, tecnológicos, humanos y financieros orientados al desarrollo y la sostenibilidad institucional.</t>
  </si>
  <si>
    <t>Contribuir a la formación integral,  el desarrollo social e intercultural y el acompañamiento integral, así como promover el ejercicio colectivo de la responsabilidad social aportando al mejoramiento de la calidad de vida de la comunidad universitaria.</t>
  </si>
  <si>
    <t>OBJETIVO</t>
  </si>
  <si>
    <t>LABORATORIO_BIOLOGÍA_MOLECULAR</t>
  </si>
  <si>
    <t>JUAN CARLOS SEPÚLVEDA</t>
  </si>
  <si>
    <t>Cuatrimestral</t>
  </si>
  <si>
    <t>ADMISIONES_REGISTRO_Y_CONTROL_ACADÉMICO</t>
  </si>
  <si>
    <t>GESTIÓN_DEL_TALENTO_HUMANO</t>
  </si>
  <si>
    <t>GESTIÓN_DE_TECNOLOGÍAS_INFORMÁTICAS_Y_SISTEMAS_DE_INFORMACIÓN</t>
  </si>
  <si>
    <t>RECURSOS_INFORMÁTICOS_Y_EDUCATIVOS_CRIE</t>
  </si>
  <si>
    <t>VICERRECTORÍA_RESPONSABILIDAD_SOCIAL_Y_BIENESTAR_UNIVERSITARIO</t>
  </si>
  <si>
    <t xml:space="preserve">VICERRECTORÍA_INVESTIGACIONES_INNOVACIÓN_Y_EXTENSIÓN </t>
  </si>
  <si>
    <t>_VICERRECTORÍA_INVESTIGACIONES_INNOVACIÓN_Y_EXTENSIÓN_</t>
  </si>
  <si>
    <t>_VICERRECTORÍA_RESPONSABILIDAD_SOCIAL_Y_BIENESTAR_UNIVERSITARIO_</t>
  </si>
  <si>
    <t>Cambio en la normatividad y procedimiento de reporte.</t>
  </si>
  <si>
    <t>Falta de seguimiento a las metas planteadas en el PDI</t>
  </si>
  <si>
    <t>Reporte ausente e  inadecuado por parte de las redes de trabajo del PDI</t>
  </si>
  <si>
    <t>Baja calidad del reporte en los tres niveles de gestión del PDI</t>
  </si>
  <si>
    <t xml:space="preserve">Desconocimiento de los  procedimientos contractuales y proyectos especiales  </t>
  </si>
  <si>
    <t>Bajo nivel de seguimiento periódico en la ejecución de proyectos (contratos, Ordenes de servicios, proyectos de operación comercial)</t>
  </si>
  <si>
    <t xml:space="preserve">Desarticulación de los procedimientos institucionales para el desarrollo y ejecución en cada una de sus etapas </t>
  </si>
  <si>
    <t xml:space="preserve">Cambios en la reglamentación para los procesos de aseguramiento de la calidad institucional </t>
  </si>
  <si>
    <t xml:space="preserve">Ausencia de un Sistema de Aseguramiento de la Calidad a nivel institucional </t>
  </si>
  <si>
    <t xml:space="preserve">Baja apropiación del Sistema de aseguramiento de la calidad </t>
  </si>
  <si>
    <t xml:space="preserve">Cambio de diseño por peticion del usuario durante ejecucion de las obras </t>
  </si>
  <si>
    <t xml:space="preserve">Falta de planeacion del proyecto </t>
  </si>
  <si>
    <t>Cambio y actualizacion de normativas de construccion.</t>
  </si>
  <si>
    <t>Falta de procesos adecuados para el manejo de la información planimétrica y técnica de los proyectos de infraestructura.</t>
  </si>
  <si>
    <t>No cumplimiento en los reportes a los entes de control debido a cambios en la normatividad, proceso y/o tecnología definida por el ente para dicho fin.</t>
  </si>
  <si>
    <t>Los entes de control definen la periodicidad y forma en que se debe presentar y reportar la información, sin embargo, estos cambios externos generan cambios en la dinámica interna que afectan a diferentes procesos y fuentes de información para su oportuna respuesta.</t>
  </si>
  <si>
    <t>Incumplimiento de los reportes de la Universidad a los entes de control, lo cual podría ocasionar sanciones.</t>
  </si>
  <si>
    <t>Incumplimiento de las metas en los tres niveles de gestión  del PDI 2020-2028</t>
  </si>
  <si>
    <t xml:space="preserve">No se cumplan las metas planteadas en los tres niveles de gestión del Plan de Desarrollo Institcional  proyectadas por las redes de trabajo </t>
  </si>
  <si>
    <t>Incumplimiento de la misión y visión institucional
Hallazgos por parte de los entes de control
Reprocesos en el reporte
Credibilidad e imagen institucional 
Detrimento presupuestal</t>
  </si>
  <si>
    <t>Ejecución inadecuada de proyectos (contratos, Ordenes de servicios,  resoluciones,  proyectos de operación comercial)</t>
  </si>
  <si>
    <t>Incumplimiento en la  ejecución de proyectos (contratos, Ordenes de servicios, resoluciones, proyectos de operación comercial) en el desarrollo y ejecución en cada una de sus etapas</t>
  </si>
  <si>
    <t>Hallazgos por parte de entes de control
Detrimiento patrimonial
Incumplimiento de resultados</t>
  </si>
  <si>
    <t xml:space="preserve">Perdida del reconocimiento como institución de alta calidad </t>
  </si>
  <si>
    <t xml:space="preserve">Perdida de los estandares de alta calidad institucional por la falta de apropiación del sistema dispuesto para el aseguramiento de la calidad y de mejoramiento continuo, mediante la autoreflexión, autoevaluación, autoregulación. </t>
  </si>
  <si>
    <t>*Institución no acreditada en alta calidad, programas no acreditados con alta calidad
*Incumplimiento de las metas del Objetivo Cobertura con calidad en la oferta educativa
*Pérdida de oportinades que da estar acreditada institucionalmente en el modelo de gestión del SUE
*Proceso más largo en la creación y renovación de registros calificados
*Afectación de la imagen Institucional</t>
  </si>
  <si>
    <t xml:space="preserve">Espacio Fisico inadecuado para la prestacion del servicio para el cual fue concebido. </t>
  </si>
  <si>
    <t xml:space="preserve">Espacio fisico que no responde a las necesidades que originaron el proyecto y/o adecuación con  incumplimiento de normatividad. </t>
  </si>
  <si>
    <t>*insatisfaccion del usuario. 
*Imposibilidad de prestacion del servicio. 
*Incremento de costos de construcción. 
*Riesgo juridico con contratistas.  
*Mayores costos de mantenimiento.</t>
  </si>
  <si>
    <t xml:space="preserve">Perdida en la confiabilidad de la información planimétrica y técnica de los proyectos de infraestructura por manejo inadecuado. </t>
  </si>
  <si>
    <t xml:space="preserve">El manejo inadecuado de la información planimétrica y técnica de la infraestructura física puede conllevar a que se generen errores en la ejecución de las obras y a sobrecostos por reprocesos en la construcción especialmente cuando no se tiene la información actualizada y confiable. </t>
  </si>
  <si>
    <t xml:space="preserve">*Sobrecostos por reprocesos y rediseños. </t>
  </si>
  <si>
    <t>Seguimiento al Plan de Acción de la Administración Estratégica</t>
  </si>
  <si>
    <t>Profesional Administración de la Información Estratégica</t>
  </si>
  <si>
    <t>Preventivo</t>
  </si>
  <si>
    <t>Cumplimiento del Indicador de AIE: Nivel de actualización de la información a nivel estratégico y táctico</t>
  </si>
  <si>
    <t>Nivel cumplimiento del PDI en sus tres nivel</t>
  </si>
  <si>
    <t>Proyectos ejecutados inadecuadamente /Total proyectos ejecutados</t>
  </si>
  <si>
    <t>Nivel cumplimiento del plan de acción del modelo metodológica de la autoevaluación institucional</t>
  </si>
  <si>
    <t>Espacios no recibidos por el usuario con funcionamiento inadecuado: Proyectos de obra nueva y adecuaciones terminadas en la vigencia/ Proyectos recibidos a satisfacción</t>
  </si>
  <si>
    <t>Obras ejecutadas/ planos record recibidos</t>
  </si>
  <si>
    <t xml:space="preserve">Sistema de gerencia del Plan de Desarrollo Insitucional </t>
  </si>
  <si>
    <t>Comité del Sistema de Gerencia del PDI</t>
  </si>
  <si>
    <t>SIGER</t>
  </si>
  <si>
    <t>Profesional Gerencia del Plan de Desarrollo Institucional</t>
  </si>
  <si>
    <t>Contratista</t>
  </si>
  <si>
    <t>Monitoreo de los cambios de las normas legales vigentes de la educación superior, que incidan en el reconocimiento como institución de alta calidad.</t>
  </si>
  <si>
    <t>Seguimiento al Plan de Mejoramiento Institucional</t>
  </si>
  <si>
    <t>Cada proyecto de intervención de infraestructura debe contener (Estudios previos, diseños, presupuesto, especificaciones, en fase III)</t>
  </si>
  <si>
    <t xml:space="preserve">Se validan las intervenciones con las dependencias de la universidad relacionadas con el manejo de la planta fisica tales como seccion de mantenimiento y CRIE Centro de Recursos informaticos. </t>
  </si>
  <si>
    <t xml:space="preserve">Organización en el archivo físico y digital por parte del técnico del area GEC. </t>
  </si>
  <si>
    <t xml:space="preserve">Transitorio administrativo profesional III   </t>
  </si>
  <si>
    <t>Técnico Administrativo</t>
  </si>
  <si>
    <t>Hacer seguimiento permanente a las  actividades planteadas en el Plan de Acción para dar oportuna respuesta a los requerimiento del MEN bajo los parámetros exigidos por el mismo.</t>
  </si>
  <si>
    <t>Informar a las fuentes de información primarias en caso de que existan cambios en los parámetros de reporte exigidos con el MEN</t>
  </si>
  <si>
    <t>Dependencias fuentes de información primarias de los reportes al  MEN.</t>
  </si>
  <si>
    <t>Difusión de tips al interior de la Oficina acerca del tema contractual, de supervisión e interventoría</t>
  </si>
  <si>
    <t xml:space="preserve">Registro y consolidacion de la necesidad del usuario a traves del aplicativo. </t>
  </si>
  <si>
    <t xml:space="preserve">Contar los estudios previos para la intervención de los proyectos. </t>
  </si>
  <si>
    <t xml:space="preserve">socializar los proyectos de infraestructura con las dependencias del CRIE y MANTENIMIENTO para evitar inconvenientes. </t>
  </si>
  <si>
    <t>CRIE y Mantenimiento</t>
  </si>
  <si>
    <t xml:space="preserve">Contar con los planos record confiables de las obras de infraestructura ejecutadas. </t>
  </si>
  <si>
    <t>Supervisores de obra y/o  ADECUACIONES</t>
  </si>
  <si>
    <t>Sistema de información para el PDI
(Calidad de información del reporte)</t>
  </si>
  <si>
    <t xml:space="preserve">Generar periodicamene alertas a los supervisores  e interventores frente al estado de los contratos y documentación contractual </t>
  </si>
  <si>
    <t xml:space="preserve">Designación de un profesional de seguimiento y control como apoyo a la interventoría y supervisión de proyectos (verificación de productos)
</t>
  </si>
  <si>
    <t xml:space="preserve">Realizar porcesos de  inducción y/o reinducción donde se articulen los proceso de contratación e interventoría </t>
  </si>
  <si>
    <t>Programa de necesidades validado con el usuario mediante actas de reunión.</t>
  </si>
  <si>
    <t>Articulación de la estrategia de Seguimiento a los planes de mejora de los programas académicos con el Plan de Mejoramineto Institucional.</t>
  </si>
  <si>
    <t>Profesional Planeación Académica</t>
  </si>
  <si>
    <t>Se han realizado los reportes pertinentes al SNIES en las fechas correspondientes según la resolución 19591 de 2017 del MEN.</t>
  </si>
  <si>
    <t>Continuar realizando el plan de acción y el seguimiento al mismo desde el Sistema de Gerencia de la Oficina de Planeación.</t>
  </si>
  <si>
    <t>Es efectiva pero debe continuarse con la acción.</t>
  </si>
  <si>
    <t>CONTINUA LA ACCIÓN ANTERIOR</t>
  </si>
  <si>
    <t xml:space="preserve">Con corte al 30 de abril de 2021 el Plan de Desarrollo Institucional cuenta con un avance de cumplimiento del  6,10% en sus tres niveles de gestión.  Es de aclarar que este cumoplimiento corresponde al reporte realizado en abril correspondiente a febrero dado que con  corte  a abril las redes de trabajo se encuentran </t>
  </si>
  <si>
    <t xml:space="preserve">En cuanto a la ejecución de los contratos 2021, y proyectos especiales, se cuenta con una ejecución adecuada de los mismos. 
</t>
  </si>
  <si>
    <t>N.a</t>
  </si>
  <si>
    <t>Garantizar que las sesiones del comité del sistema de gerencia se realicen en los periodos establecidos</t>
  </si>
  <si>
    <t xml:space="preserve">Teniendo en cuenta la contigencia del COVID 19, se definió para  un instructivo de contratación virtual al interior de la oficina </t>
  </si>
  <si>
    <t xml:space="preserve">Se han venido realizando ly socializando al interior de la oficina de Planeación los Tips informativos </t>
  </si>
  <si>
    <t>Se cuenta con un profesional desigando para realizar el seguimiento y control como apoyo a la interventoría y supervisión en la verificación de informes, generación de alertas</t>
  </si>
  <si>
    <t xml:space="preserve">Teniendo en cuenta la contigencia del COVID 19, se definió  un instructivo de contratación virtual al interior de la oficina </t>
  </si>
  <si>
    <t xml:space="preserve">De acuerdo a la nueva normatividad vigente se adelantó el estudio que permite actualizar el modelo de acreditación, para definir la nueva ruta de recolección de información de fuentes primarias y secundarias. Se vienen cumpliendo con las actividades planteadas para el Plan de Comunicaciones del proceso de Acreditación Institucional. Se tiene el video de los resultados del Informe de evaluación externa. Se ha acompañado la propuesta comunicacional de la celebración de los 60 años de la UTP.
Se presentó dentro del grupo de análisis las consideraciones de los nuevos acuerdos normativos, específicamente lo del acuerdo 02 del CESU. 
</t>
  </si>
  <si>
    <t xml:space="preserve">En este periodo se reporta avance parcial de 2 de las 3  acciones planteadas, correspondiente a elaboracion de programa de necesidades para 2 proyectos  de intervencion en la planta fisica y avance en de estudios previos de 3 procesos de convocatoria publica. Se proyecta para el proximo periodo realizar avances en lo relacionado con la socializacion de nuevos proyectos a ejecutar en el segundo semestre,  con la oficina de mantenimiento y CRIE. </t>
  </si>
  <si>
    <t xml:space="preserve">Durante el periodo  se han finalizado y  entregado los planos record de 3 obras . </t>
  </si>
  <si>
    <t xml:space="preserve">Para el periodo se han realizado 3 procesos de convocatoria publica para los cuales se anexan los correspondientes estudios previos. </t>
  </si>
  <si>
    <t xml:space="preserve">En el periodo no se han realizado socializaciones de nuevos proyectos. </t>
  </si>
  <si>
    <t xml:space="preserve">En el periodo se han entregado informacion planimetrica (planos record) de tres (3) obras finalizadas.  </t>
  </si>
  <si>
    <t>Para este periodo  se reporta el programa de necesidades del proyecto ampliacion Biblioteca y  el programa de las facultades de ciencias basicas y tecnologias</t>
  </si>
  <si>
    <t>RIESGO CONTROLADO</t>
  </si>
  <si>
    <t>De acuerdo a la nueva normatividad vigente se adelantó el estudio que permite actualizar el modelo de acreditación, para definir la nueva ruta de recolección de información de fuentes primarias y secundarias.</t>
  </si>
  <si>
    <t xml:space="preserve">Se tiene matriz de seguimiento al Plan de Mejoramiento Institucional  socializado con los comunicadores de las diferentes áreas de la institución. </t>
  </si>
  <si>
    <t xml:space="preserve">Se presentaron los avances del Plan de Mejoramiento para validar los resultados y establecer una ruta de acción con PDI, AIE y Egresados.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</si>
</sst>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49"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13"/>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16"/>
      <name val="Calibri"/>
      <family val="2"/>
      <scheme val="minor"/>
    </font>
    <font>
      <sz val="7"/>
      <name val="Arial"/>
      <family val="2"/>
    </font>
    <font>
      <b/>
      <sz val="7"/>
      <name val="Arial"/>
      <family val="2"/>
    </font>
    <font>
      <sz val="11"/>
      <name val="Calibri"/>
      <family val="2"/>
    </font>
    <font>
      <b/>
      <sz val="18"/>
      <name val="Calibri"/>
      <family val="2"/>
      <scheme val="minor"/>
    </font>
    <font>
      <b/>
      <sz val="10"/>
      <color theme="1"/>
      <name val="Arial"/>
      <family val="2"/>
    </font>
    <font>
      <sz val="7"/>
      <color theme="1"/>
      <name val="Calibri"/>
      <family val="2"/>
      <scheme val="minor"/>
    </font>
    <font>
      <sz val="8"/>
      <color indexed="8"/>
      <name val="Arial"/>
      <family val="2"/>
    </font>
    <font>
      <b/>
      <sz val="9"/>
      <name val="Arial"/>
      <family val="2"/>
    </font>
    <font>
      <b/>
      <sz val="8"/>
      <color rgb="FFFF0000"/>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8"/>
      <color rgb="FF000000"/>
      <name val="Calibri"/>
      <family val="2"/>
      <scheme val="minor"/>
    </font>
    <font>
      <sz val="8"/>
      <color rgb="FF000000"/>
      <name val="Calibri"/>
      <family val="2"/>
      <scheme val="minor"/>
    </font>
    <font>
      <b/>
      <sz val="7"/>
      <color rgb="FF000000"/>
      <name val="Calibri"/>
      <family val="2"/>
      <scheme val="minor"/>
    </font>
    <font>
      <sz val="7"/>
      <color rgb="FF000000"/>
      <name val="Calibri"/>
      <family val="2"/>
      <scheme val="minor"/>
    </font>
  </fonts>
  <fills count="20">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FFFF"/>
        <bgColor indexed="64"/>
      </patternFill>
    </fill>
    <fill>
      <patternFill patternType="solid">
        <fgColor rgb="FFE8FEE9"/>
        <bgColor indexed="64"/>
      </patternFill>
    </fill>
    <fill>
      <patternFill patternType="solid">
        <fgColor rgb="FFCCFFFF"/>
        <bgColor indexed="64"/>
      </patternFill>
    </fill>
    <fill>
      <patternFill patternType="solid">
        <fgColor rgb="FF00B0F0"/>
        <bgColor indexed="64"/>
      </patternFill>
    </fill>
  </fills>
  <borders count="7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9" fontId="7" fillId="0" borderId="0" applyFont="0" applyFill="0" applyBorder="0" applyAlignment="0" applyProtection="0"/>
  </cellStyleXfs>
  <cellXfs count="629">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5" fillId="0" borderId="0" xfId="0" applyFont="1" applyFill="1" applyAlignment="1">
      <alignment horizontal="center" vertical="center" wrapText="1"/>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13" fillId="2" borderId="14"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7"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9" xfId="0" applyFont="1" applyBorder="1"/>
    <xf numFmtId="0" fontId="24" fillId="0" borderId="27" xfId="0" applyFont="1" applyBorder="1" applyAlignment="1">
      <alignment horizontal="center"/>
    </xf>
    <xf numFmtId="0" fontId="24" fillId="0" borderId="0" xfId="0" applyFont="1" applyBorder="1" applyAlignment="1">
      <alignment horizontal="center"/>
    </xf>
    <xf numFmtId="0" fontId="24" fillId="0" borderId="29" xfId="0" applyFont="1" applyBorder="1" applyAlignment="1">
      <alignment horizontal="center"/>
    </xf>
    <xf numFmtId="0" fontId="17" fillId="0" borderId="0" xfId="0" applyFont="1" applyAlignment="1">
      <alignment horizontal="center"/>
    </xf>
    <xf numFmtId="0" fontId="17" fillId="0" borderId="0" xfId="0" applyFont="1"/>
    <xf numFmtId="0" fontId="20" fillId="0" borderId="8" xfId="0" applyFont="1" applyBorder="1" applyAlignment="1">
      <alignment horizontal="center" vertical="center"/>
    </xf>
    <xf numFmtId="0" fontId="20" fillId="0" borderId="8" xfId="0" applyFont="1" applyBorder="1" applyAlignment="1">
      <alignment horizontal="center" vertical="center" wrapText="1"/>
    </xf>
    <xf numFmtId="0" fontId="20"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4"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2" fillId="2" borderId="0" xfId="0" applyFont="1" applyFill="1" applyBorder="1" applyAlignment="1" applyProtection="1">
      <alignment horizontal="center" vertical="center" wrapText="1"/>
    </xf>
    <xf numFmtId="0" fontId="22" fillId="2" borderId="0"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1" fillId="2" borderId="0" xfId="0" applyFont="1" applyFill="1" applyAlignment="1">
      <alignment horizontal="center" vertical="center" wrapText="1"/>
    </xf>
    <xf numFmtId="0" fontId="22" fillId="2" borderId="2" xfId="0" applyFont="1" applyFill="1" applyBorder="1" applyAlignment="1" applyProtection="1">
      <alignment horizontal="center" vertical="center" wrapText="1"/>
      <protection locked="0"/>
    </xf>
    <xf numFmtId="0" fontId="22" fillId="2" borderId="14" xfId="0" applyFont="1" applyFill="1" applyBorder="1" applyAlignment="1" applyProtection="1">
      <alignment horizontal="center" vertical="center" wrapText="1"/>
      <protection locked="0"/>
    </xf>
    <xf numFmtId="0" fontId="30" fillId="2" borderId="0" xfId="0" applyFont="1" applyFill="1" applyAlignment="1">
      <alignment horizontal="center" vertical="center" wrapText="1"/>
    </xf>
    <xf numFmtId="0" fontId="32" fillId="0" borderId="0" xfId="0" applyFont="1" applyAlignment="1">
      <alignment vertical="center"/>
    </xf>
    <xf numFmtId="0" fontId="5" fillId="2" borderId="0" xfId="0" applyFont="1" applyFill="1" applyAlignment="1">
      <alignment horizontal="center" vertical="center"/>
    </xf>
    <xf numFmtId="0" fontId="30"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5"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6" fillId="7" borderId="2" xfId="0" applyFont="1" applyFill="1" applyBorder="1" applyAlignment="1">
      <alignment horizontal="center" vertical="center" wrapText="1"/>
    </xf>
    <xf numFmtId="0" fontId="36"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6" fillId="13" borderId="2" xfId="0" applyFont="1" applyFill="1" applyBorder="1" applyAlignment="1">
      <alignment horizontal="center" vertical="center" wrapText="1"/>
    </xf>
    <xf numFmtId="0" fontId="26" fillId="10" borderId="0" xfId="0" applyFont="1" applyFill="1" applyBorder="1" applyAlignment="1">
      <alignment wrapText="1"/>
    </xf>
    <xf numFmtId="0" fontId="26"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7" xfId="0" applyFont="1" applyFill="1" applyBorder="1" applyAlignment="1">
      <alignment horizontal="center" vertical="center" wrapText="1"/>
    </xf>
    <xf numFmtId="0" fontId="3" fillId="0" borderId="0" xfId="0" applyFont="1" applyFill="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3" fillId="0" borderId="0" xfId="0" applyFont="1" applyBorder="1" applyAlignment="1">
      <alignment vertical="center" wrapText="1"/>
    </xf>
    <xf numFmtId="0" fontId="15" fillId="2" borderId="2"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xf>
    <xf numFmtId="0" fontId="17" fillId="2" borderId="14"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5" fillId="0" borderId="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2" fillId="2" borderId="3" xfId="0" applyFont="1" applyFill="1" applyBorder="1" applyAlignment="1" applyProtection="1">
      <alignment horizontal="center" vertical="center" wrapText="1"/>
    </xf>
    <xf numFmtId="0" fontId="22"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7" fillId="2" borderId="14"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14" fillId="2" borderId="4" xfId="0" applyFont="1" applyFill="1" applyBorder="1" applyAlignment="1" applyProtection="1">
      <alignment vertical="center"/>
    </xf>
    <xf numFmtId="0" fontId="15" fillId="2" borderId="7"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14" fontId="22" fillId="2" borderId="2" xfId="0"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22" fillId="0" borderId="13" xfId="0" applyFont="1" applyFill="1" applyBorder="1" applyAlignment="1" applyProtection="1">
      <alignment horizontal="center" vertical="center" wrapText="1"/>
      <protection locked="0"/>
    </xf>
    <xf numFmtId="0" fontId="22" fillId="0" borderId="37"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6" fillId="9" borderId="1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6" fillId="9" borderId="18" xfId="0" applyFont="1" applyFill="1" applyBorder="1" applyAlignment="1" applyProtection="1">
      <alignment horizontal="center" vertical="center" wrapText="1"/>
    </xf>
    <xf numFmtId="0" fontId="13" fillId="2" borderId="14" xfId="0" applyFont="1" applyFill="1" applyBorder="1" applyAlignment="1" applyProtection="1">
      <alignment vertical="center" wrapText="1"/>
      <protection hidden="1"/>
    </xf>
    <xf numFmtId="0" fontId="13" fillId="10" borderId="1" xfId="0" applyFont="1" applyFill="1" applyBorder="1" applyAlignment="1" applyProtection="1">
      <alignment horizontal="center" vertical="center" wrapText="1"/>
    </xf>
    <xf numFmtId="0" fontId="15" fillId="2" borderId="18" xfId="0" applyFont="1" applyFill="1" applyBorder="1" applyAlignment="1" applyProtection="1">
      <alignment vertical="center" wrapText="1"/>
    </xf>
    <xf numFmtId="0" fontId="15" fillId="2" borderId="18" xfId="0" applyFont="1" applyFill="1" applyBorder="1" applyAlignment="1" applyProtection="1">
      <alignment horizontal="center" vertical="top" wrapText="1"/>
    </xf>
    <xf numFmtId="0" fontId="13" fillId="10" borderId="18" xfId="0" applyFont="1" applyFill="1" applyBorder="1" applyAlignment="1" applyProtection="1">
      <alignment horizontal="center" vertical="center" wrapText="1"/>
    </xf>
    <xf numFmtId="0" fontId="13" fillId="5" borderId="18" xfId="0"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32" fillId="0" borderId="13" xfId="0" applyFont="1" applyBorder="1" applyAlignment="1">
      <alignment vertical="center" wrapText="1"/>
    </xf>
    <xf numFmtId="0" fontId="5" fillId="2" borderId="37"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7" fillId="2" borderId="58"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13" fillId="0" borderId="35" xfId="0" applyFont="1" applyBorder="1" applyAlignment="1">
      <alignment vertical="center" wrapText="1"/>
    </xf>
    <xf numFmtId="0" fontId="13" fillId="0" borderId="36" xfId="0" applyFont="1" applyBorder="1" applyAlignment="1">
      <alignment vertical="center" wrapText="1"/>
    </xf>
    <xf numFmtId="0" fontId="37" fillId="2" borderId="59"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5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30" fillId="6" borderId="0" xfId="0" applyFont="1" applyFill="1" applyAlignment="1">
      <alignment horizontal="center" vertical="center" wrapText="1"/>
    </xf>
    <xf numFmtId="0" fontId="4" fillId="2" borderId="35"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3" xfId="0" applyFont="1" applyFill="1" applyBorder="1" applyAlignment="1">
      <alignment vertical="center" wrapText="1"/>
    </xf>
    <xf numFmtId="0" fontId="31" fillId="2"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16" fillId="9" borderId="18"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23" fillId="0" borderId="0" xfId="0" applyFont="1" applyBorder="1" applyAlignment="1">
      <alignment vertical="center" wrapText="1"/>
    </xf>
    <xf numFmtId="0" fontId="5" fillId="2" borderId="46" xfId="0" applyFont="1" applyFill="1" applyBorder="1" applyAlignment="1">
      <alignment horizontal="center" vertical="center" wrapText="1"/>
    </xf>
    <xf numFmtId="0" fontId="15" fillId="0" borderId="35" xfId="0" applyFont="1" applyBorder="1" applyAlignment="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20"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23" fillId="2" borderId="3"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6" fillId="6" borderId="0" xfId="0" applyFont="1" applyFill="1" applyAlignment="1">
      <alignment horizontal="center" vertical="center" wrapText="1"/>
    </xf>
    <xf numFmtId="0" fontId="6" fillId="2" borderId="53"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30" fillId="2" borderId="42" xfId="0" applyFont="1" applyFill="1" applyBorder="1" applyAlignment="1">
      <alignment horizontal="center" vertical="center" wrapText="1"/>
    </xf>
    <xf numFmtId="0" fontId="16" fillId="9" borderId="18" xfId="0" applyFont="1" applyFill="1" applyBorder="1" applyAlignment="1" applyProtection="1">
      <alignment horizontal="center" vertical="center" wrapText="1"/>
    </xf>
    <xf numFmtId="0" fontId="16" fillId="9" borderId="34" xfId="0" applyFont="1" applyFill="1" applyBorder="1" applyAlignment="1" applyProtection="1">
      <alignment horizontal="center" vertical="center" wrapText="1"/>
    </xf>
    <xf numFmtId="0" fontId="5" fillId="2" borderId="61"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15" fillId="0" borderId="18" xfId="0" applyFont="1" applyFill="1" applyBorder="1" applyAlignment="1" applyProtection="1">
      <alignment horizontal="center" vertical="center" wrapText="1"/>
    </xf>
    <xf numFmtId="0" fontId="4" fillId="10" borderId="46" xfId="0" applyFont="1" applyFill="1" applyBorder="1" applyAlignment="1">
      <alignment horizontal="center" vertical="center" wrapText="1"/>
    </xf>
    <xf numFmtId="0" fontId="3" fillId="10" borderId="36" xfId="0" applyFont="1" applyFill="1" applyBorder="1" applyAlignment="1">
      <alignment horizontal="center" vertical="center" wrapText="1"/>
    </xf>
    <xf numFmtId="0" fontId="42" fillId="8" borderId="35" xfId="0" applyFont="1" applyFill="1" applyBorder="1" applyAlignment="1">
      <alignment horizontal="center" vertical="center" wrapText="1"/>
    </xf>
    <xf numFmtId="0" fontId="42" fillId="4" borderId="47" xfId="0" applyFont="1" applyFill="1" applyBorder="1" applyAlignment="1">
      <alignment horizontal="center" vertical="center" wrapText="1"/>
    </xf>
    <xf numFmtId="0" fontId="4" fillId="10" borderId="26" xfId="0" applyFont="1" applyFill="1" applyBorder="1" applyAlignment="1">
      <alignment horizontal="center" vertical="center" wrapText="1"/>
    </xf>
    <xf numFmtId="0" fontId="42" fillId="6" borderId="47" xfId="0" applyFont="1" applyFill="1" applyBorder="1" applyAlignment="1">
      <alignment horizontal="center" vertical="center" wrapText="1"/>
    </xf>
    <xf numFmtId="0" fontId="42" fillId="14" borderId="36" xfId="0" applyFont="1" applyFill="1" applyBorder="1" applyAlignment="1">
      <alignment horizontal="center" vertical="center" wrapText="1"/>
    </xf>
    <xf numFmtId="0" fontId="42" fillId="7" borderId="36"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6" fillId="10" borderId="46" xfId="0" applyFont="1" applyFill="1" applyBorder="1" applyAlignment="1">
      <alignment horizontal="center" vertical="center" wrapText="1"/>
    </xf>
    <xf numFmtId="0" fontId="26" fillId="10" borderId="47" xfId="0" applyFont="1" applyFill="1" applyBorder="1" applyAlignment="1">
      <alignment horizontal="center" vertical="center" wrapText="1"/>
    </xf>
    <xf numFmtId="0" fontId="26" fillId="10" borderId="5" xfId="0" applyFont="1" applyFill="1" applyBorder="1" applyAlignment="1">
      <alignment horizontal="center" vertical="center" wrapText="1"/>
    </xf>
    <xf numFmtId="0" fontId="43" fillId="10" borderId="0" xfId="0" applyFont="1" applyFill="1" applyAlignment="1">
      <alignment horizontal="center" vertical="center" wrapText="1"/>
    </xf>
    <xf numFmtId="0" fontId="43" fillId="0" borderId="0" xfId="0" applyFont="1"/>
    <xf numFmtId="14" fontId="22" fillId="2" borderId="14" xfId="0" applyNumberFormat="1" applyFont="1" applyFill="1" applyBorder="1" applyAlignment="1" applyProtection="1">
      <alignment horizontal="center" vertical="center" wrapText="1"/>
      <protection locked="0"/>
    </xf>
    <xf numFmtId="0" fontId="20"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20"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41" fillId="10" borderId="0" xfId="0" applyFont="1" applyFill="1" applyBorder="1" applyAlignment="1">
      <alignment horizontal="center" vertical="center" wrapText="1"/>
    </xf>
    <xf numFmtId="0" fontId="40"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20"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5" fillId="2" borderId="3"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30"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3" fillId="0" borderId="0" xfId="0" applyFont="1" applyBorder="1" applyAlignment="1" applyProtection="1">
      <alignment horizontal="center" vertical="center" wrapText="1"/>
      <protection hidden="1"/>
    </xf>
    <xf numFmtId="0" fontId="23"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5" fillId="0" borderId="62" xfId="0" applyFont="1" applyBorder="1" applyAlignment="1">
      <alignment horizontal="center" vertical="center" wrapText="1"/>
    </xf>
    <xf numFmtId="0" fontId="46" fillId="0" borderId="63" xfId="0" applyFont="1" applyBorder="1" applyAlignment="1">
      <alignment horizontal="center" vertical="center" wrapText="1"/>
    </xf>
    <xf numFmtId="0" fontId="45" fillId="0" borderId="64" xfId="0" applyFont="1" applyBorder="1" applyAlignment="1">
      <alignment horizontal="center" vertical="center" wrapText="1"/>
    </xf>
    <xf numFmtId="0" fontId="46" fillId="0" borderId="65" xfId="0" applyFont="1" applyBorder="1" applyAlignment="1">
      <alignment horizontal="center" vertical="center" wrapText="1"/>
    </xf>
    <xf numFmtId="0" fontId="47" fillId="0" borderId="62" xfId="0" applyFont="1" applyBorder="1" applyAlignment="1">
      <alignment horizontal="center" vertical="center" wrapText="1"/>
    </xf>
    <xf numFmtId="0" fontId="48" fillId="0" borderId="63" xfId="0" applyFont="1" applyBorder="1" applyAlignment="1">
      <alignment horizontal="center" vertical="center" wrapText="1"/>
    </xf>
    <xf numFmtId="0" fontId="47" fillId="0" borderId="64" xfId="0" applyFont="1" applyBorder="1" applyAlignment="1">
      <alignment horizontal="center" vertical="center" wrapText="1"/>
    </xf>
    <xf numFmtId="0" fontId="48" fillId="0" borderId="65" xfId="0" applyFont="1" applyBorder="1" applyAlignment="1">
      <alignment horizontal="center" vertical="center" wrapText="1"/>
    </xf>
    <xf numFmtId="14" fontId="48" fillId="0" borderId="65" xfId="0" applyNumberFormat="1" applyFont="1" applyBorder="1" applyAlignment="1">
      <alignment horizontal="center" vertical="center" wrapText="1"/>
    </xf>
    <xf numFmtId="0" fontId="47" fillId="0" borderId="66" xfId="0" applyFont="1" applyBorder="1" applyAlignment="1">
      <alignment horizontal="center" vertical="center" wrapText="1"/>
    </xf>
    <xf numFmtId="0" fontId="48" fillId="0" borderId="67"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1" fillId="2" borderId="53"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0" fillId="0" borderId="26" xfId="0" applyBorder="1" applyAlignment="1">
      <alignment horizontal="justify" vertical="center" wrapText="1"/>
    </xf>
    <xf numFmtId="0" fontId="0" fillId="0" borderId="26" xfId="0" applyBorder="1" applyAlignment="1">
      <alignment horizontal="justify" vertical="center"/>
    </xf>
    <xf numFmtId="0" fontId="30" fillId="16" borderId="4" xfId="0" applyFont="1" applyFill="1" applyBorder="1" applyAlignment="1">
      <alignment horizontal="center" vertical="center" wrapText="1"/>
    </xf>
    <xf numFmtId="0" fontId="0" fillId="0" borderId="5" xfId="0" applyBorder="1" applyAlignment="1">
      <alignment horizontal="justify"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164" fontId="15" fillId="17" borderId="51" xfId="0" applyNumberFormat="1" applyFont="1" applyFill="1" applyBorder="1" applyAlignment="1" applyProtection="1">
      <alignment horizontal="center" vertical="center" wrapText="1"/>
      <protection locked="0"/>
    </xf>
    <xf numFmtId="0" fontId="16" fillId="15" borderId="44" xfId="0" applyNumberFormat="1" applyFont="1" applyFill="1" applyBorder="1" applyAlignment="1" applyProtection="1">
      <alignment horizontal="center" vertical="center" wrapText="1"/>
    </xf>
    <xf numFmtId="0" fontId="16" fillId="15" borderId="50"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9" fillId="17" borderId="44" xfId="0"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45" fillId="0" borderId="70" xfId="0" applyFont="1" applyBorder="1" applyAlignment="1">
      <alignment horizontal="center" vertical="center" wrapText="1"/>
    </xf>
    <xf numFmtId="0" fontId="46" fillId="0" borderId="71" xfId="0" applyFont="1" applyBorder="1" applyAlignment="1">
      <alignment horizontal="center" vertical="center" wrapText="1"/>
    </xf>
    <xf numFmtId="0" fontId="30" fillId="2" borderId="13"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8" fillId="2" borderId="10" xfId="0" applyFont="1" applyFill="1" applyBorder="1" applyAlignment="1">
      <alignment horizontal="center" vertical="center" wrapText="1"/>
    </xf>
    <xf numFmtId="0" fontId="30" fillId="2" borderId="56" xfId="0" applyFont="1" applyFill="1" applyBorder="1" applyAlignment="1">
      <alignment horizontal="center" vertical="center" wrapText="1"/>
    </xf>
    <xf numFmtId="0" fontId="13" fillId="2" borderId="2"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4" xfId="0" applyFont="1" applyFill="1" applyBorder="1" applyAlignment="1" applyProtection="1">
      <alignment horizontal="center" vertical="center" wrapText="1"/>
      <protection hidden="1"/>
    </xf>
    <xf numFmtId="0" fontId="16" fillId="9" borderId="2"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hidden="1"/>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hidden="1"/>
    </xf>
    <xf numFmtId="0" fontId="22" fillId="2" borderId="1" xfId="0" applyFont="1" applyFill="1" applyBorder="1" applyAlignment="1" applyProtection="1">
      <alignment horizontal="center" vertical="center" wrapText="1"/>
      <protection locked="0"/>
    </xf>
    <xf numFmtId="14" fontId="22" fillId="2" borderId="1" xfId="0" applyNumberFormat="1" applyFont="1" applyFill="1" applyBorder="1" applyAlignment="1" applyProtection="1">
      <alignment horizontal="center" vertical="center" wrapText="1"/>
      <protection locked="0"/>
    </xf>
    <xf numFmtId="0" fontId="22" fillId="0" borderId="42" xfId="0" applyFont="1" applyFill="1" applyBorder="1" applyAlignment="1" applyProtection="1">
      <alignment horizontal="center" vertical="center" wrapText="1"/>
      <protection locked="0"/>
    </xf>
    <xf numFmtId="9" fontId="20" fillId="9" borderId="14" xfId="0" applyNumberFormat="1" applyFont="1" applyFill="1" applyBorder="1" applyAlignment="1" applyProtection="1">
      <alignment horizontal="center" vertical="center" wrapText="1"/>
    </xf>
    <xf numFmtId="0" fontId="20" fillId="9" borderId="14" xfId="0" applyFont="1" applyFill="1" applyBorder="1" applyAlignment="1" applyProtection="1">
      <alignment horizontal="center" vertical="center" wrapText="1"/>
    </xf>
    <xf numFmtId="0" fontId="20" fillId="9" borderId="14" xfId="0" applyFont="1" applyFill="1" applyBorder="1" applyAlignment="1" applyProtection="1">
      <alignment horizontal="center" vertical="center" wrapText="1"/>
      <protection hidden="1"/>
    </xf>
    <xf numFmtId="9" fontId="20" fillId="9" borderId="14" xfId="0" applyNumberFormat="1" applyFont="1" applyFill="1" applyBorder="1" applyAlignment="1" applyProtection="1">
      <alignment horizontal="center" vertical="center" wrapText="1"/>
      <protection hidden="1"/>
    </xf>
    <xf numFmtId="0" fontId="20" fillId="9" borderId="14" xfId="0" applyFont="1" applyFill="1" applyBorder="1" applyAlignment="1" applyProtection="1">
      <alignment vertical="center" wrapText="1"/>
      <protection hidden="1"/>
    </xf>
    <xf numFmtId="0" fontId="21" fillId="9" borderId="14" xfId="0" applyFont="1" applyFill="1" applyBorder="1" applyAlignment="1" applyProtection="1">
      <alignment horizontal="center" vertical="center" wrapText="1"/>
    </xf>
    <xf numFmtId="0" fontId="21" fillId="9" borderId="37" xfId="0" applyFont="1" applyFill="1" applyBorder="1" applyAlignment="1" applyProtection="1">
      <alignment horizontal="center" vertical="center" wrapText="1"/>
    </xf>
    <xf numFmtId="0" fontId="21" fillId="9" borderId="69" xfId="0" applyFont="1" applyFill="1" applyBorder="1" applyAlignment="1" applyProtection="1">
      <alignment horizontal="center" vertical="center" wrapText="1"/>
    </xf>
    <xf numFmtId="14" fontId="17" fillId="18" borderId="51" xfId="0" applyNumberFormat="1" applyFont="1" applyFill="1" applyBorder="1" applyAlignment="1" applyProtection="1">
      <alignment vertical="center"/>
      <protection locked="0"/>
    </xf>
    <xf numFmtId="0" fontId="3" fillId="2" borderId="0" xfId="0" applyFont="1" applyFill="1" applyAlignment="1">
      <alignment horizontal="center" vertical="center" wrapText="1"/>
    </xf>
    <xf numFmtId="0" fontId="15" fillId="2" borderId="0"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4" fillId="0" borderId="35" xfId="0" applyFont="1" applyBorder="1" applyAlignment="1">
      <alignment horizontal="center" vertical="center" wrapText="1"/>
    </xf>
    <xf numFmtId="0" fontId="30" fillId="16" borderId="0" xfId="0" applyFont="1" applyFill="1" applyAlignment="1">
      <alignment horizontal="center" vertical="center" wrapText="1"/>
    </xf>
    <xf numFmtId="0" fontId="46" fillId="0" borderId="0" xfId="0" applyFont="1" applyBorder="1" applyAlignment="1">
      <alignment horizontal="center" vertical="center" wrapText="1"/>
    </xf>
    <xf numFmtId="14" fontId="48" fillId="0" borderId="0" xfId="0" applyNumberFormat="1" applyFont="1" applyBorder="1" applyAlignment="1">
      <alignment horizontal="center" vertical="center" wrapText="1"/>
    </xf>
    <xf numFmtId="0" fontId="31" fillId="0" borderId="2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5" xfId="0" applyFont="1" applyBorder="1" applyAlignment="1">
      <alignment horizontal="center" vertical="center" wrapText="1"/>
    </xf>
    <xf numFmtId="0" fontId="4" fillId="19" borderId="35" xfId="0" applyFont="1" applyFill="1" applyBorder="1" applyAlignment="1">
      <alignment horizontal="center" vertical="center" wrapText="1"/>
    </xf>
    <xf numFmtId="0" fontId="4" fillId="19" borderId="38" xfId="0" applyFont="1" applyFill="1" applyBorder="1" applyAlignment="1">
      <alignment horizontal="center" vertical="center" wrapText="1"/>
    </xf>
    <xf numFmtId="0" fontId="3" fillId="19" borderId="2" xfId="0" applyFont="1" applyFill="1" applyBorder="1" applyAlignment="1">
      <alignment horizontal="center" vertical="center" wrapText="1"/>
    </xf>
    <xf numFmtId="0" fontId="4" fillId="19" borderId="59" xfId="0" applyFont="1" applyFill="1" applyBorder="1" applyAlignment="1">
      <alignment horizontal="center" vertical="center" wrapText="1"/>
    </xf>
    <xf numFmtId="0" fontId="4" fillId="19" borderId="60" xfId="0" applyFont="1" applyFill="1" applyBorder="1" applyAlignment="1">
      <alignment horizontal="center" vertical="center" wrapText="1"/>
    </xf>
    <xf numFmtId="0" fontId="4" fillId="19" borderId="74" xfId="0" applyFont="1" applyFill="1" applyBorder="1" applyAlignment="1">
      <alignment horizontal="center" vertical="center" wrapText="1"/>
    </xf>
    <xf numFmtId="0" fontId="4" fillId="19" borderId="15" xfId="0" applyFont="1" applyFill="1" applyBorder="1" applyAlignment="1">
      <alignment horizontal="center" vertical="center" wrapText="1"/>
    </xf>
    <xf numFmtId="0" fontId="4" fillId="19" borderId="16" xfId="0" applyFont="1" applyFill="1" applyBorder="1" applyAlignment="1">
      <alignment horizontal="center" vertical="center" wrapText="1"/>
    </xf>
    <xf numFmtId="0" fontId="13" fillId="2" borderId="2"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hidden="1"/>
    </xf>
    <xf numFmtId="0" fontId="13" fillId="2" borderId="18"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39" fillId="2" borderId="43" xfId="0" applyFont="1" applyFill="1" applyBorder="1" applyAlignment="1">
      <alignment horizontal="center" vertical="center" wrapText="1"/>
    </xf>
    <xf numFmtId="0" fontId="39" fillId="2" borderId="45" xfId="0" applyFont="1" applyFill="1" applyBorder="1" applyAlignment="1">
      <alignment horizontal="center" vertical="center" wrapText="1"/>
    </xf>
    <xf numFmtId="0" fontId="13" fillId="2" borderId="2" xfId="0" applyFont="1" applyFill="1" applyBorder="1" applyAlignment="1" applyProtection="1">
      <alignment horizontal="center" vertical="center" wrapText="1"/>
      <protection locked="0" hidden="1"/>
    </xf>
    <xf numFmtId="0" fontId="16" fillId="9" borderId="9" xfId="0" applyFont="1" applyFill="1" applyBorder="1" applyAlignment="1" applyProtection="1">
      <alignment horizontal="center" vertical="center" wrapText="1"/>
    </xf>
    <xf numFmtId="0" fontId="16" fillId="9" borderId="23" xfId="0" applyFont="1" applyFill="1" applyBorder="1" applyAlignment="1" applyProtection="1">
      <alignment horizontal="center" vertical="center" wrapText="1"/>
    </xf>
    <xf numFmtId="0" fontId="16" fillId="9" borderId="10" xfId="0" applyFont="1" applyFill="1" applyBorder="1" applyAlignment="1" applyProtection="1">
      <alignment horizontal="center" vertical="center" wrapText="1"/>
    </xf>
    <xf numFmtId="0" fontId="16" fillId="9" borderId="24" xfId="0" applyFont="1" applyFill="1" applyBorder="1" applyAlignment="1" applyProtection="1">
      <alignment horizontal="center" vertical="center" wrapText="1"/>
    </xf>
    <xf numFmtId="0" fontId="16" fillId="9" borderId="3" xfId="0" applyFont="1" applyFill="1" applyBorder="1" applyAlignment="1" applyProtection="1">
      <alignment horizontal="center" vertical="center" wrapText="1"/>
    </xf>
    <xf numFmtId="0" fontId="16" fillId="9" borderId="25" xfId="0" applyFont="1" applyFill="1" applyBorder="1" applyAlignment="1" applyProtection="1">
      <alignment horizontal="center" vertical="center" wrapText="1"/>
    </xf>
    <xf numFmtId="0" fontId="16" fillId="9" borderId="28" xfId="0" applyFont="1" applyFill="1" applyBorder="1" applyAlignment="1" applyProtection="1">
      <alignment horizontal="center" vertical="center" wrapText="1"/>
    </xf>
    <xf numFmtId="0" fontId="16" fillId="9" borderId="72"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25" xfId="0" applyFont="1" applyFill="1" applyBorder="1" applyAlignment="1" applyProtection="1">
      <alignment horizontal="center" vertical="center" wrapText="1"/>
    </xf>
    <xf numFmtId="0" fontId="30" fillId="2" borderId="73" xfId="0" applyFont="1" applyFill="1" applyBorder="1" applyAlignment="1">
      <alignment horizontal="center" vertical="center" wrapText="1"/>
    </xf>
    <xf numFmtId="0" fontId="30" fillId="2" borderId="33" xfId="0" applyFont="1" applyFill="1" applyBorder="1" applyAlignment="1">
      <alignment horizontal="center" vertical="center" wrapText="1"/>
    </xf>
    <xf numFmtId="0" fontId="30" fillId="2" borderId="54" xfId="0" applyFont="1" applyFill="1" applyBorder="1" applyAlignment="1">
      <alignment horizontal="center" vertical="center" wrapText="1"/>
    </xf>
    <xf numFmtId="0" fontId="13" fillId="2" borderId="1" xfId="0" applyFont="1" applyFill="1" applyBorder="1" applyAlignment="1" applyProtection="1">
      <alignment horizontal="center" vertical="center" wrapText="1"/>
      <protection locked="0" hidden="1"/>
    </xf>
    <xf numFmtId="0" fontId="13" fillId="2" borderId="14"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hidden="1"/>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protection hidden="1"/>
    </xf>
    <xf numFmtId="0" fontId="16" fillId="0" borderId="2"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0" borderId="11" xfId="0" applyFont="1" applyBorder="1" applyAlignment="1" applyProtection="1">
      <alignment horizontal="center" vertical="center" wrapText="1"/>
      <protection locked="0"/>
    </xf>
    <xf numFmtId="0" fontId="16" fillId="0" borderId="3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9" fontId="16" fillId="0" borderId="11" xfId="0" applyNumberFormat="1" applyFont="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hidden="1"/>
    </xf>
    <xf numFmtId="0" fontId="20" fillId="2"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8" fillId="9" borderId="68" xfId="0" applyFont="1" applyFill="1" applyBorder="1" applyAlignment="1" applyProtection="1">
      <alignment horizontal="center" vertical="center"/>
    </xf>
    <xf numFmtId="0" fontId="28" fillId="9" borderId="69" xfId="0" applyFont="1" applyFill="1" applyBorder="1" applyAlignment="1" applyProtection="1">
      <alignment horizontal="center" vertical="center"/>
    </xf>
    <xf numFmtId="0" fontId="20" fillId="2" borderId="15" xfId="0" applyFont="1" applyFill="1" applyBorder="1" applyAlignment="1" applyProtection="1">
      <alignment horizontal="center" vertical="center" wrapText="1"/>
      <protection locked="0"/>
    </xf>
    <xf numFmtId="0" fontId="20" fillId="2" borderId="16" xfId="0" applyFont="1" applyFill="1" applyBorder="1" applyAlignment="1" applyProtection="1">
      <alignment horizontal="center" vertical="center" wrapText="1"/>
      <protection locked="0"/>
    </xf>
    <xf numFmtId="0" fontId="20" fillId="2" borderId="4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28" fillId="9" borderId="69"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6" fillId="9" borderId="48" xfId="0" applyFont="1" applyFill="1" applyBorder="1" applyAlignment="1" applyProtection="1">
      <alignment horizontal="center" vertical="center" wrapText="1"/>
    </xf>
    <xf numFmtId="0" fontId="16" fillId="9" borderId="15" xfId="0" applyFont="1" applyFill="1" applyBorder="1" applyAlignment="1" applyProtection="1">
      <alignment horizontal="center" vertical="center" wrapText="1"/>
    </xf>
    <xf numFmtId="0" fontId="16" fillId="9" borderId="16"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3" fillId="10" borderId="2"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37" fillId="2" borderId="11" xfId="0"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5" fillId="2" borderId="33"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xf>
    <xf numFmtId="0" fontId="16" fillId="9" borderId="20" xfId="0" applyFont="1" applyFill="1" applyBorder="1" applyAlignment="1" applyProtection="1">
      <alignment horizontal="center" vertical="center" wrapText="1"/>
    </xf>
    <xf numFmtId="0" fontId="20" fillId="9" borderId="2"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protection locked="0" hidden="1"/>
    </xf>
    <xf numFmtId="0" fontId="20" fillId="9" borderId="14" xfId="0" applyFont="1" applyFill="1" applyBorder="1" applyAlignment="1" applyProtection="1">
      <alignment horizontal="center" vertical="center" wrapText="1"/>
    </xf>
    <xf numFmtId="10" fontId="16" fillId="0" borderId="11" xfId="0" applyNumberFormat="1" applyFont="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xf>
    <xf numFmtId="0" fontId="16" fillId="9" borderId="69" xfId="0" applyFont="1" applyFill="1" applyBorder="1" applyAlignment="1" applyProtection="1">
      <alignment horizontal="center" vertical="center" wrapText="1"/>
    </xf>
    <xf numFmtId="0" fontId="17" fillId="18" borderId="69" xfId="0" applyFont="1" applyFill="1" applyBorder="1" applyAlignment="1" applyProtection="1">
      <alignment horizontal="center" vertical="center" wrapText="1"/>
    </xf>
    <xf numFmtId="0" fontId="28" fillId="18" borderId="69" xfId="0" applyFont="1" applyFill="1" applyBorder="1" applyAlignment="1" applyProtection="1">
      <alignment horizontal="center" vertical="center"/>
      <protection locked="0"/>
    </xf>
    <xf numFmtId="0" fontId="29" fillId="18" borderId="69"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23" fillId="0" borderId="43"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13" fillId="2" borderId="0" xfId="0" applyFont="1" applyFill="1" applyBorder="1" applyAlignment="1" applyProtection="1">
      <alignment horizontal="center" vertical="center" wrapText="1"/>
      <protection hidden="1"/>
    </xf>
    <xf numFmtId="0" fontId="37" fillId="2" borderId="48" xfId="0" applyFont="1" applyFill="1" applyBorder="1" applyAlignment="1">
      <alignment horizontal="center" vertical="center" wrapText="1"/>
    </xf>
    <xf numFmtId="0" fontId="37" fillId="2" borderId="20" xfId="0" applyFont="1" applyFill="1" applyBorder="1" applyAlignment="1">
      <alignment horizontal="center" vertical="center" wrapText="1"/>
    </xf>
    <xf numFmtId="0" fontId="37" fillId="2" borderId="21" xfId="0" applyFont="1" applyFill="1" applyBorder="1" applyAlignment="1">
      <alignment horizontal="center" vertical="center" wrapText="1"/>
    </xf>
    <xf numFmtId="0" fontId="20" fillId="2" borderId="14" xfId="0" applyFont="1" applyFill="1" applyBorder="1" applyAlignment="1" applyProtection="1">
      <alignment horizontal="center" vertical="center" wrapText="1"/>
    </xf>
    <xf numFmtId="0" fontId="37" fillId="2" borderId="8"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25"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16" fillId="0" borderId="14" xfId="0" applyFont="1" applyFill="1" applyBorder="1" applyAlignment="1" applyProtection="1">
      <alignment horizontal="center" vertical="center" wrapText="1"/>
    </xf>
    <xf numFmtId="0" fontId="15" fillId="2" borderId="3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24" xfId="0" applyFont="1" applyFill="1" applyBorder="1" applyAlignment="1" applyProtection="1">
      <alignment horizontal="center" vertical="center" wrapText="1"/>
      <protection locked="0"/>
    </xf>
    <xf numFmtId="0" fontId="15" fillId="2" borderId="39" xfId="0" applyFont="1" applyFill="1" applyBorder="1" applyAlignment="1" applyProtection="1">
      <alignment horizontal="center" vertical="center" wrapText="1"/>
      <protection locked="0"/>
    </xf>
    <xf numFmtId="0" fontId="15" fillId="2" borderId="54"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5" fillId="2" borderId="34"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30"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5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xf>
    <xf numFmtId="0" fontId="33" fillId="15" borderId="43" xfId="0" applyFont="1" applyFill="1" applyBorder="1" applyAlignment="1" applyProtection="1">
      <alignment horizontal="center" vertical="center"/>
    </xf>
    <xf numFmtId="0" fontId="33" fillId="15" borderId="44" xfId="0" applyFont="1" applyFill="1" applyBorder="1" applyAlignment="1" applyProtection="1">
      <alignment horizontal="center" vertical="center"/>
    </xf>
    <xf numFmtId="0" fontId="14" fillId="2" borderId="6"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29" fillId="17" borderId="44" xfId="0" applyFont="1" applyFill="1" applyBorder="1" applyAlignment="1" applyProtection="1">
      <alignment horizontal="center" vertical="center" wrapText="1"/>
    </xf>
    <xf numFmtId="0" fontId="17" fillId="17" borderId="44" xfId="0" applyNumberFormat="1" applyFont="1" applyFill="1" applyBorder="1" applyAlignment="1" applyProtection="1">
      <alignment horizontal="center" vertical="center"/>
    </xf>
    <xf numFmtId="0" fontId="17" fillId="17" borderId="49" xfId="0" applyNumberFormat="1"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16" fillId="9" borderId="19"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28" fillId="15" borderId="50" xfId="0" applyFont="1" applyFill="1" applyBorder="1" applyAlignment="1" applyProtection="1">
      <alignment horizontal="center" vertical="center" wrapText="1"/>
    </xf>
    <xf numFmtId="0" fontId="28" fillId="15" borderId="44" xfId="0" applyFont="1" applyFill="1" applyBorder="1" applyAlignment="1" applyProtection="1">
      <alignment horizontal="center" vertical="center" wrapText="1"/>
    </xf>
    <xf numFmtId="0" fontId="16" fillId="9" borderId="21"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6" fillId="9" borderId="34" xfId="0" applyFont="1" applyFill="1" applyBorder="1" applyAlignment="1" applyProtection="1">
      <alignment horizontal="center" vertical="center" wrapText="1"/>
    </xf>
    <xf numFmtId="0" fontId="16" fillId="9" borderId="30"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6" fillId="9" borderId="37" xfId="0" applyFont="1" applyFill="1" applyBorder="1" applyAlignment="1" applyProtection="1">
      <alignment horizontal="center" vertical="center" wrapText="1"/>
    </xf>
    <xf numFmtId="0" fontId="20" fillId="2" borderId="42" xfId="0" applyFont="1" applyFill="1" applyBorder="1" applyAlignment="1" applyProtection="1">
      <alignment horizontal="center" vertical="center" wrapText="1"/>
      <protection locked="0"/>
    </xf>
    <xf numFmtId="0" fontId="20" fillId="2" borderId="13" xfId="0" applyFont="1" applyFill="1" applyBorder="1" applyAlignment="1" applyProtection="1">
      <alignment horizontal="center" vertical="center" wrapText="1"/>
      <protection locked="0"/>
    </xf>
    <xf numFmtId="0" fontId="16" fillId="9" borderId="56" xfId="0" applyFont="1" applyFill="1" applyBorder="1" applyAlignment="1" applyProtection="1">
      <alignment horizontal="center" vertical="center" wrapText="1"/>
    </xf>
    <xf numFmtId="0" fontId="16" fillId="9" borderId="57" xfId="0" applyFont="1" applyFill="1" applyBorder="1" applyAlignment="1" applyProtection="1">
      <alignment horizontal="center" vertical="center" wrapText="1"/>
    </xf>
    <xf numFmtId="10" fontId="15" fillId="5" borderId="1"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5" borderId="1" xfId="1" applyNumberFormat="1" applyFont="1" applyFill="1" applyBorder="1" applyAlignment="1" applyProtection="1">
      <alignment horizontal="center" vertical="center" wrapText="1"/>
      <protection locked="0"/>
    </xf>
    <xf numFmtId="9" fontId="15" fillId="5" borderId="1" xfId="1"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xf>
    <xf numFmtId="0" fontId="16" fillId="15" borderId="69" xfId="0" applyFont="1" applyFill="1" applyBorder="1" applyAlignment="1" applyProtection="1">
      <alignment horizontal="center" vertical="center" wrapText="1"/>
    </xf>
    <xf numFmtId="0" fontId="15" fillId="17" borderId="69" xfId="0" applyNumberFormat="1" applyFont="1" applyFill="1" applyBorder="1" applyAlignment="1" applyProtection="1">
      <alignment horizontal="center" vertical="center" wrapText="1"/>
    </xf>
    <xf numFmtId="0" fontId="27" fillId="17" borderId="69" xfId="0" applyFont="1" applyFill="1" applyBorder="1" applyAlignment="1" applyProtection="1">
      <alignment horizontal="center" vertical="center" wrapText="1"/>
    </xf>
    <xf numFmtId="0" fontId="16" fillId="9" borderId="52" xfId="0" applyFont="1" applyFill="1" applyBorder="1" applyAlignment="1" applyProtection="1">
      <alignment horizontal="center" vertical="center" wrapText="1"/>
    </xf>
    <xf numFmtId="0" fontId="16" fillId="9" borderId="12" xfId="0" applyFont="1" applyFill="1" applyBorder="1" applyAlignment="1" applyProtection="1">
      <alignment horizontal="center" vertical="center" wrapText="1"/>
    </xf>
    <xf numFmtId="0" fontId="16" fillId="9" borderId="53"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25" fillId="15" borderId="68" xfId="0" applyFont="1" applyFill="1" applyBorder="1" applyAlignment="1" applyProtection="1">
      <alignment horizontal="center" vertical="center"/>
    </xf>
    <xf numFmtId="0" fontId="25" fillId="15" borderId="69" xfId="0" applyFont="1" applyFill="1" applyBorder="1" applyAlignment="1" applyProtection="1">
      <alignment horizontal="center" vertical="center"/>
    </xf>
    <xf numFmtId="0" fontId="27" fillId="17" borderId="69" xfId="0" applyFont="1" applyFill="1" applyBorder="1" applyAlignment="1" applyProtection="1">
      <alignment horizontal="center" vertical="center"/>
    </xf>
    <xf numFmtId="0" fontId="25" fillId="15" borderId="69" xfId="0" applyFont="1" applyFill="1" applyBorder="1" applyAlignment="1" applyProtection="1">
      <alignment horizontal="center" vertical="center" wrapText="1"/>
    </xf>
    <xf numFmtId="0" fontId="25" fillId="0" borderId="4" xfId="0" applyFont="1" applyFill="1" applyBorder="1" applyAlignment="1" applyProtection="1">
      <alignment horizontal="center" vertical="center"/>
    </xf>
    <xf numFmtId="0" fontId="16" fillId="9" borderId="18" xfId="0" applyFont="1" applyFill="1" applyBorder="1" applyAlignment="1" applyProtection="1">
      <alignment horizontal="center" vertical="center" wrapText="1"/>
    </xf>
    <xf numFmtId="14" fontId="16" fillId="17" borderId="69" xfId="0" applyNumberFormat="1" applyFont="1" applyFill="1" applyBorder="1" applyAlignment="1" applyProtection="1">
      <alignment horizontal="center" vertical="center" wrapText="1"/>
      <protection locked="0"/>
    </xf>
    <xf numFmtId="0" fontId="16" fillId="17" borderId="51" xfId="0" applyFont="1" applyFill="1" applyBorder="1" applyAlignment="1" applyProtection="1">
      <alignment horizontal="center" vertical="center" wrapText="1"/>
      <protection locked="0"/>
    </xf>
    <xf numFmtId="0" fontId="23" fillId="15" borderId="69" xfId="0" applyNumberFormat="1" applyFont="1" applyFill="1" applyBorder="1" applyAlignment="1" applyProtection="1">
      <alignment horizontal="center" vertical="center" wrapText="1"/>
    </xf>
    <xf numFmtId="0" fontId="13" fillId="5" borderId="18"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xf>
    <xf numFmtId="0" fontId="15" fillId="5" borderId="14" xfId="1" applyNumberFormat="1" applyFont="1" applyFill="1" applyBorder="1" applyAlignment="1" applyProtection="1">
      <alignment horizontal="center" vertical="center" wrapText="1"/>
      <protection locked="0"/>
    </xf>
    <xf numFmtId="0" fontId="15" fillId="5" borderId="14"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20" fillId="0" borderId="0" xfId="0" applyFont="1" applyBorder="1" applyAlignment="1">
      <alignment horizontal="center" vertical="center" wrapText="1"/>
    </xf>
    <xf numFmtId="0" fontId="20" fillId="0" borderId="0" xfId="0" applyFont="1" applyBorder="1" applyAlignment="1">
      <alignment horizontal="left" vertical="center" wrapText="1"/>
    </xf>
    <xf numFmtId="0" fontId="20"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7" fillId="0" borderId="2" xfId="0" applyFont="1" applyBorder="1" applyAlignment="1">
      <alignment horizontal="center" vertical="center" wrapText="1"/>
    </xf>
    <xf numFmtId="0" fontId="3" fillId="10" borderId="0" xfId="0" applyFont="1" applyFill="1" applyBorder="1" applyAlignment="1">
      <alignment horizontal="center" vertical="center" wrapText="1"/>
    </xf>
    <xf numFmtId="0" fontId="20" fillId="0" borderId="25" xfId="0" applyFont="1" applyBorder="1" applyAlignment="1">
      <alignment horizontal="center" vertical="top" wrapText="1"/>
    </xf>
    <xf numFmtId="0" fontId="20" fillId="0" borderId="26" xfId="0" applyFont="1" applyBorder="1" applyAlignment="1">
      <alignment horizontal="center" vertical="top" wrapText="1"/>
    </xf>
    <xf numFmtId="0" fontId="20" fillId="0" borderId="5" xfId="0" applyFont="1" applyBorder="1" applyAlignment="1">
      <alignment horizontal="center" vertical="top" wrapText="1"/>
    </xf>
    <xf numFmtId="0" fontId="9" fillId="0" borderId="23" xfId="0" applyFont="1" applyBorder="1" applyAlignment="1">
      <alignment horizontal="center" vertical="top"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20" fillId="8" borderId="2"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17" fillId="0" borderId="0" xfId="0" applyFont="1" applyAlignment="1">
      <alignment horizontal="center"/>
    </xf>
    <xf numFmtId="0" fontId="13" fillId="0" borderId="4" xfId="0" applyFont="1" applyBorder="1" applyAlignment="1">
      <alignment horizontal="center" vertical="top" wrapText="1"/>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20" fillId="10" borderId="0" xfId="0" applyFont="1" applyFill="1" applyBorder="1" applyAlignment="1">
      <alignment horizontal="center" vertical="center" wrapText="1"/>
    </xf>
    <xf numFmtId="0" fontId="20" fillId="0" borderId="0" xfId="0" applyFont="1" applyBorder="1" applyAlignment="1">
      <alignment horizontal="left" vertical="top" wrapText="1"/>
    </xf>
    <xf numFmtId="0" fontId="13" fillId="0" borderId="0" xfId="0" applyFont="1" applyBorder="1" applyAlignment="1">
      <alignment horizontal="left" vertical="center" wrapText="1"/>
    </xf>
    <xf numFmtId="0" fontId="44" fillId="10" borderId="0" xfId="0" applyFont="1" applyFill="1" applyBorder="1" applyAlignment="1">
      <alignment horizontal="center" vertical="center" wrapText="1"/>
    </xf>
    <xf numFmtId="0" fontId="17" fillId="0" borderId="25" xfId="0" applyFont="1" applyFill="1" applyBorder="1" applyAlignment="1">
      <alignment horizontal="center"/>
    </xf>
    <xf numFmtId="0" fontId="17" fillId="0" borderId="26" xfId="0" applyFont="1" applyFill="1" applyBorder="1" applyAlignment="1">
      <alignment horizontal="center"/>
    </xf>
    <xf numFmtId="0" fontId="17" fillId="0" borderId="5" xfId="0" applyFont="1" applyFill="1" applyBorder="1" applyAlignment="1">
      <alignment horizontal="center"/>
    </xf>
    <xf numFmtId="0" fontId="34" fillId="11" borderId="28"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13" fillId="0" borderId="0" xfId="0" applyFont="1" applyBorder="1" applyAlignment="1">
      <alignment horizontal="center" vertical="top" wrapText="1"/>
    </xf>
    <xf numFmtId="0" fontId="20"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3"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24" fillId="0" borderId="27" xfId="0" applyFont="1" applyBorder="1" applyAlignment="1">
      <alignment horizontal="center"/>
    </xf>
    <xf numFmtId="0" fontId="24" fillId="0" borderId="0" xfId="0" applyFont="1" applyBorder="1" applyAlignment="1">
      <alignment horizontal="center"/>
    </xf>
    <xf numFmtId="0" fontId="24" fillId="0" borderId="29" xfId="0" applyFont="1" applyBorder="1" applyAlignment="1">
      <alignment horizontal="center"/>
    </xf>
    <xf numFmtId="0" fontId="24" fillId="0" borderId="31" xfId="0" applyFont="1" applyBorder="1" applyAlignment="1">
      <alignment horizontal="center"/>
    </xf>
    <xf numFmtId="0" fontId="24" fillId="0" borderId="17" xfId="0" applyFont="1" applyBorder="1" applyAlignment="1">
      <alignment horizontal="center"/>
    </xf>
    <xf numFmtId="0" fontId="24" fillId="0" borderId="32" xfId="0" applyFont="1" applyBorder="1" applyAlignment="1">
      <alignment horizontal="center"/>
    </xf>
    <xf numFmtId="0" fontId="13" fillId="0" borderId="0"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5" xfId="0" applyFont="1" applyBorder="1" applyAlignment="1">
      <alignment horizontal="center" vertical="center"/>
    </xf>
    <xf numFmtId="0" fontId="20" fillId="0" borderId="4" xfId="0" applyFont="1" applyBorder="1" applyAlignment="1">
      <alignment horizontal="center" vertical="top" wrapText="1"/>
    </xf>
    <xf numFmtId="0" fontId="17" fillId="0" borderId="4" xfId="0" applyFont="1" applyBorder="1" applyAlignment="1">
      <alignment horizontal="center" vertical="top"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13" fillId="0" borderId="3" xfId="0" applyFont="1" applyBorder="1" applyAlignment="1">
      <alignment horizontal="left" vertical="center"/>
    </xf>
    <xf numFmtId="0" fontId="17" fillId="0" borderId="9" xfId="0" applyFont="1" applyBorder="1" applyAlignment="1">
      <alignment horizontal="center"/>
    </xf>
    <xf numFmtId="0" fontId="17" fillId="0" borderId="27" xfId="0" applyFont="1" applyBorder="1" applyAlignment="1">
      <alignment horizontal="center"/>
    </xf>
    <xf numFmtId="0" fontId="17" fillId="0" borderId="34" xfId="0" applyFont="1" applyBorder="1" applyAlignment="1">
      <alignment horizontal="center"/>
    </xf>
    <xf numFmtId="0" fontId="8" fillId="0" borderId="2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20" fillId="0" borderId="8" xfId="0" applyFont="1" applyBorder="1" applyAlignment="1">
      <alignment horizontal="center" wrapText="1"/>
    </xf>
    <xf numFmtId="0" fontId="20" fillId="0" borderId="6" xfId="0" applyFont="1" applyBorder="1" applyAlignment="1">
      <alignment horizontal="center" wrapText="1"/>
    </xf>
    <xf numFmtId="0" fontId="20" fillId="0" borderId="7" xfId="0" applyFont="1" applyBorder="1" applyAlignment="1">
      <alignment horizontal="center" wrapText="1"/>
    </xf>
    <xf numFmtId="0" fontId="20" fillId="0" borderId="23" xfId="0" applyFont="1" applyBorder="1" applyAlignment="1">
      <alignment horizontal="center" vertical="top" wrapText="1"/>
    </xf>
    <xf numFmtId="0" fontId="20" fillId="0" borderId="29" xfId="0" applyFont="1" applyBorder="1" applyAlignment="1">
      <alignment horizontal="center" vertical="top" wrapText="1"/>
    </xf>
    <xf numFmtId="0" fontId="20" fillId="0" borderId="30" xfId="0" applyFont="1" applyBorder="1" applyAlignment="1">
      <alignment horizontal="center" vertical="top" wrapText="1"/>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17" fillId="0" borderId="4" xfId="0" applyFont="1" applyBorder="1" applyAlignment="1">
      <alignment horizontal="center"/>
    </xf>
    <xf numFmtId="0" fontId="13" fillId="0" borderId="3" xfId="0" applyFont="1" applyBorder="1" applyAlignment="1">
      <alignment horizontal="left" vertical="center" wrapText="1"/>
    </xf>
    <xf numFmtId="0" fontId="13" fillId="0" borderId="0" xfId="0" quotePrefix="1" applyFont="1" applyBorder="1" applyAlignment="1">
      <alignment horizontal="left" vertical="center" wrapText="1"/>
    </xf>
    <xf numFmtId="0" fontId="11" fillId="0" borderId="0" xfId="0" applyFont="1" applyFill="1" applyBorder="1" applyAlignment="1">
      <alignment horizontal="center" vertical="center" wrapText="1"/>
    </xf>
    <xf numFmtId="0" fontId="20" fillId="0" borderId="9" xfId="0" applyFont="1" applyBorder="1" applyAlignment="1">
      <alignment horizontal="center" vertical="top" wrapText="1"/>
    </xf>
    <xf numFmtId="0" fontId="20" fillId="0" borderId="27" xfId="0" applyFont="1" applyBorder="1" applyAlignment="1">
      <alignment horizontal="center" vertical="top" wrapText="1"/>
    </xf>
    <xf numFmtId="0" fontId="20" fillId="0" borderId="34" xfId="0" applyFont="1" applyBorder="1" applyAlignment="1">
      <alignment horizontal="center" vertical="top" wrapText="1"/>
    </xf>
    <xf numFmtId="0" fontId="17" fillId="0" borderId="0" xfId="0" applyFont="1" applyBorder="1" applyAlignment="1">
      <alignment horizontal="center"/>
    </xf>
    <xf numFmtId="0" fontId="17" fillId="0" borderId="26" xfId="0" applyFont="1" applyBorder="1" applyAlignment="1">
      <alignment horizontal="center"/>
    </xf>
    <xf numFmtId="0" fontId="19" fillId="0" borderId="0" xfId="0" applyFont="1" applyBorder="1" applyAlignment="1">
      <alignment horizontal="justify" vertical="top" wrapText="1"/>
    </xf>
    <xf numFmtId="0" fontId="17" fillId="0" borderId="3" xfId="0" applyFont="1" applyBorder="1" applyAlignment="1">
      <alignment horizontal="center"/>
    </xf>
    <xf numFmtId="0" fontId="13" fillId="0" borderId="0" xfId="0" applyFont="1" applyBorder="1" applyAlignment="1">
      <alignment vertical="center" wrapText="1"/>
    </xf>
    <xf numFmtId="0" fontId="25" fillId="10" borderId="43" xfId="0" applyFont="1" applyFill="1" applyBorder="1" applyAlignment="1">
      <alignment horizontal="center" vertical="center" wrapText="1"/>
    </xf>
    <xf numFmtId="0" fontId="25" fillId="10" borderId="44" xfId="0" applyFont="1" applyFill="1" applyBorder="1" applyAlignment="1">
      <alignment horizontal="center" vertical="center" wrapText="1"/>
    </xf>
    <xf numFmtId="0" fontId="25" fillId="10" borderId="45" xfId="0" applyFont="1" applyFill="1" applyBorder="1" applyAlignment="1">
      <alignment horizontal="center" vertical="center" wrapText="1"/>
    </xf>
    <xf numFmtId="0" fontId="20" fillId="10" borderId="8"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3" fillId="10" borderId="20"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4" fillId="10" borderId="20" xfId="0" applyFont="1" applyFill="1" applyBorder="1" applyAlignment="1">
      <alignment horizontal="center" vertical="center" wrapText="1"/>
    </xf>
    <xf numFmtId="0" fontId="44" fillId="10" borderId="2"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20" fillId="10" borderId="6" xfId="0" applyFont="1" applyFill="1" applyBorder="1" applyAlignment="1">
      <alignment horizontal="right" vertical="center" wrapText="1"/>
    </xf>
    <xf numFmtId="0" fontId="3" fillId="10" borderId="46" xfId="0" applyFont="1" applyFill="1" applyBorder="1" applyAlignment="1">
      <alignment horizontal="left" vertical="center" wrapText="1"/>
    </xf>
    <xf numFmtId="0" fontId="3" fillId="10" borderId="35" xfId="0" applyFont="1" applyFill="1" applyBorder="1" applyAlignment="1">
      <alignment horizontal="left" vertical="center" wrapText="1"/>
    </xf>
    <xf numFmtId="0" fontId="3" fillId="10" borderId="25"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36" xfId="0" applyFont="1" applyFill="1" applyBorder="1" applyAlignment="1">
      <alignment horizontal="center" vertical="center" wrapText="1"/>
    </xf>
    <xf numFmtId="0" fontId="44" fillId="10" borderId="46" xfId="0" applyFont="1" applyFill="1" applyBorder="1" applyAlignment="1">
      <alignment horizontal="center" vertical="center" wrapText="1"/>
    </xf>
    <xf numFmtId="0" fontId="44" fillId="10" borderId="36"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4" fillId="10" borderId="36"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6" fillId="10" borderId="46" xfId="0" applyFont="1" applyFill="1" applyBorder="1" applyAlignment="1">
      <alignment horizontal="center" vertical="center" wrapText="1"/>
    </xf>
    <xf numFmtId="0" fontId="26" fillId="10" borderId="36" xfId="0" applyFont="1" applyFill="1" applyBorder="1" applyAlignment="1">
      <alignment horizontal="center" vertical="center" wrapText="1"/>
    </xf>
  </cellXfs>
  <cellStyles count="2">
    <cellStyle name="Normal" xfId="0" builtinId="0"/>
    <cellStyle name="Porcentaje" xfId="1" builtinId="5"/>
  </cellStyles>
  <dxfs count="3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C00000"/>
        </patternFill>
      </fill>
    </dxf>
    <dxf>
      <fill>
        <patternFill>
          <bgColor rgb="FFFFC000"/>
        </patternFill>
      </fill>
    </dxf>
    <dxf>
      <fill>
        <patternFill patternType="gray125"/>
      </fill>
    </dxf>
    <dxf>
      <fill>
        <patternFill patternType="gray125"/>
      </fill>
    </dxf>
    <dxf>
      <fill>
        <patternFill patternType="gray125"/>
      </fill>
    </dxf>
    <dxf>
      <font>
        <color rgb="FF9C0006"/>
      </font>
      <fill>
        <patternFill>
          <bgColor rgb="FFFFC7CE"/>
        </patternFill>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patternType="gray125"/>
      </fill>
    </dxf>
    <dxf>
      <fill>
        <patternFill patternType="gray125"/>
      </fill>
    </dxf>
    <dxf>
      <fill>
        <patternFill patternType="gray125"/>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E8FEE9"/>
      <color rgb="FF6BA42C"/>
      <color rgb="FFFFCC00"/>
      <color rgb="FFFF5050"/>
      <color rgb="FFFFFFCC"/>
      <color rgb="FFBCE292"/>
      <color rgb="FFFF9F9F"/>
      <color rgb="FFF3FFF4"/>
      <color rgb="FFFEE8E8"/>
      <color rgb="FFFB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2-Plan Contingencia'!A1"/><Relationship Id="rId5" Type="http://schemas.openxmlformats.org/officeDocument/2006/relationships/hyperlink" Target="#ESCAL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34</xdr:col>
      <xdr:colOff>440532</xdr:colOff>
      <xdr:row>80</xdr:row>
      <xdr:rowOff>131138</xdr:rowOff>
    </xdr:from>
    <xdr:to>
      <xdr:col>41</xdr:col>
      <xdr:colOff>559594</xdr:colOff>
      <xdr:row>84</xdr:row>
      <xdr:rowOff>83344</xdr:rowOff>
    </xdr:to>
    <xdr:sp macro="" textlink="">
      <xdr:nvSpPr>
        <xdr:cNvPr id="2" name="9 Rectángulo redondeado">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5737682" y="18933488"/>
          <a:ext cx="1776412"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45</xdr:col>
      <xdr:colOff>591119</xdr:colOff>
      <xdr:row>80</xdr:row>
      <xdr:rowOff>108832</xdr:rowOff>
    </xdr:from>
    <xdr:to>
      <xdr:col>46</xdr:col>
      <xdr:colOff>1178717</xdr:colOff>
      <xdr:row>84</xdr:row>
      <xdr:rowOff>28450</xdr:rowOff>
    </xdr:to>
    <xdr:sp macro="" textlink="">
      <xdr:nvSpPr>
        <xdr:cNvPr id="3" name="10 Rectángulo redondeado">
          <a:hlinkClick xmlns:r="http://schemas.openxmlformats.org/officeDocument/2006/relationships" r:id="rId2"/>
          <a:extLst>
            <a:ext uri="{FF2B5EF4-FFF2-40B4-BE49-F238E27FC236}">
              <a16:creationId xmlns:a16="http://schemas.microsoft.com/office/drawing/2014/main" xmlns="" id="{00000000-0008-0000-0000-000003000000}"/>
            </a:ext>
          </a:extLst>
        </xdr:cNvPr>
        <xdr:cNvSpPr/>
      </xdr:nvSpPr>
      <xdr:spPr>
        <a:xfrm>
          <a:off x="20317394" y="18911182"/>
          <a:ext cx="1787748" cy="5673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41</xdr:col>
      <xdr:colOff>714375</xdr:colOff>
      <xdr:row>80</xdr:row>
      <xdr:rowOff>95250</xdr:rowOff>
    </xdr:from>
    <xdr:to>
      <xdr:col>45</xdr:col>
      <xdr:colOff>452437</xdr:colOff>
      <xdr:row>84</xdr:row>
      <xdr:rowOff>47456</xdr:rowOff>
    </xdr:to>
    <xdr:sp macro="" textlink="">
      <xdr:nvSpPr>
        <xdr:cNvPr id="5" name="7 Rectángulo redondeado">
          <a:hlinkClick xmlns:r="http://schemas.openxmlformats.org/officeDocument/2006/relationships" r:id="rId3"/>
          <a:extLst>
            <a:ext uri="{FF2B5EF4-FFF2-40B4-BE49-F238E27FC236}">
              <a16:creationId xmlns:a16="http://schemas.microsoft.com/office/drawing/2014/main" xmlns="" id="{00000000-0008-0000-0000-000005000000}"/>
            </a:ext>
          </a:extLst>
        </xdr:cNvPr>
        <xdr:cNvSpPr/>
      </xdr:nvSpPr>
      <xdr:spPr>
        <a:xfrm>
          <a:off x="17668875" y="18897600"/>
          <a:ext cx="2509837"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763780</xdr:colOff>
      <xdr:row>3</xdr:row>
      <xdr:rowOff>238186</xdr:rowOff>
    </xdr:to>
    <xdr:pic>
      <xdr:nvPicPr>
        <xdr:cNvPr id="6" name="8 Imagen">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twoCellAnchor>
    <xdr:from>
      <xdr:col>46</xdr:col>
      <xdr:colOff>1309687</xdr:colOff>
      <xdr:row>80</xdr:row>
      <xdr:rowOff>95250</xdr:rowOff>
    </xdr:from>
    <xdr:to>
      <xdr:col>48</xdr:col>
      <xdr:colOff>1153535</xdr:colOff>
      <xdr:row>84</xdr:row>
      <xdr:rowOff>22225</xdr:rowOff>
    </xdr:to>
    <xdr:sp macro="" textlink="">
      <xdr:nvSpPr>
        <xdr:cNvPr id="7" name="5 Rectángulo redondeado">
          <a:hlinkClick xmlns:r="http://schemas.openxmlformats.org/officeDocument/2006/relationships" r:id="rId5"/>
          <a:extLst>
            <a:ext uri="{FF2B5EF4-FFF2-40B4-BE49-F238E27FC236}">
              <a16:creationId xmlns:a16="http://schemas.microsoft.com/office/drawing/2014/main" xmlns="" id="{00000000-0008-0000-0000-000007000000}"/>
            </a:ext>
          </a:extLst>
        </xdr:cNvPr>
        <xdr:cNvSpPr/>
      </xdr:nvSpPr>
      <xdr:spPr>
        <a:xfrm>
          <a:off x="22236112" y="18897600"/>
          <a:ext cx="1320223"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1238250</xdr:colOff>
      <xdr:row>76</xdr:row>
      <xdr:rowOff>137319</xdr:rowOff>
    </xdr:from>
    <xdr:to>
      <xdr:col>11</xdr:col>
      <xdr:colOff>1309688</xdr:colOff>
      <xdr:row>80</xdr:row>
      <xdr:rowOff>71437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xmlns="" id="{00000000-0008-0000-0100-000005000000}"/>
            </a:ext>
          </a:extLst>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11</xdr:col>
      <xdr:colOff>1500301</xdr:colOff>
      <xdr:row>76</xdr:row>
      <xdr:rowOff>89695</xdr:rowOff>
    </xdr:from>
    <xdr:to>
      <xdr:col>13</xdr:col>
      <xdr:colOff>107155</xdr:colOff>
      <xdr:row>80</xdr:row>
      <xdr:rowOff>11906</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xmlns="" id="{00000000-0008-0000-0100-000006000000}"/>
            </a:ext>
          </a:extLst>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9</xdr:col>
      <xdr:colOff>705304</xdr:colOff>
      <xdr:row>76</xdr:row>
      <xdr:rowOff>159883</xdr:rowOff>
    </xdr:from>
    <xdr:to>
      <xdr:col>10</xdr:col>
      <xdr:colOff>952500</xdr:colOff>
      <xdr:row>80</xdr:row>
      <xdr:rowOff>71436</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xmlns="" id="{00000000-0008-0000-0100-000007000000}"/>
            </a:ext>
          </a:extLst>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10</xdr:col>
      <xdr:colOff>547687</xdr:colOff>
      <xdr:row>81</xdr:row>
      <xdr:rowOff>89694</xdr:rowOff>
    </xdr:from>
    <xdr:to>
      <xdr:col>12</xdr:col>
      <xdr:colOff>530793</xdr:colOff>
      <xdr:row>86</xdr:row>
      <xdr:rowOff>11905</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xmlns="" id="{00000000-0008-0000-0100-000009000000}"/>
            </a:ext>
          </a:extLst>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106590</xdr:colOff>
      <xdr:row>0</xdr:row>
      <xdr:rowOff>0</xdr:rowOff>
    </xdr:from>
    <xdr:to>
      <xdr:col>1</xdr:col>
      <xdr:colOff>605520</xdr:colOff>
      <xdr:row>3</xdr:row>
      <xdr:rowOff>144356</xdr:rowOff>
    </xdr:to>
    <xdr:pic>
      <xdr:nvPicPr>
        <xdr:cNvPr id="10" name="9 Imagen">
          <a:extLst>
            <a:ext uri="{FF2B5EF4-FFF2-40B4-BE49-F238E27FC236}">
              <a16:creationId xmlns:a16="http://schemas.microsoft.com/office/drawing/2014/main" xmlns=""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6590" y="0"/>
          <a:ext cx="1038680" cy="936058"/>
        </a:xfrm>
        <a:prstGeom prst="rect">
          <a:avLst/>
        </a:prstGeom>
        <a:noFill/>
        <a:ln>
          <a:noFill/>
        </a:ln>
      </xdr:spPr>
    </xdr:pic>
    <xdr:clientData/>
  </xdr:twoCellAnchor>
  <xdr:twoCellAnchor>
    <xdr:from>
      <xdr:col>13</xdr:col>
      <xdr:colOff>238125</xdr:colOff>
      <xdr:row>76</xdr:row>
      <xdr:rowOff>111125</xdr:rowOff>
    </xdr:from>
    <xdr:to>
      <xdr:col>13</xdr:col>
      <xdr:colOff>1558348</xdr:colOff>
      <xdr:row>80</xdr:row>
      <xdr:rowOff>69850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xmlns="" id="{00000000-0008-0000-0100-000008000000}"/>
            </a:ext>
          </a:extLst>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285751</xdr:colOff>
      <xdr:row>78</xdr:row>
      <xdr:rowOff>158750</xdr:rowOff>
    </xdr:from>
    <xdr:to>
      <xdr:col>17</xdr:col>
      <xdr:colOff>963037</xdr:colOff>
      <xdr:row>82</xdr:row>
      <xdr:rowOff>85725</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xmlns="" id="{00000000-0008-0000-0200-000006000000}"/>
            </a:ext>
          </a:extLst>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17</xdr:col>
      <xdr:colOff>1219199</xdr:colOff>
      <xdr:row>78</xdr:row>
      <xdr:rowOff>152400</xdr:rowOff>
    </xdr:from>
    <xdr:to>
      <xdr:col>18</xdr:col>
      <xdr:colOff>210128</xdr:colOff>
      <xdr:row>82</xdr:row>
      <xdr:rowOff>66964</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xmlns="" id="{00000000-0008-0000-0200-000007000000}"/>
            </a:ext>
          </a:extLst>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11</xdr:col>
      <xdr:colOff>1943100</xdr:colOff>
      <xdr:row>78</xdr:row>
      <xdr:rowOff>133350</xdr:rowOff>
    </xdr:from>
    <xdr:to>
      <xdr:col>14</xdr:col>
      <xdr:colOff>886836</xdr:colOff>
      <xdr:row>82</xdr:row>
      <xdr:rowOff>60325</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xmlns="" id="{00000000-0008-0000-0200-000009000000}"/>
            </a:ext>
          </a:extLst>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14</xdr:col>
      <xdr:colOff>323850</xdr:colOff>
      <xdr:row>83</xdr:row>
      <xdr:rowOff>19050</xdr:rowOff>
    </xdr:from>
    <xdr:to>
      <xdr:col>17</xdr:col>
      <xdr:colOff>1628775</xdr:colOff>
      <xdr:row>88</xdr:row>
      <xdr:rowOff>28575</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xmlns="" id="{00000000-0008-0000-0200-000008000000}"/>
            </a:ext>
          </a:extLst>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xmlns=""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18</xdr:col>
      <xdr:colOff>369094</xdr:colOff>
      <xdr:row>79</xdr:row>
      <xdr:rowOff>11906</xdr:rowOff>
    </xdr:from>
    <xdr:to>
      <xdr:col>26</xdr:col>
      <xdr:colOff>1070192</xdr:colOff>
      <xdr:row>82</xdr:row>
      <xdr:rowOff>105568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xmlns="" id="{00000000-0008-0000-0200-00000C000000}"/>
            </a:ext>
          </a:extLst>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95</xdr:row>
      <xdr:rowOff>137583</xdr:rowOff>
    </xdr:from>
    <xdr:to>
      <xdr:col>7</xdr:col>
      <xdr:colOff>145521</xdr:colOff>
      <xdr:row>99</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xmlns=""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95</xdr:row>
      <xdr:rowOff>137583</xdr:rowOff>
    </xdr:from>
    <xdr:to>
      <xdr:col>11</xdr:col>
      <xdr:colOff>360317</xdr:colOff>
      <xdr:row>99</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xmlns=""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95</xdr:row>
      <xdr:rowOff>139891</xdr:rowOff>
    </xdr:from>
    <xdr:to>
      <xdr:col>13</xdr:col>
      <xdr:colOff>453786</xdr:colOff>
      <xdr:row>99</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xmlns=""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100</xdr:row>
      <xdr:rowOff>60371</xdr:rowOff>
    </xdr:from>
    <xdr:to>
      <xdr:col>12</xdr:col>
      <xdr:colOff>533737</xdr:colOff>
      <xdr:row>104</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xmlns=""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36</xdr:row>
      <xdr:rowOff>254002</xdr:rowOff>
    </xdr:from>
    <xdr:to>
      <xdr:col>19</xdr:col>
      <xdr:colOff>188291</xdr:colOff>
      <xdr:row>67</xdr:row>
      <xdr:rowOff>10584</xdr:rowOff>
    </xdr:to>
    <xdr:pic>
      <xdr:nvPicPr>
        <xdr:cNvPr id="6" name="Imagen 5">
          <a:extLst>
            <a:ext uri="{FF2B5EF4-FFF2-40B4-BE49-F238E27FC236}">
              <a16:creationId xmlns:a16="http://schemas.microsoft.com/office/drawing/2014/main" xmlns=""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xmlns=""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xmlns=""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xmlns=""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xmlns=""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xmlns=""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xmlns=""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xmlns=""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xmlns=""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xmlns=""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xmlns=""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xmlns=""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xmlns=""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xmlns=""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xmlns=""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xmlns=""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xmlns=""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xmlns=""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xmlns=""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048417"/>
  <sheetViews>
    <sheetView topLeftCell="AC19" zoomScale="90" zoomScaleNormal="90" zoomScaleSheetLayoutView="130" workbookViewId="0">
      <selection activeCell="AH28" sqref="AH28"/>
    </sheetView>
  </sheetViews>
  <sheetFormatPr baseColWidth="10" defaultColWidth="11.42578125" defaultRowHeight="12.75" x14ac:dyDescent="0.2"/>
  <cols>
    <col min="1" max="1" width="6" style="3" customWidth="1"/>
    <col min="2" max="2" width="17.5703125" style="3" customWidth="1"/>
    <col min="3" max="3" width="37.42578125" style="3" customWidth="1"/>
    <col min="4" max="5" width="15.7109375" style="3" customWidth="1"/>
    <col min="6" max="6" width="35" style="3" customWidth="1"/>
    <col min="7" max="7" width="19.140625" style="4" customWidth="1"/>
    <col min="8" max="8" width="30" style="4" customWidth="1"/>
    <col min="9" max="9" width="28.7109375" style="4" customWidth="1"/>
    <col min="10" max="10" width="22.5703125" style="4" customWidth="1"/>
    <col min="11" max="11" width="18.7109375" style="4" customWidth="1"/>
    <col min="12" max="12" width="8.140625" style="4" hidden="1" customWidth="1"/>
    <col min="13" max="13" width="18.85546875" style="4" customWidth="1"/>
    <col min="14" max="14" width="6.140625" style="4" hidden="1" customWidth="1"/>
    <col min="15" max="15" width="10.28515625" style="4" customWidth="1"/>
    <col min="16" max="16" width="28.7109375" style="4" customWidth="1"/>
    <col min="17" max="17" width="6.42578125" style="4" hidden="1" customWidth="1"/>
    <col min="18" max="18" width="4.28515625" style="4" hidden="1" customWidth="1"/>
    <col min="19" max="19" width="10" style="4" hidden="1" customWidth="1"/>
    <col min="20" max="20" width="25.42578125" style="4" customWidth="1"/>
    <col min="21" max="21" width="8.5703125" style="4" hidden="1" customWidth="1"/>
    <col min="22" max="22" width="8.85546875" style="231" hidden="1" customWidth="1"/>
    <col min="23" max="23" width="6.28515625" style="231" hidden="1" customWidth="1"/>
    <col min="24" max="24" width="16.140625" style="4" customWidth="1"/>
    <col min="25" max="25" width="13.7109375" style="4" customWidth="1"/>
    <col min="26" max="26" width="5.85546875" style="231" hidden="1" customWidth="1"/>
    <col min="27" max="27" width="3.5703125" style="231" hidden="1" customWidth="1"/>
    <col min="28" max="28" width="6.28515625" style="231" hidden="1" customWidth="1"/>
    <col min="29" max="29" width="16.85546875" style="4" customWidth="1"/>
    <col min="30" max="30" width="14.85546875" style="4" customWidth="1"/>
    <col min="31" max="31" width="8.28515625" style="231" hidden="1" customWidth="1"/>
    <col min="32" max="32" width="4.28515625" style="231" hidden="1" customWidth="1"/>
    <col min="33" max="33" width="9.28515625" style="231" hidden="1" customWidth="1"/>
    <col min="34" max="34" width="15.85546875" style="4" customWidth="1"/>
    <col min="35" max="35" width="13.85546875" style="4" customWidth="1"/>
    <col min="36" max="36" width="6.140625" style="231" hidden="1" customWidth="1"/>
    <col min="37" max="37" width="4.5703125" style="231" hidden="1" customWidth="1"/>
    <col min="38" max="38" width="6.5703125" style="231" hidden="1" customWidth="1"/>
    <col min="39" max="39" width="15.28515625" style="4" customWidth="1"/>
    <col min="40" max="40" width="11.140625" style="4" hidden="1" customWidth="1"/>
    <col min="41" max="41" width="18.140625" style="40" customWidth="1"/>
    <col min="42" max="42" width="15.140625" style="4" customWidth="1"/>
    <col min="43" max="43" width="14.28515625" style="4" customWidth="1"/>
    <col min="44" max="44" width="25.5703125" style="4" customWidth="1"/>
    <col min="45" max="45" width="19.28515625" style="4" customWidth="1"/>
    <col min="46" max="46" width="18" style="52" customWidth="1"/>
    <col min="47" max="47" width="22.140625" style="52" customWidth="1"/>
    <col min="48" max="48" width="16.7109375" style="52" customWidth="1"/>
    <col min="49" max="49" width="18.85546875" style="52" customWidth="1"/>
    <col min="50" max="50" width="36.85546875" style="52" customWidth="1"/>
    <col min="51" max="56" width="22.140625" style="52" customWidth="1"/>
    <col min="57" max="57" width="17" style="52" customWidth="1"/>
    <col min="58" max="59" width="11.42578125" style="3"/>
    <col min="60" max="60" width="12.5703125" style="3" customWidth="1"/>
    <col min="61" max="64" width="11.42578125" style="3"/>
    <col min="65" max="65" width="13.28515625" style="3" customWidth="1"/>
    <col min="66" max="16384" width="11.42578125" style="3"/>
  </cols>
  <sheetData>
    <row r="1" spans="1:75" s="1" customFormat="1" ht="18.75" customHeight="1" x14ac:dyDescent="0.2">
      <c r="A1" s="93"/>
      <c r="B1" s="94"/>
      <c r="C1" s="94"/>
      <c r="D1" s="94"/>
      <c r="E1" s="94"/>
      <c r="F1" s="94"/>
      <c r="G1" s="94"/>
      <c r="H1" s="94"/>
      <c r="I1" s="87"/>
      <c r="J1" s="87"/>
      <c r="K1" s="87"/>
      <c r="L1" s="87"/>
      <c r="M1" s="87"/>
      <c r="N1" s="87"/>
      <c r="O1" s="87"/>
      <c r="P1" s="87"/>
      <c r="Q1" s="87"/>
      <c r="R1" s="87"/>
      <c r="S1" s="87"/>
      <c r="T1" s="87"/>
      <c r="U1" s="87"/>
      <c r="V1" s="230"/>
      <c r="W1" s="230"/>
      <c r="X1" s="87"/>
      <c r="Y1" s="87"/>
      <c r="Z1" s="230"/>
      <c r="AA1" s="230"/>
      <c r="AB1" s="230"/>
      <c r="AC1" s="87"/>
      <c r="AD1" s="87"/>
      <c r="AE1" s="230"/>
      <c r="AF1" s="230"/>
      <c r="AG1" s="230"/>
      <c r="AH1" s="87"/>
      <c r="AI1" s="87"/>
      <c r="AJ1" s="230"/>
      <c r="AK1" s="230"/>
      <c r="AL1" s="230"/>
      <c r="AM1" s="87"/>
      <c r="AN1" s="87"/>
      <c r="AO1" s="189"/>
      <c r="AP1" s="87"/>
      <c r="AQ1" s="48"/>
      <c r="AR1" s="48"/>
      <c r="AS1" s="48"/>
      <c r="AT1" s="95"/>
      <c r="AU1" s="96"/>
      <c r="AV1" s="241" t="s">
        <v>67</v>
      </c>
      <c r="AW1" s="242" t="s">
        <v>66</v>
      </c>
      <c r="AX1" s="309"/>
      <c r="AY1" s="309"/>
      <c r="AZ1" s="309"/>
      <c r="BA1" s="309"/>
      <c r="BB1" s="309"/>
      <c r="BC1" s="309"/>
      <c r="BD1" s="309"/>
    </row>
    <row r="2" spans="1:75" s="1" customFormat="1" ht="18.75" customHeight="1" x14ac:dyDescent="0.2">
      <c r="A2" s="97"/>
      <c r="B2" s="24"/>
      <c r="C2" s="24"/>
      <c r="D2" s="24"/>
      <c r="E2" s="24"/>
      <c r="F2" s="24"/>
      <c r="G2" s="24"/>
      <c r="H2" s="24"/>
      <c r="I2" s="412" t="s">
        <v>69</v>
      </c>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2"/>
      <c r="AO2" s="412"/>
      <c r="AP2" s="412"/>
      <c r="AQ2" s="48"/>
      <c r="AR2" s="48"/>
      <c r="AS2" s="48"/>
      <c r="AT2" s="46"/>
      <c r="AU2" s="47"/>
      <c r="AV2" s="243" t="s">
        <v>475</v>
      </c>
      <c r="AW2" s="244">
        <v>7</v>
      </c>
      <c r="AX2" s="309"/>
      <c r="AY2" s="309"/>
      <c r="AZ2" s="309"/>
      <c r="BA2" s="309"/>
      <c r="BB2" s="309"/>
      <c r="BC2" s="309"/>
      <c r="BD2" s="309"/>
    </row>
    <row r="3" spans="1:75" s="1" customFormat="1" ht="18.75" customHeight="1" x14ac:dyDescent="0.2">
      <c r="A3" s="97"/>
      <c r="B3" s="24"/>
      <c r="C3" s="24"/>
      <c r="D3" s="24"/>
      <c r="E3" s="24"/>
      <c r="F3" s="24"/>
      <c r="G3" s="24"/>
      <c r="H3" s="24"/>
      <c r="I3" s="412" t="s">
        <v>52</v>
      </c>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8"/>
      <c r="AR3" s="48"/>
      <c r="AS3" s="48"/>
      <c r="AT3" s="46"/>
      <c r="AU3" s="47"/>
      <c r="AV3" s="243" t="s">
        <v>476</v>
      </c>
      <c r="AW3" s="249">
        <v>44144</v>
      </c>
      <c r="AX3" s="310"/>
      <c r="AY3" s="310"/>
      <c r="AZ3" s="310"/>
      <c r="BA3" s="310"/>
      <c r="BB3" s="310"/>
      <c r="BC3" s="310"/>
      <c r="BD3" s="310"/>
    </row>
    <row r="4" spans="1:75" s="1" customFormat="1" ht="19.5" customHeight="1" thickBot="1" x14ac:dyDescent="0.25">
      <c r="A4" s="97"/>
      <c r="B4" s="24"/>
      <c r="C4" s="24"/>
      <c r="D4" s="24"/>
      <c r="E4" s="24"/>
      <c r="F4" s="24"/>
      <c r="G4" s="24"/>
      <c r="H4" s="24"/>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8"/>
      <c r="AR4" s="48"/>
      <c r="AS4" s="48"/>
      <c r="AT4" s="46"/>
      <c r="AU4" s="47"/>
      <c r="AV4" s="272" t="s">
        <v>477</v>
      </c>
      <c r="AW4" s="273" t="s">
        <v>478</v>
      </c>
      <c r="AX4" s="309"/>
      <c r="AY4" s="309"/>
      <c r="AZ4" s="309"/>
      <c r="BA4" s="309"/>
      <c r="BB4" s="309"/>
      <c r="BC4" s="309"/>
      <c r="BD4" s="309"/>
      <c r="BE4" s="48"/>
      <c r="BF4" s="48"/>
    </row>
    <row r="5" spans="1:75" s="1" customFormat="1" ht="19.5" customHeight="1" thickBot="1" x14ac:dyDescent="0.25">
      <c r="A5" s="338"/>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40"/>
      <c r="AX5" s="304"/>
      <c r="AY5" s="304"/>
      <c r="AZ5" s="304"/>
      <c r="BA5" s="304"/>
      <c r="BB5" s="304"/>
      <c r="BC5" s="304"/>
      <c r="BD5" s="304"/>
      <c r="BE5" s="48"/>
      <c r="BF5" s="48"/>
    </row>
    <row r="6" spans="1:75" s="1" customFormat="1" ht="50.25" customHeight="1" thickBot="1" x14ac:dyDescent="0.25">
      <c r="A6" s="369" t="s">
        <v>160</v>
      </c>
      <c r="B6" s="370"/>
      <c r="C6" s="415" t="s">
        <v>154</v>
      </c>
      <c r="D6" s="415"/>
      <c r="E6" s="415"/>
      <c r="F6" s="375" t="str">
        <f>IF($C$6=$A$1048372,$H$1048372, IF($C$6=$A$1048374,$H$1048373,$H$1048374))</f>
        <v>UNIDAD ORGANIZACIONALQUE DILIGENCIA EL MAPA DE RIESGO</v>
      </c>
      <c r="G6" s="375"/>
      <c r="H6" s="375"/>
      <c r="I6" s="375"/>
      <c r="J6" s="416" t="s">
        <v>165</v>
      </c>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3" t="s">
        <v>283</v>
      </c>
      <c r="AJ6" s="413"/>
      <c r="AK6" s="413"/>
      <c r="AL6" s="413"/>
      <c r="AM6" s="413"/>
      <c r="AN6" s="413"/>
      <c r="AO6" s="413"/>
      <c r="AP6" s="413"/>
      <c r="AQ6" s="414" t="str">
        <f>IF($J$6=BD1048372,BE1048372,IF($J$6=BD1048373,BE1048373,IF($J$6=$BD$1048394,$BE$1048394,IF($J$6=BD1048374,BE1048374,IF($J$6=BD1048375,BE1048375,IF($J$6=BD1048376,BE1048376,IF($J$6=BD1048377,BE1048377,IF($J$6=BD1048378,BE1048378,IF($J$6=BD1048379,BE1048379,IF($J$6=BD1048380,BE1048380,IF($J$6=BD1048381,BE1048381,IF($J$6=BD1048382,BE1048382,IF($J$6=BD1048383,BE1048383,IF($J$6=BD1048384,BE1048384,IF($J$6=BD1048385,BE1048385,IF($J$6=BD1048398,BE1048398,IF($J$6=BD1048386,BE1048386,IF($J$6=BD1048387,BE1048387,IF($J$6=BD1048388,BE1048388,IF($J$6=BD1048389,BE1048389,IF($J$6=BD1048390,BE1048390,IF($J$6=AZ1048381,BA1048381,IF($J$6=BD1048391,BE1048391,IF($J$6=AZ1048382,BA1048382,IF($J$6=AZ1048383,BA1048383,IF($J$6=AZ1048384,BA1048384,IF($J$6=AZ1048385,BA1048385,IF($J$6=AZ1048386,BA1048386,IF($J$6=AZ1048387,BA1048387,IF($J$6=AZ1048388,BA1048388,IF($J$6=AZ1048389,BA1048389,IF($J$6=AZ1048390,BA1048390,IF(J6=BD1048392,BE1048392,IF(J6=BD1048393,BE1048393,IF(J6=BD1048395,BE1048395,IF(J6=BD1048396,BE1048396,IF(J6=BD1048397,BE1048397,IF(J6=BD1048399,BE1048399,IF($J$6=AZ1048372,BA1048372,IF($J$6=AZ1048373,BA1048373,IF($J$6=AZ1048374,BA1048374,IF($J$6=AZ1048375,BA1048375,IF($J$6=AZ1048376,BA1048376,"")))))))))))))))))))))))))))))))))))))))))))</f>
        <v>FRANCISCO ANTORIO URIBE GOMEZ</v>
      </c>
      <c r="AR6" s="414"/>
      <c r="AS6" s="414"/>
      <c r="AT6" s="414"/>
      <c r="AU6" s="414"/>
      <c r="AV6" s="301" t="s">
        <v>53</v>
      </c>
      <c r="AW6" s="302"/>
      <c r="AX6" s="309"/>
      <c r="AY6" s="309"/>
      <c r="AZ6" s="309"/>
      <c r="BA6" s="309"/>
      <c r="BB6" s="309"/>
      <c r="BC6" s="309"/>
      <c r="BD6" s="309"/>
      <c r="BE6" s="309"/>
    </row>
    <row r="7" spans="1:75" s="1" customFormat="1" ht="18" customHeight="1" thickBot="1" x14ac:dyDescent="0.25">
      <c r="A7" s="341"/>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3"/>
      <c r="AX7" s="309"/>
      <c r="AY7" s="309"/>
      <c r="AZ7" s="309"/>
      <c r="BA7" s="309"/>
      <c r="BB7" s="309"/>
      <c r="BC7" s="309"/>
      <c r="BD7" s="309"/>
      <c r="BE7" s="309"/>
    </row>
    <row r="8" spans="1:75" s="1" customFormat="1" ht="44.45" customHeight="1" x14ac:dyDescent="0.2">
      <c r="A8" s="378" t="s">
        <v>54</v>
      </c>
      <c r="B8" s="405" t="s">
        <v>284</v>
      </c>
      <c r="C8" s="405"/>
      <c r="D8" s="405" t="s">
        <v>77</v>
      </c>
      <c r="E8" s="405"/>
      <c r="F8" s="405"/>
      <c r="G8" s="405"/>
      <c r="H8" s="405"/>
      <c r="I8" s="405"/>
      <c r="J8" s="405"/>
      <c r="K8" s="405" t="s">
        <v>78</v>
      </c>
      <c r="L8" s="405"/>
      <c r="M8" s="405"/>
      <c r="N8" s="405"/>
      <c r="O8" s="405"/>
      <c r="P8" s="405" t="s">
        <v>73</v>
      </c>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t="s">
        <v>74</v>
      </c>
      <c r="AQ8" s="405"/>
      <c r="AR8" s="330" t="s">
        <v>33</v>
      </c>
      <c r="AS8" s="331"/>
      <c r="AT8" s="330" t="s">
        <v>79</v>
      </c>
      <c r="AU8" s="334"/>
      <c r="AV8" s="334"/>
      <c r="AW8" s="335"/>
      <c r="AX8" s="310"/>
      <c r="AY8" s="310"/>
      <c r="AZ8" s="310"/>
      <c r="BA8" s="310"/>
      <c r="BB8" s="310"/>
      <c r="BC8" s="310"/>
      <c r="BD8" s="310"/>
      <c r="BE8" s="310"/>
    </row>
    <row r="9" spans="1:75" s="75" customFormat="1" ht="49.15" customHeight="1" x14ac:dyDescent="0.2">
      <c r="A9" s="379"/>
      <c r="B9" s="376" t="s">
        <v>288</v>
      </c>
      <c r="C9" s="376" t="s">
        <v>285</v>
      </c>
      <c r="D9" s="376" t="s">
        <v>289</v>
      </c>
      <c r="E9" s="376" t="s">
        <v>290</v>
      </c>
      <c r="F9" s="376" t="s">
        <v>31</v>
      </c>
      <c r="G9" s="376" t="s">
        <v>72</v>
      </c>
      <c r="H9" s="376" t="s">
        <v>4</v>
      </c>
      <c r="I9" s="376" t="s">
        <v>0</v>
      </c>
      <c r="J9" s="376" t="s">
        <v>32</v>
      </c>
      <c r="K9" s="376" t="s">
        <v>5</v>
      </c>
      <c r="L9" s="283"/>
      <c r="M9" s="376" t="s">
        <v>6</v>
      </c>
      <c r="N9" s="283"/>
      <c r="O9" s="376" t="s">
        <v>305</v>
      </c>
      <c r="P9" s="406" t="s">
        <v>454</v>
      </c>
      <c r="Q9" s="406"/>
      <c r="R9" s="406"/>
      <c r="S9" s="406"/>
      <c r="T9" s="406"/>
      <c r="U9" s="406" t="s">
        <v>453</v>
      </c>
      <c r="V9" s="406"/>
      <c r="W9" s="406"/>
      <c r="X9" s="406"/>
      <c r="Y9" s="406"/>
      <c r="Z9" s="406"/>
      <c r="AA9" s="406"/>
      <c r="AB9" s="406"/>
      <c r="AC9" s="406"/>
      <c r="AD9" s="406"/>
      <c r="AE9" s="406"/>
      <c r="AF9" s="406"/>
      <c r="AG9" s="406"/>
      <c r="AH9" s="406"/>
      <c r="AI9" s="406"/>
      <c r="AJ9" s="406"/>
      <c r="AK9" s="406"/>
      <c r="AL9" s="406"/>
      <c r="AM9" s="406"/>
      <c r="AN9" s="406" t="s">
        <v>437</v>
      </c>
      <c r="AO9" s="406"/>
      <c r="AP9" s="376"/>
      <c r="AQ9" s="376"/>
      <c r="AR9" s="332"/>
      <c r="AS9" s="333"/>
      <c r="AT9" s="332"/>
      <c r="AU9" s="336"/>
      <c r="AV9" s="336"/>
      <c r="AW9" s="337"/>
      <c r="AX9" s="309"/>
      <c r="AY9" s="309"/>
      <c r="AZ9" s="309"/>
      <c r="BA9" s="309"/>
      <c r="BB9" s="309"/>
      <c r="BC9" s="309"/>
      <c r="BD9" s="309"/>
      <c r="BE9" s="309"/>
      <c r="BJ9" s="303"/>
      <c r="BL9" s="303"/>
      <c r="BS9" s="303"/>
      <c r="BT9" s="303"/>
      <c r="BV9" s="303"/>
      <c r="BW9" s="303"/>
    </row>
    <row r="10" spans="1:75" s="180" customFormat="1" ht="75" customHeight="1" thickBot="1" x14ac:dyDescent="0.25">
      <c r="A10" s="380"/>
      <c r="B10" s="377"/>
      <c r="C10" s="377"/>
      <c r="D10" s="377"/>
      <c r="E10" s="377"/>
      <c r="F10" s="377"/>
      <c r="G10" s="377"/>
      <c r="H10" s="377"/>
      <c r="I10" s="377"/>
      <c r="J10" s="377"/>
      <c r="K10" s="377"/>
      <c r="L10" s="284"/>
      <c r="M10" s="377"/>
      <c r="N10" s="284"/>
      <c r="O10" s="377"/>
      <c r="P10" s="408" t="s">
        <v>448</v>
      </c>
      <c r="Q10" s="408"/>
      <c r="R10" s="408"/>
      <c r="S10" s="294">
        <v>0.6</v>
      </c>
      <c r="T10" s="295" t="s">
        <v>352</v>
      </c>
      <c r="U10" s="294">
        <v>0.05</v>
      </c>
      <c r="V10" s="296"/>
      <c r="W10" s="296"/>
      <c r="X10" s="295" t="s">
        <v>451</v>
      </c>
      <c r="Y10" s="295" t="s">
        <v>358</v>
      </c>
      <c r="Z10" s="297">
        <v>0.15</v>
      </c>
      <c r="AA10" s="296"/>
      <c r="AB10" s="296"/>
      <c r="AC10" s="295" t="s">
        <v>452</v>
      </c>
      <c r="AD10" s="295" t="s">
        <v>447</v>
      </c>
      <c r="AE10" s="297">
        <v>0.1</v>
      </c>
      <c r="AF10" s="296"/>
      <c r="AG10" s="296"/>
      <c r="AH10" s="295" t="s">
        <v>455</v>
      </c>
      <c r="AI10" s="295" t="s">
        <v>353</v>
      </c>
      <c r="AJ10" s="297">
        <v>0.1</v>
      </c>
      <c r="AK10" s="298"/>
      <c r="AL10" s="298"/>
      <c r="AM10" s="295" t="s">
        <v>436</v>
      </c>
      <c r="AN10" s="295" t="s">
        <v>351</v>
      </c>
      <c r="AO10" s="295" t="s">
        <v>355</v>
      </c>
      <c r="AP10" s="299" t="s">
        <v>306</v>
      </c>
      <c r="AQ10" s="284" t="s">
        <v>350</v>
      </c>
      <c r="AR10" s="299" t="s">
        <v>438</v>
      </c>
      <c r="AS10" s="299" t="s">
        <v>309</v>
      </c>
      <c r="AT10" s="299" t="s">
        <v>70</v>
      </c>
      <c r="AU10" s="299" t="s">
        <v>71</v>
      </c>
      <c r="AV10" s="295" t="s">
        <v>304</v>
      </c>
      <c r="AW10" s="300" t="s">
        <v>294</v>
      </c>
      <c r="AX10" s="309"/>
      <c r="AY10" s="309"/>
      <c r="AZ10" s="309"/>
      <c r="BA10" s="309"/>
      <c r="BB10" s="309"/>
      <c r="BC10" s="309"/>
      <c r="BD10" s="309"/>
      <c r="BE10" s="309"/>
      <c r="BJ10" s="303"/>
      <c r="BL10" s="303"/>
      <c r="BS10" s="303"/>
      <c r="BT10" s="303"/>
      <c r="BV10" s="303"/>
      <c r="BW10" s="303"/>
    </row>
    <row r="11" spans="1:75" s="75" customFormat="1" ht="79.5" customHeight="1" x14ac:dyDescent="0.2">
      <c r="A11" s="373">
        <v>1</v>
      </c>
      <c r="B11" s="398" t="s">
        <v>167</v>
      </c>
      <c r="C11" s="382" t="str">
        <f>IF(B11=$B$1048372,$C$1048372,IF(B11=$B$1048373,$C$1048373,IF(B11=$B$1048374,$C$1048374,IF(B11=$B$1048375,$C$1048375,IF(B11=$B$1048376,$C$1048376,IF(B11=$B$1048377,$C$1048377,IF(B11=$B$1048378,$C$1048378,IF(B11=$B$1048379,$C$1048379,IF(B11=$B$1048380,$C$1048380,IF(B11=$B$1048381,$C$1048381,IF(B11=VICERRECTORÍA_ACADÉMICA_,BC1048372,IF(B11=_VICERRECTORÍA_INVESTIGACIONES_INNOVACIÓN_Y_EXTENSIÓN_,BC1048373,IF(B11=PLANEACIÓN_,BC1048374,IF(B11=VICERRECTORÍA_ADMINISTRATIVA_FINANCIERA_,BC1048375,IF(B11=_VICERRECTORÍA_RESPONSABILIDAD_SOCIAL_Y_BIENESTAR_UNIVERSITARIO_,BC1048376," ")))))))))))))))</f>
        <v>Administrar y ejecutar los recursos de la institución generando en los procesos mayor eficiencia y eficacia para dar una respuesta oportuna a los servicios demandados en el cumplimiento de las funciones misionales.</v>
      </c>
      <c r="D11" s="285" t="s">
        <v>292</v>
      </c>
      <c r="E11" s="285" t="s">
        <v>41</v>
      </c>
      <c r="F11" s="80" t="s">
        <v>511</v>
      </c>
      <c r="G11" s="374" t="s">
        <v>115</v>
      </c>
      <c r="H11" s="391" t="s">
        <v>525</v>
      </c>
      <c r="I11" s="395" t="s">
        <v>526</v>
      </c>
      <c r="J11" s="396" t="s">
        <v>527</v>
      </c>
      <c r="K11" s="399" t="s">
        <v>152</v>
      </c>
      <c r="L11" s="400">
        <f>IF(K11="ALTA",5,IF(K11="MEDIO ALTA",4,IF(K11="MEDIA",3,IF(K11="MEDIO BAJA",2,IF(K11="BAJA",1,0)))))</f>
        <v>2</v>
      </c>
      <c r="M11" s="399" t="s">
        <v>142</v>
      </c>
      <c r="N11" s="400">
        <f>IF(M11="ALTO",5,IF(M11="MEDIO ALTO",4,IF(M11="MEDIO",3,IF(M11="MEDIO BAJO",2,IF(M11="BAJO",1,0)))))</f>
        <v>3</v>
      </c>
      <c r="O11" s="400">
        <f>N11*L11</f>
        <v>6</v>
      </c>
      <c r="P11" s="286" t="s">
        <v>357</v>
      </c>
      <c r="Q11" s="287">
        <f>IF(P11=$P$1048376,1,IF(P11=$P$1048372,5,IF(P11=$P$1048373,4,IF(P11=$P$1048374,3,IF(P11=$P$1048375,2,0)))))</f>
        <v>1</v>
      </c>
      <c r="R11" s="362">
        <f>ROUND(AVERAGEIF(Q11:Q13,"&gt;0"),0)</f>
        <v>1</v>
      </c>
      <c r="S11" s="362">
        <f>R11*$S$10</f>
        <v>0.6</v>
      </c>
      <c r="T11" s="305" t="s">
        <v>543</v>
      </c>
      <c r="U11" s="347">
        <f>IF(P11="No_existen",5*$U$10,V11*$U$10)</f>
        <v>0.2</v>
      </c>
      <c r="V11" s="407">
        <f>ROUND(AVERAGEIF(W11:W13,"&gt;0"),0)</f>
        <v>4</v>
      </c>
      <c r="W11" s="289">
        <f>IF(X11=$X$1048374,1,IF(X11=$X$1048373,2,IF(X11=$X$1048372,4,IF(P11="No_existen",5,0))))</f>
        <v>4</v>
      </c>
      <c r="X11" s="288" t="s">
        <v>360</v>
      </c>
      <c r="Y11" s="288"/>
      <c r="Z11" s="344">
        <f>IF(P11="No_existen",5*$Z$10,AA11*$Z$10)</f>
        <v>0.15</v>
      </c>
      <c r="AA11" s="362">
        <f>ROUND(AVERAGEIF(AB11:AB13,"&gt;0"),0)</f>
        <v>1</v>
      </c>
      <c r="AB11" s="290">
        <f>IF(AC11=$AD$1048373,1,IF(AC11=$AD$1048372,4,IF(P11="No_existen",5,0)))</f>
        <v>1</v>
      </c>
      <c r="AC11" s="288" t="s">
        <v>337</v>
      </c>
      <c r="AD11" s="305" t="s">
        <v>544</v>
      </c>
      <c r="AE11" s="344">
        <f>IF(P11="No_existen",5*$AE$10,AF11*$AE$10)</f>
        <v>0.1</v>
      </c>
      <c r="AF11" s="362">
        <f>ROUND(AVERAGEIF(AG11:AG13,"&gt;0"),0)</f>
        <v>1</v>
      </c>
      <c r="AG11" s="290">
        <f>IF(AH11=$AH$1048372,1,IF(AH11=$AH$1048373,4,IF(P11="No_existen",5,0)))</f>
        <v>1</v>
      </c>
      <c r="AH11" s="288" t="s">
        <v>334</v>
      </c>
      <c r="AI11" s="288" t="s">
        <v>344</v>
      </c>
      <c r="AJ11" s="344">
        <f>IF(P11="No_existen",5*$AJ$10,AK11*$AJ$10)</f>
        <v>0.1</v>
      </c>
      <c r="AK11" s="362">
        <f>ROUND(AVERAGEIF(AL11:AL13,"&gt;0"),0)</f>
        <v>1</v>
      </c>
      <c r="AL11" s="290">
        <f>IF(AM11="Preventivo",1,IF(AM11="Detectivo",4, IF(P11="No_existen",5,0)))</f>
        <v>1</v>
      </c>
      <c r="AM11" s="288" t="s">
        <v>545</v>
      </c>
      <c r="AN11" s="362">
        <f>ROUND(AVERAGE(R11,V11,AA11,AF11,AK11),0)</f>
        <v>2</v>
      </c>
      <c r="AO11" s="410" t="str">
        <f>IF(AN11&lt;1.5,"FUERTE",IF(AND(AN11&gt;=1.5,AN11&lt;2.5),"ACEPTABLE",IF(AN11&gt;=5,"INEXISTENTE","DÉBIL")))</f>
        <v>ACEPTABLE</v>
      </c>
      <c r="AP11" s="411">
        <f>IF(O11=0,0,ROUND((O11*AN11),0))</f>
        <v>12</v>
      </c>
      <c r="AQ11" s="350" t="str">
        <f>IF(AP11&gt;=36,"GRAVE", IF(AP11&lt;=10, "LEVE", "MODERADO"))</f>
        <v>MODERADO</v>
      </c>
      <c r="AR11" s="358" t="s">
        <v>546</v>
      </c>
      <c r="AS11" s="361">
        <v>0.85</v>
      </c>
      <c r="AT11" s="291" t="s">
        <v>92</v>
      </c>
      <c r="AU11" s="291" t="s">
        <v>564</v>
      </c>
      <c r="AV11" s="292">
        <v>44545</v>
      </c>
      <c r="AW11" s="293"/>
      <c r="AX11" s="309"/>
      <c r="AY11" s="309"/>
      <c r="AZ11" s="309"/>
      <c r="BA11" s="309"/>
      <c r="BB11" s="309"/>
      <c r="BC11" s="309"/>
      <c r="BD11" s="309"/>
      <c r="BE11" s="309"/>
      <c r="BF11" s="77"/>
      <c r="BJ11" s="303"/>
      <c r="BL11" s="303"/>
      <c r="BS11" s="303"/>
      <c r="BT11" s="303"/>
      <c r="BV11" s="303"/>
      <c r="BW11" s="303"/>
    </row>
    <row r="12" spans="1:75" s="75" customFormat="1" ht="79.5" customHeight="1" x14ac:dyDescent="0.2">
      <c r="A12" s="371"/>
      <c r="B12" s="381"/>
      <c r="C12" s="383"/>
      <c r="D12" s="78"/>
      <c r="E12" s="78"/>
      <c r="F12" s="80"/>
      <c r="G12" s="365"/>
      <c r="H12" s="392"/>
      <c r="I12" s="392"/>
      <c r="J12" s="397"/>
      <c r="K12" s="364"/>
      <c r="L12" s="357"/>
      <c r="M12" s="364"/>
      <c r="N12" s="357"/>
      <c r="O12" s="357"/>
      <c r="P12" s="184"/>
      <c r="Q12" s="185">
        <f t="shared" ref="Q12:Q75" si="0">IF(P12=$P$1048376,1,IF(P12=$P$1048372,5,IF(P12=$P$1048373,4,IF(P12=$P$1048374,3,IF(P12=$P$1048375,2,0)))))</f>
        <v>0</v>
      </c>
      <c r="R12" s="346"/>
      <c r="S12" s="346"/>
      <c r="T12" s="279"/>
      <c r="U12" s="348"/>
      <c r="V12" s="329"/>
      <c r="W12" s="323">
        <f t="shared" ref="W12:W75" si="1">IF(X12=$X$1048374,1,IF(X12=$X$1048373,2,IF(X12=$X$1048372,4,IF(P12="No_existen",5,0))))</f>
        <v>0</v>
      </c>
      <c r="X12" s="279"/>
      <c r="Y12" s="279"/>
      <c r="Z12" s="329"/>
      <c r="AA12" s="346"/>
      <c r="AB12" s="281">
        <f t="shared" ref="AB12:AB75" si="2">IF(AC12=$AD$1048373,1,IF(AC12=$AD$1048372,4,IF(P12="No_existen",5,0)))</f>
        <v>0</v>
      </c>
      <c r="AC12" s="279"/>
      <c r="AD12" s="279"/>
      <c r="AE12" s="329"/>
      <c r="AF12" s="346"/>
      <c r="AG12" s="281">
        <f t="shared" ref="AG12:AG75" si="3">IF(AH12=$AH$1048372,1,IF(AH12=$AH$1048373,4,IF(P12="No_existen",5,0)))</f>
        <v>0</v>
      </c>
      <c r="AH12" s="279"/>
      <c r="AI12" s="279"/>
      <c r="AJ12" s="329"/>
      <c r="AK12" s="346"/>
      <c r="AL12" s="281">
        <f t="shared" ref="AL12:AL75" si="4">IF(AM12="Preventivo",1,IF(AM12="Detectivo",4, IF(P12="No_existen",5,0)))</f>
        <v>0</v>
      </c>
      <c r="AM12" s="279"/>
      <c r="AN12" s="346"/>
      <c r="AO12" s="363"/>
      <c r="AP12" s="356"/>
      <c r="AQ12" s="351"/>
      <c r="AR12" s="359"/>
      <c r="AS12" s="359"/>
      <c r="AT12" s="50" t="s">
        <v>94</v>
      </c>
      <c r="AU12" s="50" t="s">
        <v>565</v>
      </c>
      <c r="AV12" s="106">
        <v>44545</v>
      </c>
      <c r="AW12" s="108" t="s">
        <v>566</v>
      </c>
      <c r="AX12" s="310"/>
      <c r="AY12" s="310"/>
      <c r="AZ12" s="310"/>
      <c r="BA12" s="310"/>
      <c r="BB12" s="310"/>
      <c r="BC12" s="310"/>
      <c r="BD12" s="310"/>
      <c r="BE12" s="310"/>
      <c r="BF12" s="77"/>
      <c r="BJ12" s="303"/>
      <c r="BL12" s="303"/>
      <c r="BS12" s="303"/>
      <c r="BT12" s="303"/>
      <c r="BV12" s="303"/>
      <c r="BW12" s="303"/>
    </row>
    <row r="13" spans="1:75" s="75" customFormat="1" ht="72" customHeight="1" x14ac:dyDescent="0.2">
      <c r="A13" s="371"/>
      <c r="B13" s="381"/>
      <c r="C13" s="383"/>
      <c r="D13" s="78"/>
      <c r="E13" s="78"/>
      <c r="F13" s="80"/>
      <c r="G13" s="365"/>
      <c r="H13" s="393"/>
      <c r="I13" s="393"/>
      <c r="J13" s="374"/>
      <c r="K13" s="364"/>
      <c r="L13" s="357"/>
      <c r="M13" s="364"/>
      <c r="N13" s="357"/>
      <c r="O13" s="357"/>
      <c r="P13" s="184"/>
      <c r="Q13" s="185">
        <f t="shared" si="0"/>
        <v>0</v>
      </c>
      <c r="R13" s="346"/>
      <c r="S13" s="346"/>
      <c r="T13" s="279"/>
      <c r="U13" s="348"/>
      <c r="V13" s="329"/>
      <c r="W13" s="323">
        <f t="shared" si="1"/>
        <v>0</v>
      </c>
      <c r="X13" s="279"/>
      <c r="Y13" s="279"/>
      <c r="Z13" s="329"/>
      <c r="AA13" s="346"/>
      <c r="AB13" s="281">
        <f t="shared" si="2"/>
        <v>0</v>
      </c>
      <c r="AC13" s="279"/>
      <c r="AD13" s="279"/>
      <c r="AE13" s="329"/>
      <c r="AF13" s="346"/>
      <c r="AG13" s="281">
        <f t="shared" si="3"/>
        <v>0</v>
      </c>
      <c r="AH13" s="279"/>
      <c r="AI13" s="279"/>
      <c r="AJ13" s="329"/>
      <c r="AK13" s="346"/>
      <c r="AL13" s="281">
        <f t="shared" si="4"/>
        <v>0</v>
      </c>
      <c r="AM13" s="279"/>
      <c r="AN13" s="346"/>
      <c r="AO13" s="363"/>
      <c r="AP13" s="356"/>
      <c r="AQ13" s="351"/>
      <c r="AR13" s="360"/>
      <c r="AS13" s="360"/>
      <c r="AT13" s="50"/>
      <c r="AU13" s="50"/>
      <c r="AV13" s="106"/>
      <c r="AW13" s="108"/>
      <c r="AX13" s="309"/>
      <c r="AY13" s="309"/>
      <c r="AZ13" s="309"/>
      <c r="BA13" s="309"/>
      <c r="BB13" s="309"/>
      <c r="BC13" s="309"/>
      <c r="BD13" s="310"/>
      <c r="BE13" s="310"/>
      <c r="BJ13" s="303"/>
      <c r="BL13" s="303"/>
      <c r="BS13" s="303"/>
      <c r="BT13" s="303"/>
      <c r="BV13" s="303"/>
      <c r="BW13" s="303"/>
    </row>
    <row r="14" spans="1:75" s="75" customFormat="1" ht="64.5" customHeight="1" x14ac:dyDescent="0.2">
      <c r="A14" s="371">
        <v>2</v>
      </c>
      <c r="B14" s="381" t="s">
        <v>168</v>
      </c>
      <c r="C14" s="382" t="str">
        <f>IF(B14=$B$1048372,$C$1048372,IF(B14=$B$1048373,$C$1048373,IF(B14=$B$1048374,$C$1048374,IF(B14=$B$1048375,$C$1048375,IF(B14=$B$1048376,$C$1048376,IF(B14=$B$1048377,$C$1048377,IF(B14=$B$1048378,$C$1048378,IF(B14=$B$1048379,$C$1048379,IF(B14=$B$1048380,$C$1048380,IF(B14=$B$1048381,$C$1048381,IF(B14=VICERRECTORÍA_ACADÉMICA_,BC1048375,IF(B14=_VICERRECTORÍA_INVESTIGACIONES_INNOVACIÓN_Y_EXTENSIÓN_,BC1048376,IF(B14=PLANEACIÓN_,BC1048377,IF(B14=VICERRECTORÍA_ADMINISTRATIVA_FINANCIERA_,BC1048378,IF(B14=_VICERRECTORÍA_RESPONSABILIDAD_SOCIAL_Y_BIENESTAR_UNIVERSITARIO_,BC1048379," ")))))))))))))))</f>
        <v>Orientar el desarrollo de la Universidad mediante el direccionamiento estratégico y visión compartida de la comunidad universitaria, a fin de lograr los objetivos misionales.</v>
      </c>
      <c r="D14" s="78" t="s">
        <v>291</v>
      </c>
      <c r="E14" s="78" t="s">
        <v>37</v>
      </c>
      <c r="F14" s="80" t="s">
        <v>512</v>
      </c>
      <c r="G14" s="365" t="s">
        <v>113</v>
      </c>
      <c r="H14" s="391" t="s">
        <v>528</v>
      </c>
      <c r="I14" s="395" t="s">
        <v>529</v>
      </c>
      <c r="J14" s="396" t="s">
        <v>530</v>
      </c>
      <c r="K14" s="364" t="s">
        <v>106</v>
      </c>
      <c r="L14" s="357">
        <f>IF(K14="ALTA",5,IF(K14="MEDIO ALTA",4,IF(K14="MEDIA",3,IF(K14="MEDIO BAJA",2,IF(K14="BAJA",1,0)))))</f>
        <v>3</v>
      </c>
      <c r="M14" s="364" t="s">
        <v>142</v>
      </c>
      <c r="N14" s="357">
        <f>IF(M14="ALTO",5,IF(M14="MEDIO ALTO",4,IF(M14="MEDIO",3,IF(M14="MEDIO BAJO",2,IF(M14="BAJO",1,0)))))</f>
        <v>3</v>
      </c>
      <c r="O14" s="357">
        <f>N14*L14</f>
        <v>9</v>
      </c>
      <c r="P14" s="184" t="s">
        <v>357</v>
      </c>
      <c r="Q14" s="185">
        <f t="shared" si="0"/>
        <v>1</v>
      </c>
      <c r="R14" s="346">
        <f>ROUND(AVERAGEIF(Q14:Q16,"&gt;0"),0)</f>
        <v>1</v>
      </c>
      <c r="S14" s="346">
        <f>R14*0.6</f>
        <v>0.6</v>
      </c>
      <c r="T14" s="306" t="s">
        <v>552</v>
      </c>
      <c r="U14" s="347">
        <f>IF(P14="No_existen",5*$U$10,V14*$U$10)</f>
        <v>0.05</v>
      </c>
      <c r="V14" s="344">
        <f>ROUND(AVERAGEIF(W14:W16,"&gt;0"),0)</f>
        <v>1</v>
      </c>
      <c r="W14" s="323">
        <f t="shared" si="1"/>
        <v>1</v>
      </c>
      <c r="X14" s="279" t="s">
        <v>362</v>
      </c>
      <c r="Y14" s="279" t="s">
        <v>554</v>
      </c>
      <c r="Z14" s="329">
        <f>IF(P14="No_existen",5*$Z$10,AA14*$Z$10)</f>
        <v>0.15</v>
      </c>
      <c r="AA14" s="346">
        <f>ROUND(AVERAGEIF(AB14:AB16,"&gt;0"),0)</f>
        <v>1</v>
      </c>
      <c r="AB14" s="281">
        <f t="shared" si="2"/>
        <v>1</v>
      </c>
      <c r="AC14" s="279" t="s">
        <v>337</v>
      </c>
      <c r="AD14" s="306" t="s">
        <v>555</v>
      </c>
      <c r="AE14" s="329">
        <f>IF(P14="No_existen",5*$AE$10,AF14*$AE$10)</f>
        <v>0.1</v>
      </c>
      <c r="AF14" s="346">
        <f>ROUND(AVERAGEIF(AG14:AG16,"&gt;0"),0)</f>
        <v>1</v>
      </c>
      <c r="AG14" s="281">
        <f t="shared" si="3"/>
        <v>1</v>
      </c>
      <c r="AH14" s="279" t="s">
        <v>334</v>
      </c>
      <c r="AI14" s="279" t="s">
        <v>344</v>
      </c>
      <c r="AJ14" s="329">
        <f>IF(P14="No_existen",5*$AJ$10,AK14*$AJ$10)</f>
        <v>0.1</v>
      </c>
      <c r="AK14" s="346">
        <f>ROUND(AVERAGEIF(AL14:AL16,"&gt;0"),0)</f>
        <v>1</v>
      </c>
      <c r="AL14" s="281">
        <f t="shared" si="4"/>
        <v>1</v>
      </c>
      <c r="AM14" s="279" t="s">
        <v>545</v>
      </c>
      <c r="AN14" s="362">
        <f>ROUND(AVERAGE(R14,V14,AA14,AF14,AK14),0)</f>
        <v>1</v>
      </c>
      <c r="AO14" s="363" t="str">
        <f>IF(AN14&lt;1.5,"FUERTE",IF(AND(AN14&gt;=1.5,AN14&lt;2.5),"ACEPTABLE",IF(AN14&gt;=5,"INEXISTENTE","DÉBIL")))</f>
        <v>FUERTE</v>
      </c>
      <c r="AP14" s="356">
        <f>IF(O14=0,0,ROUND((O14*AN14),0))</f>
        <v>9</v>
      </c>
      <c r="AQ14" s="350" t="str">
        <f>IF(AP14&gt;=36,"GRAVE", IF(AP14&lt;=10, "LEVE", "MODERADO"))</f>
        <v>LEVE</v>
      </c>
      <c r="AR14" s="358" t="s">
        <v>547</v>
      </c>
      <c r="AS14" s="409">
        <v>0.98499999999999999</v>
      </c>
      <c r="AT14" s="50" t="s">
        <v>91</v>
      </c>
      <c r="AU14" s="50"/>
      <c r="AV14" s="106"/>
      <c r="AW14" s="108"/>
      <c r="AX14" s="310"/>
      <c r="AY14" s="310"/>
      <c r="AZ14" s="310"/>
      <c r="BA14" s="310"/>
      <c r="BB14" s="310"/>
      <c r="BC14" s="310"/>
      <c r="BD14" s="309"/>
      <c r="BE14" s="309"/>
      <c r="BJ14" s="303"/>
      <c r="BL14" s="303"/>
      <c r="BS14" s="303"/>
      <c r="BT14" s="303"/>
      <c r="BV14" s="303"/>
      <c r="BW14" s="303"/>
    </row>
    <row r="15" spans="1:75" s="75" customFormat="1" ht="64.5" customHeight="1" x14ac:dyDescent="0.2">
      <c r="A15" s="371"/>
      <c r="B15" s="381"/>
      <c r="C15" s="383"/>
      <c r="D15" s="78" t="s">
        <v>291</v>
      </c>
      <c r="E15" s="78" t="s">
        <v>37</v>
      </c>
      <c r="F15" s="80" t="s">
        <v>513</v>
      </c>
      <c r="G15" s="365"/>
      <c r="H15" s="392"/>
      <c r="I15" s="392"/>
      <c r="J15" s="397"/>
      <c r="K15" s="364"/>
      <c r="L15" s="357"/>
      <c r="M15" s="364"/>
      <c r="N15" s="357"/>
      <c r="O15" s="357"/>
      <c r="P15" s="184" t="s">
        <v>357</v>
      </c>
      <c r="Q15" s="185">
        <f t="shared" si="0"/>
        <v>1</v>
      </c>
      <c r="R15" s="346"/>
      <c r="S15" s="346"/>
      <c r="T15" s="306" t="s">
        <v>574</v>
      </c>
      <c r="U15" s="348"/>
      <c r="V15" s="329"/>
      <c r="W15" s="323">
        <f t="shared" si="1"/>
        <v>1</v>
      </c>
      <c r="X15" s="279" t="s">
        <v>362</v>
      </c>
      <c r="Y15" s="279" t="s">
        <v>554</v>
      </c>
      <c r="Z15" s="329"/>
      <c r="AA15" s="346"/>
      <c r="AB15" s="281">
        <f t="shared" si="2"/>
        <v>1</v>
      </c>
      <c r="AC15" s="279" t="s">
        <v>337</v>
      </c>
      <c r="AD15" s="279" t="s">
        <v>544</v>
      </c>
      <c r="AE15" s="329"/>
      <c r="AF15" s="346"/>
      <c r="AG15" s="281">
        <f t="shared" si="3"/>
        <v>1</v>
      </c>
      <c r="AH15" s="279" t="s">
        <v>334</v>
      </c>
      <c r="AI15" s="279" t="s">
        <v>344</v>
      </c>
      <c r="AJ15" s="329"/>
      <c r="AK15" s="346"/>
      <c r="AL15" s="281">
        <f t="shared" si="4"/>
        <v>1</v>
      </c>
      <c r="AM15" s="279" t="s">
        <v>545</v>
      </c>
      <c r="AN15" s="346"/>
      <c r="AO15" s="363"/>
      <c r="AP15" s="356"/>
      <c r="AQ15" s="351"/>
      <c r="AR15" s="359"/>
      <c r="AS15" s="359"/>
      <c r="AT15" s="50" t="s">
        <v>91</v>
      </c>
      <c r="AU15" s="50"/>
      <c r="AV15" s="106"/>
      <c r="AW15" s="108"/>
      <c r="AX15" s="309"/>
      <c r="AY15" s="309"/>
      <c r="AZ15" s="309"/>
      <c r="BA15" s="309"/>
      <c r="BB15" s="309"/>
      <c r="BC15" s="309"/>
      <c r="BD15" s="309"/>
      <c r="BE15" s="309"/>
      <c r="BJ15" s="303"/>
      <c r="BL15" s="303"/>
      <c r="BS15" s="303"/>
      <c r="BT15" s="303"/>
      <c r="BV15" s="303"/>
      <c r="BW15" s="303"/>
    </row>
    <row r="16" spans="1:75" s="75" customFormat="1" ht="64.5" customHeight="1" x14ac:dyDescent="0.2">
      <c r="A16" s="371"/>
      <c r="B16" s="381"/>
      <c r="C16" s="383"/>
      <c r="D16" s="78" t="s">
        <v>291</v>
      </c>
      <c r="E16" s="78" t="s">
        <v>37</v>
      </c>
      <c r="F16" s="80" t="s">
        <v>514</v>
      </c>
      <c r="G16" s="365"/>
      <c r="H16" s="393"/>
      <c r="I16" s="393"/>
      <c r="J16" s="374"/>
      <c r="K16" s="364"/>
      <c r="L16" s="357"/>
      <c r="M16" s="364"/>
      <c r="N16" s="357"/>
      <c r="O16" s="357"/>
      <c r="P16" s="184" t="s">
        <v>357</v>
      </c>
      <c r="Q16" s="185">
        <f t="shared" si="0"/>
        <v>1</v>
      </c>
      <c r="R16" s="346"/>
      <c r="S16" s="346"/>
      <c r="T16" s="306" t="s">
        <v>553</v>
      </c>
      <c r="U16" s="348"/>
      <c r="V16" s="329"/>
      <c r="W16" s="323">
        <f t="shared" si="1"/>
        <v>2</v>
      </c>
      <c r="X16" s="279" t="s">
        <v>361</v>
      </c>
      <c r="Y16" s="279"/>
      <c r="Z16" s="329"/>
      <c r="AA16" s="346"/>
      <c r="AB16" s="281">
        <f t="shared" si="2"/>
        <v>1</v>
      </c>
      <c r="AC16" s="279" t="s">
        <v>337</v>
      </c>
      <c r="AD16" s="306" t="s">
        <v>555</v>
      </c>
      <c r="AE16" s="329"/>
      <c r="AF16" s="346"/>
      <c r="AG16" s="281">
        <f t="shared" si="3"/>
        <v>1</v>
      </c>
      <c r="AH16" s="279" t="s">
        <v>334</v>
      </c>
      <c r="AI16" s="279" t="s">
        <v>343</v>
      </c>
      <c r="AJ16" s="329"/>
      <c r="AK16" s="346"/>
      <c r="AL16" s="281">
        <f t="shared" si="4"/>
        <v>1</v>
      </c>
      <c r="AM16" s="279" t="s">
        <v>545</v>
      </c>
      <c r="AN16" s="346"/>
      <c r="AO16" s="363"/>
      <c r="AP16" s="356"/>
      <c r="AQ16" s="351"/>
      <c r="AR16" s="360"/>
      <c r="AS16" s="360"/>
      <c r="AT16" s="50" t="s">
        <v>91</v>
      </c>
      <c r="AU16" s="50"/>
      <c r="AV16" s="106"/>
      <c r="AW16" s="108"/>
      <c r="AX16" s="309"/>
      <c r="AY16" s="309"/>
      <c r="AZ16" s="309"/>
      <c r="BA16" s="309"/>
      <c r="BB16" s="309"/>
      <c r="BC16" s="309"/>
      <c r="BD16" s="309"/>
      <c r="BE16" s="309"/>
      <c r="BJ16" s="303"/>
      <c r="BL16" s="303"/>
      <c r="BS16" s="303"/>
      <c r="BT16" s="303"/>
      <c r="BV16" s="303"/>
      <c r="BW16" s="303"/>
    </row>
    <row r="17" spans="1:75" s="75" customFormat="1" ht="87" customHeight="1" x14ac:dyDescent="0.2">
      <c r="A17" s="371">
        <v>3</v>
      </c>
      <c r="B17" s="381" t="s">
        <v>168</v>
      </c>
      <c r="C17" s="382" t="str">
        <f>IF(B17=$B$1048372,$C$1048372,IF(B17=$B$1048373,$C$1048373,IF(B17=$B$1048374,$C$1048374,IF(B17=$B$1048375,$C$1048375,IF(B17=$B$1048376,$C$1048376,IF(B17=$B$1048377,$C$1048377,IF(B17=$B$1048378,$C$1048378,IF(B17=$B$1048379,$C$1048379,IF(B17=$B$1048380,$C$1048380,IF(B17=$B$1048381,$C$1048381,IF(B17=VICERRECTORÍA_ACADÉMICA_,BC1048378,IF(B17=_VICERRECTORÍA_INVESTIGACIONES_INNOVACIÓN_Y_EXTENSIÓN_,BC1048379,IF(B17=PLANEACIÓN_,BC1048380,IF(B17=VICERRECTORÍA_ADMINISTRATIVA_FINANCIERA_,BC1048381,IF(B17=_VICERRECTORÍA_RESPONSABILIDAD_SOCIAL_Y_BIENESTAR_UNIVERSITARIO_,BC1048382," ")))))))))))))))</f>
        <v>Orientar el desarrollo de la Universidad mediante el direccionamiento estratégico y visión compartida de la comunidad universitaria, a fin de lograr los objetivos misionales.</v>
      </c>
      <c r="D17" s="78" t="s">
        <v>291</v>
      </c>
      <c r="E17" s="78" t="s">
        <v>37</v>
      </c>
      <c r="F17" s="78" t="s">
        <v>515</v>
      </c>
      <c r="G17" s="365" t="s">
        <v>144</v>
      </c>
      <c r="H17" s="391" t="s">
        <v>531</v>
      </c>
      <c r="I17" s="395" t="s">
        <v>532</v>
      </c>
      <c r="J17" s="396" t="s">
        <v>533</v>
      </c>
      <c r="K17" s="364" t="s">
        <v>151</v>
      </c>
      <c r="L17" s="357">
        <f>IF(K17="ALTA",5,IF(K17="MEDIO ALTA",4,IF(K17="MEDIA",3,IF(K17="MEDIO BAJA",2,IF(K17="BAJA",1,0)))))</f>
        <v>4</v>
      </c>
      <c r="M17" s="364" t="s">
        <v>145</v>
      </c>
      <c r="N17" s="357">
        <f>IF(M17="ALTO",5,IF(M17="MEDIO ALTO",4,IF(M17="MEDIO",3,IF(M17="MEDIO BAJO",2,IF(M17="BAJO",1,0)))))</f>
        <v>4</v>
      </c>
      <c r="O17" s="357">
        <f>N17*L17</f>
        <v>16</v>
      </c>
      <c r="P17" s="184" t="s">
        <v>357</v>
      </c>
      <c r="Q17" s="185">
        <f t="shared" si="0"/>
        <v>1</v>
      </c>
      <c r="R17" s="346">
        <f>ROUND(AVERAGEIF(Q17:Q19,"&gt;0"),0)</f>
        <v>1</v>
      </c>
      <c r="S17" s="346">
        <f>R17*0.6</f>
        <v>0.6</v>
      </c>
      <c r="T17" s="306" t="s">
        <v>575</v>
      </c>
      <c r="U17" s="347">
        <f>IF(P17="No_existen",5*$U$10,V17*$U$10)</f>
        <v>0.1</v>
      </c>
      <c r="V17" s="344">
        <f>ROUND(AVERAGEIF(W17:W19,"&gt;0"),0)</f>
        <v>2</v>
      </c>
      <c r="W17" s="323">
        <f t="shared" si="1"/>
        <v>2</v>
      </c>
      <c r="X17" s="279" t="s">
        <v>361</v>
      </c>
      <c r="Y17" s="279"/>
      <c r="Z17" s="329">
        <f>IF(P17="No_existen",5*$Z$10,AA17*$Z$10)</f>
        <v>0.15</v>
      </c>
      <c r="AA17" s="346">
        <f>ROUND(AVERAGEIF(AB17:AB19,"&gt;0"),0)</f>
        <v>1</v>
      </c>
      <c r="AB17" s="281">
        <f t="shared" si="2"/>
        <v>1</v>
      </c>
      <c r="AC17" s="279" t="s">
        <v>337</v>
      </c>
      <c r="AD17" s="306" t="s">
        <v>556</v>
      </c>
      <c r="AE17" s="329">
        <f>IF(P17="No_existen",5*$AE$10,AF17*$AE$10)</f>
        <v>0.1</v>
      </c>
      <c r="AF17" s="346">
        <f>ROUND(AVERAGEIF(AG17:AG19,"&gt;0"),0)</f>
        <v>1</v>
      </c>
      <c r="AG17" s="281">
        <f t="shared" si="3"/>
        <v>1</v>
      </c>
      <c r="AH17" s="279" t="s">
        <v>334</v>
      </c>
      <c r="AI17" s="279" t="s">
        <v>344</v>
      </c>
      <c r="AJ17" s="329">
        <f>IF(P17="No_existen",5*$AJ$10,AK17*$AJ$10)</f>
        <v>0.1</v>
      </c>
      <c r="AK17" s="346">
        <f>ROUND(AVERAGEIF(AL17:AL19,"&gt;0"),0)</f>
        <v>1</v>
      </c>
      <c r="AL17" s="281">
        <f t="shared" si="4"/>
        <v>1</v>
      </c>
      <c r="AM17" s="279" t="s">
        <v>545</v>
      </c>
      <c r="AN17" s="362">
        <f>ROUND(AVERAGE(R17,V17,AA17,AF17,AK17),0)</f>
        <v>1</v>
      </c>
      <c r="AO17" s="363" t="str">
        <f>IF(AN17&lt;1.5,"FUERTE",IF(AND(AN17&gt;=1.5,AN17&lt;2.5),"ACEPTABLE",IF(AN17&gt;=5,"INEXISTENTE","DÉBIL")))</f>
        <v>FUERTE</v>
      </c>
      <c r="AP17" s="356">
        <f>IF(O17=0,0,ROUND((O17*AN17),0))</f>
        <v>16</v>
      </c>
      <c r="AQ17" s="350" t="str">
        <f>IF(AP17&gt;=36,"GRAVE", IF(AP17&lt;=10, "LEVE", "MODERADO"))</f>
        <v>MODERADO</v>
      </c>
      <c r="AR17" s="358" t="s">
        <v>548</v>
      </c>
      <c r="AS17" s="361">
        <v>0</v>
      </c>
      <c r="AT17" s="50" t="s">
        <v>92</v>
      </c>
      <c r="AU17" s="50" t="s">
        <v>567</v>
      </c>
      <c r="AV17" s="106">
        <v>44545</v>
      </c>
      <c r="AW17" s="108"/>
      <c r="AX17" s="309"/>
      <c r="AY17" s="309"/>
      <c r="AZ17" s="309"/>
      <c r="BA17" s="309"/>
      <c r="BB17" s="309"/>
      <c r="BC17" s="309"/>
      <c r="BD17" s="310"/>
      <c r="BE17" s="310"/>
      <c r="BJ17" s="303"/>
      <c r="BL17" s="303"/>
      <c r="BS17" s="303"/>
      <c r="BT17" s="303"/>
      <c r="BV17" s="303"/>
      <c r="BW17" s="303"/>
    </row>
    <row r="18" spans="1:75" s="75" customFormat="1" ht="88.5" customHeight="1" x14ac:dyDescent="0.2">
      <c r="A18" s="371"/>
      <c r="B18" s="381"/>
      <c r="C18" s="383"/>
      <c r="D18" s="78" t="s">
        <v>291</v>
      </c>
      <c r="E18" s="78" t="s">
        <v>37</v>
      </c>
      <c r="F18" s="78" t="s">
        <v>516</v>
      </c>
      <c r="G18" s="365"/>
      <c r="H18" s="392"/>
      <c r="I18" s="392"/>
      <c r="J18" s="397"/>
      <c r="K18" s="364"/>
      <c r="L18" s="357"/>
      <c r="M18" s="364"/>
      <c r="N18" s="357"/>
      <c r="O18" s="357"/>
      <c r="P18" s="184" t="s">
        <v>357</v>
      </c>
      <c r="Q18" s="185">
        <f t="shared" si="0"/>
        <v>1</v>
      </c>
      <c r="R18" s="346"/>
      <c r="S18" s="346"/>
      <c r="T18" s="279" t="s">
        <v>576</v>
      </c>
      <c r="U18" s="348"/>
      <c r="V18" s="329"/>
      <c r="W18" s="323">
        <f t="shared" si="1"/>
        <v>2</v>
      </c>
      <c r="X18" s="279" t="s">
        <v>361</v>
      </c>
      <c r="Y18" s="279"/>
      <c r="Z18" s="329"/>
      <c r="AA18" s="346"/>
      <c r="AB18" s="281">
        <f t="shared" si="2"/>
        <v>1</v>
      </c>
      <c r="AC18" s="279" t="s">
        <v>337</v>
      </c>
      <c r="AD18" s="306" t="s">
        <v>556</v>
      </c>
      <c r="AE18" s="329"/>
      <c r="AF18" s="346"/>
      <c r="AG18" s="281">
        <f t="shared" si="3"/>
        <v>1</v>
      </c>
      <c r="AH18" s="279" t="s">
        <v>334</v>
      </c>
      <c r="AI18" s="279" t="s">
        <v>341</v>
      </c>
      <c r="AJ18" s="329"/>
      <c r="AK18" s="346"/>
      <c r="AL18" s="281">
        <f t="shared" si="4"/>
        <v>1</v>
      </c>
      <c r="AM18" s="279" t="s">
        <v>545</v>
      </c>
      <c r="AN18" s="346"/>
      <c r="AO18" s="363"/>
      <c r="AP18" s="356"/>
      <c r="AQ18" s="351"/>
      <c r="AR18" s="359"/>
      <c r="AS18" s="359"/>
      <c r="AT18" s="50"/>
      <c r="AU18" s="50"/>
      <c r="AV18" s="106"/>
      <c r="AW18" s="108"/>
      <c r="AX18" s="310"/>
      <c r="AY18" s="310"/>
      <c r="AZ18" s="310"/>
      <c r="BA18" s="310"/>
      <c r="BB18" s="310"/>
      <c r="BC18" s="310"/>
      <c r="BD18" s="309"/>
      <c r="BE18" s="309"/>
      <c r="BJ18" s="303"/>
      <c r="BL18" s="303"/>
      <c r="BS18" s="303"/>
      <c r="BT18" s="303"/>
      <c r="BV18" s="303"/>
      <c r="BW18" s="303"/>
    </row>
    <row r="19" spans="1:75" s="75" customFormat="1" ht="117.75" customHeight="1" x14ac:dyDescent="0.2">
      <c r="A19" s="371"/>
      <c r="B19" s="381"/>
      <c r="C19" s="383"/>
      <c r="D19" s="78" t="s">
        <v>291</v>
      </c>
      <c r="E19" s="78" t="s">
        <v>37</v>
      </c>
      <c r="F19" s="78" t="s">
        <v>517</v>
      </c>
      <c r="G19" s="365"/>
      <c r="H19" s="393"/>
      <c r="I19" s="393"/>
      <c r="J19" s="374"/>
      <c r="K19" s="364"/>
      <c r="L19" s="357"/>
      <c r="M19" s="364"/>
      <c r="N19" s="357"/>
      <c r="O19" s="357"/>
      <c r="P19" s="184" t="s">
        <v>357</v>
      </c>
      <c r="Q19" s="185">
        <f t="shared" si="0"/>
        <v>1</v>
      </c>
      <c r="R19" s="346"/>
      <c r="S19" s="346"/>
      <c r="T19" s="279" t="s">
        <v>577</v>
      </c>
      <c r="U19" s="348"/>
      <c r="V19" s="329"/>
      <c r="W19" s="323">
        <f t="shared" si="1"/>
        <v>2</v>
      </c>
      <c r="X19" s="279" t="s">
        <v>361</v>
      </c>
      <c r="Y19" s="279"/>
      <c r="Z19" s="329"/>
      <c r="AA19" s="346"/>
      <c r="AB19" s="281">
        <f t="shared" si="2"/>
        <v>1</v>
      </c>
      <c r="AC19" s="279" t="s">
        <v>337</v>
      </c>
      <c r="AD19" s="306" t="s">
        <v>556</v>
      </c>
      <c r="AE19" s="329"/>
      <c r="AF19" s="346"/>
      <c r="AG19" s="281">
        <f t="shared" si="3"/>
        <v>1</v>
      </c>
      <c r="AH19" s="279" t="s">
        <v>334</v>
      </c>
      <c r="AI19" s="279" t="s">
        <v>341</v>
      </c>
      <c r="AJ19" s="329"/>
      <c r="AK19" s="346"/>
      <c r="AL19" s="281">
        <f t="shared" si="4"/>
        <v>1</v>
      </c>
      <c r="AM19" s="279" t="s">
        <v>545</v>
      </c>
      <c r="AN19" s="346"/>
      <c r="AO19" s="363"/>
      <c r="AP19" s="356"/>
      <c r="AQ19" s="351"/>
      <c r="AR19" s="360"/>
      <c r="AS19" s="360"/>
      <c r="AT19" s="50"/>
      <c r="AU19" s="50"/>
      <c r="AV19" s="106"/>
      <c r="AW19" s="108"/>
      <c r="AX19" s="309"/>
      <c r="AY19" s="309"/>
      <c r="AZ19" s="309"/>
      <c r="BA19" s="309"/>
      <c r="BB19" s="309"/>
      <c r="BC19" s="309"/>
      <c r="BD19" s="310"/>
      <c r="BE19" s="310"/>
      <c r="BJ19" s="303"/>
      <c r="BL19" s="303"/>
      <c r="BS19" s="303"/>
      <c r="BT19" s="303"/>
      <c r="BV19" s="303"/>
      <c r="BW19" s="303"/>
    </row>
    <row r="20" spans="1:75" s="75" customFormat="1" ht="64.5" customHeight="1" x14ac:dyDescent="0.2">
      <c r="A20" s="371">
        <v>4</v>
      </c>
      <c r="B20" s="381" t="s">
        <v>171</v>
      </c>
      <c r="C20" s="382" t="str">
        <f>IF(B20=$B$1048372,$C$1048372,IF(B20=$B$1048373,$C$1048373,IF(B20=$B$1048374,$C$1048374,IF(B20=$B$1048375,$C$1048375,IF(B20=$B$1048376,$C$1048376,IF(B20=$B$1048377,$C$1048377,IF(B20=$B$1048378,$C$1048378,IF(B20=$B$1048379,$C$1048379,IF(B20=$B$1048380,$C$1048380,IF(B20=$B$1048381,$C$1048381,IF(B20=VICERRECTORÍA_ACADÉMICA_,BC1048381,IF(B20=_VICERRECTORÍA_INVESTIGACIONES_INNOVACIÓN_Y_EXTENSIÓN_,BC1048382,IF(B20=PLANEACIÓN_,BC1048383,IF(B20=VICERRECTORÍA_ADMINISTRATIVA_FINANCIERA_,BC1048384,IF(B20=_VICERRECTORÍA_RESPONSABILIDAD_SOCIAL_Y_BIENESTAR_UNIVERSITARIO_,BC1048385," ")))))))))))))))</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D20" s="78" t="s">
        <v>291</v>
      </c>
      <c r="E20" s="78" t="s">
        <v>37</v>
      </c>
      <c r="F20" s="78" t="s">
        <v>518</v>
      </c>
      <c r="G20" s="365" t="s">
        <v>109</v>
      </c>
      <c r="H20" s="391" t="s">
        <v>534</v>
      </c>
      <c r="I20" s="365" t="s">
        <v>535</v>
      </c>
      <c r="J20" s="365" t="s">
        <v>536</v>
      </c>
      <c r="K20" s="364" t="s">
        <v>129</v>
      </c>
      <c r="L20" s="357">
        <f>IF(K20="ALTA",5,IF(K20="MEDIO ALTA",4,IF(K20="MEDIA",3,IF(K20="MEDIO BAJA",2,IF(K20="BAJA",1,0)))))</f>
        <v>1</v>
      </c>
      <c r="M20" s="364" t="s">
        <v>141</v>
      </c>
      <c r="N20" s="357">
        <f>IF(M20="ALTO",5,IF(M20="MEDIO ALTO",4,IF(M20="MEDIO",3,IF(M20="MEDIO BAJO",2,IF(M20="BAJO",1,0)))))</f>
        <v>5</v>
      </c>
      <c r="O20" s="357">
        <f>N20*L20</f>
        <v>5</v>
      </c>
      <c r="P20" s="184" t="s">
        <v>357</v>
      </c>
      <c r="Q20" s="185">
        <f t="shared" si="0"/>
        <v>1</v>
      </c>
      <c r="R20" s="346">
        <f>ROUND(AVERAGEIF(Q20:Q22,"&gt;0"),0)</f>
        <v>1</v>
      </c>
      <c r="S20" s="346">
        <f>R20*0.6</f>
        <v>0.6</v>
      </c>
      <c r="T20" s="306" t="s">
        <v>557</v>
      </c>
      <c r="U20" s="347">
        <f>IF(P20="No_existen",5*$U$10,V20*$U$10)</f>
        <v>0.1</v>
      </c>
      <c r="V20" s="344">
        <f>ROUND(AVERAGEIF(W20:W22,"&gt;0"),0)</f>
        <v>2</v>
      </c>
      <c r="W20" s="323">
        <f t="shared" si="1"/>
        <v>2</v>
      </c>
      <c r="X20" s="279" t="s">
        <v>361</v>
      </c>
      <c r="Y20" s="279"/>
      <c r="Z20" s="329">
        <f>IF(P20="No_existen",5*$Z$10,AA20*$Z$10)</f>
        <v>0.15</v>
      </c>
      <c r="AA20" s="346">
        <f>ROUND(AVERAGEIF(AB20:AB22,"&gt;0"),0)</f>
        <v>1</v>
      </c>
      <c r="AB20" s="281">
        <f t="shared" si="2"/>
        <v>1</v>
      </c>
      <c r="AC20" s="279" t="s">
        <v>337</v>
      </c>
      <c r="AD20" s="279" t="s">
        <v>580</v>
      </c>
      <c r="AE20" s="329">
        <f>IF(P20="No_existen",5*$AE$10,AF20*$AE$10)</f>
        <v>0.1</v>
      </c>
      <c r="AF20" s="346">
        <f>ROUND(AVERAGEIF(AG20:AG22,"&gt;0"),0)</f>
        <v>1</v>
      </c>
      <c r="AG20" s="281">
        <f t="shared" si="3"/>
        <v>1</v>
      </c>
      <c r="AH20" s="279" t="s">
        <v>334</v>
      </c>
      <c r="AI20" s="279" t="s">
        <v>341</v>
      </c>
      <c r="AJ20" s="329">
        <f>IF(P20="No_existen",5*$AJ$10,AK20*$AJ$10)</f>
        <v>0.1</v>
      </c>
      <c r="AK20" s="346">
        <f>ROUND(AVERAGEIF(AL20:AL22,"&gt;0"),0)</f>
        <v>1</v>
      </c>
      <c r="AL20" s="281">
        <f t="shared" si="4"/>
        <v>1</v>
      </c>
      <c r="AM20" s="279" t="s">
        <v>545</v>
      </c>
      <c r="AN20" s="362">
        <f>ROUND(AVERAGE(R20,V20,AA20,AF20,AK20),0)</f>
        <v>1</v>
      </c>
      <c r="AO20" s="363" t="str">
        <f>IF(AN20&lt;1.5,"FUERTE",IF(AND(AN20&gt;=1.5,AN20&lt;2.5),"ACEPTABLE",IF(AN20&gt;=5,"INEXISTENTE","DÉBIL")))</f>
        <v>FUERTE</v>
      </c>
      <c r="AP20" s="356">
        <f>IF(O20=0,0,ROUND((O20*AN20),0))</f>
        <v>5</v>
      </c>
      <c r="AQ20" s="350" t="str">
        <f>IF(AP20&gt;=36,"GRAVE", IF(AP20&lt;=10, "LEVE", "MODERADO"))</f>
        <v>LEVE</v>
      </c>
      <c r="AR20" s="358" t="s">
        <v>549</v>
      </c>
      <c r="AS20" s="361">
        <v>1</v>
      </c>
      <c r="AT20" s="50" t="s">
        <v>91</v>
      </c>
      <c r="AU20" s="50"/>
      <c r="AV20" s="106"/>
      <c r="AW20" s="108"/>
      <c r="AX20" s="310"/>
      <c r="AY20" s="310"/>
      <c r="AZ20" s="310"/>
      <c r="BA20" s="310"/>
      <c r="BB20" s="310"/>
      <c r="BC20" s="310"/>
      <c r="BD20" s="309"/>
      <c r="BE20" s="309"/>
      <c r="BJ20" s="303"/>
      <c r="BL20" s="303"/>
      <c r="BS20" s="303"/>
      <c r="BT20" s="303"/>
      <c r="BV20" s="303"/>
      <c r="BW20" s="303"/>
    </row>
    <row r="21" spans="1:75" s="75" customFormat="1" ht="64.5" customHeight="1" x14ac:dyDescent="0.2">
      <c r="A21" s="371"/>
      <c r="B21" s="381"/>
      <c r="C21" s="383"/>
      <c r="D21" s="78" t="s">
        <v>291</v>
      </c>
      <c r="E21" s="78" t="s">
        <v>37</v>
      </c>
      <c r="F21" s="78" t="s">
        <v>519</v>
      </c>
      <c r="G21" s="365"/>
      <c r="H21" s="392"/>
      <c r="I21" s="365"/>
      <c r="J21" s="365"/>
      <c r="K21" s="364"/>
      <c r="L21" s="357"/>
      <c r="M21" s="364"/>
      <c r="N21" s="357"/>
      <c r="O21" s="357"/>
      <c r="P21" s="184" t="s">
        <v>357</v>
      </c>
      <c r="Q21" s="185">
        <f t="shared" si="0"/>
        <v>1</v>
      </c>
      <c r="R21" s="346"/>
      <c r="S21" s="346"/>
      <c r="T21" s="279" t="s">
        <v>558</v>
      </c>
      <c r="U21" s="348"/>
      <c r="V21" s="329"/>
      <c r="W21" s="323">
        <f t="shared" si="1"/>
        <v>2</v>
      </c>
      <c r="X21" s="279" t="s">
        <v>361</v>
      </c>
      <c r="Y21" s="279"/>
      <c r="Z21" s="329"/>
      <c r="AA21" s="346"/>
      <c r="AB21" s="281">
        <f t="shared" si="2"/>
        <v>1</v>
      </c>
      <c r="AC21" s="279" t="s">
        <v>337</v>
      </c>
      <c r="AD21" s="325" t="s">
        <v>580</v>
      </c>
      <c r="AE21" s="329"/>
      <c r="AF21" s="346"/>
      <c r="AG21" s="281">
        <f t="shared" si="3"/>
        <v>1</v>
      </c>
      <c r="AH21" s="279" t="s">
        <v>334</v>
      </c>
      <c r="AI21" s="279" t="s">
        <v>343</v>
      </c>
      <c r="AJ21" s="329"/>
      <c r="AK21" s="346"/>
      <c r="AL21" s="281">
        <f t="shared" si="4"/>
        <v>1</v>
      </c>
      <c r="AM21" s="279" t="s">
        <v>545</v>
      </c>
      <c r="AN21" s="346"/>
      <c r="AO21" s="363"/>
      <c r="AP21" s="356"/>
      <c r="AQ21" s="351"/>
      <c r="AR21" s="359"/>
      <c r="AS21" s="359"/>
      <c r="AT21" s="50" t="s">
        <v>91</v>
      </c>
      <c r="AU21" s="50"/>
      <c r="AV21" s="106"/>
      <c r="AW21" s="108"/>
      <c r="AX21" s="309"/>
      <c r="AY21" s="309"/>
      <c r="AZ21" s="309"/>
      <c r="BA21" s="309"/>
      <c r="BB21" s="309"/>
      <c r="BC21" s="309"/>
      <c r="BD21" s="309"/>
      <c r="BE21" s="309"/>
      <c r="BJ21" s="303"/>
      <c r="BL21" s="303"/>
      <c r="BS21" s="303"/>
      <c r="BT21" s="303"/>
      <c r="BV21" s="303"/>
      <c r="BW21" s="303"/>
    </row>
    <row r="22" spans="1:75" s="75" customFormat="1" ht="105.6" customHeight="1" x14ac:dyDescent="0.2">
      <c r="A22" s="371"/>
      <c r="B22" s="381"/>
      <c r="C22" s="383"/>
      <c r="D22" s="78" t="s">
        <v>291</v>
      </c>
      <c r="E22" s="78" t="s">
        <v>37</v>
      </c>
      <c r="F22" s="78" t="s">
        <v>520</v>
      </c>
      <c r="G22" s="365"/>
      <c r="H22" s="393"/>
      <c r="I22" s="365"/>
      <c r="J22" s="365"/>
      <c r="K22" s="364"/>
      <c r="L22" s="357"/>
      <c r="M22" s="364"/>
      <c r="N22" s="357"/>
      <c r="O22" s="357"/>
      <c r="P22" s="184" t="s">
        <v>357</v>
      </c>
      <c r="Q22" s="185">
        <f t="shared" si="0"/>
        <v>1</v>
      </c>
      <c r="R22" s="346"/>
      <c r="S22" s="346"/>
      <c r="T22" s="325" t="s">
        <v>579</v>
      </c>
      <c r="U22" s="348"/>
      <c r="V22" s="329"/>
      <c r="W22" s="323">
        <f t="shared" si="1"/>
        <v>2</v>
      </c>
      <c r="X22" s="279" t="s">
        <v>361</v>
      </c>
      <c r="Y22" s="279"/>
      <c r="Z22" s="329"/>
      <c r="AA22" s="346"/>
      <c r="AB22" s="281">
        <f t="shared" si="2"/>
        <v>1</v>
      </c>
      <c r="AC22" s="279" t="s">
        <v>337</v>
      </c>
      <c r="AD22" s="325" t="s">
        <v>580</v>
      </c>
      <c r="AE22" s="329"/>
      <c r="AF22" s="346"/>
      <c r="AG22" s="281">
        <f t="shared" si="3"/>
        <v>1</v>
      </c>
      <c r="AH22" s="279" t="s">
        <v>334</v>
      </c>
      <c r="AI22" s="279" t="s">
        <v>341</v>
      </c>
      <c r="AJ22" s="329"/>
      <c r="AK22" s="346"/>
      <c r="AL22" s="281">
        <f t="shared" si="4"/>
        <v>1</v>
      </c>
      <c r="AM22" s="279" t="s">
        <v>545</v>
      </c>
      <c r="AN22" s="346"/>
      <c r="AO22" s="363"/>
      <c r="AP22" s="356"/>
      <c r="AQ22" s="351"/>
      <c r="AR22" s="360"/>
      <c r="AS22" s="360"/>
      <c r="AT22" s="50" t="s">
        <v>91</v>
      </c>
      <c r="AU22" s="50"/>
      <c r="AV22" s="106"/>
      <c r="AW22" s="108"/>
      <c r="AX22" s="309"/>
      <c r="AY22" s="309"/>
      <c r="AZ22" s="309"/>
      <c r="BA22" s="309"/>
      <c r="BB22" s="309"/>
      <c r="BC22" s="309"/>
      <c r="BD22" s="310"/>
      <c r="BE22" s="310"/>
      <c r="BJ22" s="303"/>
      <c r="BL22" s="303"/>
      <c r="BS22" s="303"/>
      <c r="BT22" s="303"/>
      <c r="BV22" s="303"/>
      <c r="BW22" s="303"/>
    </row>
    <row r="23" spans="1:75" s="75" customFormat="1" ht="64.5" customHeight="1" x14ac:dyDescent="0.2">
      <c r="A23" s="371">
        <v>5</v>
      </c>
      <c r="B23" s="381" t="s">
        <v>167</v>
      </c>
      <c r="C23" s="382" t="str">
        <f>IF(B23=$B$1048372,$C$1048372,IF(B23=$B$1048373,$C$1048373,IF(B23=$B$1048374,$C$1048374,IF(B23=$B$1048375,$C$1048375,IF(B23=$B$1048376,$C$1048376,IF(B23=$B$1048377,$C$1048377,IF(B23=$B$1048378,$C$1048378,IF(B23=$B$1048379,$C$1048379,IF(B23=$B$1048380,$C$1048380,IF(B23=$B$1048381,$C$1048381,IF(B23=VICERRECTORÍA_ACADÉMICA_,BC1048384,IF(B23=_VICERRECTORÍA_INVESTIGACIONES_INNOVACIÓN_Y_EXTENSIÓN_,BC1048385,IF(B23=PLANEACIÓN_,BC1048386,IF(B23=VICERRECTORÍA_ADMINISTRATIVA_FINANCIERA_,BC1048387,IF(B23=_VICERRECTORÍA_RESPONSABILIDAD_SOCIAL_Y_BIENESTAR_UNIVERSITARIO_,BC1048388," ")))))))))))))))</f>
        <v>Administrar y ejecutar los recursos de la institución generando en los procesos mayor eficiencia y eficacia para dar una respuesta oportuna a los servicios demandados en el cumplimiento de las funciones misionales.</v>
      </c>
      <c r="D23" s="78" t="s">
        <v>291</v>
      </c>
      <c r="E23" s="78" t="s">
        <v>38</v>
      </c>
      <c r="F23" s="78" t="s">
        <v>521</v>
      </c>
      <c r="G23" s="365" t="s">
        <v>113</v>
      </c>
      <c r="H23" s="391" t="s">
        <v>537</v>
      </c>
      <c r="I23" s="365" t="s">
        <v>538</v>
      </c>
      <c r="J23" s="368" t="s">
        <v>539</v>
      </c>
      <c r="K23" s="364" t="s">
        <v>106</v>
      </c>
      <c r="L23" s="357">
        <f>IF(K23="ALTA",5,IF(K23="MEDIO ALTA",4,IF(K23="MEDIA",3,IF(K23="MEDIO BAJA",2,IF(K23="BAJA",1,0)))))</f>
        <v>3</v>
      </c>
      <c r="M23" s="364" t="s">
        <v>142</v>
      </c>
      <c r="N23" s="357">
        <f>IF(M23="ALTO",5,IF(M23="MEDIO ALTO",4,IF(M23="MEDIO",3,IF(M23="MEDIO BAJO",2,IF(M23="BAJO",1,0)))))</f>
        <v>3</v>
      </c>
      <c r="O23" s="357">
        <f>N23*L23</f>
        <v>9</v>
      </c>
      <c r="P23" s="184" t="s">
        <v>357</v>
      </c>
      <c r="Q23" s="185">
        <f t="shared" si="0"/>
        <v>1</v>
      </c>
      <c r="R23" s="346">
        <f>ROUND(AVERAGEIF(Q23:Q25,"&gt;0"),0)</f>
        <v>1</v>
      </c>
      <c r="S23" s="346">
        <f>R23*0.6</f>
        <v>0.6</v>
      </c>
      <c r="T23" s="306" t="s">
        <v>578</v>
      </c>
      <c r="U23" s="347">
        <f>IF(P23="No_existen",5*$U$10,V23*$U$10)</f>
        <v>0.2</v>
      </c>
      <c r="V23" s="344">
        <f>ROUND(AVERAGEIF(W23:W25,"&gt;0"),0)</f>
        <v>4</v>
      </c>
      <c r="W23" s="323">
        <f t="shared" si="1"/>
        <v>4</v>
      </c>
      <c r="X23" s="279" t="s">
        <v>360</v>
      </c>
      <c r="Y23" s="279"/>
      <c r="Z23" s="329">
        <f>IF(P23="No_existen",5*$Z$10,AA23*$Z$10)</f>
        <v>0.15</v>
      </c>
      <c r="AA23" s="346">
        <f>ROUND(AVERAGEIF(AB23:AB25,"&gt;0"),0)</f>
        <v>1</v>
      </c>
      <c r="AB23" s="281">
        <f t="shared" si="2"/>
        <v>1</v>
      </c>
      <c r="AC23" s="279" t="s">
        <v>337</v>
      </c>
      <c r="AD23" s="306" t="s">
        <v>562</v>
      </c>
      <c r="AE23" s="329">
        <f>IF(P23="No_existen",5*$AE$10,AF23*$AE$10)</f>
        <v>0.1</v>
      </c>
      <c r="AF23" s="346">
        <f>ROUND(AVERAGEIF(AG23:AG25,"&gt;0"),0)</f>
        <v>1</v>
      </c>
      <c r="AG23" s="281">
        <f t="shared" si="3"/>
        <v>1</v>
      </c>
      <c r="AH23" s="279" t="s">
        <v>334</v>
      </c>
      <c r="AI23" s="279" t="s">
        <v>349</v>
      </c>
      <c r="AJ23" s="329">
        <f>IF(P23="No_existen",5*$AJ$10,AK23*$AJ$10)</f>
        <v>0.1</v>
      </c>
      <c r="AK23" s="346">
        <f>ROUND(AVERAGEIF(AL23:AL25,"&gt;0"),0)</f>
        <v>1</v>
      </c>
      <c r="AL23" s="281">
        <f t="shared" si="4"/>
        <v>1</v>
      </c>
      <c r="AM23" s="279" t="s">
        <v>545</v>
      </c>
      <c r="AN23" s="362">
        <f>ROUND(AVERAGE(R23,V23,AA23,AF23,AK23),0)</f>
        <v>2</v>
      </c>
      <c r="AO23" s="363" t="str">
        <f>IF(AN23&lt;1.5,"FUERTE",IF(AND(AN23&gt;=1.5,AN23&lt;2.5),"ACEPTABLE",IF(AN23&gt;=5,"INEXISTENTE","DÉBIL")))</f>
        <v>ACEPTABLE</v>
      </c>
      <c r="AP23" s="356">
        <f>IF(O23=0,0,ROUND((O23*AN23),0))</f>
        <v>18</v>
      </c>
      <c r="AQ23" s="350" t="str">
        <f>IF(AP23&gt;=36,"GRAVE", IF(AP23&lt;=10, "LEVE", "MODERADO"))</f>
        <v>MODERADO</v>
      </c>
      <c r="AR23" s="358" t="s">
        <v>550</v>
      </c>
      <c r="AS23" s="361">
        <v>1</v>
      </c>
      <c r="AT23" s="50" t="s">
        <v>92</v>
      </c>
      <c r="AU23" s="50" t="s">
        <v>568</v>
      </c>
      <c r="AV23" s="106">
        <v>44545</v>
      </c>
      <c r="AW23" s="108"/>
      <c r="AX23" s="309"/>
      <c r="AY23" s="309"/>
      <c r="AZ23" s="309"/>
      <c r="BA23" s="309"/>
      <c r="BB23" s="309"/>
      <c r="BC23" s="309"/>
      <c r="BD23" s="309"/>
      <c r="BE23" s="309"/>
      <c r="BJ23" s="303"/>
      <c r="BL23" s="303"/>
      <c r="BS23" s="303"/>
      <c r="BT23" s="303"/>
      <c r="BV23" s="303"/>
      <c r="BW23" s="303"/>
    </row>
    <row r="24" spans="1:75" s="75" customFormat="1" ht="64.5" customHeight="1" x14ac:dyDescent="0.2">
      <c r="A24" s="371"/>
      <c r="B24" s="381"/>
      <c r="C24" s="383"/>
      <c r="D24" s="78" t="s">
        <v>291</v>
      </c>
      <c r="E24" s="78" t="s">
        <v>38</v>
      </c>
      <c r="F24" s="78" t="s">
        <v>522</v>
      </c>
      <c r="G24" s="365"/>
      <c r="H24" s="392"/>
      <c r="I24" s="365"/>
      <c r="J24" s="368"/>
      <c r="K24" s="364"/>
      <c r="L24" s="357"/>
      <c r="M24" s="364"/>
      <c r="N24" s="357"/>
      <c r="O24" s="357"/>
      <c r="P24" s="184" t="s">
        <v>357</v>
      </c>
      <c r="Q24" s="185">
        <f t="shared" si="0"/>
        <v>1</v>
      </c>
      <c r="R24" s="346"/>
      <c r="S24" s="346"/>
      <c r="T24" s="279" t="s">
        <v>559</v>
      </c>
      <c r="U24" s="348"/>
      <c r="V24" s="329"/>
      <c r="W24" s="323">
        <f t="shared" si="1"/>
        <v>4</v>
      </c>
      <c r="X24" s="279" t="s">
        <v>360</v>
      </c>
      <c r="Y24" s="279"/>
      <c r="Z24" s="329"/>
      <c r="AA24" s="346"/>
      <c r="AB24" s="281">
        <f t="shared" si="2"/>
        <v>1</v>
      </c>
      <c r="AC24" s="279" t="s">
        <v>337</v>
      </c>
      <c r="AD24" s="306" t="s">
        <v>562</v>
      </c>
      <c r="AE24" s="329"/>
      <c r="AF24" s="346"/>
      <c r="AG24" s="281">
        <f t="shared" si="3"/>
        <v>1</v>
      </c>
      <c r="AH24" s="279" t="s">
        <v>334</v>
      </c>
      <c r="AI24" s="279" t="s">
        <v>349</v>
      </c>
      <c r="AJ24" s="329"/>
      <c r="AK24" s="346"/>
      <c r="AL24" s="281">
        <f t="shared" si="4"/>
        <v>1</v>
      </c>
      <c r="AM24" s="279" t="s">
        <v>545</v>
      </c>
      <c r="AN24" s="346"/>
      <c r="AO24" s="363"/>
      <c r="AP24" s="356"/>
      <c r="AQ24" s="351"/>
      <c r="AR24" s="359"/>
      <c r="AS24" s="359"/>
      <c r="AT24" s="50" t="s">
        <v>92</v>
      </c>
      <c r="AU24" s="50" t="s">
        <v>569</v>
      </c>
      <c r="AV24" s="106">
        <v>44545</v>
      </c>
      <c r="AW24" s="108"/>
      <c r="AX24" s="310"/>
      <c r="AY24" s="310"/>
      <c r="AZ24" s="310"/>
      <c r="BA24" s="310"/>
      <c r="BB24" s="310"/>
      <c r="BC24" s="310"/>
      <c r="BD24" s="309"/>
      <c r="BE24" s="309"/>
      <c r="BJ24" s="303"/>
      <c r="BL24" s="303"/>
      <c r="BS24" s="303"/>
      <c r="BT24" s="303"/>
      <c r="BV24" s="303"/>
      <c r="BW24" s="303"/>
    </row>
    <row r="25" spans="1:75" s="75" customFormat="1" ht="82.9" customHeight="1" x14ac:dyDescent="0.2">
      <c r="A25" s="371"/>
      <c r="B25" s="381"/>
      <c r="C25" s="383"/>
      <c r="D25" s="78" t="s">
        <v>292</v>
      </c>
      <c r="E25" s="78" t="s">
        <v>41</v>
      </c>
      <c r="F25" s="78" t="s">
        <v>523</v>
      </c>
      <c r="G25" s="365"/>
      <c r="H25" s="393"/>
      <c r="I25" s="365"/>
      <c r="J25" s="368"/>
      <c r="K25" s="364"/>
      <c r="L25" s="357"/>
      <c r="M25" s="364"/>
      <c r="N25" s="357"/>
      <c r="O25" s="357"/>
      <c r="P25" s="184" t="s">
        <v>356</v>
      </c>
      <c r="Q25" s="185">
        <f t="shared" si="0"/>
        <v>2</v>
      </c>
      <c r="R25" s="346"/>
      <c r="S25" s="346"/>
      <c r="T25" s="279" t="s">
        <v>560</v>
      </c>
      <c r="U25" s="348"/>
      <c r="V25" s="329"/>
      <c r="W25" s="323">
        <f t="shared" si="1"/>
        <v>4</v>
      </c>
      <c r="X25" s="279" t="s">
        <v>360</v>
      </c>
      <c r="Y25" s="279"/>
      <c r="Z25" s="329"/>
      <c r="AA25" s="346"/>
      <c r="AB25" s="281">
        <f t="shared" si="2"/>
        <v>1</v>
      </c>
      <c r="AC25" s="279" t="s">
        <v>337</v>
      </c>
      <c r="AD25" s="306" t="s">
        <v>562</v>
      </c>
      <c r="AE25" s="329"/>
      <c r="AF25" s="346"/>
      <c r="AG25" s="281">
        <f t="shared" si="3"/>
        <v>1</v>
      </c>
      <c r="AH25" s="279" t="s">
        <v>334</v>
      </c>
      <c r="AI25" s="279" t="s">
        <v>349</v>
      </c>
      <c r="AJ25" s="329"/>
      <c r="AK25" s="346"/>
      <c r="AL25" s="281">
        <f t="shared" si="4"/>
        <v>1</v>
      </c>
      <c r="AM25" s="279" t="s">
        <v>545</v>
      </c>
      <c r="AN25" s="346"/>
      <c r="AO25" s="363"/>
      <c r="AP25" s="356"/>
      <c r="AQ25" s="351"/>
      <c r="AR25" s="360"/>
      <c r="AS25" s="360"/>
      <c r="AT25" s="50" t="s">
        <v>94</v>
      </c>
      <c r="AU25" s="50" t="s">
        <v>570</v>
      </c>
      <c r="AV25" s="106">
        <v>44545</v>
      </c>
      <c r="AW25" s="108" t="s">
        <v>571</v>
      </c>
      <c r="AX25" s="309"/>
      <c r="AY25" s="309"/>
      <c r="AZ25" s="309"/>
      <c r="BA25" s="309"/>
      <c r="BB25" s="309"/>
      <c r="BC25" s="309"/>
      <c r="BD25" s="309"/>
      <c r="BE25" s="309"/>
      <c r="BJ25" s="303"/>
      <c r="BL25" s="303"/>
      <c r="BS25" s="303"/>
      <c r="BT25" s="303"/>
      <c r="BV25" s="303"/>
      <c r="BW25" s="303"/>
    </row>
    <row r="26" spans="1:75" s="105" customFormat="1" ht="64.5" customHeight="1" x14ac:dyDescent="0.2">
      <c r="A26" s="371">
        <v>6</v>
      </c>
      <c r="B26" s="381" t="s">
        <v>167</v>
      </c>
      <c r="C26" s="382" t="str">
        <f>IF(B26=$B$1048372,$C$1048372,IF(B26=$B$1048373,$C$1048373,IF(B26=$B$1048374,$C$1048374,IF(B26=$B$1048375,$C$1048375,IF(B26=$B$1048376,$C$1048376,IF(B26=$B$1048377,$C$1048377,IF(B26=$B$1048378,$C$1048378,IF(B26=$B$1048379,$C$1048379,IF(B26=$B$1048380,$C$1048380,IF(B26=$B$1048381,$C$1048381,IF(B26=VICERRECTORÍA_ACADÉMICA_,BC1048387,IF(B26=_VICERRECTORÍA_INVESTIGACIONES_INNOVACIÓN_Y_EXTENSIÓN_,BC1048388,IF(B26=PLANEACIÓN_,BC1048389,IF(B26=VICERRECTORÍA_ADMINISTRATIVA_FINANCIERA_,BC1048390,IF(B26=_VICERRECTORÍA_RESPONSABILIDAD_SOCIAL_Y_BIENESTAR_UNIVERSITARIO_,BC1048391," ")))))))))))))))</f>
        <v>Administrar y ejecutar los recursos de la institución generando en los procesos mayor eficiencia y eficacia para dar una respuesta oportuna a los servicios demandados en el cumplimiento de las funciones misionales.</v>
      </c>
      <c r="D26" s="78" t="s">
        <v>291</v>
      </c>
      <c r="E26" s="78" t="s">
        <v>37</v>
      </c>
      <c r="F26" s="78" t="s">
        <v>524</v>
      </c>
      <c r="G26" s="365" t="s">
        <v>107</v>
      </c>
      <c r="H26" s="417" t="s">
        <v>540</v>
      </c>
      <c r="I26" s="365" t="s">
        <v>541</v>
      </c>
      <c r="J26" s="365" t="s">
        <v>542</v>
      </c>
      <c r="K26" s="364" t="s">
        <v>106</v>
      </c>
      <c r="L26" s="357">
        <f>IF(K26="ALTA",5,IF(K26="MEDIO ALTA",4,IF(K26="MEDIA",3,IF(K26="MEDIO BAJA",2,IF(K26="BAJA",1,0)))))</f>
        <v>3</v>
      </c>
      <c r="M26" s="364" t="s">
        <v>142</v>
      </c>
      <c r="N26" s="357">
        <f>IF(M26="ALTO",5,IF(M26="MEDIO ALTO",4,IF(M26="MEDIO",3,IF(M26="MEDIO BAJO",2,IF(M26="BAJO",1,0)))))</f>
        <v>3</v>
      </c>
      <c r="O26" s="357">
        <f>N26*L26</f>
        <v>9</v>
      </c>
      <c r="P26" s="184" t="s">
        <v>428</v>
      </c>
      <c r="Q26" s="185">
        <f t="shared" si="0"/>
        <v>4</v>
      </c>
      <c r="R26" s="346">
        <f>ROUND(AVERAGEIF(Q26:Q28,"&gt;0"),0)</f>
        <v>4</v>
      </c>
      <c r="S26" s="346">
        <f>R26*0.6</f>
        <v>2.4</v>
      </c>
      <c r="T26" s="306" t="s">
        <v>561</v>
      </c>
      <c r="U26" s="347">
        <f>IF(P26="No_existen",5*$U$10,V26*$U$10)</f>
        <v>0.1</v>
      </c>
      <c r="V26" s="344">
        <f>ROUND(AVERAGEIF(W26:W28,"&gt;0"),0)</f>
        <v>2</v>
      </c>
      <c r="W26" s="323">
        <f t="shared" si="1"/>
        <v>2</v>
      </c>
      <c r="X26" s="279" t="s">
        <v>361</v>
      </c>
      <c r="Y26" s="279"/>
      <c r="Z26" s="329">
        <f>IF(P26="No_existen",5*$Z$10,AA26*$Z$10)</f>
        <v>0.15</v>
      </c>
      <c r="AA26" s="346">
        <f>ROUND(AVERAGEIF(AB26:AB28,"&gt;0"),0)</f>
        <v>1</v>
      </c>
      <c r="AB26" s="281">
        <f t="shared" si="2"/>
        <v>1</v>
      </c>
      <c r="AC26" s="279" t="s">
        <v>337</v>
      </c>
      <c r="AD26" s="306" t="s">
        <v>563</v>
      </c>
      <c r="AE26" s="329">
        <f>IF(P26="No_existen",5*$AE$10,AF26*$AE$10)</f>
        <v>0.1</v>
      </c>
      <c r="AF26" s="346">
        <f>ROUND(AVERAGEIF(AG26:AG28,"&gt;0"),0)</f>
        <v>1</v>
      </c>
      <c r="AG26" s="281">
        <f t="shared" si="3"/>
        <v>1</v>
      </c>
      <c r="AH26" s="279" t="s">
        <v>334</v>
      </c>
      <c r="AI26" s="279" t="s">
        <v>349</v>
      </c>
      <c r="AJ26" s="329">
        <f>IF(P26="No_existen",5*$AJ$10,AK26*$AJ$10)</f>
        <v>0.1</v>
      </c>
      <c r="AK26" s="346">
        <f>ROUND(AVERAGEIF(AL26:AL28,"&gt;0"),0)</f>
        <v>1</v>
      </c>
      <c r="AL26" s="281">
        <f t="shared" si="4"/>
        <v>1</v>
      </c>
      <c r="AM26" s="279" t="s">
        <v>545</v>
      </c>
      <c r="AN26" s="362">
        <f>ROUND(AVERAGE(R26,V26,AA26,AF26,AK26),0)</f>
        <v>2</v>
      </c>
      <c r="AO26" s="363" t="str">
        <f>IF(AN26&lt;1.5,"FUERTE",IF(AND(AN26&gt;=1.5,AN26&lt;2.5),"ACEPTABLE",IF(AN26&gt;=5,"INEXISTENTE","DÉBIL")))</f>
        <v>ACEPTABLE</v>
      </c>
      <c r="AP26" s="356">
        <f>IF(O26=0,0,ROUND((O26*AN26),0))</f>
        <v>18</v>
      </c>
      <c r="AQ26" s="350" t="str">
        <f>IF(AP26&gt;=36,"GRAVE", IF(AP26&lt;=10, "LEVE", "MODERADO"))</f>
        <v>MODERADO</v>
      </c>
      <c r="AR26" s="358" t="s">
        <v>551</v>
      </c>
      <c r="AS26" s="361">
        <v>1</v>
      </c>
      <c r="AT26" s="50" t="s">
        <v>94</v>
      </c>
      <c r="AU26" s="50" t="s">
        <v>572</v>
      </c>
      <c r="AV26" s="106">
        <v>44545</v>
      </c>
      <c r="AW26" s="108" t="s">
        <v>573</v>
      </c>
      <c r="AX26" s="310"/>
      <c r="AY26" s="310"/>
      <c r="AZ26" s="310"/>
      <c r="BA26" s="310"/>
      <c r="BB26" s="310"/>
      <c r="BC26" s="310"/>
      <c r="BD26" s="310"/>
      <c r="BE26" s="310"/>
      <c r="BJ26" s="303"/>
      <c r="BL26" s="303"/>
      <c r="BS26" s="303"/>
      <c r="BT26" s="303"/>
      <c r="BV26" s="303"/>
      <c r="BW26" s="303"/>
    </row>
    <row r="27" spans="1:75" s="105" customFormat="1" ht="64.5" customHeight="1" x14ac:dyDescent="0.2">
      <c r="A27" s="371"/>
      <c r="B27" s="381"/>
      <c r="C27" s="383"/>
      <c r="D27" s="78"/>
      <c r="E27" s="78"/>
      <c r="F27" s="78"/>
      <c r="G27" s="365"/>
      <c r="H27" s="418"/>
      <c r="I27" s="365"/>
      <c r="J27" s="365"/>
      <c r="K27" s="364"/>
      <c r="L27" s="357"/>
      <c r="M27" s="364"/>
      <c r="N27" s="357"/>
      <c r="O27" s="357"/>
      <c r="P27" s="184"/>
      <c r="Q27" s="185">
        <f t="shared" si="0"/>
        <v>0</v>
      </c>
      <c r="R27" s="346"/>
      <c r="S27" s="346"/>
      <c r="T27" s="279"/>
      <c r="U27" s="348"/>
      <c r="V27" s="329"/>
      <c r="W27" s="323">
        <f t="shared" si="1"/>
        <v>0</v>
      </c>
      <c r="X27" s="279"/>
      <c r="Y27" s="279"/>
      <c r="Z27" s="329"/>
      <c r="AA27" s="346"/>
      <c r="AB27" s="281">
        <f t="shared" si="2"/>
        <v>0</v>
      </c>
      <c r="AC27" s="279"/>
      <c r="AD27" s="279"/>
      <c r="AE27" s="329"/>
      <c r="AF27" s="346"/>
      <c r="AG27" s="281">
        <f t="shared" si="3"/>
        <v>0</v>
      </c>
      <c r="AH27" s="279"/>
      <c r="AI27" s="279"/>
      <c r="AJ27" s="329"/>
      <c r="AK27" s="346"/>
      <c r="AL27" s="281">
        <f t="shared" si="4"/>
        <v>0</v>
      </c>
      <c r="AM27" s="279"/>
      <c r="AN27" s="346"/>
      <c r="AO27" s="363"/>
      <c r="AP27" s="356"/>
      <c r="AQ27" s="351"/>
      <c r="AR27" s="359"/>
      <c r="AS27" s="359"/>
      <c r="AT27" s="50"/>
      <c r="AU27" s="50"/>
      <c r="AV27" s="106"/>
      <c r="AW27" s="108"/>
      <c r="AX27" s="309"/>
      <c r="AY27" s="309"/>
      <c r="AZ27" s="309"/>
      <c r="BA27" s="309"/>
      <c r="BB27" s="309"/>
      <c r="BC27" s="309"/>
      <c r="BD27" s="309"/>
      <c r="BE27" s="309"/>
      <c r="BJ27" s="303"/>
      <c r="BL27" s="303"/>
      <c r="BS27" s="303"/>
      <c r="BT27" s="303"/>
      <c r="BV27" s="303"/>
      <c r="BW27" s="303"/>
    </row>
    <row r="28" spans="1:75" s="105" customFormat="1" ht="64.5" customHeight="1" x14ac:dyDescent="0.2">
      <c r="A28" s="371"/>
      <c r="B28" s="381"/>
      <c r="C28" s="383"/>
      <c r="D28" s="78"/>
      <c r="E28" s="78"/>
      <c r="F28" s="78"/>
      <c r="G28" s="365"/>
      <c r="H28" s="419"/>
      <c r="I28" s="365"/>
      <c r="J28" s="365"/>
      <c r="K28" s="364"/>
      <c r="L28" s="357"/>
      <c r="M28" s="364"/>
      <c r="N28" s="357"/>
      <c r="O28" s="357"/>
      <c r="P28" s="184"/>
      <c r="Q28" s="185">
        <f t="shared" si="0"/>
        <v>0</v>
      </c>
      <c r="R28" s="346"/>
      <c r="S28" s="346"/>
      <c r="T28" s="279"/>
      <c r="U28" s="348"/>
      <c r="V28" s="329"/>
      <c r="W28" s="323">
        <f t="shared" si="1"/>
        <v>0</v>
      </c>
      <c r="X28" s="279"/>
      <c r="Y28" s="279"/>
      <c r="Z28" s="329"/>
      <c r="AA28" s="346"/>
      <c r="AB28" s="281">
        <f t="shared" si="2"/>
        <v>0</v>
      </c>
      <c r="AC28" s="279"/>
      <c r="AD28" s="279"/>
      <c r="AE28" s="329"/>
      <c r="AF28" s="346"/>
      <c r="AG28" s="281">
        <f t="shared" si="3"/>
        <v>0</v>
      </c>
      <c r="AH28" s="279"/>
      <c r="AI28" s="279"/>
      <c r="AJ28" s="329"/>
      <c r="AK28" s="346"/>
      <c r="AL28" s="281">
        <f t="shared" si="4"/>
        <v>0</v>
      </c>
      <c r="AM28" s="279"/>
      <c r="AN28" s="346"/>
      <c r="AO28" s="363"/>
      <c r="AP28" s="356"/>
      <c r="AQ28" s="351"/>
      <c r="AR28" s="360"/>
      <c r="AS28" s="360"/>
      <c r="AT28" s="50"/>
      <c r="AU28" s="50"/>
      <c r="AV28" s="106"/>
      <c r="AW28" s="108"/>
      <c r="AX28" s="309"/>
      <c r="AY28" s="309"/>
      <c r="AZ28" s="309"/>
      <c r="BA28" s="309"/>
      <c r="BB28" s="309"/>
      <c r="BC28" s="309"/>
      <c r="BD28" s="309"/>
      <c r="BE28" s="309"/>
      <c r="BJ28" s="303"/>
      <c r="BL28" s="303"/>
      <c r="BS28" s="303"/>
      <c r="BT28" s="303"/>
      <c r="BV28" s="303"/>
      <c r="BW28" s="303"/>
    </row>
    <row r="29" spans="1:75" s="105" customFormat="1" ht="64.5" customHeight="1" x14ac:dyDescent="0.2">
      <c r="A29" s="371">
        <v>7</v>
      </c>
      <c r="B29" s="381"/>
      <c r="C29" s="382" t="str">
        <f>IF(B29=$B$1048372,$C$1048372,IF(B29=$B$1048373,$C$1048373,IF(B29=$B$1048374,$C$1048374,IF(B29=$B$1048375,$C$1048375,IF(B29=$B$1048376,$C$1048376,IF(B29=$B$1048377,$C$1048377,IF(B29=$B$1048378,$C$1048378,IF(B29=$B$1048379,$C$1048379,IF(B29=$B$1048380,$C$1048380,IF(B29=$B$1048381,$C$1048381,IF(B29=VICERRECTORÍA_ACADÉMICA_,BC1048390,IF(B29=_VICERRECTORÍA_INVESTIGACIONES_INNOVACIÓN_Y_EXTENSIÓN_,BC1048391,IF(B29=PLANEACIÓN_,BC1048392,IF(B29=VICERRECTORÍA_ADMINISTRATIVA_FINANCIERA_,BC1048393,IF(B29=_VICERRECTORÍA_RESPONSABILIDAD_SOCIAL_Y_BIENESTAR_UNIVERSITARIO_,BC1048394," ")))))))))))))))</f>
        <v xml:space="preserve"> </v>
      </c>
      <c r="D29" s="78"/>
      <c r="E29" s="78"/>
      <c r="F29" s="78"/>
      <c r="G29" s="365"/>
      <c r="H29" s="366"/>
      <c r="I29" s="365"/>
      <c r="J29" s="368"/>
      <c r="K29" s="364"/>
      <c r="L29" s="357">
        <f>IF(K29="ALTA",5,IF(K29="MEDIO ALTA",4,IF(K29="MEDIA",3,IF(K29="MEDIO BAJA",2,IF(K29="BAJA",1,0)))))</f>
        <v>0</v>
      </c>
      <c r="M29" s="364"/>
      <c r="N29" s="357">
        <f>IF(M29="ALTO",5,IF(M29="MEDIO ALTO",4,IF(M29="MEDIO",3,IF(M29="MEDIO BAJO",2,IF(M29="BAJO",1,0)))))</f>
        <v>0</v>
      </c>
      <c r="O29" s="357">
        <f>N29*L29</f>
        <v>0</v>
      </c>
      <c r="P29" s="184"/>
      <c r="Q29" s="185">
        <f t="shared" si="0"/>
        <v>0</v>
      </c>
      <c r="R29" s="346" t="e">
        <f>ROUND(AVERAGEIF(Q29:Q31,"&gt;0"),0)</f>
        <v>#DIV/0!</v>
      </c>
      <c r="S29" s="346" t="e">
        <f>R29*0.6</f>
        <v>#DIV/0!</v>
      </c>
      <c r="T29" s="279"/>
      <c r="U29" s="347" t="e">
        <f>IF(P29="No_existen",5*$U$10,V29*$U$10)</f>
        <v>#DIV/0!</v>
      </c>
      <c r="V29" s="344" t="e">
        <f>ROUND(AVERAGEIF(W29:W31,"&gt;0"),0)</f>
        <v>#DIV/0!</v>
      </c>
      <c r="W29" s="323">
        <f t="shared" si="1"/>
        <v>0</v>
      </c>
      <c r="X29" s="279"/>
      <c r="Y29" s="279"/>
      <c r="Z29" s="329" t="e">
        <f>IF(P29="No_existen",5*$Z$10,AA29*$Z$10)</f>
        <v>#DIV/0!</v>
      </c>
      <c r="AA29" s="346" t="e">
        <f>ROUND(AVERAGEIF(AB29:AB31,"&gt;0"),0)</f>
        <v>#DIV/0!</v>
      </c>
      <c r="AB29" s="281">
        <f t="shared" si="2"/>
        <v>0</v>
      </c>
      <c r="AC29" s="279"/>
      <c r="AD29" s="279"/>
      <c r="AE29" s="329" t="e">
        <f>IF(P29="No_existen",5*$AE$10,AF29*$AE$10)</f>
        <v>#DIV/0!</v>
      </c>
      <c r="AF29" s="346" t="e">
        <f>ROUND(AVERAGEIF(AG29:AG31,"&gt;0"),0)</f>
        <v>#DIV/0!</v>
      </c>
      <c r="AG29" s="281">
        <f t="shared" si="3"/>
        <v>0</v>
      </c>
      <c r="AH29" s="279"/>
      <c r="AI29" s="279"/>
      <c r="AJ29" s="329" t="e">
        <f>IF(P29="No_existen",5*$AJ$10,AK29*$AJ$10)</f>
        <v>#DIV/0!</v>
      </c>
      <c r="AK29" s="346" t="e">
        <f>ROUND(AVERAGEIF(AL29:AL31,"&gt;0"),0)</f>
        <v>#DIV/0!</v>
      </c>
      <c r="AL29" s="281">
        <f t="shared" si="4"/>
        <v>0</v>
      </c>
      <c r="AM29" s="279"/>
      <c r="AN29" s="362" t="e">
        <f>ROUND(AVERAGE(R29,V29,AA29,AF29,AK29),0)</f>
        <v>#DIV/0!</v>
      </c>
      <c r="AO29" s="363" t="e">
        <f>IF(AN29&lt;1.5,"FUERTE",IF(AND(AN29&gt;=1.5,AN29&lt;2.5),"ACEPTABLE",IF(AN29&gt;=5,"INEXISTENTE","DÉBIL")))</f>
        <v>#DIV/0!</v>
      </c>
      <c r="AP29" s="356">
        <f>IF(O29=0,0,ROUND((O29*AN29),0))</f>
        <v>0</v>
      </c>
      <c r="AQ29" s="350" t="str">
        <f>IF(AP29&gt;=36,"GRAVE", IF(AP29&lt;=10, "LEVE", "MODERADO"))</f>
        <v>LEVE</v>
      </c>
      <c r="AR29" s="353"/>
      <c r="AS29" s="353"/>
      <c r="AT29" s="50"/>
      <c r="AU29" s="50"/>
      <c r="AV29" s="106"/>
      <c r="AW29" s="108"/>
      <c r="AX29" s="310"/>
      <c r="AY29" s="310"/>
      <c r="AZ29" s="310"/>
      <c r="BA29" s="310"/>
      <c r="BB29" s="310"/>
      <c r="BC29" s="310"/>
      <c r="BD29" s="310"/>
      <c r="BE29" s="310"/>
      <c r="BJ29" s="303"/>
      <c r="BL29" s="303"/>
      <c r="BS29" s="303"/>
      <c r="BT29" s="303"/>
      <c r="BV29" s="303"/>
      <c r="BW29" s="303"/>
    </row>
    <row r="30" spans="1:75" s="105" customFormat="1" ht="64.5" customHeight="1" x14ac:dyDescent="0.2">
      <c r="A30" s="371"/>
      <c r="B30" s="381"/>
      <c r="C30" s="383"/>
      <c r="D30" s="78"/>
      <c r="E30" s="78"/>
      <c r="F30" s="78"/>
      <c r="G30" s="365"/>
      <c r="H30" s="367"/>
      <c r="I30" s="365"/>
      <c r="J30" s="368"/>
      <c r="K30" s="364"/>
      <c r="L30" s="357"/>
      <c r="M30" s="364"/>
      <c r="N30" s="357"/>
      <c r="O30" s="357"/>
      <c r="P30" s="184"/>
      <c r="Q30" s="185">
        <f t="shared" si="0"/>
        <v>0</v>
      </c>
      <c r="R30" s="346"/>
      <c r="S30" s="346"/>
      <c r="T30" s="279"/>
      <c r="U30" s="348"/>
      <c r="V30" s="329"/>
      <c r="W30" s="323">
        <f t="shared" si="1"/>
        <v>0</v>
      </c>
      <c r="X30" s="279"/>
      <c r="Y30" s="279"/>
      <c r="Z30" s="329"/>
      <c r="AA30" s="346"/>
      <c r="AB30" s="281">
        <f t="shared" si="2"/>
        <v>0</v>
      </c>
      <c r="AC30" s="279"/>
      <c r="AD30" s="279"/>
      <c r="AE30" s="329"/>
      <c r="AF30" s="346"/>
      <c r="AG30" s="281">
        <f t="shared" si="3"/>
        <v>0</v>
      </c>
      <c r="AH30" s="279"/>
      <c r="AI30" s="279"/>
      <c r="AJ30" s="329"/>
      <c r="AK30" s="346"/>
      <c r="AL30" s="281">
        <f t="shared" si="4"/>
        <v>0</v>
      </c>
      <c r="AM30" s="279"/>
      <c r="AN30" s="346"/>
      <c r="AO30" s="363"/>
      <c r="AP30" s="356"/>
      <c r="AQ30" s="351"/>
      <c r="AR30" s="353"/>
      <c r="AS30" s="353"/>
      <c r="AT30" s="50"/>
      <c r="AU30" s="50"/>
      <c r="AV30" s="106"/>
      <c r="AW30" s="108"/>
      <c r="AX30" s="309"/>
      <c r="AY30" s="309"/>
      <c r="AZ30" s="309"/>
      <c r="BA30" s="309"/>
      <c r="BB30" s="309"/>
      <c r="BC30" s="309"/>
      <c r="BD30" s="309"/>
      <c r="BE30" s="309"/>
      <c r="BJ30" s="303"/>
      <c r="BL30" s="303"/>
      <c r="BS30" s="303"/>
      <c r="BT30" s="303"/>
      <c r="BV30" s="303"/>
      <c r="BW30" s="303"/>
    </row>
    <row r="31" spans="1:75" s="105" customFormat="1" ht="64.5" customHeight="1" x14ac:dyDescent="0.2">
      <c r="A31" s="371"/>
      <c r="B31" s="381"/>
      <c r="C31" s="383"/>
      <c r="D31" s="78"/>
      <c r="E31" s="78"/>
      <c r="F31" s="78"/>
      <c r="G31" s="365"/>
      <c r="H31" s="367"/>
      <c r="I31" s="365"/>
      <c r="J31" s="368"/>
      <c r="K31" s="364"/>
      <c r="L31" s="357"/>
      <c r="M31" s="364"/>
      <c r="N31" s="357"/>
      <c r="O31" s="357"/>
      <c r="P31" s="184"/>
      <c r="Q31" s="185">
        <f t="shared" si="0"/>
        <v>0</v>
      </c>
      <c r="R31" s="346"/>
      <c r="S31" s="346"/>
      <c r="T31" s="279"/>
      <c r="U31" s="348"/>
      <c r="V31" s="329"/>
      <c r="W31" s="323">
        <f t="shared" si="1"/>
        <v>0</v>
      </c>
      <c r="X31" s="279"/>
      <c r="Y31" s="279"/>
      <c r="Z31" s="329"/>
      <c r="AA31" s="346"/>
      <c r="AB31" s="281">
        <f t="shared" si="2"/>
        <v>0</v>
      </c>
      <c r="AC31" s="279"/>
      <c r="AD31" s="279"/>
      <c r="AE31" s="329"/>
      <c r="AF31" s="346"/>
      <c r="AG31" s="281">
        <f t="shared" si="3"/>
        <v>0</v>
      </c>
      <c r="AH31" s="279"/>
      <c r="AI31" s="279"/>
      <c r="AJ31" s="329"/>
      <c r="AK31" s="346"/>
      <c r="AL31" s="281">
        <f t="shared" si="4"/>
        <v>0</v>
      </c>
      <c r="AM31" s="279"/>
      <c r="AN31" s="346"/>
      <c r="AO31" s="363"/>
      <c r="AP31" s="356"/>
      <c r="AQ31" s="351"/>
      <c r="AR31" s="353"/>
      <c r="AS31" s="353"/>
      <c r="AT31" s="50"/>
      <c r="AU31" s="50"/>
      <c r="AV31" s="106"/>
      <c r="AW31" s="108"/>
      <c r="AX31" s="309"/>
      <c r="AY31" s="309"/>
      <c r="AZ31" s="309"/>
      <c r="BA31" s="309"/>
      <c r="BB31" s="309"/>
      <c r="BC31" s="309"/>
      <c r="BD31" s="309"/>
      <c r="BE31" s="309"/>
      <c r="BJ31" s="303"/>
      <c r="BL31" s="303"/>
      <c r="BS31" s="303"/>
      <c r="BT31" s="303"/>
      <c r="BV31" s="303"/>
      <c r="BW31" s="303"/>
    </row>
    <row r="32" spans="1:75" s="105" customFormat="1" ht="64.5" customHeight="1" x14ac:dyDescent="0.2">
      <c r="A32" s="371">
        <v>8</v>
      </c>
      <c r="B32" s="381"/>
      <c r="C32" s="382" t="str">
        <f>IF(B32=$B$1048372,$C$1048372,IF(B32=$B$1048373,$C$1048373,IF(B32=$B$1048374,$C$1048374,IF(B32=$B$1048375,$C$1048375,IF(B32=$B$1048376,$C$1048376,IF(B32=$B$1048377,$C$1048377,IF(B32=$B$1048378,$C$1048378,IF(B32=$B$1048379,$C$1048379,IF(B32=$B$1048380,$C$1048380,IF(B32=$B$1048381,$C$1048381,IF(B32=VICERRECTORÍA_ACADÉMICA_,BC1048393,IF(B32=_VICERRECTORÍA_INVESTIGACIONES_INNOVACIÓN_Y_EXTENSIÓN_,BC1048394,IF(B32=PLANEACIÓN_,BC1048395,IF(B32=VICERRECTORÍA_ADMINISTRATIVA_FINANCIERA_,BC1048396,IF(B32=_VICERRECTORÍA_RESPONSABILIDAD_SOCIAL_Y_BIENESTAR_UNIVERSITARIO_,BC1048397," ")))))))))))))))</f>
        <v xml:space="preserve"> </v>
      </c>
      <c r="D32" s="78"/>
      <c r="E32" s="78"/>
      <c r="F32" s="78"/>
      <c r="G32" s="365"/>
      <c r="H32" s="366"/>
      <c r="I32" s="365"/>
      <c r="J32" s="368"/>
      <c r="K32" s="364"/>
      <c r="L32" s="357">
        <f>IF(K32="ALTA",5,IF(K32="MEDIO ALTA",4,IF(K32="MEDIA",3,IF(K32="MEDIO BAJA",2,IF(K32="BAJA",1,0)))))</f>
        <v>0</v>
      </c>
      <c r="M32" s="364"/>
      <c r="N32" s="357">
        <f>IF(M32="ALTO",5,IF(M32="MEDIO ALTO",4,IF(M32="MEDIO",3,IF(M32="MEDIO BAJO",2,IF(M32="BAJO",1,0)))))</f>
        <v>0</v>
      </c>
      <c r="O32" s="357">
        <f>N32*L32</f>
        <v>0</v>
      </c>
      <c r="P32" s="184"/>
      <c r="Q32" s="185">
        <f t="shared" si="0"/>
        <v>0</v>
      </c>
      <c r="R32" s="346" t="e">
        <f>ROUND(AVERAGEIF(Q32:Q34,"&gt;0"),0)</f>
        <v>#DIV/0!</v>
      </c>
      <c r="S32" s="346" t="e">
        <f>R32*0.6</f>
        <v>#DIV/0!</v>
      </c>
      <c r="T32" s="279"/>
      <c r="U32" s="347" t="e">
        <f>IF(P32="No_existen",5*$U$10,V32*$U$10)</f>
        <v>#DIV/0!</v>
      </c>
      <c r="V32" s="344" t="e">
        <f>ROUND(AVERAGEIF(W32:W34,"&gt;0"),0)</f>
        <v>#DIV/0!</v>
      </c>
      <c r="W32" s="323">
        <f t="shared" si="1"/>
        <v>0</v>
      </c>
      <c r="X32" s="279"/>
      <c r="Y32" s="279"/>
      <c r="Z32" s="329" t="e">
        <f>IF(P32="No_existen",5*$Z$10,AA32*$Z$10)</f>
        <v>#DIV/0!</v>
      </c>
      <c r="AA32" s="346" t="e">
        <f>ROUND(AVERAGEIF(AB32:AB34,"&gt;0"),0)</f>
        <v>#DIV/0!</v>
      </c>
      <c r="AB32" s="281">
        <f t="shared" si="2"/>
        <v>0</v>
      </c>
      <c r="AC32" s="279"/>
      <c r="AD32" s="279"/>
      <c r="AE32" s="329" t="e">
        <f>IF(P32="No_existen",5*$AE$10,AF32*$AE$10)</f>
        <v>#DIV/0!</v>
      </c>
      <c r="AF32" s="346" t="e">
        <f>ROUND(AVERAGEIF(AG32:AG34,"&gt;0"),0)</f>
        <v>#DIV/0!</v>
      </c>
      <c r="AG32" s="281">
        <f t="shared" si="3"/>
        <v>0</v>
      </c>
      <c r="AH32" s="279"/>
      <c r="AI32" s="279"/>
      <c r="AJ32" s="329" t="e">
        <f>IF(P32="No_existen",5*$AJ$10,AK32*$AJ$10)</f>
        <v>#DIV/0!</v>
      </c>
      <c r="AK32" s="346" t="e">
        <f>ROUND(AVERAGEIF(AL32:AL34,"&gt;0"),0)</f>
        <v>#DIV/0!</v>
      </c>
      <c r="AL32" s="281">
        <f t="shared" si="4"/>
        <v>0</v>
      </c>
      <c r="AM32" s="279"/>
      <c r="AN32" s="362" t="e">
        <f>ROUND(AVERAGE(R32,V32,AA32,AF32,AK32),0)</f>
        <v>#DIV/0!</v>
      </c>
      <c r="AO32" s="363" t="e">
        <f>IF(AN32&lt;1.5,"FUERTE",IF(AND(AN32&gt;=1.5,AN32&lt;2.5),"ACEPTABLE",IF(AN32&gt;=5,"INEXISTENTE","DÉBIL")))</f>
        <v>#DIV/0!</v>
      </c>
      <c r="AP32" s="356">
        <f>IF(O32=0,0,ROUND((O32*AN32),0))</f>
        <v>0</v>
      </c>
      <c r="AQ32" s="350" t="str">
        <f>IF(AP32&gt;=36,"GRAVE", IF(AP32&lt;=10, "LEVE", "MODERADO"))</f>
        <v>LEVE</v>
      </c>
      <c r="AR32" s="353"/>
      <c r="AS32" s="353"/>
      <c r="AT32" s="50"/>
      <c r="AU32" s="50"/>
      <c r="AV32" s="106"/>
      <c r="AW32" s="108"/>
      <c r="AX32" s="310"/>
      <c r="AY32" s="310"/>
      <c r="AZ32" s="310"/>
      <c r="BA32" s="310"/>
      <c r="BB32" s="310"/>
      <c r="BC32" s="310"/>
      <c r="BD32" s="310"/>
      <c r="BE32" s="310"/>
      <c r="BJ32" s="303"/>
      <c r="BL32" s="303"/>
      <c r="BS32" s="303"/>
      <c r="BT32" s="303"/>
      <c r="BV32" s="303"/>
      <c r="BW32" s="303"/>
    </row>
    <row r="33" spans="1:75" s="105" customFormat="1" ht="64.5" customHeight="1" x14ac:dyDescent="0.2">
      <c r="A33" s="371"/>
      <c r="B33" s="381"/>
      <c r="C33" s="383"/>
      <c r="D33" s="78"/>
      <c r="E33" s="78"/>
      <c r="F33" s="78"/>
      <c r="G33" s="365"/>
      <c r="H33" s="367"/>
      <c r="I33" s="365"/>
      <c r="J33" s="368"/>
      <c r="K33" s="364"/>
      <c r="L33" s="357"/>
      <c r="M33" s="364"/>
      <c r="N33" s="357"/>
      <c r="O33" s="357"/>
      <c r="P33" s="184"/>
      <c r="Q33" s="185">
        <f t="shared" si="0"/>
        <v>0</v>
      </c>
      <c r="R33" s="346"/>
      <c r="S33" s="346"/>
      <c r="T33" s="279"/>
      <c r="U33" s="348"/>
      <c r="V33" s="329"/>
      <c r="W33" s="323">
        <f t="shared" si="1"/>
        <v>0</v>
      </c>
      <c r="X33" s="279"/>
      <c r="Y33" s="279"/>
      <c r="Z33" s="329"/>
      <c r="AA33" s="346"/>
      <c r="AB33" s="281">
        <f t="shared" si="2"/>
        <v>0</v>
      </c>
      <c r="AC33" s="279"/>
      <c r="AD33" s="279"/>
      <c r="AE33" s="329"/>
      <c r="AF33" s="346"/>
      <c r="AG33" s="281">
        <f t="shared" si="3"/>
        <v>0</v>
      </c>
      <c r="AH33" s="279"/>
      <c r="AI33" s="279"/>
      <c r="AJ33" s="329"/>
      <c r="AK33" s="346"/>
      <c r="AL33" s="281">
        <f t="shared" si="4"/>
        <v>0</v>
      </c>
      <c r="AM33" s="279"/>
      <c r="AN33" s="346"/>
      <c r="AO33" s="363"/>
      <c r="AP33" s="356"/>
      <c r="AQ33" s="351"/>
      <c r="AR33" s="353"/>
      <c r="AS33" s="353"/>
      <c r="AT33" s="50"/>
      <c r="AU33" s="50"/>
      <c r="AV33" s="106"/>
      <c r="AW33" s="108"/>
      <c r="AX33" s="309"/>
      <c r="AY33" s="309"/>
      <c r="AZ33" s="309"/>
      <c r="BA33" s="309"/>
      <c r="BB33" s="309"/>
      <c r="BC33" s="309"/>
      <c r="BD33" s="309"/>
      <c r="BE33" s="309"/>
      <c r="BJ33" s="303"/>
      <c r="BL33" s="303"/>
      <c r="BS33" s="303"/>
      <c r="BT33" s="303"/>
      <c r="BV33" s="303"/>
      <c r="BW33" s="303"/>
    </row>
    <row r="34" spans="1:75" s="105" customFormat="1" ht="64.5" customHeight="1" x14ac:dyDescent="0.2">
      <c r="A34" s="371"/>
      <c r="B34" s="381"/>
      <c r="C34" s="383"/>
      <c r="D34" s="78"/>
      <c r="E34" s="78"/>
      <c r="F34" s="78"/>
      <c r="G34" s="365"/>
      <c r="H34" s="367"/>
      <c r="I34" s="365"/>
      <c r="J34" s="368"/>
      <c r="K34" s="364"/>
      <c r="L34" s="357"/>
      <c r="M34" s="364"/>
      <c r="N34" s="357"/>
      <c r="O34" s="357"/>
      <c r="P34" s="184"/>
      <c r="Q34" s="185">
        <f t="shared" si="0"/>
        <v>0</v>
      </c>
      <c r="R34" s="346"/>
      <c r="S34" s="346"/>
      <c r="T34" s="279"/>
      <c r="U34" s="348"/>
      <c r="V34" s="329"/>
      <c r="W34" s="323">
        <f t="shared" si="1"/>
        <v>0</v>
      </c>
      <c r="X34" s="279"/>
      <c r="Y34" s="279"/>
      <c r="Z34" s="329"/>
      <c r="AA34" s="346"/>
      <c r="AB34" s="281">
        <f t="shared" si="2"/>
        <v>0</v>
      </c>
      <c r="AC34" s="279"/>
      <c r="AD34" s="279"/>
      <c r="AE34" s="329"/>
      <c r="AF34" s="346"/>
      <c r="AG34" s="281">
        <f t="shared" si="3"/>
        <v>0</v>
      </c>
      <c r="AH34" s="279"/>
      <c r="AI34" s="279"/>
      <c r="AJ34" s="329"/>
      <c r="AK34" s="346"/>
      <c r="AL34" s="281">
        <f t="shared" si="4"/>
        <v>0</v>
      </c>
      <c r="AM34" s="279"/>
      <c r="AN34" s="346"/>
      <c r="AO34" s="363"/>
      <c r="AP34" s="356"/>
      <c r="AQ34" s="351"/>
      <c r="AR34" s="353"/>
      <c r="AS34" s="353"/>
      <c r="AT34" s="50"/>
      <c r="AU34" s="50"/>
      <c r="AV34" s="106"/>
      <c r="AW34" s="108"/>
      <c r="AX34" s="310"/>
      <c r="AY34" s="310"/>
      <c r="AZ34" s="310"/>
      <c r="BA34" s="310"/>
      <c r="BB34" s="310"/>
      <c r="BC34" s="310"/>
      <c r="BD34" s="310"/>
      <c r="BE34" s="310"/>
      <c r="BJ34" s="303"/>
      <c r="BL34" s="303"/>
      <c r="BS34" s="303"/>
      <c r="BT34" s="303"/>
      <c r="BV34" s="303"/>
      <c r="BW34" s="303"/>
    </row>
    <row r="35" spans="1:75" s="105" customFormat="1" ht="64.5" customHeight="1" x14ac:dyDescent="0.2">
      <c r="A35" s="371">
        <v>9</v>
      </c>
      <c r="B35" s="381"/>
      <c r="C35" s="382" t="str">
        <f>IF(B35=$B$1048372,$C$1048372,IF(B35=$B$1048373,$C$1048373,IF(B35=$B$1048374,$C$1048374,IF(B35=$B$1048375,$C$1048375,IF(B35=$B$1048376,$C$1048376,IF(B35=$B$1048377,$C$1048377,IF(B35=$B$1048378,$C$1048378,IF(B35=$B$1048379,$C$1048379,IF(B35=$B$1048380,$C$1048380,IF(B35=$B$1048381,$C$1048381,IF(B35=VICERRECTORÍA_ACADÉMICA_,BC1048396,IF(B35=_VICERRECTORÍA_INVESTIGACIONES_INNOVACIÓN_Y_EXTENSIÓN_,BC1048397,IF(B35=PLANEACIÓN_,BC1048398,IF(B35=VICERRECTORÍA_ADMINISTRATIVA_FINANCIERA_,BC1048399,IF(B35=_VICERRECTORÍA_RESPONSABILIDAD_SOCIAL_Y_BIENESTAR_UNIVERSITARIO_,BC1048400," ")))))))))))))))</f>
        <v xml:space="preserve"> </v>
      </c>
      <c r="D35" s="78"/>
      <c r="E35" s="78"/>
      <c r="F35" s="78"/>
      <c r="G35" s="365"/>
      <c r="H35" s="366"/>
      <c r="I35" s="365"/>
      <c r="J35" s="368"/>
      <c r="K35" s="364"/>
      <c r="L35" s="357">
        <f>IF(K35="ALTA",5,IF(K35="MEDIO ALTA",4,IF(K35="MEDIA",3,IF(K35="MEDIO BAJA",2,IF(K35="BAJA",1,0)))))</f>
        <v>0</v>
      </c>
      <c r="M35" s="364"/>
      <c r="N35" s="357">
        <f>IF(M35="ALTO",5,IF(M35="MEDIO ALTO",4,IF(M35="MEDIO",3,IF(M35="MEDIO BAJO",2,IF(M35="BAJO",1,0)))))</f>
        <v>0</v>
      </c>
      <c r="O35" s="357">
        <f>N35*L35</f>
        <v>0</v>
      </c>
      <c r="P35" s="184"/>
      <c r="Q35" s="185">
        <f t="shared" si="0"/>
        <v>0</v>
      </c>
      <c r="R35" s="346" t="e">
        <f>ROUND(AVERAGEIF(Q35:Q37,"&gt;0"),0)</f>
        <v>#DIV/0!</v>
      </c>
      <c r="S35" s="346" t="e">
        <f>R35*0.6</f>
        <v>#DIV/0!</v>
      </c>
      <c r="T35" s="279"/>
      <c r="U35" s="347" t="e">
        <f>IF(P35="No_existen",5*$U$10,V35*$U$10)</f>
        <v>#DIV/0!</v>
      </c>
      <c r="V35" s="344" t="e">
        <f>ROUND(AVERAGEIF(W35:W37,"&gt;0"),0)</f>
        <v>#DIV/0!</v>
      </c>
      <c r="W35" s="323">
        <f t="shared" si="1"/>
        <v>0</v>
      </c>
      <c r="X35" s="279"/>
      <c r="Y35" s="279"/>
      <c r="Z35" s="329" t="e">
        <f>IF(P35="No_existen",5*$Z$10,AA35*$Z$10)</f>
        <v>#DIV/0!</v>
      </c>
      <c r="AA35" s="346" t="e">
        <f>ROUND(AVERAGEIF(AB35:AB37,"&gt;0"),0)</f>
        <v>#DIV/0!</v>
      </c>
      <c r="AB35" s="281">
        <f t="shared" si="2"/>
        <v>0</v>
      </c>
      <c r="AC35" s="279"/>
      <c r="AD35" s="279"/>
      <c r="AE35" s="329" t="e">
        <f>IF(P35="No_existen",5*$AE$10,AF35*$AE$10)</f>
        <v>#DIV/0!</v>
      </c>
      <c r="AF35" s="346" t="e">
        <f>ROUND(AVERAGEIF(AG35:AG37,"&gt;0"),0)</f>
        <v>#DIV/0!</v>
      </c>
      <c r="AG35" s="281">
        <f t="shared" si="3"/>
        <v>0</v>
      </c>
      <c r="AH35" s="279"/>
      <c r="AI35" s="279"/>
      <c r="AJ35" s="329" t="e">
        <f>IF(P35="No_existen",5*$AJ$10,AK35*$AJ$10)</f>
        <v>#DIV/0!</v>
      </c>
      <c r="AK35" s="346" t="e">
        <f>ROUND(AVERAGEIF(AL35:AL37,"&gt;0"),0)</f>
        <v>#DIV/0!</v>
      </c>
      <c r="AL35" s="281">
        <f t="shared" si="4"/>
        <v>0</v>
      </c>
      <c r="AM35" s="279"/>
      <c r="AN35" s="362" t="e">
        <f>ROUND(AVERAGE(R35,V35,AA35,AF35,AK35),0)</f>
        <v>#DIV/0!</v>
      </c>
      <c r="AO35" s="363" t="e">
        <f>IF(AN35&lt;1.5,"FUERTE",IF(AND(AN35&gt;=1.5,AN35&lt;2.5),"ACEPTABLE",IF(AN35&gt;=5,"INEXISTENTE","DÉBIL")))</f>
        <v>#DIV/0!</v>
      </c>
      <c r="AP35" s="356">
        <f>IF(O35=0,0,ROUND((O35*AN35),0))</f>
        <v>0</v>
      </c>
      <c r="AQ35" s="350" t="str">
        <f>IF(AP35&gt;=36,"GRAVE", IF(AP35&lt;=10, "LEVE", "MODERADO"))</f>
        <v>LEVE</v>
      </c>
      <c r="AR35" s="353"/>
      <c r="AS35" s="353"/>
      <c r="AT35" s="50"/>
      <c r="AU35" s="50"/>
      <c r="AV35" s="106"/>
      <c r="AW35" s="108"/>
      <c r="AX35" s="309"/>
      <c r="AY35" s="309"/>
      <c r="AZ35" s="309"/>
      <c r="BA35" s="309"/>
      <c r="BB35" s="309"/>
      <c r="BC35" s="309"/>
      <c r="BD35" s="309"/>
      <c r="BE35" s="110"/>
      <c r="BJ35" s="303"/>
      <c r="BL35" s="303"/>
      <c r="BS35" s="303"/>
      <c r="BT35" s="303"/>
      <c r="BV35" s="303"/>
      <c r="BW35" s="303"/>
    </row>
    <row r="36" spans="1:75" s="105" customFormat="1" ht="64.5" customHeight="1" x14ac:dyDescent="0.2">
      <c r="A36" s="371"/>
      <c r="B36" s="381"/>
      <c r="C36" s="383"/>
      <c r="D36" s="78"/>
      <c r="E36" s="78"/>
      <c r="F36" s="78"/>
      <c r="G36" s="365"/>
      <c r="H36" s="367"/>
      <c r="I36" s="365"/>
      <c r="J36" s="368"/>
      <c r="K36" s="364"/>
      <c r="L36" s="357"/>
      <c r="M36" s="364"/>
      <c r="N36" s="357"/>
      <c r="O36" s="357"/>
      <c r="P36" s="184"/>
      <c r="Q36" s="185">
        <f t="shared" si="0"/>
        <v>0</v>
      </c>
      <c r="R36" s="346"/>
      <c r="S36" s="346"/>
      <c r="T36" s="279"/>
      <c r="U36" s="348"/>
      <c r="V36" s="329"/>
      <c r="W36" s="323">
        <f t="shared" si="1"/>
        <v>0</v>
      </c>
      <c r="X36" s="279"/>
      <c r="Y36" s="279"/>
      <c r="Z36" s="329"/>
      <c r="AA36" s="346"/>
      <c r="AB36" s="281">
        <f t="shared" si="2"/>
        <v>0</v>
      </c>
      <c r="AC36" s="279"/>
      <c r="AD36" s="279"/>
      <c r="AE36" s="329"/>
      <c r="AF36" s="346"/>
      <c r="AG36" s="281">
        <f t="shared" si="3"/>
        <v>0</v>
      </c>
      <c r="AH36" s="279"/>
      <c r="AI36" s="279"/>
      <c r="AJ36" s="329"/>
      <c r="AK36" s="346"/>
      <c r="AL36" s="281">
        <f t="shared" si="4"/>
        <v>0</v>
      </c>
      <c r="AM36" s="279"/>
      <c r="AN36" s="346"/>
      <c r="AO36" s="363"/>
      <c r="AP36" s="356"/>
      <c r="AQ36" s="351"/>
      <c r="AR36" s="353"/>
      <c r="AS36" s="353"/>
      <c r="AT36" s="50"/>
      <c r="AU36" s="50"/>
      <c r="AV36" s="106"/>
      <c r="AW36" s="108"/>
      <c r="AX36" s="309"/>
      <c r="AY36" s="309"/>
      <c r="AZ36" s="309"/>
      <c r="BA36" s="309"/>
      <c r="BB36" s="309"/>
      <c r="BC36" s="309"/>
      <c r="BD36" s="309"/>
      <c r="BE36" s="110"/>
      <c r="BJ36" s="303"/>
      <c r="BL36" s="303"/>
      <c r="BS36" s="303"/>
      <c r="BT36" s="303"/>
      <c r="BV36" s="303"/>
      <c r="BW36" s="303"/>
    </row>
    <row r="37" spans="1:75" s="105" customFormat="1" ht="64.5" customHeight="1" x14ac:dyDescent="0.2">
      <c r="A37" s="371"/>
      <c r="B37" s="381"/>
      <c r="C37" s="383"/>
      <c r="D37" s="78"/>
      <c r="E37" s="78"/>
      <c r="F37" s="78"/>
      <c r="G37" s="365"/>
      <c r="H37" s="367"/>
      <c r="I37" s="365"/>
      <c r="J37" s="368"/>
      <c r="K37" s="364"/>
      <c r="L37" s="357"/>
      <c r="M37" s="364"/>
      <c r="N37" s="357"/>
      <c r="O37" s="357"/>
      <c r="P37" s="184"/>
      <c r="Q37" s="185">
        <f t="shared" si="0"/>
        <v>0</v>
      </c>
      <c r="R37" s="346"/>
      <c r="S37" s="346"/>
      <c r="T37" s="279"/>
      <c r="U37" s="348"/>
      <c r="V37" s="329"/>
      <c r="W37" s="323">
        <f t="shared" si="1"/>
        <v>0</v>
      </c>
      <c r="X37" s="279"/>
      <c r="Y37" s="279"/>
      <c r="Z37" s="329"/>
      <c r="AA37" s="346"/>
      <c r="AB37" s="281">
        <f t="shared" si="2"/>
        <v>0</v>
      </c>
      <c r="AC37" s="279"/>
      <c r="AD37" s="279"/>
      <c r="AE37" s="329"/>
      <c r="AF37" s="346"/>
      <c r="AG37" s="281">
        <f t="shared" si="3"/>
        <v>0</v>
      </c>
      <c r="AH37" s="279"/>
      <c r="AI37" s="279"/>
      <c r="AJ37" s="329"/>
      <c r="AK37" s="346"/>
      <c r="AL37" s="281">
        <f t="shared" si="4"/>
        <v>0</v>
      </c>
      <c r="AM37" s="279"/>
      <c r="AN37" s="346"/>
      <c r="AO37" s="363"/>
      <c r="AP37" s="356"/>
      <c r="AQ37" s="351"/>
      <c r="AR37" s="353"/>
      <c r="AS37" s="353"/>
      <c r="AT37" s="50"/>
      <c r="AU37" s="50"/>
      <c r="AV37" s="106"/>
      <c r="AW37" s="108"/>
      <c r="AX37" s="310"/>
      <c r="AY37" s="310"/>
      <c r="AZ37" s="310"/>
      <c r="BA37" s="310"/>
      <c r="BB37" s="310"/>
      <c r="BC37" s="310"/>
      <c r="BD37" s="310"/>
      <c r="BE37" s="110"/>
      <c r="BJ37" s="303"/>
      <c r="BL37" s="303"/>
      <c r="BS37" s="303"/>
      <c r="BT37" s="303"/>
      <c r="BV37" s="303"/>
      <c r="BW37" s="303"/>
    </row>
    <row r="38" spans="1:75" s="105" customFormat="1" ht="64.5" customHeight="1" x14ac:dyDescent="0.2">
      <c r="A38" s="371">
        <v>10</v>
      </c>
      <c r="B38" s="381"/>
      <c r="C38" s="382" t="str">
        <f>IF(B38=$B$1048372,$C$1048372,IF(B38=$B$1048373,$C$1048373,IF(B38=$B$1048374,$C$1048374,IF(B38=$B$1048375,$C$1048375,IF(B38=$B$1048376,$C$1048376,IF(B38=$B$1048377,$C$1048377,IF(B38=$B$1048378,$C$1048378,IF(B38=$B$1048379,$C$1048379,IF(B38=$B$1048380,$C$1048380,IF(B38=$B$1048381,$C$1048381,IF(B38=VICERRECTORÍA_ACADÉMICA_,BC1048399,IF(B38=_VICERRECTORÍA_INVESTIGACIONES_INNOVACIÓN_Y_EXTENSIÓN_,BC1048400,IF(B38=PLANEACIÓN_,BC1048401,IF(B38=VICERRECTORÍA_ADMINISTRATIVA_FINANCIERA_,BC1048402,IF(B38=_VICERRECTORÍA_RESPONSABILIDAD_SOCIAL_Y_BIENESTAR_UNIVERSITARIO_,BC1048403," ")))))))))))))))</f>
        <v xml:space="preserve"> </v>
      </c>
      <c r="D38" s="78"/>
      <c r="E38" s="78"/>
      <c r="F38" s="78"/>
      <c r="G38" s="365"/>
      <c r="H38" s="366"/>
      <c r="I38" s="365"/>
      <c r="J38" s="368"/>
      <c r="K38" s="364"/>
      <c r="L38" s="357">
        <f>IF(K38="ALTA",5,IF(K38="MEDIO ALTA",4,IF(K38="MEDIA",3,IF(K38="MEDIO BAJA",2,IF(K38="BAJA",1,0)))))</f>
        <v>0</v>
      </c>
      <c r="M38" s="364"/>
      <c r="N38" s="357">
        <f>IF(M38="ALTO",5,IF(M38="MEDIO ALTO",4,IF(M38="MEDIO",3,IF(M38="MEDIO BAJO",2,IF(M38="BAJO",1,0)))))</f>
        <v>0</v>
      </c>
      <c r="O38" s="357">
        <f>N38*L38</f>
        <v>0</v>
      </c>
      <c r="P38" s="184"/>
      <c r="Q38" s="185">
        <f t="shared" si="0"/>
        <v>0</v>
      </c>
      <c r="R38" s="346" t="e">
        <f>ROUND(AVERAGEIF(Q38:Q40,"&gt;0"),0)</f>
        <v>#DIV/0!</v>
      </c>
      <c r="S38" s="346" t="e">
        <f>R38*0.6</f>
        <v>#DIV/0!</v>
      </c>
      <c r="T38" s="279"/>
      <c r="U38" s="347" t="e">
        <f>IF(P38="No_existen",5*$U$10,V38*$U$10)</f>
        <v>#DIV/0!</v>
      </c>
      <c r="V38" s="344" t="e">
        <f>ROUND(AVERAGEIF(W38:W40,"&gt;0"),0)</f>
        <v>#DIV/0!</v>
      </c>
      <c r="W38" s="323">
        <f t="shared" si="1"/>
        <v>0</v>
      </c>
      <c r="X38" s="279"/>
      <c r="Y38" s="279"/>
      <c r="Z38" s="329" t="e">
        <f>IF(P38="No_existen",5*$Z$10,AA38*$Z$10)</f>
        <v>#DIV/0!</v>
      </c>
      <c r="AA38" s="346" t="e">
        <f>ROUND(AVERAGEIF(AB38:AB40,"&gt;0"),0)</f>
        <v>#DIV/0!</v>
      </c>
      <c r="AB38" s="281">
        <f t="shared" si="2"/>
        <v>0</v>
      </c>
      <c r="AC38" s="279"/>
      <c r="AD38" s="279"/>
      <c r="AE38" s="329" t="e">
        <f>IF(P38="No_existen",5*$AE$10,AF38*$AE$10)</f>
        <v>#DIV/0!</v>
      </c>
      <c r="AF38" s="346" t="e">
        <f>ROUND(AVERAGEIF(AG38:AG40,"&gt;0"),0)</f>
        <v>#DIV/0!</v>
      </c>
      <c r="AG38" s="281">
        <f t="shared" si="3"/>
        <v>0</v>
      </c>
      <c r="AH38" s="279"/>
      <c r="AI38" s="279"/>
      <c r="AJ38" s="329" t="e">
        <f>IF(P38="No_existen",5*$AJ$10,AK38*$AJ$10)</f>
        <v>#DIV/0!</v>
      </c>
      <c r="AK38" s="346" t="e">
        <f>ROUND(AVERAGEIF(AL38:AL40,"&gt;0"),0)</f>
        <v>#DIV/0!</v>
      </c>
      <c r="AL38" s="281">
        <f t="shared" si="4"/>
        <v>0</v>
      </c>
      <c r="AM38" s="279"/>
      <c r="AN38" s="362" t="e">
        <f>ROUND(AVERAGE(R38,V38,AA38,AF38,AK38),0)</f>
        <v>#DIV/0!</v>
      </c>
      <c r="AO38" s="363" t="e">
        <f>IF(AN38&lt;1.5,"FUERTE",IF(AND(AN38&gt;=1.5,AN38&lt;2.5),"ACEPTABLE",IF(AN38&gt;=5,"INEXISTENTE","DÉBIL")))</f>
        <v>#DIV/0!</v>
      </c>
      <c r="AP38" s="356">
        <f>IF(O38=0,0,ROUND((O38*AN38),0))</f>
        <v>0</v>
      </c>
      <c r="AQ38" s="350" t="str">
        <f>IF(AP38&gt;=36,"GRAVE", IF(AP38&lt;=10, "LEVE", "MODERADO"))</f>
        <v>LEVE</v>
      </c>
      <c r="AR38" s="353"/>
      <c r="AS38" s="353"/>
      <c r="AT38" s="50"/>
      <c r="AU38" s="50"/>
      <c r="AV38" s="106"/>
      <c r="AW38" s="108"/>
      <c r="AX38" s="309"/>
      <c r="AY38" s="309"/>
      <c r="AZ38" s="309"/>
      <c r="BA38" s="309"/>
      <c r="BB38" s="309"/>
      <c r="BC38" s="309"/>
      <c r="BD38" s="309"/>
      <c r="BE38" s="110"/>
      <c r="BJ38" s="303"/>
      <c r="BL38" s="303"/>
      <c r="BS38" s="303"/>
      <c r="BT38" s="303"/>
      <c r="BV38" s="303"/>
      <c r="BW38" s="303"/>
    </row>
    <row r="39" spans="1:75" s="105" customFormat="1" ht="64.5" customHeight="1" x14ac:dyDescent="0.2">
      <c r="A39" s="371"/>
      <c r="B39" s="381"/>
      <c r="C39" s="383"/>
      <c r="D39" s="78"/>
      <c r="E39" s="78"/>
      <c r="F39" s="78"/>
      <c r="G39" s="365"/>
      <c r="H39" s="367"/>
      <c r="I39" s="365"/>
      <c r="J39" s="368"/>
      <c r="K39" s="364"/>
      <c r="L39" s="357"/>
      <c r="M39" s="364"/>
      <c r="N39" s="357"/>
      <c r="O39" s="357"/>
      <c r="P39" s="184"/>
      <c r="Q39" s="185">
        <f t="shared" si="0"/>
        <v>0</v>
      </c>
      <c r="R39" s="346"/>
      <c r="S39" s="346"/>
      <c r="T39" s="279"/>
      <c r="U39" s="348"/>
      <c r="V39" s="329"/>
      <c r="W39" s="323">
        <f t="shared" si="1"/>
        <v>0</v>
      </c>
      <c r="X39" s="279"/>
      <c r="Y39" s="279"/>
      <c r="Z39" s="329"/>
      <c r="AA39" s="346"/>
      <c r="AB39" s="281">
        <f t="shared" si="2"/>
        <v>0</v>
      </c>
      <c r="AC39" s="279"/>
      <c r="AD39" s="279"/>
      <c r="AE39" s="329"/>
      <c r="AF39" s="346"/>
      <c r="AG39" s="281">
        <f t="shared" si="3"/>
        <v>0</v>
      </c>
      <c r="AH39" s="279"/>
      <c r="AI39" s="279"/>
      <c r="AJ39" s="329"/>
      <c r="AK39" s="346"/>
      <c r="AL39" s="281">
        <f t="shared" si="4"/>
        <v>0</v>
      </c>
      <c r="AM39" s="279"/>
      <c r="AN39" s="346"/>
      <c r="AO39" s="363"/>
      <c r="AP39" s="356"/>
      <c r="AQ39" s="351"/>
      <c r="AR39" s="353"/>
      <c r="AS39" s="353"/>
      <c r="AT39" s="50"/>
      <c r="AU39" s="50"/>
      <c r="AV39" s="106"/>
      <c r="AW39" s="108"/>
      <c r="AX39" s="309"/>
      <c r="AY39" s="309"/>
      <c r="AZ39" s="309"/>
      <c r="BA39" s="309"/>
      <c r="BB39" s="309"/>
      <c r="BC39" s="309"/>
      <c r="BD39" s="309"/>
      <c r="BE39" s="110"/>
      <c r="BJ39" s="303"/>
      <c r="BL39" s="303"/>
      <c r="BS39" s="303"/>
      <c r="BT39" s="303"/>
      <c r="BV39" s="303"/>
      <c r="BW39" s="303"/>
    </row>
    <row r="40" spans="1:75" s="105" customFormat="1" ht="64.5" customHeight="1" x14ac:dyDescent="0.2">
      <c r="A40" s="371"/>
      <c r="B40" s="381"/>
      <c r="C40" s="383"/>
      <c r="D40" s="78"/>
      <c r="E40" s="78"/>
      <c r="F40" s="78"/>
      <c r="G40" s="365"/>
      <c r="H40" s="367"/>
      <c r="I40" s="365"/>
      <c r="J40" s="368"/>
      <c r="K40" s="364"/>
      <c r="L40" s="357"/>
      <c r="M40" s="364"/>
      <c r="N40" s="357"/>
      <c r="O40" s="357"/>
      <c r="P40" s="184"/>
      <c r="Q40" s="185">
        <f t="shared" si="0"/>
        <v>0</v>
      </c>
      <c r="R40" s="346"/>
      <c r="S40" s="346"/>
      <c r="T40" s="279"/>
      <c r="U40" s="348"/>
      <c r="V40" s="329"/>
      <c r="W40" s="323">
        <f t="shared" si="1"/>
        <v>0</v>
      </c>
      <c r="X40" s="279"/>
      <c r="Y40" s="279"/>
      <c r="Z40" s="329"/>
      <c r="AA40" s="346"/>
      <c r="AB40" s="281">
        <f t="shared" si="2"/>
        <v>0</v>
      </c>
      <c r="AC40" s="279"/>
      <c r="AD40" s="279"/>
      <c r="AE40" s="329"/>
      <c r="AF40" s="346"/>
      <c r="AG40" s="281">
        <f t="shared" si="3"/>
        <v>0</v>
      </c>
      <c r="AH40" s="279"/>
      <c r="AI40" s="279"/>
      <c r="AJ40" s="329"/>
      <c r="AK40" s="346"/>
      <c r="AL40" s="281">
        <f t="shared" si="4"/>
        <v>0</v>
      </c>
      <c r="AM40" s="279"/>
      <c r="AN40" s="346"/>
      <c r="AO40" s="363"/>
      <c r="AP40" s="356"/>
      <c r="AQ40" s="351"/>
      <c r="AR40" s="353"/>
      <c r="AS40" s="353"/>
      <c r="AT40" s="50"/>
      <c r="AU40" s="50"/>
      <c r="AV40" s="106"/>
      <c r="AW40" s="108"/>
      <c r="AX40" s="310"/>
      <c r="AY40" s="310"/>
      <c r="AZ40" s="310"/>
      <c r="BA40" s="310"/>
      <c r="BB40" s="310"/>
      <c r="BC40" s="310"/>
      <c r="BD40" s="310"/>
      <c r="BE40" s="110"/>
      <c r="BJ40" s="303"/>
      <c r="BL40" s="303"/>
      <c r="BS40" s="303"/>
      <c r="BT40" s="303"/>
      <c r="BV40" s="303"/>
      <c r="BW40" s="303"/>
    </row>
    <row r="41" spans="1:75" s="107" customFormat="1" ht="64.5" customHeight="1" x14ac:dyDescent="0.2">
      <c r="A41" s="371">
        <v>11</v>
      </c>
      <c r="B41" s="381"/>
      <c r="C41" s="382" t="str">
        <f>IF(B41=$B$1048372,$C$1048372,IF(B41=$B$1048373,$C$1048373,IF(B41=$B$1048374,$C$1048374,IF(B41=$B$1048375,$C$1048375,IF(B41=$B$1048376,$C$1048376,IF(B41=$B$1048377,$C$1048377,IF(B41=$B$1048378,$C$1048378,IF(B41=$B$1048379,$C$1048379,IF(B41=$B$1048380,$C$1048380,IF(B41=$B$1048381,$C$1048381,IF(B41=VICERRECTORÍA_ACADÉMICA_,BC1048402,IF(B41=_VICERRECTORÍA_INVESTIGACIONES_INNOVACIÓN_Y_EXTENSIÓN_,BC1048403,IF(B41=PLANEACIÓN_,BC1048404,IF(B41=VICERRECTORÍA_ADMINISTRATIVA_FINANCIERA_,BC1048405,IF(B41=_VICERRECTORÍA_RESPONSABILIDAD_SOCIAL_Y_BIENESTAR_UNIVERSITARIO_,BC1048406," ")))))))))))))))</f>
        <v xml:space="preserve"> </v>
      </c>
      <c r="D41" s="78"/>
      <c r="E41" s="78"/>
      <c r="F41" s="78"/>
      <c r="G41" s="365"/>
      <c r="H41" s="366"/>
      <c r="I41" s="365"/>
      <c r="J41" s="368"/>
      <c r="K41" s="364"/>
      <c r="L41" s="357">
        <f>IF(K41="ALTA",5,IF(K41="MEDIO ALTA",4,IF(K41="MEDIA",3,IF(K41="MEDIO BAJA",2,IF(K41="BAJA",1,0)))))</f>
        <v>0</v>
      </c>
      <c r="M41" s="364"/>
      <c r="N41" s="357">
        <f>IF(M41="ALTO",5,IF(M41="MEDIO ALTO",4,IF(M41="MEDIO",3,IF(M41="MEDIO BAJO",2,IF(M41="BAJO",1,0)))))</f>
        <v>0</v>
      </c>
      <c r="O41" s="357">
        <f>N41*L41</f>
        <v>0</v>
      </c>
      <c r="P41" s="184"/>
      <c r="Q41" s="185">
        <f t="shared" si="0"/>
        <v>0</v>
      </c>
      <c r="R41" s="346" t="e">
        <f>ROUND(AVERAGEIF(Q41:Q43,"&gt;0"),0)</f>
        <v>#DIV/0!</v>
      </c>
      <c r="S41" s="346" t="e">
        <f>R41*0.6</f>
        <v>#DIV/0!</v>
      </c>
      <c r="T41" s="279"/>
      <c r="U41" s="347" t="e">
        <f>IF(P41="No_existen",5*$U$10,V41*$U$10)</f>
        <v>#DIV/0!</v>
      </c>
      <c r="V41" s="344" t="e">
        <f>ROUND(AVERAGEIF(W41:W43,"&gt;0"),0)</f>
        <v>#DIV/0!</v>
      </c>
      <c r="W41" s="323">
        <f t="shared" si="1"/>
        <v>0</v>
      </c>
      <c r="X41" s="279"/>
      <c r="Y41" s="279"/>
      <c r="Z41" s="329" t="e">
        <f>IF(P41="No_existen",5*$Z$10,AA41*$Z$10)</f>
        <v>#DIV/0!</v>
      </c>
      <c r="AA41" s="346" t="e">
        <f>ROUND(AVERAGEIF(AB41:AB43,"&gt;0"),0)</f>
        <v>#DIV/0!</v>
      </c>
      <c r="AB41" s="281">
        <f t="shared" si="2"/>
        <v>0</v>
      </c>
      <c r="AC41" s="279"/>
      <c r="AD41" s="279"/>
      <c r="AE41" s="329" t="e">
        <f>IF(P41="No_existen",5*$AE$10,AF41*$AE$10)</f>
        <v>#DIV/0!</v>
      </c>
      <c r="AF41" s="346" t="e">
        <f>ROUND(AVERAGEIF(AG41:AG43,"&gt;0"),0)</f>
        <v>#DIV/0!</v>
      </c>
      <c r="AG41" s="281">
        <f t="shared" si="3"/>
        <v>0</v>
      </c>
      <c r="AH41" s="279"/>
      <c r="AI41" s="279"/>
      <c r="AJ41" s="329" t="e">
        <f>IF(P41="No_existen",5*$AJ$10,AK41*$AJ$10)</f>
        <v>#DIV/0!</v>
      </c>
      <c r="AK41" s="346" t="e">
        <f>ROUND(AVERAGEIF(AL41:AL43,"&gt;0"),0)</f>
        <v>#DIV/0!</v>
      </c>
      <c r="AL41" s="281">
        <f t="shared" si="4"/>
        <v>0</v>
      </c>
      <c r="AM41" s="279"/>
      <c r="AN41" s="362" t="e">
        <f>ROUND(AVERAGE(R41,V41,AA41,AF41,AK41),0)</f>
        <v>#DIV/0!</v>
      </c>
      <c r="AO41" s="363" t="e">
        <f>IF(AN41&lt;1.5,"FUERTE",IF(AND(AN41&gt;=1.5,AN41&lt;2.5),"ACEPTABLE",IF(AN41&gt;=5,"INEXISTENTE","DÉBIL")))</f>
        <v>#DIV/0!</v>
      </c>
      <c r="AP41" s="356">
        <f>IF(O41=0,0,ROUND((O41*AN41),0))</f>
        <v>0</v>
      </c>
      <c r="AQ41" s="350" t="str">
        <f>IF(AP41&gt;=36,"GRAVE", IF(AP41&lt;=10, "LEVE", "MODERADO"))</f>
        <v>LEVE</v>
      </c>
      <c r="AR41" s="353"/>
      <c r="AS41" s="353"/>
      <c r="AT41" s="50"/>
      <c r="AU41" s="50"/>
      <c r="AV41" s="106"/>
      <c r="AW41" s="108"/>
      <c r="AX41" s="309"/>
      <c r="AY41" s="309"/>
      <c r="AZ41" s="309"/>
      <c r="BA41" s="309"/>
      <c r="BB41" s="309"/>
      <c r="BC41" s="309"/>
      <c r="BD41" s="309"/>
      <c r="BE41" s="110"/>
      <c r="BJ41" s="303"/>
      <c r="BL41" s="303"/>
      <c r="BS41" s="303"/>
      <c r="BT41" s="303"/>
      <c r="BV41" s="303"/>
      <c r="BW41" s="303"/>
    </row>
    <row r="42" spans="1:75" s="107" customFormat="1" ht="64.5" customHeight="1" x14ac:dyDescent="0.2">
      <c r="A42" s="371"/>
      <c r="B42" s="381"/>
      <c r="C42" s="383"/>
      <c r="D42" s="78"/>
      <c r="E42" s="78"/>
      <c r="F42" s="78"/>
      <c r="G42" s="365"/>
      <c r="H42" s="367"/>
      <c r="I42" s="365"/>
      <c r="J42" s="368"/>
      <c r="K42" s="364"/>
      <c r="L42" s="357"/>
      <c r="M42" s="364"/>
      <c r="N42" s="357"/>
      <c r="O42" s="357"/>
      <c r="P42" s="184"/>
      <c r="Q42" s="185">
        <f t="shared" si="0"/>
        <v>0</v>
      </c>
      <c r="R42" s="346"/>
      <c r="S42" s="346"/>
      <c r="T42" s="279"/>
      <c r="U42" s="348"/>
      <c r="V42" s="329"/>
      <c r="W42" s="323">
        <f t="shared" si="1"/>
        <v>0</v>
      </c>
      <c r="X42" s="279"/>
      <c r="Y42" s="279"/>
      <c r="Z42" s="329"/>
      <c r="AA42" s="346"/>
      <c r="AB42" s="281">
        <f t="shared" si="2"/>
        <v>0</v>
      </c>
      <c r="AC42" s="279"/>
      <c r="AD42" s="279"/>
      <c r="AE42" s="329"/>
      <c r="AF42" s="346"/>
      <c r="AG42" s="281">
        <f t="shared" si="3"/>
        <v>0</v>
      </c>
      <c r="AH42" s="279"/>
      <c r="AI42" s="279"/>
      <c r="AJ42" s="329"/>
      <c r="AK42" s="346"/>
      <c r="AL42" s="281">
        <f t="shared" si="4"/>
        <v>0</v>
      </c>
      <c r="AM42" s="279"/>
      <c r="AN42" s="346"/>
      <c r="AO42" s="363"/>
      <c r="AP42" s="356"/>
      <c r="AQ42" s="351"/>
      <c r="AR42" s="353"/>
      <c r="AS42" s="353"/>
      <c r="AT42" s="50"/>
      <c r="AU42" s="50"/>
      <c r="AV42" s="106"/>
      <c r="AW42" s="108"/>
      <c r="AX42" s="309"/>
      <c r="AY42" s="309"/>
      <c r="AZ42" s="309"/>
      <c r="BA42" s="309"/>
      <c r="BB42" s="309"/>
      <c r="BC42" s="309"/>
      <c r="BD42" s="309"/>
      <c r="BE42" s="110"/>
      <c r="BJ42" s="303"/>
      <c r="BL42" s="303"/>
      <c r="BS42" s="303"/>
      <c r="BT42" s="303"/>
      <c r="BV42" s="303"/>
      <c r="BW42" s="303"/>
    </row>
    <row r="43" spans="1:75" s="107" customFormat="1" ht="64.5" customHeight="1" x14ac:dyDescent="0.2">
      <c r="A43" s="371"/>
      <c r="B43" s="381"/>
      <c r="C43" s="383"/>
      <c r="D43" s="78"/>
      <c r="E43" s="78"/>
      <c r="F43" s="78"/>
      <c r="G43" s="365"/>
      <c r="H43" s="367"/>
      <c r="I43" s="365"/>
      <c r="J43" s="368"/>
      <c r="K43" s="364"/>
      <c r="L43" s="357"/>
      <c r="M43" s="364"/>
      <c r="N43" s="357"/>
      <c r="O43" s="357"/>
      <c r="P43" s="184"/>
      <c r="Q43" s="185">
        <f t="shared" si="0"/>
        <v>0</v>
      </c>
      <c r="R43" s="346"/>
      <c r="S43" s="346"/>
      <c r="T43" s="279"/>
      <c r="U43" s="348"/>
      <c r="V43" s="329"/>
      <c r="W43" s="323">
        <f t="shared" si="1"/>
        <v>0</v>
      </c>
      <c r="X43" s="279"/>
      <c r="Y43" s="279"/>
      <c r="Z43" s="329"/>
      <c r="AA43" s="346"/>
      <c r="AB43" s="281">
        <f t="shared" si="2"/>
        <v>0</v>
      </c>
      <c r="AC43" s="279"/>
      <c r="AD43" s="279"/>
      <c r="AE43" s="329"/>
      <c r="AF43" s="346"/>
      <c r="AG43" s="281">
        <f t="shared" si="3"/>
        <v>0</v>
      </c>
      <c r="AH43" s="279"/>
      <c r="AI43" s="279"/>
      <c r="AJ43" s="329"/>
      <c r="AK43" s="346"/>
      <c r="AL43" s="281">
        <f t="shared" si="4"/>
        <v>0</v>
      </c>
      <c r="AM43" s="279"/>
      <c r="AN43" s="346"/>
      <c r="AO43" s="363"/>
      <c r="AP43" s="356"/>
      <c r="AQ43" s="351"/>
      <c r="AR43" s="353"/>
      <c r="AS43" s="353"/>
      <c r="AT43" s="50"/>
      <c r="AU43" s="50"/>
      <c r="AV43" s="106"/>
      <c r="AW43" s="108"/>
      <c r="AX43" s="310"/>
      <c r="AY43" s="310"/>
      <c r="AZ43" s="310"/>
      <c r="BA43" s="310"/>
      <c r="BB43" s="310"/>
      <c r="BC43" s="310"/>
      <c r="BD43" s="310"/>
      <c r="BE43" s="110"/>
      <c r="BJ43" s="303"/>
      <c r="BL43" s="303"/>
      <c r="BS43" s="303"/>
      <c r="BT43" s="303"/>
      <c r="BV43" s="303"/>
      <c r="BW43" s="303"/>
    </row>
    <row r="44" spans="1:75" s="107" customFormat="1" ht="64.5" customHeight="1" x14ac:dyDescent="0.2">
      <c r="A44" s="371">
        <v>12</v>
      </c>
      <c r="B44" s="381"/>
      <c r="C44" s="382" t="str">
        <f>IF(B44=$B$1048372,$C$1048372,IF(B44=$B$1048373,$C$1048373,IF(B44=$B$1048374,$C$1048374,IF(B44=$B$1048375,$C$1048375,IF(B44=$B$1048376,$C$1048376,IF(B44=$B$1048377,$C$1048377,IF(B44=$B$1048378,$C$1048378,IF(B44=$B$1048379,$C$1048379,IF(B44=$B$1048380,$C$1048380,IF(B44=$B$1048381,$C$1048381,IF(B44=VICERRECTORÍA_ACADÉMICA_,BC1048405,IF(B44=_VICERRECTORÍA_INVESTIGACIONES_INNOVACIÓN_Y_EXTENSIÓN_,BC1048406,IF(B44=PLANEACIÓN_,BC1048407,IF(B44=VICERRECTORÍA_ADMINISTRATIVA_FINANCIERA_,BC1048408,IF(B44=_VICERRECTORÍA_RESPONSABILIDAD_SOCIAL_Y_BIENESTAR_UNIVERSITARIO_,BC1048409," ")))))))))))))))</f>
        <v xml:space="preserve"> </v>
      </c>
      <c r="D44" s="78"/>
      <c r="E44" s="78"/>
      <c r="F44" s="78"/>
      <c r="G44" s="365"/>
      <c r="H44" s="366"/>
      <c r="I44" s="365"/>
      <c r="J44" s="368"/>
      <c r="K44" s="364"/>
      <c r="L44" s="357">
        <f>IF(K44="ALTA",5,IF(K44="MEDIO ALTA",4,IF(K44="MEDIA",3,IF(K44="MEDIO BAJA",2,IF(K44="BAJA",1,0)))))</f>
        <v>0</v>
      </c>
      <c r="M44" s="364"/>
      <c r="N44" s="357">
        <f>IF(M44="ALTO",5,IF(M44="MEDIO ALTO",4,IF(M44="MEDIO",3,IF(M44="MEDIO BAJO",2,IF(M44="BAJO",1,0)))))</f>
        <v>0</v>
      </c>
      <c r="O44" s="357">
        <f>N44*L44</f>
        <v>0</v>
      </c>
      <c r="P44" s="184"/>
      <c r="Q44" s="185">
        <f t="shared" si="0"/>
        <v>0</v>
      </c>
      <c r="R44" s="346" t="e">
        <f>ROUND(AVERAGEIF(Q44:Q46,"&gt;0"),0)</f>
        <v>#DIV/0!</v>
      </c>
      <c r="S44" s="346" t="e">
        <f>R44*0.6</f>
        <v>#DIV/0!</v>
      </c>
      <c r="T44" s="279"/>
      <c r="U44" s="347" t="e">
        <f>IF(P44="No_existen",5*$U$10,V44*$U$10)</f>
        <v>#DIV/0!</v>
      </c>
      <c r="V44" s="344" t="e">
        <f>ROUND(AVERAGEIF(W44:W46,"&gt;0"),0)</f>
        <v>#DIV/0!</v>
      </c>
      <c r="W44" s="323">
        <f t="shared" si="1"/>
        <v>0</v>
      </c>
      <c r="X44" s="279"/>
      <c r="Y44" s="279"/>
      <c r="Z44" s="329" t="e">
        <f>IF(P44="No_existen",5*$Z$10,AA44*$Z$10)</f>
        <v>#DIV/0!</v>
      </c>
      <c r="AA44" s="346" t="e">
        <f>ROUND(AVERAGEIF(AB44:AB46,"&gt;0"),0)</f>
        <v>#DIV/0!</v>
      </c>
      <c r="AB44" s="281">
        <f t="shared" si="2"/>
        <v>0</v>
      </c>
      <c r="AC44" s="279"/>
      <c r="AD44" s="279"/>
      <c r="AE44" s="329" t="e">
        <f>IF(P44="No_existen",5*$AE$10,AF44*$AE$10)</f>
        <v>#DIV/0!</v>
      </c>
      <c r="AF44" s="346" t="e">
        <f>ROUND(AVERAGEIF(AG44:AG46,"&gt;0"),0)</f>
        <v>#DIV/0!</v>
      </c>
      <c r="AG44" s="281">
        <f t="shared" si="3"/>
        <v>0</v>
      </c>
      <c r="AH44" s="279"/>
      <c r="AI44" s="279"/>
      <c r="AJ44" s="329" t="e">
        <f>IF(P44="No_existen",5*$AJ$10,AK44*$AJ$10)</f>
        <v>#DIV/0!</v>
      </c>
      <c r="AK44" s="346" t="e">
        <f>ROUND(AVERAGEIF(AL44:AL46,"&gt;0"),0)</f>
        <v>#DIV/0!</v>
      </c>
      <c r="AL44" s="281">
        <f t="shared" si="4"/>
        <v>0</v>
      </c>
      <c r="AM44" s="279"/>
      <c r="AN44" s="362" t="e">
        <f>ROUND(AVERAGE(R44,V44,AA44,AF44,AK44),0)</f>
        <v>#DIV/0!</v>
      </c>
      <c r="AO44" s="363" t="e">
        <f>IF(AN44&lt;1.5,"FUERTE",IF(AND(AN44&gt;=1.5,AN44&lt;2.5),"ACEPTABLE",IF(AN44&gt;=5,"INEXISTENTE","DÉBIL")))</f>
        <v>#DIV/0!</v>
      </c>
      <c r="AP44" s="356">
        <f>IF(O44=0,0,ROUND((O44*AN44),0))</f>
        <v>0</v>
      </c>
      <c r="AQ44" s="350" t="str">
        <f>IF(AP44&gt;=36,"GRAVE", IF(AP44&lt;=10, "LEVE", "MODERADO"))</f>
        <v>LEVE</v>
      </c>
      <c r="AR44" s="353"/>
      <c r="AS44" s="353"/>
      <c r="AT44" s="50"/>
      <c r="AU44" s="50"/>
      <c r="AV44" s="106"/>
      <c r="AW44" s="108"/>
      <c r="AX44" s="309"/>
      <c r="AY44" s="309"/>
      <c r="AZ44" s="309"/>
      <c r="BA44" s="309"/>
      <c r="BB44" s="309"/>
      <c r="BC44" s="309"/>
      <c r="BD44" s="309"/>
      <c r="BE44" s="110"/>
      <c r="BJ44" s="303"/>
      <c r="BL44" s="303"/>
      <c r="BS44" s="303"/>
      <c r="BT44" s="303"/>
      <c r="BV44" s="303"/>
      <c r="BW44" s="303"/>
    </row>
    <row r="45" spans="1:75" s="107" customFormat="1" ht="64.5" customHeight="1" x14ac:dyDescent="0.2">
      <c r="A45" s="371"/>
      <c r="B45" s="381"/>
      <c r="C45" s="383"/>
      <c r="D45" s="78"/>
      <c r="E45" s="78"/>
      <c r="F45" s="78"/>
      <c r="G45" s="365"/>
      <c r="H45" s="367"/>
      <c r="I45" s="365"/>
      <c r="J45" s="368"/>
      <c r="K45" s="364"/>
      <c r="L45" s="357"/>
      <c r="M45" s="364"/>
      <c r="N45" s="357"/>
      <c r="O45" s="357"/>
      <c r="P45" s="184"/>
      <c r="Q45" s="185">
        <f t="shared" si="0"/>
        <v>0</v>
      </c>
      <c r="R45" s="346"/>
      <c r="S45" s="346"/>
      <c r="T45" s="279"/>
      <c r="U45" s="348"/>
      <c r="V45" s="329"/>
      <c r="W45" s="323">
        <f t="shared" si="1"/>
        <v>0</v>
      </c>
      <c r="X45" s="279"/>
      <c r="Y45" s="279"/>
      <c r="Z45" s="329"/>
      <c r="AA45" s="346"/>
      <c r="AB45" s="281">
        <f t="shared" si="2"/>
        <v>0</v>
      </c>
      <c r="AC45" s="279"/>
      <c r="AD45" s="279"/>
      <c r="AE45" s="329"/>
      <c r="AF45" s="346"/>
      <c r="AG45" s="281">
        <f t="shared" si="3"/>
        <v>0</v>
      </c>
      <c r="AH45" s="279"/>
      <c r="AI45" s="279"/>
      <c r="AJ45" s="329"/>
      <c r="AK45" s="346"/>
      <c r="AL45" s="281">
        <f t="shared" si="4"/>
        <v>0</v>
      </c>
      <c r="AM45" s="279"/>
      <c r="AN45" s="346"/>
      <c r="AO45" s="363"/>
      <c r="AP45" s="356"/>
      <c r="AQ45" s="351"/>
      <c r="AR45" s="353"/>
      <c r="AS45" s="353"/>
      <c r="AT45" s="50"/>
      <c r="AU45" s="50"/>
      <c r="AV45" s="106"/>
      <c r="AW45" s="108"/>
      <c r="AX45" s="309"/>
      <c r="AY45" s="309"/>
      <c r="AZ45" s="309"/>
      <c r="BA45" s="309"/>
      <c r="BB45" s="309"/>
      <c r="BC45" s="309"/>
      <c r="BD45" s="309"/>
      <c r="BE45" s="110"/>
      <c r="BJ45" s="303"/>
      <c r="BL45" s="303"/>
      <c r="BS45" s="303"/>
      <c r="BT45" s="303"/>
      <c r="BV45" s="303"/>
      <c r="BW45" s="303"/>
    </row>
    <row r="46" spans="1:75" s="107" customFormat="1" ht="64.5" customHeight="1" x14ac:dyDescent="0.2">
      <c r="A46" s="371"/>
      <c r="B46" s="381"/>
      <c r="C46" s="383"/>
      <c r="D46" s="78"/>
      <c r="E46" s="78"/>
      <c r="F46" s="78"/>
      <c r="G46" s="365"/>
      <c r="H46" s="367"/>
      <c r="I46" s="365"/>
      <c r="J46" s="368"/>
      <c r="K46" s="364"/>
      <c r="L46" s="357"/>
      <c r="M46" s="364"/>
      <c r="N46" s="357"/>
      <c r="O46" s="357"/>
      <c r="P46" s="184"/>
      <c r="Q46" s="185">
        <f t="shared" si="0"/>
        <v>0</v>
      </c>
      <c r="R46" s="346"/>
      <c r="S46" s="346"/>
      <c r="T46" s="279"/>
      <c r="U46" s="348"/>
      <c r="V46" s="329"/>
      <c r="W46" s="323">
        <f t="shared" si="1"/>
        <v>0</v>
      </c>
      <c r="X46" s="279"/>
      <c r="Y46" s="279"/>
      <c r="Z46" s="329"/>
      <c r="AA46" s="346"/>
      <c r="AB46" s="281">
        <f t="shared" si="2"/>
        <v>0</v>
      </c>
      <c r="AC46" s="279"/>
      <c r="AD46" s="279"/>
      <c r="AE46" s="329"/>
      <c r="AF46" s="346"/>
      <c r="AG46" s="281">
        <f t="shared" si="3"/>
        <v>0</v>
      </c>
      <c r="AH46" s="279"/>
      <c r="AI46" s="279"/>
      <c r="AJ46" s="329"/>
      <c r="AK46" s="346"/>
      <c r="AL46" s="281">
        <f t="shared" si="4"/>
        <v>0</v>
      </c>
      <c r="AM46" s="279"/>
      <c r="AN46" s="346"/>
      <c r="AO46" s="363"/>
      <c r="AP46" s="356"/>
      <c r="AQ46" s="351"/>
      <c r="AR46" s="353"/>
      <c r="AS46" s="353"/>
      <c r="AT46" s="50"/>
      <c r="AU46" s="50"/>
      <c r="AV46" s="106"/>
      <c r="AW46" s="108"/>
      <c r="AX46" s="309"/>
      <c r="AY46" s="309"/>
      <c r="AZ46" s="309"/>
      <c r="BA46" s="309"/>
      <c r="BB46" s="309"/>
      <c r="BC46" s="309"/>
      <c r="BD46" s="309"/>
      <c r="BE46" s="110"/>
      <c r="BJ46" s="303"/>
      <c r="BL46" s="303"/>
      <c r="BS46" s="303"/>
      <c r="BT46" s="303"/>
      <c r="BV46" s="303"/>
      <c r="BW46" s="303"/>
    </row>
    <row r="47" spans="1:75" s="107" customFormat="1" ht="64.5" customHeight="1" x14ac:dyDescent="0.2">
      <c r="A47" s="371">
        <v>13</v>
      </c>
      <c r="B47" s="381"/>
      <c r="C47" s="382" t="str">
        <f>IF(B47=$B$1048372,$C$1048372,IF(B47=$B$1048373,$C$1048373,IF(B47=$B$1048374,$C$1048374,IF(B47=$B$1048375,$C$1048375,IF(B47=$B$1048376,$C$1048376,IF(B47=$B$1048377,$C$1048377,IF(B47=$B$1048378,$C$1048378,IF(B47=$B$1048379,$C$1048379,IF(B47=$B$1048380,$C$1048380,IF(B47=$B$1048381,$C$1048381,IF(B47=VICERRECTORÍA_ACADÉMICA_,BC1048408,IF(B47=_VICERRECTORÍA_INVESTIGACIONES_INNOVACIÓN_Y_EXTENSIÓN_,BC1048409,IF(B47=PLANEACIÓN_,BC1048410,IF(B47=VICERRECTORÍA_ADMINISTRATIVA_FINANCIERA_,BC1048411,IF(B47=_VICERRECTORÍA_RESPONSABILIDAD_SOCIAL_Y_BIENESTAR_UNIVERSITARIO_,BC1048412," ")))))))))))))))</f>
        <v xml:space="preserve"> </v>
      </c>
      <c r="D47" s="78"/>
      <c r="E47" s="78"/>
      <c r="F47" s="78"/>
      <c r="G47" s="365"/>
      <c r="H47" s="384"/>
      <c r="I47" s="386"/>
      <c r="J47" s="368"/>
      <c r="K47" s="364"/>
      <c r="L47" s="357">
        <f>IF(K47="ALTA",5,IF(K47="MEDIO ALTA",4,IF(K47="MEDIA",3,IF(K47="MEDIO BAJA",2,IF(K47="BAJA",1,0)))))</f>
        <v>0</v>
      </c>
      <c r="M47" s="364"/>
      <c r="N47" s="357">
        <f>IF(M47="ALTO",5,IF(M47="MEDIO ALTO",4,IF(M47="MEDIO",3,IF(M47="MEDIO BAJO",2,IF(M47="BAJO",1,0)))))</f>
        <v>0</v>
      </c>
      <c r="O47" s="357">
        <f>N47*L47</f>
        <v>0</v>
      </c>
      <c r="P47" s="184"/>
      <c r="Q47" s="185">
        <f t="shared" si="0"/>
        <v>0</v>
      </c>
      <c r="R47" s="346" t="e">
        <f>ROUND(AVERAGEIF(Q47:Q49,"&gt;0"),0)</f>
        <v>#DIV/0!</v>
      </c>
      <c r="S47" s="346" t="e">
        <f>R47*0.6</f>
        <v>#DIV/0!</v>
      </c>
      <c r="T47" s="279"/>
      <c r="U47" s="347" t="e">
        <f>IF(P47="No_existen",5*$U$10,V47*$U$10)</f>
        <v>#DIV/0!</v>
      </c>
      <c r="V47" s="344" t="e">
        <f>ROUND(AVERAGEIF(W47:W49,"&gt;0"),0)</f>
        <v>#DIV/0!</v>
      </c>
      <c r="W47" s="323">
        <f t="shared" si="1"/>
        <v>0</v>
      </c>
      <c r="X47" s="279"/>
      <c r="Y47" s="279"/>
      <c r="Z47" s="329" t="e">
        <f>IF(P47="No_existen",5*$Z$10,AA47*$Z$10)</f>
        <v>#DIV/0!</v>
      </c>
      <c r="AA47" s="346" t="e">
        <f>ROUND(AVERAGEIF(AB47:AB49,"&gt;0"),0)</f>
        <v>#DIV/0!</v>
      </c>
      <c r="AB47" s="281">
        <f t="shared" si="2"/>
        <v>0</v>
      </c>
      <c r="AC47" s="279"/>
      <c r="AD47" s="279"/>
      <c r="AE47" s="329" t="e">
        <f>IF(P47="No_existen",5*$AE$10,AF47*$AE$10)</f>
        <v>#DIV/0!</v>
      </c>
      <c r="AF47" s="346" t="e">
        <f>ROUND(AVERAGEIF(AG47:AG49,"&gt;0"),0)</f>
        <v>#DIV/0!</v>
      </c>
      <c r="AG47" s="281">
        <f t="shared" si="3"/>
        <v>0</v>
      </c>
      <c r="AH47" s="279"/>
      <c r="AI47" s="279"/>
      <c r="AJ47" s="329" t="e">
        <f>IF(P47="No_existen",5*$AJ$10,AK47*$AJ$10)</f>
        <v>#DIV/0!</v>
      </c>
      <c r="AK47" s="346" t="e">
        <f>ROUND(AVERAGEIF(AL47:AL49,"&gt;0"),0)</f>
        <v>#DIV/0!</v>
      </c>
      <c r="AL47" s="281">
        <f t="shared" si="4"/>
        <v>0</v>
      </c>
      <c r="AM47" s="279"/>
      <c r="AN47" s="362" t="e">
        <f>ROUND(AVERAGE(R47,V47,AA47,AF47,AK47),0)</f>
        <v>#DIV/0!</v>
      </c>
      <c r="AO47" s="363" t="e">
        <f>IF(AN47&lt;1.5,"FUERTE",IF(AND(AN47&gt;=1.5,AN47&lt;2.5),"ACEPTABLE",IF(AN47&gt;=5,"INEXISTENTE","DÉBIL")))</f>
        <v>#DIV/0!</v>
      </c>
      <c r="AP47" s="356">
        <f>IF(O47=0,0,ROUND((O47*AN47),0))</f>
        <v>0</v>
      </c>
      <c r="AQ47" s="350" t="str">
        <f>IF(AP47&gt;=36,"GRAVE", IF(AP47&lt;=10, "LEVE", "MODERADO"))</f>
        <v>LEVE</v>
      </c>
      <c r="AR47" s="353"/>
      <c r="AS47" s="353"/>
      <c r="AT47" s="50"/>
      <c r="AU47" s="50"/>
      <c r="AV47" s="106"/>
      <c r="AW47" s="108"/>
      <c r="AX47" s="310"/>
      <c r="AY47" s="310"/>
      <c r="AZ47" s="310"/>
      <c r="BA47" s="310"/>
      <c r="BB47" s="310"/>
      <c r="BC47" s="310"/>
      <c r="BD47" s="310"/>
      <c r="BE47" s="110"/>
      <c r="BJ47" s="303"/>
      <c r="BL47" s="303"/>
      <c r="BS47" s="303"/>
      <c r="BT47" s="303"/>
      <c r="BV47" s="303"/>
      <c r="BW47" s="303"/>
    </row>
    <row r="48" spans="1:75" s="107" customFormat="1" ht="64.5" customHeight="1" x14ac:dyDescent="0.2">
      <c r="A48" s="371"/>
      <c r="B48" s="381"/>
      <c r="C48" s="383"/>
      <c r="D48" s="78"/>
      <c r="E48" s="78"/>
      <c r="F48" s="78"/>
      <c r="G48" s="365"/>
      <c r="H48" s="385"/>
      <c r="I48" s="386"/>
      <c r="J48" s="368"/>
      <c r="K48" s="364"/>
      <c r="L48" s="357"/>
      <c r="M48" s="364"/>
      <c r="N48" s="357"/>
      <c r="O48" s="357"/>
      <c r="P48" s="184"/>
      <c r="Q48" s="185">
        <f t="shared" si="0"/>
        <v>0</v>
      </c>
      <c r="R48" s="346"/>
      <c r="S48" s="346"/>
      <c r="T48" s="279"/>
      <c r="U48" s="348"/>
      <c r="V48" s="329"/>
      <c r="W48" s="323">
        <f t="shared" si="1"/>
        <v>0</v>
      </c>
      <c r="X48" s="279"/>
      <c r="Y48" s="279"/>
      <c r="Z48" s="329"/>
      <c r="AA48" s="346"/>
      <c r="AB48" s="281">
        <f t="shared" si="2"/>
        <v>0</v>
      </c>
      <c r="AC48" s="279"/>
      <c r="AD48" s="279"/>
      <c r="AE48" s="329"/>
      <c r="AF48" s="346"/>
      <c r="AG48" s="281">
        <f t="shared" si="3"/>
        <v>0</v>
      </c>
      <c r="AH48" s="279"/>
      <c r="AI48" s="279"/>
      <c r="AJ48" s="329"/>
      <c r="AK48" s="346"/>
      <c r="AL48" s="281">
        <f t="shared" si="4"/>
        <v>0</v>
      </c>
      <c r="AM48" s="279"/>
      <c r="AN48" s="346"/>
      <c r="AO48" s="363"/>
      <c r="AP48" s="356"/>
      <c r="AQ48" s="351"/>
      <c r="AR48" s="353"/>
      <c r="AS48" s="353"/>
      <c r="AT48" s="50"/>
      <c r="AU48" s="50"/>
      <c r="AV48" s="106"/>
      <c r="AW48" s="108"/>
      <c r="AX48" s="309"/>
      <c r="AY48" s="309"/>
      <c r="AZ48" s="309"/>
      <c r="BA48" s="309"/>
      <c r="BB48" s="309"/>
      <c r="BC48" s="309"/>
      <c r="BD48" s="309"/>
      <c r="BE48" s="110"/>
      <c r="BJ48" s="303"/>
      <c r="BL48" s="303"/>
      <c r="BS48" s="303"/>
      <c r="BT48" s="303"/>
      <c r="BV48" s="303"/>
      <c r="BW48" s="303"/>
    </row>
    <row r="49" spans="1:75" s="107" customFormat="1" ht="64.5" customHeight="1" x14ac:dyDescent="0.2">
      <c r="A49" s="371"/>
      <c r="B49" s="381"/>
      <c r="C49" s="383"/>
      <c r="D49" s="78"/>
      <c r="E49" s="78"/>
      <c r="F49" s="78"/>
      <c r="G49" s="365"/>
      <c r="H49" s="385"/>
      <c r="I49" s="386"/>
      <c r="J49" s="368"/>
      <c r="K49" s="364"/>
      <c r="L49" s="357"/>
      <c r="M49" s="364"/>
      <c r="N49" s="357"/>
      <c r="O49" s="357"/>
      <c r="P49" s="184"/>
      <c r="Q49" s="185">
        <f t="shared" si="0"/>
        <v>0</v>
      </c>
      <c r="R49" s="346"/>
      <c r="S49" s="346"/>
      <c r="T49" s="279"/>
      <c r="U49" s="348"/>
      <c r="V49" s="329"/>
      <c r="W49" s="323">
        <f t="shared" si="1"/>
        <v>0</v>
      </c>
      <c r="X49" s="279"/>
      <c r="Y49" s="279"/>
      <c r="Z49" s="329"/>
      <c r="AA49" s="346"/>
      <c r="AB49" s="281">
        <f t="shared" si="2"/>
        <v>0</v>
      </c>
      <c r="AC49" s="279"/>
      <c r="AD49" s="279"/>
      <c r="AE49" s="329"/>
      <c r="AF49" s="346"/>
      <c r="AG49" s="281">
        <f t="shared" si="3"/>
        <v>0</v>
      </c>
      <c r="AH49" s="279"/>
      <c r="AI49" s="279"/>
      <c r="AJ49" s="329"/>
      <c r="AK49" s="346"/>
      <c r="AL49" s="281">
        <f t="shared" si="4"/>
        <v>0</v>
      </c>
      <c r="AM49" s="279"/>
      <c r="AN49" s="346"/>
      <c r="AO49" s="363"/>
      <c r="AP49" s="356"/>
      <c r="AQ49" s="351"/>
      <c r="AR49" s="353"/>
      <c r="AS49" s="353"/>
      <c r="AT49" s="50"/>
      <c r="AU49" s="50"/>
      <c r="AV49" s="106"/>
      <c r="AW49" s="108"/>
      <c r="AX49" s="309"/>
      <c r="AY49" s="309"/>
      <c r="AZ49" s="309"/>
      <c r="BA49" s="309"/>
      <c r="BB49" s="309"/>
      <c r="BC49" s="309"/>
      <c r="BD49" s="309"/>
      <c r="BE49" s="110"/>
      <c r="BJ49" s="303"/>
      <c r="BL49" s="303"/>
      <c r="BS49" s="303"/>
      <c r="BT49" s="303"/>
      <c r="BV49" s="303"/>
      <c r="BW49" s="303"/>
    </row>
    <row r="50" spans="1:75" s="107" customFormat="1" ht="64.5" customHeight="1" x14ac:dyDescent="0.2">
      <c r="A50" s="371">
        <v>14</v>
      </c>
      <c r="B50" s="381"/>
      <c r="C50" s="382" t="str">
        <f>IF(B50=$B$1048372,$C$1048372,IF(B50=$B$1048373,$C$1048373,IF(B50=$B$1048374,$C$1048374,IF(B50=$B$1048375,$C$1048375,IF(B50=$B$1048376,$C$1048376,IF(B50=$B$1048377,$C$1048377,IF(B50=$B$1048378,$C$1048378,IF(B50=$B$1048379,$C$1048379,IF(B50=$B$1048380,$C$1048380,IF(B50=$B$1048381,$C$1048381,IF(B50=VICERRECTORÍA_ACADÉMICA_,BC1048411,IF(B50=_VICERRECTORÍA_INVESTIGACIONES_INNOVACIÓN_Y_EXTENSIÓN_,BC1048412,IF(B50=PLANEACIÓN_,BC1048413,IF(B50=VICERRECTORÍA_ADMINISTRATIVA_FINANCIERA_,BC1048414,IF(B50=_VICERRECTORÍA_RESPONSABILIDAD_SOCIAL_Y_BIENESTAR_UNIVERSITARIO_,BC1048415," ")))))))))))))))</f>
        <v xml:space="preserve"> </v>
      </c>
      <c r="D50" s="78"/>
      <c r="E50" s="78"/>
      <c r="F50" s="78"/>
      <c r="G50" s="365"/>
      <c r="H50" s="366"/>
      <c r="I50" s="365"/>
      <c r="J50" s="368"/>
      <c r="K50" s="364"/>
      <c r="L50" s="357">
        <f>IF(K50="ALTA",5,IF(K50="MEDIO ALTA",4,IF(K50="MEDIA",3,IF(K50="MEDIO BAJA",2,IF(K50="BAJA",1,0)))))</f>
        <v>0</v>
      </c>
      <c r="M50" s="364"/>
      <c r="N50" s="357">
        <f>IF(M50="ALTO",5,IF(M50="MEDIO ALTO",4,IF(M50="MEDIO",3,IF(M50="MEDIO BAJO",2,IF(M50="BAJO",1,0)))))</f>
        <v>0</v>
      </c>
      <c r="O50" s="357">
        <f>N50*L50</f>
        <v>0</v>
      </c>
      <c r="P50" s="184"/>
      <c r="Q50" s="185">
        <f t="shared" si="0"/>
        <v>0</v>
      </c>
      <c r="R50" s="346" t="e">
        <f>ROUND(AVERAGEIF(Q50:Q52,"&gt;0"),0)</f>
        <v>#DIV/0!</v>
      </c>
      <c r="S50" s="346" t="e">
        <f>R50*0.6</f>
        <v>#DIV/0!</v>
      </c>
      <c r="T50" s="279"/>
      <c r="U50" s="347" t="e">
        <f>IF(P50="No_existen",5*$U$10,V50*$U$10)</f>
        <v>#DIV/0!</v>
      </c>
      <c r="V50" s="344" t="e">
        <f>ROUND(AVERAGEIF(W50:W52,"&gt;0"),0)</f>
        <v>#DIV/0!</v>
      </c>
      <c r="W50" s="323">
        <f t="shared" si="1"/>
        <v>0</v>
      </c>
      <c r="X50" s="279"/>
      <c r="Y50" s="279"/>
      <c r="Z50" s="329" t="e">
        <f>IF(P50="No_existen",5*$Z$10,AA50*$Z$10)</f>
        <v>#DIV/0!</v>
      </c>
      <c r="AA50" s="346" t="e">
        <f>ROUND(AVERAGEIF(AB50:AB52,"&gt;0"),0)</f>
        <v>#DIV/0!</v>
      </c>
      <c r="AB50" s="281">
        <f t="shared" si="2"/>
        <v>0</v>
      </c>
      <c r="AC50" s="279"/>
      <c r="AD50" s="279"/>
      <c r="AE50" s="329" t="e">
        <f>IF(P50="No_existen",5*$AE$10,AF50*$AE$10)</f>
        <v>#DIV/0!</v>
      </c>
      <c r="AF50" s="346" t="e">
        <f>ROUND(AVERAGEIF(AG50:AG52,"&gt;0"),0)</f>
        <v>#DIV/0!</v>
      </c>
      <c r="AG50" s="281">
        <f t="shared" si="3"/>
        <v>0</v>
      </c>
      <c r="AH50" s="279"/>
      <c r="AI50" s="279"/>
      <c r="AJ50" s="329" t="e">
        <f>IF(P50="No_existen",5*$AJ$10,AK50*$AJ$10)</f>
        <v>#DIV/0!</v>
      </c>
      <c r="AK50" s="346" t="e">
        <f>ROUND(AVERAGEIF(AL50:AL52,"&gt;0"),0)</f>
        <v>#DIV/0!</v>
      </c>
      <c r="AL50" s="281">
        <f t="shared" si="4"/>
        <v>0</v>
      </c>
      <c r="AM50" s="279"/>
      <c r="AN50" s="362" t="e">
        <f>ROUND(AVERAGE(R50,V50,AA50,AF50,AK50),0)</f>
        <v>#DIV/0!</v>
      </c>
      <c r="AO50" s="363" t="e">
        <f>IF(AN50&lt;1.5,"FUERTE",IF(AND(AN50&gt;=1.5,AN50&lt;2.5),"ACEPTABLE",IF(AN50&gt;=5,"INEXISTENTE","DÉBIL")))</f>
        <v>#DIV/0!</v>
      </c>
      <c r="AP50" s="356">
        <f>IF(O50=0,0,ROUND((O50*AN50),0))</f>
        <v>0</v>
      </c>
      <c r="AQ50" s="350" t="str">
        <f>IF(AP50&gt;=36,"GRAVE", IF(AP50&lt;=10, "LEVE", "MODERADO"))</f>
        <v>LEVE</v>
      </c>
      <c r="AR50" s="353"/>
      <c r="AS50" s="353"/>
      <c r="AT50" s="50"/>
      <c r="AU50" s="50"/>
      <c r="AV50" s="106"/>
      <c r="AW50" s="108"/>
      <c r="AX50" s="310"/>
      <c r="AY50" s="310"/>
      <c r="AZ50" s="310"/>
      <c r="BA50" s="310"/>
      <c r="BB50" s="310"/>
      <c r="BC50" s="310"/>
      <c r="BD50" s="310"/>
      <c r="BE50" s="110"/>
      <c r="BJ50" s="303"/>
      <c r="BL50" s="303"/>
      <c r="BS50" s="303"/>
      <c r="BT50" s="303"/>
      <c r="BV50" s="303"/>
      <c r="BW50" s="303"/>
    </row>
    <row r="51" spans="1:75" s="107" customFormat="1" ht="64.5" customHeight="1" x14ac:dyDescent="0.2">
      <c r="A51" s="371"/>
      <c r="B51" s="381"/>
      <c r="C51" s="383"/>
      <c r="D51" s="78"/>
      <c r="E51" s="78"/>
      <c r="F51" s="78"/>
      <c r="G51" s="365"/>
      <c r="H51" s="367"/>
      <c r="I51" s="365"/>
      <c r="J51" s="368"/>
      <c r="K51" s="364"/>
      <c r="L51" s="357"/>
      <c r="M51" s="364"/>
      <c r="N51" s="357"/>
      <c r="O51" s="357"/>
      <c r="P51" s="184"/>
      <c r="Q51" s="185">
        <f t="shared" si="0"/>
        <v>0</v>
      </c>
      <c r="R51" s="346"/>
      <c r="S51" s="346"/>
      <c r="T51" s="279"/>
      <c r="U51" s="348"/>
      <c r="V51" s="329"/>
      <c r="W51" s="323">
        <f t="shared" si="1"/>
        <v>0</v>
      </c>
      <c r="X51" s="279"/>
      <c r="Y51" s="279"/>
      <c r="Z51" s="329"/>
      <c r="AA51" s="346"/>
      <c r="AB51" s="281">
        <f t="shared" si="2"/>
        <v>0</v>
      </c>
      <c r="AC51" s="279"/>
      <c r="AD51" s="279"/>
      <c r="AE51" s="329"/>
      <c r="AF51" s="346"/>
      <c r="AG51" s="281">
        <f t="shared" si="3"/>
        <v>0</v>
      </c>
      <c r="AH51" s="279"/>
      <c r="AI51" s="279"/>
      <c r="AJ51" s="329"/>
      <c r="AK51" s="346"/>
      <c r="AL51" s="281">
        <f t="shared" si="4"/>
        <v>0</v>
      </c>
      <c r="AM51" s="279"/>
      <c r="AN51" s="346"/>
      <c r="AO51" s="363"/>
      <c r="AP51" s="356"/>
      <c r="AQ51" s="351"/>
      <c r="AR51" s="353"/>
      <c r="AS51" s="353"/>
      <c r="AT51" s="50"/>
      <c r="AU51" s="50"/>
      <c r="AV51" s="106"/>
      <c r="AW51" s="108"/>
      <c r="AX51" s="309"/>
      <c r="AY51" s="309"/>
      <c r="AZ51" s="309"/>
      <c r="BA51" s="309"/>
      <c r="BB51" s="309"/>
      <c r="BC51" s="309"/>
      <c r="BD51" s="309"/>
      <c r="BE51" s="110"/>
      <c r="BJ51" s="303"/>
      <c r="BL51" s="303"/>
      <c r="BS51" s="303"/>
      <c r="BT51" s="303"/>
      <c r="BV51" s="303"/>
      <c r="BW51" s="303"/>
    </row>
    <row r="52" spans="1:75" s="107" customFormat="1" ht="64.5" customHeight="1" x14ac:dyDescent="0.2">
      <c r="A52" s="371"/>
      <c r="B52" s="381"/>
      <c r="C52" s="383"/>
      <c r="D52" s="78"/>
      <c r="E52" s="78"/>
      <c r="F52" s="78"/>
      <c r="G52" s="365"/>
      <c r="H52" s="367"/>
      <c r="I52" s="365"/>
      <c r="J52" s="368"/>
      <c r="K52" s="364"/>
      <c r="L52" s="357"/>
      <c r="M52" s="364"/>
      <c r="N52" s="357"/>
      <c r="O52" s="357"/>
      <c r="P52" s="184"/>
      <c r="Q52" s="185">
        <f t="shared" si="0"/>
        <v>0</v>
      </c>
      <c r="R52" s="346"/>
      <c r="S52" s="346"/>
      <c r="T52" s="279"/>
      <c r="U52" s="348"/>
      <c r="V52" s="329"/>
      <c r="W52" s="323">
        <f t="shared" si="1"/>
        <v>0</v>
      </c>
      <c r="X52" s="279"/>
      <c r="Y52" s="279"/>
      <c r="Z52" s="329"/>
      <c r="AA52" s="346"/>
      <c r="AB52" s="281">
        <f t="shared" si="2"/>
        <v>0</v>
      </c>
      <c r="AC52" s="279"/>
      <c r="AD52" s="279"/>
      <c r="AE52" s="329"/>
      <c r="AF52" s="346"/>
      <c r="AG52" s="281">
        <f t="shared" si="3"/>
        <v>0</v>
      </c>
      <c r="AH52" s="279"/>
      <c r="AI52" s="279"/>
      <c r="AJ52" s="329"/>
      <c r="AK52" s="346"/>
      <c r="AL52" s="281">
        <f t="shared" si="4"/>
        <v>0</v>
      </c>
      <c r="AM52" s="279"/>
      <c r="AN52" s="346"/>
      <c r="AO52" s="363"/>
      <c r="AP52" s="356"/>
      <c r="AQ52" s="351"/>
      <c r="AR52" s="353"/>
      <c r="AS52" s="353"/>
      <c r="AT52" s="50"/>
      <c r="AU52" s="50"/>
      <c r="AV52" s="106"/>
      <c r="AW52" s="108"/>
      <c r="AX52" s="309"/>
      <c r="AY52" s="309"/>
      <c r="AZ52" s="309"/>
      <c r="BA52" s="309"/>
      <c r="BB52" s="309"/>
      <c r="BC52" s="309"/>
      <c r="BD52" s="309"/>
      <c r="BE52" s="110"/>
      <c r="BJ52" s="303"/>
      <c r="BL52" s="303"/>
      <c r="BS52" s="303"/>
      <c r="BT52" s="303"/>
      <c r="BV52" s="303"/>
      <c r="BW52" s="303"/>
    </row>
    <row r="53" spans="1:75" s="107" customFormat="1" ht="64.5" customHeight="1" x14ac:dyDescent="0.2">
      <c r="A53" s="371">
        <v>15</v>
      </c>
      <c r="B53" s="381"/>
      <c r="C53" s="382" t="str">
        <f>IF(B53=$B$1048372,$C$1048372,IF(B53=$B$1048373,$C$1048373,IF(B53=$B$1048374,$C$1048374,IF(B53=$B$1048375,$C$1048375,IF(B53=$B$1048376,$C$1048376,IF(B53=$B$1048377,$C$1048377,IF(B53=$B$1048378,$C$1048378,IF(B53=$B$1048379,$C$1048379,IF(B53=$B$1048380,$C$1048380,IF(B53=$B$1048381,$C$1048381,IF(B53=VICERRECTORÍA_ACADÉMICA_,BC1048414,IF(B53=_VICERRECTORÍA_INVESTIGACIONES_INNOVACIÓN_Y_EXTENSIÓN_,BC1048415,IF(B53=PLANEACIÓN_,BC1048416,IF(B53=VICERRECTORÍA_ADMINISTRATIVA_FINANCIERA_,BC1048417,IF(B53=_VICERRECTORÍA_RESPONSABILIDAD_SOCIAL_Y_BIENESTAR_UNIVERSITARIO_,BC1048418," ")))))))))))))))</f>
        <v xml:space="preserve"> </v>
      </c>
      <c r="D53" s="78"/>
      <c r="E53" s="78"/>
      <c r="F53" s="78"/>
      <c r="G53" s="365"/>
      <c r="H53" s="366"/>
      <c r="I53" s="365"/>
      <c r="J53" s="368"/>
      <c r="K53" s="364"/>
      <c r="L53" s="357">
        <f>IF(K53="ALTA",5,IF(K53="MEDIO ALTA",4,IF(K53="MEDIA",3,IF(K53="MEDIO BAJA",2,IF(K53="BAJA",1,0)))))</f>
        <v>0</v>
      </c>
      <c r="M53" s="364"/>
      <c r="N53" s="357">
        <f>IF(M53="ALTO",5,IF(M53="MEDIO ALTO",4,IF(M53="MEDIO",3,IF(M53="MEDIO BAJO",2,IF(M53="BAJO",1,0)))))</f>
        <v>0</v>
      </c>
      <c r="O53" s="357">
        <f>N53*L53</f>
        <v>0</v>
      </c>
      <c r="P53" s="184"/>
      <c r="Q53" s="185">
        <f t="shared" si="0"/>
        <v>0</v>
      </c>
      <c r="R53" s="346" t="e">
        <f>ROUND(AVERAGEIF(Q53:Q55,"&gt;0"),0)</f>
        <v>#DIV/0!</v>
      </c>
      <c r="S53" s="346" t="e">
        <f>R53*0.6</f>
        <v>#DIV/0!</v>
      </c>
      <c r="T53" s="279"/>
      <c r="U53" s="347" t="e">
        <f>IF(P53="No_existen",5*$U$10,V53*$U$10)</f>
        <v>#DIV/0!</v>
      </c>
      <c r="V53" s="344" t="e">
        <f>ROUND(AVERAGEIF(W53:W55,"&gt;0"),0)</f>
        <v>#DIV/0!</v>
      </c>
      <c r="W53" s="323">
        <f t="shared" si="1"/>
        <v>0</v>
      </c>
      <c r="X53" s="279"/>
      <c r="Y53" s="279"/>
      <c r="Z53" s="329" t="e">
        <f>IF(P53="No_existen",5*$Z$10,AA53*$Z$10)</f>
        <v>#DIV/0!</v>
      </c>
      <c r="AA53" s="346" t="e">
        <f>ROUND(AVERAGEIF(AB53:AB55,"&gt;0"),0)</f>
        <v>#DIV/0!</v>
      </c>
      <c r="AB53" s="281">
        <f t="shared" si="2"/>
        <v>0</v>
      </c>
      <c r="AC53" s="279"/>
      <c r="AD53" s="279"/>
      <c r="AE53" s="329" t="e">
        <f>IF(P53="No_existen",5*$AE$10,AF53*$AE$10)</f>
        <v>#DIV/0!</v>
      </c>
      <c r="AF53" s="346" t="e">
        <f>ROUND(AVERAGEIF(AG53:AG55,"&gt;0"),0)</f>
        <v>#DIV/0!</v>
      </c>
      <c r="AG53" s="281">
        <f t="shared" si="3"/>
        <v>0</v>
      </c>
      <c r="AH53" s="279"/>
      <c r="AI53" s="279"/>
      <c r="AJ53" s="329" t="e">
        <f>IF(P53="No_existen",5*$AJ$10,AK53*$AJ$10)</f>
        <v>#DIV/0!</v>
      </c>
      <c r="AK53" s="346" t="e">
        <f>ROUND(AVERAGEIF(AL53:AL55,"&gt;0"),0)</f>
        <v>#DIV/0!</v>
      </c>
      <c r="AL53" s="281">
        <f t="shared" si="4"/>
        <v>0</v>
      </c>
      <c r="AM53" s="279"/>
      <c r="AN53" s="362" t="e">
        <f>ROUND(AVERAGE(R53,V53,AA53,AF53,AK53),0)</f>
        <v>#DIV/0!</v>
      </c>
      <c r="AO53" s="363" t="e">
        <f>IF(AN53&lt;1.5,"FUERTE",IF(AND(AN53&gt;=1.5,AN53&lt;2.5),"ACEPTABLE",IF(AN53&gt;=5,"INEXISTENTE","DÉBIL")))</f>
        <v>#DIV/0!</v>
      </c>
      <c r="AP53" s="356">
        <f>IF(O53=0,0,ROUND((O53*AN53),0))</f>
        <v>0</v>
      </c>
      <c r="AQ53" s="350" t="str">
        <f>IF(AP53&gt;=36,"GRAVE", IF(AP53&lt;=10, "LEVE", "MODERADO"))</f>
        <v>LEVE</v>
      </c>
      <c r="AR53" s="353"/>
      <c r="AS53" s="353"/>
      <c r="AT53" s="50"/>
      <c r="AU53" s="50"/>
      <c r="AV53" s="106"/>
      <c r="AW53" s="108"/>
      <c r="AX53" s="310"/>
      <c r="AY53" s="310"/>
      <c r="AZ53" s="310"/>
      <c r="BA53" s="310"/>
      <c r="BB53" s="310"/>
      <c r="BC53" s="310"/>
      <c r="BD53" s="310"/>
      <c r="BE53" s="110"/>
      <c r="BJ53" s="303"/>
      <c r="BL53" s="303"/>
      <c r="BS53" s="303"/>
      <c r="BT53" s="303"/>
      <c r="BV53" s="303"/>
      <c r="BW53" s="303"/>
    </row>
    <row r="54" spans="1:75" s="107" customFormat="1" ht="64.5" customHeight="1" x14ac:dyDescent="0.2">
      <c r="A54" s="371"/>
      <c r="B54" s="381"/>
      <c r="C54" s="383"/>
      <c r="D54" s="78"/>
      <c r="E54" s="78"/>
      <c r="F54" s="78"/>
      <c r="G54" s="365"/>
      <c r="H54" s="367"/>
      <c r="I54" s="365"/>
      <c r="J54" s="368"/>
      <c r="K54" s="364"/>
      <c r="L54" s="357"/>
      <c r="M54" s="364"/>
      <c r="N54" s="357"/>
      <c r="O54" s="357"/>
      <c r="P54" s="184"/>
      <c r="Q54" s="185">
        <f t="shared" si="0"/>
        <v>0</v>
      </c>
      <c r="R54" s="346"/>
      <c r="S54" s="346"/>
      <c r="T54" s="279"/>
      <c r="U54" s="348"/>
      <c r="V54" s="329"/>
      <c r="W54" s="323">
        <f t="shared" si="1"/>
        <v>0</v>
      </c>
      <c r="X54" s="279"/>
      <c r="Y54" s="279"/>
      <c r="Z54" s="329"/>
      <c r="AA54" s="346"/>
      <c r="AB54" s="281">
        <f t="shared" si="2"/>
        <v>0</v>
      </c>
      <c r="AC54" s="279"/>
      <c r="AD54" s="279"/>
      <c r="AE54" s="329"/>
      <c r="AF54" s="346"/>
      <c r="AG54" s="281">
        <f t="shared" si="3"/>
        <v>0</v>
      </c>
      <c r="AH54" s="279"/>
      <c r="AI54" s="279"/>
      <c r="AJ54" s="329"/>
      <c r="AK54" s="346"/>
      <c r="AL54" s="281">
        <f t="shared" si="4"/>
        <v>0</v>
      </c>
      <c r="AM54" s="279"/>
      <c r="AN54" s="346"/>
      <c r="AO54" s="363"/>
      <c r="AP54" s="356"/>
      <c r="AQ54" s="351"/>
      <c r="AR54" s="353"/>
      <c r="AS54" s="353"/>
      <c r="AT54" s="50"/>
      <c r="AU54" s="50"/>
      <c r="AV54" s="106"/>
      <c r="AW54" s="108"/>
      <c r="AX54" s="309"/>
      <c r="AY54" s="309"/>
      <c r="AZ54" s="309"/>
      <c r="BA54" s="309"/>
      <c r="BB54" s="309"/>
      <c r="BC54" s="309"/>
      <c r="BD54" s="309"/>
      <c r="BE54" s="110"/>
      <c r="BJ54" s="303"/>
      <c r="BL54" s="303"/>
      <c r="BS54" s="303"/>
      <c r="BT54" s="303"/>
      <c r="BV54" s="303"/>
      <c r="BW54" s="303"/>
    </row>
    <row r="55" spans="1:75" s="107" customFormat="1" ht="64.5" customHeight="1" x14ac:dyDescent="0.2">
      <c r="A55" s="371"/>
      <c r="B55" s="381"/>
      <c r="C55" s="383"/>
      <c r="D55" s="78"/>
      <c r="E55" s="78"/>
      <c r="F55" s="78"/>
      <c r="G55" s="365"/>
      <c r="H55" s="367"/>
      <c r="I55" s="365"/>
      <c r="J55" s="368"/>
      <c r="K55" s="364"/>
      <c r="L55" s="357"/>
      <c r="M55" s="364"/>
      <c r="N55" s="357"/>
      <c r="O55" s="357"/>
      <c r="P55" s="184"/>
      <c r="Q55" s="185">
        <f t="shared" si="0"/>
        <v>0</v>
      </c>
      <c r="R55" s="346"/>
      <c r="S55" s="346"/>
      <c r="T55" s="279"/>
      <c r="U55" s="348"/>
      <c r="V55" s="329"/>
      <c r="W55" s="323">
        <f t="shared" si="1"/>
        <v>0</v>
      </c>
      <c r="X55" s="279"/>
      <c r="Y55" s="279"/>
      <c r="Z55" s="329"/>
      <c r="AA55" s="346"/>
      <c r="AB55" s="281">
        <f t="shared" si="2"/>
        <v>0</v>
      </c>
      <c r="AC55" s="279"/>
      <c r="AD55" s="279"/>
      <c r="AE55" s="329"/>
      <c r="AF55" s="346"/>
      <c r="AG55" s="281">
        <f t="shared" si="3"/>
        <v>0</v>
      </c>
      <c r="AH55" s="279"/>
      <c r="AI55" s="279"/>
      <c r="AJ55" s="329"/>
      <c r="AK55" s="346"/>
      <c r="AL55" s="281">
        <f t="shared" si="4"/>
        <v>0</v>
      </c>
      <c r="AM55" s="279"/>
      <c r="AN55" s="346"/>
      <c r="AO55" s="363"/>
      <c r="AP55" s="356"/>
      <c r="AQ55" s="351"/>
      <c r="AR55" s="353"/>
      <c r="AS55" s="353"/>
      <c r="AT55" s="50"/>
      <c r="AU55" s="50"/>
      <c r="AV55" s="106"/>
      <c r="AW55" s="108"/>
      <c r="AX55" s="310"/>
      <c r="AY55" s="310"/>
      <c r="AZ55" s="310"/>
      <c r="BA55" s="310"/>
      <c r="BB55" s="310"/>
      <c r="BC55" s="310"/>
      <c r="BD55" s="310"/>
      <c r="BE55" s="110"/>
      <c r="BJ55" s="303"/>
      <c r="BL55" s="303"/>
      <c r="BS55" s="303"/>
      <c r="BT55" s="303"/>
      <c r="BV55" s="303"/>
      <c r="BW55" s="303"/>
    </row>
    <row r="56" spans="1:75" s="107" customFormat="1" ht="64.5" customHeight="1" x14ac:dyDescent="0.2">
      <c r="A56" s="371">
        <v>16</v>
      </c>
      <c r="B56" s="381"/>
      <c r="C56" s="382" t="str">
        <f>IF(B56=$B$1048372,$C$1048372,IF(B56=$B$1048373,$C$1048373,IF(B56=$B$1048374,$C$1048374,IF(B56=$B$1048375,$C$1048375,IF(B56=$B$1048376,$C$1048376,IF(B56=$B$1048377,$C$1048377,IF(B56=$B$1048378,$C$1048378,IF(B56=$B$1048379,$C$1048379,IF(B56=$B$1048380,$C$1048380,IF(B56=$B$1048381,$C$1048381,IF(B56=VICERRECTORÍA_ACADÉMICA_,BC1048417,IF(B56=_VICERRECTORÍA_INVESTIGACIONES_INNOVACIÓN_Y_EXTENSIÓN_,BC1048418,IF(B56=PLANEACIÓN_,BC1048419,IF(B56=VICERRECTORÍA_ADMINISTRATIVA_FINANCIERA_,BC1048420,IF(B56=_VICERRECTORÍA_RESPONSABILIDAD_SOCIAL_Y_BIENESTAR_UNIVERSITARIO_,BC1048421," ")))))))))))))))</f>
        <v xml:space="preserve"> </v>
      </c>
      <c r="D56" s="78"/>
      <c r="E56" s="78"/>
      <c r="F56" s="78"/>
      <c r="G56" s="365"/>
      <c r="H56" s="366"/>
      <c r="I56" s="365"/>
      <c r="J56" s="368"/>
      <c r="K56" s="364"/>
      <c r="L56" s="357">
        <f>IF(K56="ALTA",5,IF(K56="MEDIO ALTA",4,IF(K56="MEDIA",3,IF(K56="MEDIO BAJA",2,IF(K56="BAJA",1,0)))))</f>
        <v>0</v>
      </c>
      <c r="M56" s="364"/>
      <c r="N56" s="357">
        <f>IF(M56="ALTO",5,IF(M56="MEDIO ALTO",4,IF(M56="MEDIO",3,IF(M56="MEDIO BAJO",2,IF(M56="BAJO",1,0)))))</f>
        <v>0</v>
      </c>
      <c r="O56" s="357">
        <f>N56*L56</f>
        <v>0</v>
      </c>
      <c r="P56" s="184"/>
      <c r="Q56" s="185">
        <f t="shared" si="0"/>
        <v>0</v>
      </c>
      <c r="R56" s="346" t="e">
        <f>ROUND(AVERAGEIF(Q56:Q58,"&gt;0"),0)</f>
        <v>#DIV/0!</v>
      </c>
      <c r="S56" s="346" t="e">
        <f>R56*0.6</f>
        <v>#DIV/0!</v>
      </c>
      <c r="T56" s="279"/>
      <c r="U56" s="347" t="e">
        <f>IF(P56="No_existen",5*$U$10,V56*$U$10)</f>
        <v>#DIV/0!</v>
      </c>
      <c r="V56" s="344" t="e">
        <f>ROUND(AVERAGEIF(W56:W58,"&gt;0"),0)</f>
        <v>#DIV/0!</v>
      </c>
      <c r="W56" s="323">
        <f t="shared" si="1"/>
        <v>0</v>
      </c>
      <c r="X56" s="279"/>
      <c r="Y56" s="279"/>
      <c r="Z56" s="329" t="e">
        <f>IF(P56="No_existen",5*$Z$10,AA56*$Z$10)</f>
        <v>#DIV/0!</v>
      </c>
      <c r="AA56" s="346" t="e">
        <f>ROUND(AVERAGEIF(AB56:AB58,"&gt;0"),0)</f>
        <v>#DIV/0!</v>
      </c>
      <c r="AB56" s="281">
        <f t="shared" si="2"/>
        <v>0</v>
      </c>
      <c r="AC56" s="279"/>
      <c r="AD56" s="279"/>
      <c r="AE56" s="329" t="e">
        <f>IF(P56="No_existen",5*$AE$10,AF56*$AE$10)</f>
        <v>#DIV/0!</v>
      </c>
      <c r="AF56" s="346" t="e">
        <f>ROUND(AVERAGEIF(AG56:AG58,"&gt;0"),0)</f>
        <v>#DIV/0!</v>
      </c>
      <c r="AG56" s="281">
        <f t="shared" si="3"/>
        <v>0</v>
      </c>
      <c r="AH56" s="279"/>
      <c r="AI56" s="279"/>
      <c r="AJ56" s="329" t="e">
        <f>IF(P56="No_existen",5*$AJ$10,AK56*$AJ$10)</f>
        <v>#DIV/0!</v>
      </c>
      <c r="AK56" s="346" t="e">
        <f>ROUND(AVERAGEIF(AL56:AL58,"&gt;0"),0)</f>
        <v>#DIV/0!</v>
      </c>
      <c r="AL56" s="281">
        <f t="shared" si="4"/>
        <v>0</v>
      </c>
      <c r="AM56" s="279"/>
      <c r="AN56" s="362" t="e">
        <f>ROUND(AVERAGE(R56,V56,AA56,AF56,AK56),0)</f>
        <v>#DIV/0!</v>
      </c>
      <c r="AO56" s="363" t="e">
        <f>IF(AN56&lt;1.5,"FUERTE",IF(AND(AN56&gt;=1.5,AN56&lt;2.5),"ACEPTABLE",IF(AN56&gt;=5,"INEXISTENTE","DÉBIL")))</f>
        <v>#DIV/0!</v>
      </c>
      <c r="AP56" s="356">
        <f>IF(O56=0,0,ROUND((O56*AN56),0))</f>
        <v>0</v>
      </c>
      <c r="AQ56" s="350" t="str">
        <f>IF(AP56&gt;=36,"GRAVE", IF(AP56&lt;=10, "LEVE", "MODERADO"))</f>
        <v>LEVE</v>
      </c>
      <c r="AR56" s="353"/>
      <c r="AS56" s="353"/>
      <c r="AT56" s="50"/>
      <c r="AU56" s="50"/>
      <c r="AV56" s="106"/>
      <c r="AW56" s="108"/>
      <c r="AX56" s="309"/>
      <c r="AY56" s="309"/>
      <c r="AZ56" s="309"/>
      <c r="BA56" s="309"/>
      <c r="BB56" s="309"/>
      <c r="BC56" s="309"/>
      <c r="BD56" s="309"/>
      <c r="BE56" s="110"/>
      <c r="BJ56" s="303"/>
      <c r="BL56" s="303"/>
      <c r="BS56" s="303"/>
      <c r="BT56" s="303"/>
      <c r="BV56" s="303"/>
      <c r="BW56" s="303"/>
    </row>
    <row r="57" spans="1:75" s="107" customFormat="1" ht="64.5" customHeight="1" x14ac:dyDescent="0.2">
      <c r="A57" s="371"/>
      <c r="B57" s="381"/>
      <c r="C57" s="383"/>
      <c r="D57" s="78"/>
      <c r="E57" s="78"/>
      <c r="F57" s="78"/>
      <c r="G57" s="365"/>
      <c r="H57" s="367"/>
      <c r="I57" s="365"/>
      <c r="J57" s="368"/>
      <c r="K57" s="364"/>
      <c r="L57" s="357"/>
      <c r="M57" s="364"/>
      <c r="N57" s="357"/>
      <c r="O57" s="357"/>
      <c r="P57" s="184"/>
      <c r="Q57" s="185">
        <f t="shared" si="0"/>
        <v>0</v>
      </c>
      <c r="R57" s="346"/>
      <c r="S57" s="346"/>
      <c r="T57" s="279"/>
      <c r="U57" s="348"/>
      <c r="V57" s="329"/>
      <c r="W57" s="323">
        <f t="shared" si="1"/>
        <v>0</v>
      </c>
      <c r="X57" s="279"/>
      <c r="Y57" s="279"/>
      <c r="Z57" s="329"/>
      <c r="AA57" s="346"/>
      <c r="AB57" s="281">
        <f t="shared" si="2"/>
        <v>0</v>
      </c>
      <c r="AC57" s="279"/>
      <c r="AD57" s="279"/>
      <c r="AE57" s="329"/>
      <c r="AF57" s="346"/>
      <c r="AG57" s="281">
        <f t="shared" si="3"/>
        <v>0</v>
      </c>
      <c r="AH57" s="279"/>
      <c r="AI57" s="279"/>
      <c r="AJ57" s="329"/>
      <c r="AK57" s="346"/>
      <c r="AL57" s="281">
        <f t="shared" si="4"/>
        <v>0</v>
      </c>
      <c r="AM57" s="279"/>
      <c r="AN57" s="346"/>
      <c r="AO57" s="363"/>
      <c r="AP57" s="356"/>
      <c r="AQ57" s="351"/>
      <c r="AR57" s="353"/>
      <c r="AS57" s="353"/>
      <c r="AT57" s="50"/>
      <c r="AU57" s="50"/>
      <c r="AV57" s="106"/>
      <c r="AW57" s="108"/>
      <c r="AX57" s="309"/>
      <c r="AY57" s="309"/>
      <c r="AZ57" s="309"/>
      <c r="BA57" s="309"/>
      <c r="BB57" s="309"/>
      <c r="BC57" s="309"/>
      <c r="BD57" s="309"/>
      <c r="BE57" s="110"/>
      <c r="BJ57" s="303"/>
      <c r="BL57" s="303"/>
      <c r="BS57" s="303"/>
      <c r="BT57" s="303"/>
      <c r="BV57" s="303"/>
      <c r="BW57" s="303"/>
    </row>
    <row r="58" spans="1:75" s="107" customFormat="1" ht="64.5" customHeight="1" x14ac:dyDescent="0.2">
      <c r="A58" s="371"/>
      <c r="B58" s="381"/>
      <c r="C58" s="383"/>
      <c r="D58" s="78"/>
      <c r="E58" s="78"/>
      <c r="F58" s="78"/>
      <c r="G58" s="365"/>
      <c r="H58" s="367"/>
      <c r="I58" s="365"/>
      <c r="J58" s="368"/>
      <c r="K58" s="364"/>
      <c r="L58" s="357"/>
      <c r="M58" s="364"/>
      <c r="N58" s="357"/>
      <c r="O58" s="357"/>
      <c r="P58" s="184"/>
      <c r="Q58" s="185">
        <f t="shared" si="0"/>
        <v>0</v>
      </c>
      <c r="R58" s="346"/>
      <c r="S58" s="346"/>
      <c r="T58" s="279"/>
      <c r="U58" s="348"/>
      <c r="V58" s="329"/>
      <c r="W58" s="323">
        <f t="shared" si="1"/>
        <v>0</v>
      </c>
      <c r="X58" s="279"/>
      <c r="Y58" s="279"/>
      <c r="Z58" s="329"/>
      <c r="AA58" s="346"/>
      <c r="AB58" s="281">
        <f t="shared" si="2"/>
        <v>0</v>
      </c>
      <c r="AC58" s="279"/>
      <c r="AD58" s="279"/>
      <c r="AE58" s="329"/>
      <c r="AF58" s="346"/>
      <c r="AG58" s="281">
        <f t="shared" si="3"/>
        <v>0</v>
      </c>
      <c r="AH58" s="279"/>
      <c r="AI58" s="279"/>
      <c r="AJ58" s="329"/>
      <c r="AK58" s="346"/>
      <c r="AL58" s="281">
        <f t="shared" si="4"/>
        <v>0</v>
      </c>
      <c r="AM58" s="279"/>
      <c r="AN58" s="346"/>
      <c r="AO58" s="363"/>
      <c r="AP58" s="356"/>
      <c r="AQ58" s="351"/>
      <c r="AR58" s="353"/>
      <c r="AS58" s="353"/>
      <c r="AT58" s="50"/>
      <c r="AU58" s="50"/>
      <c r="AV58" s="106"/>
      <c r="AW58" s="108"/>
      <c r="AX58" s="310"/>
      <c r="AY58" s="310"/>
      <c r="AZ58" s="310"/>
      <c r="BA58" s="310"/>
      <c r="BB58" s="310"/>
      <c r="BC58" s="310"/>
      <c r="BD58" s="310"/>
      <c r="BE58" s="110"/>
      <c r="BJ58" s="303"/>
      <c r="BL58" s="303"/>
      <c r="BS58" s="303"/>
      <c r="BT58" s="303"/>
      <c r="BV58" s="303"/>
      <c r="BW58" s="303"/>
    </row>
    <row r="59" spans="1:75" s="107" customFormat="1" ht="64.5" customHeight="1" x14ac:dyDescent="0.2">
      <c r="A59" s="371">
        <v>17</v>
      </c>
      <c r="B59" s="381"/>
      <c r="C59" s="382" t="str">
        <f>IF(B59=$B$1048372,$C$1048372,IF(B59=$B$1048373,$C$1048373,IF(B59=$B$1048374,$C$1048374,IF(B59=$B$1048375,$C$1048375,IF(B59=$B$1048376,$C$1048376,IF(B59=$B$1048377,$C$1048377,IF(B59=$B$1048378,$C$1048378,IF(B59=$B$1048379,$C$1048379,IF(B59=$B$1048380,$C$1048380,IF(B59=$B$1048381,$C$1048381,IF(B59=VICERRECTORÍA_ACADÉMICA_,BC1048420,IF(B59=_VICERRECTORÍA_INVESTIGACIONES_INNOVACIÓN_Y_EXTENSIÓN_,BC1048421,IF(B59=PLANEACIÓN_,BC1048422,IF(B59=VICERRECTORÍA_ADMINISTRATIVA_FINANCIERA_,BC1048423,IF(B59=_VICERRECTORÍA_RESPONSABILIDAD_SOCIAL_Y_BIENESTAR_UNIVERSITARIO_,BC1048424," ")))))))))))))))</f>
        <v xml:space="preserve"> </v>
      </c>
      <c r="D59" s="78"/>
      <c r="E59" s="78"/>
      <c r="F59" s="78"/>
      <c r="G59" s="365"/>
      <c r="H59" s="366"/>
      <c r="I59" s="365"/>
      <c r="J59" s="368"/>
      <c r="K59" s="364"/>
      <c r="L59" s="357">
        <f>IF(K59="ALTA",5,IF(K59="MEDIO ALTA",4,IF(K59="MEDIA",3,IF(K59="MEDIO BAJA",2,IF(K59="BAJA",1,0)))))</f>
        <v>0</v>
      </c>
      <c r="M59" s="364"/>
      <c r="N59" s="357">
        <f>IF(M59="ALTO",5,IF(M59="MEDIO ALTO",4,IF(M59="MEDIO",3,IF(M59="MEDIO BAJO",2,IF(M59="BAJO",1,0)))))</f>
        <v>0</v>
      </c>
      <c r="O59" s="357">
        <f>N59*L59</f>
        <v>0</v>
      </c>
      <c r="P59" s="184"/>
      <c r="Q59" s="185">
        <f t="shared" si="0"/>
        <v>0</v>
      </c>
      <c r="R59" s="346" t="e">
        <f>ROUND(AVERAGEIF(Q59:Q61,"&gt;0"),0)</f>
        <v>#DIV/0!</v>
      </c>
      <c r="S59" s="346" t="e">
        <f>R59*0.6</f>
        <v>#DIV/0!</v>
      </c>
      <c r="T59" s="279"/>
      <c r="U59" s="347" t="e">
        <f>IF(P59="No_existen",5*$U$10,V59*$U$10)</f>
        <v>#DIV/0!</v>
      </c>
      <c r="V59" s="344" t="e">
        <f>ROUND(AVERAGEIF(W59:W61,"&gt;0"),0)</f>
        <v>#DIV/0!</v>
      </c>
      <c r="W59" s="323">
        <f t="shared" si="1"/>
        <v>0</v>
      </c>
      <c r="X59" s="279"/>
      <c r="Y59" s="279"/>
      <c r="Z59" s="329" t="e">
        <f>IF(P59="No_existen",5*$Z$10,AA59*$Z$10)</f>
        <v>#DIV/0!</v>
      </c>
      <c r="AA59" s="346" t="e">
        <f>ROUND(AVERAGEIF(AB59:AB61,"&gt;0"),0)</f>
        <v>#DIV/0!</v>
      </c>
      <c r="AB59" s="281">
        <f t="shared" si="2"/>
        <v>0</v>
      </c>
      <c r="AC59" s="279"/>
      <c r="AD59" s="279"/>
      <c r="AE59" s="329" t="e">
        <f>IF(P59="No_existen",5*$AE$10,AF59*$AE$10)</f>
        <v>#DIV/0!</v>
      </c>
      <c r="AF59" s="346" t="e">
        <f>ROUND(AVERAGEIF(AG59:AG61,"&gt;0"),0)</f>
        <v>#DIV/0!</v>
      </c>
      <c r="AG59" s="281">
        <f t="shared" si="3"/>
        <v>0</v>
      </c>
      <c r="AH59" s="279"/>
      <c r="AI59" s="279"/>
      <c r="AJ59" s="329" t="e">
        <f>IF(P59="No_existen",5*$AJ$10,AK59*$AJ$10)</f>
        <v>#DIV/0!</v>
      </c>
      <c r="AK59" s="346" t="e">
        <f>ROUND(AVERAGEIF(AL59:AL61,"&gt;0"),0)</f>
        <v>#DIV/0!</v>
      </c>
      <c r="AL59" s="281">
        <f t="shared" si="4"/>
        <v>0</v>
      </c>
      <c r="AM59" s="279"/>
      <c r="AN59" s="362" t="e">
        <f>ROUND(AVERAGE(R59,V59,AA59,AF59,AK59),0)</f>
        <v>#DIV/0!</v>
      </c>
      <c r="AO59" s="363" t="e">
        <f>IF(AN59&lt;1.5,"FUERTE",IF(AND(AN59&gt;=1.5,AN59&lt;2.5),"ACEPTABLE",IF(AN59&gt;=5,"INEXISTENTE","DÉBIL")))</f>
        <v>#DIV/0!</v>
      </c>
      <c r="AP59" s="356">
        <f>IF(O59=0,0,ROUND((O59*AN59),0))</f>
        <v>0</v>
      </c>
      <c r="AQ59" s="350" t="str">
        <f>IF(AP59&gt;=36,"GRAVE", IF(AP59&lt;=10, "LEVE", "MODERADO"))</f>
        <v>LEVE</v>
      </c>
      <c r="AR59" s="353"/>
      <c r="AS59" s="353"/>
      <c r="AT59" s="50"/>
      <c r="AU59" s="50"/>
      <c r="AV59" s="106"/>
      <c r="AW59" s="108"/>
      <c r="AX59" s="309"/>
      <c r="AY59" s="309"/>
      <c r="AZ59" s="309"/>
      <c r="BA59" s="309"/>
      <c r="BB59" s="309"/>
      <c r="BC59" s="309"/>
      <c r="BD59" s="309"/>
      <c r="BE59" s="110"/>
      <c r="BJ59" s="303"/>
      <c r="BL59" s="303"/>
      <c r="BS59" s="303"/>
      <c r="BT59" s="303"/>
      <c r="BV59" s="303"/>
      <c r="BW59" s="303"/>
    </row>
    <row r="60" spans="1:75" s="107" customFormat="1" ht="64.5" customHeight="1" x14ac:dyDescent="0.2">
      <c r="A60" s="371"/>
      <c r="B60" s="381"/>
      <c r="C60" s="383"/>
      <c r="D60" s="78"/>
      <c r="E60" s="78"/>
      <c r="F60" s="78"/>
      <c r="G60" s="365"/>
      <c r="H60" s="367"/>
      <c r="I60" s="365"/>
      <c r="J60" s="368"/>
      <c r="K60" s="364"/>
      <c r="L60" s="357"/>
      <c r="M60" s="364"/>
      <c r="N60" s="357"/>
      <c r="O60" s="357"/>
      <c r="P60" s="184"/>
      <c r="Q60" s="185">
        <f t="shared" si="0"/>
        <v>0</v>
      </c>
      <c r="R60" s="346"/>
      <c r="S60" s="346"/>
      <c r="T60" s="279"/>
      <c r="U60" s="348"/>
      <c r="V60" s="329"/>
      <c r="W60" s="323">
        <f t="shared" si="1"/>
        <v>0</v>
      </c>
      <c r="X60" s="279"/>
      <c r="Y60" s="279"/>
      <c r="Z60" s="329"/>
      <c r="AA60" s="346"/>
      <c r="AB60" s="281">
        <f t="shared" si="2"/>
        <v>0</v>
      </c>
      <c r="AC60" s="279"/>
      <c r="AD60" s="279"/>
      <c r="AE60" s="329"/>
      <c r="AF60" s="346"/>
      <c r="AG60" s="281">
        <f t="shared" si="3"/>
        <v>0</v>
      </c>
      <c r="AH60" s="279"/>
      <c r="AI60" s="279"/>
      <c r="AJ60" s="329"/>
      <c r="AK60" s="346"/>
      <c r="AL60" s="281">
        <f t="shared" si="4"/>
        <v>0</v>
      </c>
      <c r="AM60" s="279"/>
      <c r="AN60" s="346"/>
      <c r="AO60" s="363"/>
      <c r="AP60" s="356"/>
      <c r="AQ60" s="351"/>
      <c r="AR60" s="353"/>
      <c r="AS60" s="353"/>
      <c r="AT60" s="50"/>
      <c r="AU60" s="50"/>
      <c r="AV60" s="106"/>
      <c r="AW60" s="108"/>
      <c r="AX60" s="309"/>
      <c r="AY60" s="309"/>
      <c r="AZ60" s="309"/>
      <c r="BA60" s="309"/>
      <c r="BB60" s="309"/>
      <c r="BC60" s="309"/>
      <c r="BD60" s="309"/>
      <c r="BE60" s="110"/>
      <c r="BJ60" s="303"/>
      <c r="BL60" s="303"/>
      <c r="BS60" s="303"/>
      <c r="BT60" s="303"/>
      <c r="BV60" s="303"/>
      <c r="BW60" s="303"/>
    </row>
    <row r="61" spans="1:75" s="107" customFormat="1" ht="64.5" customHeight="1" x14ac:dyDescent="0.2">
      <c r="A61" s="371"/>
      <c r="B61" s="381"/>
      <c r="C61" s="383"/>
      <c r="D61" s="78"/>
      <c r="E61" s="78"/>
      <c r="F61" s="78"/>
      <c r="G61" s="365"/>
      <c r="H61" s="367"/>
      <c r="I61" s="365"/>
      <c r="J61" s="368"/>
      <c r="K61" s="364"/>
      <c r="L61" s="357"/>
      <c r="M61" s="364"/>
      <c r="N61" s="357"/>
      <c r="O61" s="357"/>
      <c r="P61" s="184"/>
      <c r="Q61" s="185">
        <f t="shared" si="0"/>
        <v>0</v>
      </c>
      <c r="R61" s="346"/>
      <c r="S61" s="346"/>
      <c r="T61" s="279"/>
      <c r="U61" s="348"/>
      <c r="V61" s="329"/>
      <c r="W61" s="323">
        <f t="shared" si="1"/>
        <v>0</v>
      </c>
      <c r="X61" s="279"/>
      <c r="Y61" s="279"/>
      <c r="Z61" s="329"/>
      <c r="AA61" s="346"/>
      <c r="AB61" s="281">
        <f t="shared" si="2"/>
        <v>0</v>
      </c>
      <c r="AC61" s="279"/>
      <c r="AD61" s="279"/>
      <c r="AE61" s="329"/>
      <c r="AF61" s="346"/>
      <c r="AG61" s="281">
        <f t="shared" si="3"/>
        <v>0</v>
      </c>
      <c r="AH61" s="279"/>
      <c r="AI61" s="279"/>
      <c r="AJ61" s="329"/>
      <c r="AK61" s="346"/>
      <c r="AL61" s="281">
        <f t="shared" si="4"/>
        <v>0</v>
      </c>
      <c r="AM61" s="279"/>
      <c r="AN61" s="346"/>
      <c r="AO61" s="363"/>
      <c r="AP61" s="356"/>
      <c r="AQ61" s="351"/>
      <c r="AR61" s="353"/>
      <c r="AS61" s="353"/>
      <c r="AT61" s="50"/>
      <c r="AU61" s="50"/>
      <c r="AV61" s="106"/>
      <c r="AW61" s="108"/>
      <c r="AX61" s="310"/>
      <c r="AY61" s="310"/>
      <c r="AZ61" s="310"/>
      <c r="BA61" s="310"/>
      <c r="BB61" s="310"/>
      <c r="BC61" s="310"/>
      <c r="BD61" s="310"/>
      <c r="BE61" s="110"/>
      <c r="BJ61" s="303"/>
      <c r="BL61" s="303"/>
      <c r="BS61" s="303"/>
      <c r="BT61" s="303"/>
      <c r="BV61" s="303"/>
      <c r="BW61" s="303"/>
    </row>
    <row r="62" spans="1:75" s="107" customFormat="1" ht="64.5" customHeight="1" x14ac:dyDescent="0.2">
      <c r="A62" s="371">
        <v>18</v>
      </c>
      <c r="B62" s="381"/>
      <c r="C62" s="382" t="str">
        <f>IF(B62=$B$1048372,$C$1048372,IF(B62=$B$1048373,$C$1048373,IF(B62=$B$1048374,$C$1048374,IF(B62=$B$1048375,$C$1048375,IF(B62=$B$1048376,$C$1048376,IF(B62=$B$1048377,$C$1048377,IF(B62=$B$1048378,$C$1048378,IF(B62=$B$1048379,$C$1048379,IF(B62=$B$1048380,$C$1048380,IF(B62=$B$1048381,$C$1048381,IF(B62=VICERRECTORÍA_ACADÉMICA_,BC1048423,IF(B62=_VICERRECTORÍA_INVESTIGACIONES_INNOVACIÓN_Y_EXTENSIÓN_,BC1048424,IF(B62=PLANEACIÓN_,BC1048425,IF(B62=VICERRECTORÍA_ADMINISTRATIVA_FINANCIERA_,BC1048426,IF(B62=_VICERRECTORÍA_RESPONSABILIDAD_SOCIAL_Y_BIENESTAR_UNIVERSITARIO_,BC1048427," ")))))))))))))))</f>
        <v xml:space="preserve"> </v>
      </c>
      <c r="D62" s="78"/>
      <c r="E62" s="78"/>
      <c r="F62" s="78"/>
      <c r="G62" s="365"/>
      <c r="H62" s="366"/>
      <c r="I62" s="365"/>
      <c r="J62" s="368"/>
      <c r="K62" s="364"/>
      <c r="L62" s="357">
        <f>IF(K62="ALTA",5,IF(K62="MEDIO ALTA",4,IF(K62="MEDIA",3,IF(K62="MEDIO BAJA",2,IF(K62="BAJA",1,0)))))</f>
        <v>0</v>
      </c>
      <c r="M62" s="364"/>
      <c r="N62" s="357">
        <f>IF(M62="ALTO",5,IF(M62="MEDIO ALTO",4,IF(M62="MEDIO",3,IF(M62="MEDIO BAJO",2,IF(M62="BAJO",1,0)))))</f>
        <v>0</v>
      </c>
      <c r="O62" s="357">
        <f>N62*L62</f>
        <v>0</v>
      </c>
      <c r="P62" s="184"/>
      <c r="Q62" s="185">
        <f t="shared" si="0"/>
        <v>0</v>
      </c>
      <c r="R62" s="346" t="e">
        <f>ROUND(AVERAGEIF(Q62:Q64,"&gt;0"),0)</f>
        <v>#DIV/0!</v>
      </c>
      <c r="S62" s="346" t="e">
        <f>R62*0.6</f>
        <v>#DIV/0!</v>
      </c>
      <c r="T62" s="279"/>
      <c r="U62" s="347" t="e">
        <f>IF(P62="No_existen",5*$U$10,V62*$U$10)</f>
        <v>#DIV/0!</v>
      </c>
      <c r="V62" s="344" t="e">
        <f>ROUND(AVERAGEIF(W62:W64,"&gt;0"),0)</f>
        <v>#DIV/0!</v>
      </c>
      <c r="W62" s="323">
        <f t="shared" si="1"/>
        <v>0</v>
      </c>
      <c r="X62" s="279"/>
      <c r="Y62" s="279"/>
      <c r="Z62" s="329" t="e">
        <f>IF(P62="No_existen",5*$Z$10,AA62*$Z$10)</f>
        <v>#DIV/0!</v>
      </c>
      <c r="AA62" s="346" t="e">
        <f>ROUND(AVERAGEIF(AB62:AB64,"&gt;0"),0)</f>
        <v>#DIV/0!</v>
      </c>
      <c r="AB62" s="281">
        <f t="shared" si="2"/>
        <v>0</v>
      </c>
      <c r="AC62" s="279"/>
      <c r="AD62" s="279"/>
      <c r="AE62" s="329" t="e">
        <f>IF(P62="No_existen",5*$AE$10,AF62*$AE$10)</f>
        <v>#DIV/0!</v>
      </c>
      <c r="AF62" s="346" t="e">
        <f>ROUND(AVERAGEIF(AG62:AG64,"&gt;0"),0)</f>
        <v>#DIV/0!</v>
      </c>
      <c r="AG62" s="281">
        <f t="shared" si="3"/>
        <v>0</v>
      </c>
      <c r="AH62" s="279"/>
      <c r="AI62" s="279"/>
      <c r="AJ62" s="329" t="e">
        <f>IF(P62="No_existen",5*$AJ$10,AK62*$AJ$10)</f>
        <v>#DIV/0!</v>
      </c>
      <c r="AK62" s="346" t="e">
        <f>ROUND(AVERAGEIF(AL62:AL64,"&gt;0"),0)</f>
        <v>#DIV/0!</v>
      </c>
      <c r="AL62" s="281">
        <f t="shared" si="4"/>
        <v>0</v>
      </c>
      <c r="AM62" s="279"/>
      <c r="AN62" s="362" t="e">
        <f>ROUND(AVERAGE(R62,V62,AA62,AF62,AK62),0)</f>
        <v>#DIV/0!</v>
      </c>
      <c r="AO62" s="363" t="e">
        <f>IF(AN62&lt;1.5,"FUERTE",IF(AND(AN62&gt;=1.5,AN62&lt;2.5),"ACEPTABLE",IF(AN62&gt;=5,"INEXISTENTE","DÉBIL")))</f>
        <v>#DIV/0!</v>
      </c>
      <c r="AP62" s="356">
        <f>IF(O62=0,0,ROUND((O62*AN62),0))</f>
        <v>0</v>
      </c>
      <c r="AQ62" s="350" t="str">
        <f>IF(AP62&gt;=36,"GRAVE", IF(AP62&lt;=10, "LEVE", "MODERADO"))</f>
        <v>LEVE</v>
      </c>
      <c r="AR62" s="353"/>
      <c r="AS62" s="353"/>
      <c r="AT62" s="50"/>
      <c r="AU62" s="106"/>
      <c r="AV62" s="106"/>
      <c r="AW62" s="108"/>
      <c r="AX62" s="309"/>
      <c r="AY62" s="309"/>
      <c r="AZ62" s="309"/>
      <c r="BA62" s="309"/>
      <c r="BB62" s="309"/>
      <c r="BC62" s="309"/>
      <c r="BD62" s="309"/>
      <c r="BE62" s="110"/>
      <c r="BJ62" s="303"/>
      <c r="BL62" s="303"/>
      <c r="BS62" s="303"/>
      <c r="BT62" s="303"/>
      <c r="BV62" s="303"/>
      <c r="BW62" s="303"/>
    </row>
    <row r="63" spans="1:75" s="107" customFormat="1" ht="64.5" customHeight="1" x14ac:dyDescent="0.2">
      <c r="A63" s="371"/>
      <c r="B63" s="381"/>
      <c r="C63" s="383"/>
      <c r="D63" s="78"/>
      <c r="E63" s="78"/>
      <c r="F63" s="78"/>
      <c r="G63" s="365"/>
      <c r="H63" s="367"/>
      <c r="I63" s="365"/>
      <c r="J63" s="368"/>
      <c r="K63" s="364"/>
      <c r="L63" s="357"/>
      <c r="M63" s="364"/>
      <c r="N63" s="357"/>
      <c r="O63" s="357"/>
      <c r="P63" s="184"/>
      <c r="Q63" s="185">
        <f t="shared" si="0"/>
        <v>0</v>
      </c>
      <c r="R63" s="346"/>
      <c r="S63" s="346"/>
      <c r="T63" s="279"/>
      <c r="U63" s="348"/>
      <c r="V63" s="329"/>
      <c r="W63" s="323">
        <f t="shared" si="1"/>
        <v>0</v>
      </c>
      <c r="X63" s="279"/>
      <c r="Y63" s="279"/>
      <c r="Z63" s="329"/>
      <c r="AA63" s="346"/>
      <c r="AB63" s="281">
        <f t="shared" si="2"/>
        <v>0</v>
      </c>
      <c r="AC63" s="279"/>
      <c r="AD63" s="279"/>
      <c r="AE63" s="329"/>
      <c r="AF63" s="346"/>
      <c r="AG63" s="281">
        <f t="shared" si="3"/>
        <v>0</v>
      </c>
      <c r="AH63" s="279"/>
      <c r="AI63" s="279"/>
      <c r="AJ63" s="329"/>
      <c r="AK63" s="346"/>
      <c r="AL63" s="281">
        <f t="shared" si="4"/>
        <v>0</v>
      </c>
      <c r="AM63" s="279"/>
      <c r="AN63" s="346"/>
      <c r="AO63" s="363"/>
      <c r="AP63" s="356"/>
      <c r="AQ63" s="351"/>
      <c r="AR63" s="353"/>
      <c r="AS63" s="353"/>
      <c r="AT63" s="50"/>
      <c r="AU63" s="50"/>
      <c r="AV63" s="106"/>
      <c r="AW63" s="108"/>
      <c r="AX63" s="309"/>
      <c r="AY63" s="309"/>
      <c r="AZ63" s="309"/>
      <c r="BA63" s="309"/>
      <c r="BB63" s="309"/>
      <c r="BC63" s="309"/>
      <c r="BD63" s="309"/>
      <c r="BE63" s="110"/>
      <c r="BJ63" s="303"/>
      <c r="BL63" s="303"/>
      <c r="BS63" s="303"/>
      <c r="BT63" s="303"/>
      <c r="BV63" s="303"/>
      <c r="BW63" s="303"/>
    </row>
    <row r="64" spans="1:75" s="107" customFormat="1" ht="64.5" customHeight="1" x14ac:dyDescent="0.2">
      <c r="A64" s="371"/>
      <c r="B64" s="381"/>
      <c r="C64" s="383"/>
      <c r="D64" s="78"/>
      <c r="E64" s="78"/>
      <c r="F64" s="78"/>
      <c r="G64" s="365"/>
      <c r="H64" s="367"/>
      <c r="I64" s="365"/>
      <c r="J64" s="368"/>
      <c r="K64" s="364"/>
      <c r="L64" s="357"/>
      <c r="M64" s="364"/>
      <c r="N64" s="357"/>
      <c r="O64" s="357"/>
      <c r="P64" s="184"/>
      <c r="Q64" s="185">
        <f t="shared" si="0"/>
        <v>0</v>
      </c>
      <c r="R64" s="346"/>
      <c r="S64" s="346"/>
      <c r="T64" s="279"/>
      <c r="U64" s="348"/>
      <c r="V64" s="329"/>
      <c r="W64" s="323">
        <f t="shared" si="1"/>
        <v>0</v>
      </c>
      <c r="X64" s="279"/>
      <c r="Y64" s="279"/>
      <c r="Z64" s="329"/>
      <c r="AA64" s="346"/>
      <c r="AB64" s="281">
        <f t="shared" si="2"/>
        <v>0</v>
      </c>
      <c r="AC64" s="279"/>
      <c r="AD64" s="279"/>
      <c r="AE64" s="329"/>
      <c r="AF64" s="346"/>
      <c r="AG64" s="281">
        <f t="shared" si="3"/>
        <v>0</v>
      </c>
      <c r="AH64" s="279"/>
      <c r="AI64" s="279"/>
      <c r="AJ64" s="329"/>
      <c r="AK64" s="346"/>
      <c r="AL64" s="281">
        <f t="shared" si="4"/>
        <v>0</v>
      </c>
      <c r="AM64" s="279"/>
      <c r="AN64" s="346"/>
      <c r="AO64" s="363"/>
      <c r="AP64" s="356"/>
      <c r="AQ64" s="351"/>
      <c r="AR64" s="353"/>
      <c r="AS64" s="353"/>
      <c r="AT64" s="50"/>
      <c r="AU64" s="50"/>
      <c r="AV64" s="106"/>
      <c r="AW64" s="108"/>
      <c r="AX64" s="310"/>
      <c r="AY64" s="310"/>
      <c r="AZ64" s="310"/>
      <c r="BA64" s="310"/>
      <c r="BB64" s="310"/>
      <c r="BC64" s="310"/>
      <c r="BD64" s="310"/>
      <c r="BE64" s="110"/>
      <c r="BJ64" s="303"/>
      <c r="BL64" s="303"/>
      <c r="BS64" s="303"/>
      <c r="BT64" s="303"/>
      <c r="BV64" s="303"/>
      <c r="BW64" s="303"/>
    </row>
    <row r="65" spans="1:75" s="107" customFormat="1" ht="64.5" customHeight="1" x14ac:dyDescent="0.2">
      <c r="A65" s="371">
        <v>19</v>
      </c>
      <c r="B65" s="381"/>
      <c r="C65" s="382" t="str">
        <f>IF(B65=$B$1048372,$C$1048372,IF(B65=$B$1048373,$C$1048373,IF(B65=$B$1048374,$C$1048374,IF(B65=$B$1048375,$C$1048375,IF(B65=$B$1048376,$C$1048376,IF(B65=$B$1048377,$C$1048377,IF(B65=$B$1048378,$C$1048378,IF(B65=$B$1048379,$C$1048379,IF(B65=$B$1048380,$C$1048380,IF(B65=$B$1048381,$C$1048381,IF(B65=VICERRECTORÍA_ACADÉMICA_,BC1048426,IF(B65=_VICERRECTORÍA_INVESTIGACIONES_INNOVACIÓN_Y_EXTENSIÓN_,BC1048427,IF(B65=PLANEACIÓN_,BC1048428,IF(B65=VICERRECTORÍA_ADMINISTRATIVA_FINANCIERA_,BC1048429,IF(B65=_VICERRECTORÍA_RESPONSABILIDAD_SOCIAL_Y_BIENESTAR_UNIVERSITARIO_,BC1048430," ")))))))))))))))</f>
        <v xml:space="preserve"> </v>
      </c>
      <c r="D65" s="78"/>
      <c r="E65" s="78"/>
      <c r="F65" s="78"/>
      <c r="G65" s="365"/>
      <c r="H65" s="366"/>
      <c r="I65" s="365"/>
      <c r="J65" s="368"/>
      <c r="K65" s="364"/>
      <c r="L65" s="357">
        <f>IF(K65="ALTA",5,IF(K65="MEDIO ALTA",4,IF(K65="MEDIA",3,IF(K65="MEDIO BAJA",2,IF(K65="BAJA",1,0)))))</f>
        <v>0</v>
      </c>
      <c r="M65" s="364"/>
      <c r="N65" s="357">
        <f>IF(M65="ALTO",5,IF(M65="MEDIO ALTO",4,IF(M65="MEDIO",3,IF(M65="MEDIO BAJO",2,IF(M65="BAJO",1,0)))))</f>
        <v>0</v>
      </c>
      <c r="O65" s="357">
        <f>N65*L65</f>
        <v>0</v>
      </c>
      <c r="P65" s="184"/>
      <c r="Q65" s="185">
        <f t="shared" si="0"/>
        <v>0</v>
      </c>
      <c r="R65" s="346" t="e">
        <f>ROUND(AVERAGEIF(Q65:Q67,"&gt;0"),0)</f>
        <v>#DIV/0!</v>
      </c>
      <c r="S65" s="346" t="e">
        <f>R65*0.6</f>
        <v>#DIV/0!</v>
      </c>
      <c r="T65" s="279"/>
      <c r="U65" s="347" t="e">
        <f>IF(P65="No_existen",5*$U$10,V65*$U$10)</f>
        <v>#DIV/0!</v>
      </c>
      <c r="V65" s="344" t="e">
        <f>ROUND(AVERAGEIF(W65:W67,"&gt;0"),0)</f>
        <v>#DIV/0!</v>
      </c>
      <c r="W65" s="323">
        <f t="shared" si="1"/>
        <v>0</v>
      </c>
      <c r="X65" s="279"/>
      <c r="Y65" s="279"/>
      <c r="Z65" s="329" t="e">
        <f>IF(P65="No_existen",5*$Z$10,AA65*$Z$10)</f>
        <v>#DIV/0!</v>
      </c>
      <c r="AA65" s="346" t="e">
        <f>ROUND(AVERAGEIF(AB65:AB67,"&gt;0"),0)</f>
        <v>#DIV/0!</v>
      </c>
      <c r="AB65" s="281">
        <f t="shared" si="2"/>
        <v>0</v>
      </c>
      <c r="AC65" s="279"/>
      <c r="AD65" s="279"/>
      <c r="AE65" s="329" t="e">
        <f>IF(P65="No_existen",5*$AE$10,AF65*$AE$10)</f>
        <v>#DIV/0!</v>
      </c>
      <c r="AF65" s="346" t="e">
        <f>ROUND(AVERAGEIF(AG65:AG67,"&gt;0"),0)</f>
        <v>#DIV/0!</v>
      </c>
      <c r="AG65" s="281">
        <f t="shared" si="3"/>
        <v>0</v>
      </c>
      <c r="AH65" s="279"/>
      <c r="AI65" s="279"/>
      <c r="AJ65" s="329" t="e">
        <f>IF(P65="No_existen",5*$AJ$10,AK65*$AJ$10)</f>
        <v>#DIV/0!</v>
      </c>
      <c r="AK65" s="346" t="e">
        <f>ROUND(AVERAGEIF(AL65:AL67,"&gt;0"),0)</f>
        <v>#DIV/0!</v>
      </c>
      <c r="AL65" s="281">
        <f t="shared" si="4"/>
        <v>0</v>
      </c>
      <c r="AM65" s="279"/>
      <c r="AN65" s="362" t="e">
        <f>ROUND(AVERAGE(R65,V65,AA65,AF65,AK65),0)</f>
        <v>#DIV/0!</v>
      </c>
      <c r="AO65" s="363" t="e">
        <f>IF(AN65&lt;1.5,"FUERTE",IF(AND(AN65&gt;=1.5,AN65&lt;2.5),"ACEPTABLE",IF(AN65&gt;=5,"INEXISTENTE","DÉBIL")))</f>
        <v>#DIV/0!</v>
      </c>
      <c r="AP65" s="356">
        <f>IF(O65=0,0,ROUND((O65*AN65),0))</f>
        <v>0</v>
      </c>
      <c r="AQ65" s="350" t="str">
        <f>IF(AP65&gt;=36,"GRAVE", IF(AP65&lt;=10, "LEVE", "MODERADO"))</f>
        <v>LEVE</v>
      </c>
      <c r="AR65" s="353"/>
      <c r="AS65" s="353"/>
      <c r="AT65" s="50"/>
      <c r="AU65" s="50"/>
      <c r="AV65" s="106"/>
      <c r="AW65" s="108"/>
      <c r="AX65" s="309"/>
      <c r="AY65" s="309"/>
      <c r="AZ65" s="309"/>
      <c r="BA65" s="309"/>
      <c r="BB65" s="309"/>
      <c r="BC65" s="309"/>
      <c r="BD65" s="309"/>
      <c r="BE65" s="110"/>
      <c r="BJ65" s="303"/>
      <c r="BL65" s="303"/>
      <c r="BS65" s="303"/>
      <c r="BT65" s="303"/>
      <c r="BV65" s="303"/>
      <c r="BW65" s="303"/>
    </row>
    <row r="66" spans="1:75" s="107" customFormat="1" ht="64.5" customHeight="1" x14ac:dyDescent="0.2">
      <c r="A66" s="371"/>
      <c r="B66" s="381"/>
      <c r="C66" s="383"/>
      <c r="D66" s="78"/>
      <c r="E66" s="78"/>
      <c r="F66" s="78"/>
      <c r="G66" s="365"/>
      <c r="H66" s="367"/>
      <c r="I66" s="365"/>
      <c r="J66" s="368"/>
      <c r="K66" s="364"/>
      <c r="L66" s="357"/>
      <c r="M66" s="364"/>
      <c r="N66" s="357"/>
      <c r="O66" s="357"/>
      <c r="P66" s="184"/>
      <c r="Q66" s="185">
        <f t="shared" si="0"/>
        <v>0</v>
      </c>
      <c r="R66" s="346"/>
      <c r="S66" s="346"/>
      <c r="T66" s="279"/>
      <c r="U66" s="348"/>
      <c r="V66" s="329"/>
      <c r="W66" s="323">
        <f t="shared" si="1"/>
        <v>0</v>
      </c>
      <c r="X66" s="279"/>
      <c r="Y66" s="279"/>
      <c r="Z66" s="329"/>
      <c r="AA66" s="346"/>
      <c r="AB66" s="281">
        <f t="shared" si="2"/>
        <v>0</v>
      </c>
      <c r="AC66" s="279"/>
      <c r="AD66" s="279"/>
      <c r="AE66" s="329"/>
      <c r="AF66" s="346"/>
      <c r="AG66" s="281">
        <f t="shared" si="3"/>
        <v>0</v>
      </c>
      <c r="AH66" s="279"/>
      <c r="AI66" s="279"/>
      <c r="AJ66" s="329"/>
      <c r="AK66" s="346"/>
      <c r="AL66" s="281">
        <f t="shared" si="4"/>
        <v>0</v>
      </c>
      <c r="AM66" s="279"/>
      <c r="AN66" s="346"/>
      <c r="AO66" s="363"/>
      <c r="AP66" s="356"/>
      <c r="AQ66" s="351"/>
      <c r="AR66" s="353"/>
      <c r="AS66" s="353"/>
      <c r="AT66" s="50"/>
      <c r="AU66" s="50"/>
      <c r="AV66" s="106"/>
      <c r="AW66" s="108"/>
      <c r="AX66" s="309"/>
      <c r="AY66" s="309"/>
      <c r="AZ66" s="309"/>
      <c r="BA66" s="309"/>
      <c r="BB66" s="309"/>
      <c r="BC66" s="309"/>
      <c r="BD66" s="309"/>
      <c r="BE66" s="110"/>
      <c r="BJ66" s="303"/>
      <c r="BL66" s="303"/>
      <c r="BS66" s="303"/>
      <c r="BT66" s="303"/>
      <c r="BV66" s="303"/>
      <c r="BW66" s="303"/>
    </row>
    <row r="67" spans="1:75" s="107" customFormat="1" ht="64.5" customHeight="1" x14ac:dyDescent="0.2">
      <c r="A67" s="371"/>
      <c r="B67" s="381"/>
      <c r="C67" s="383"/>
      <c r="D67" s="78"/>
      <c r="E67" s="78"/>
      <c r="F67" s="78"/>
      <c r="G67" s="365"/>
      <c r="H67" s="367"/>
      <c r="I67" s="365"/>
      <c r="J67" s="368"/>
      <c r="K67" s="364"/>
      <c r="L67" s="357"/>
      <c r="M67" s="364"/>
      <c r="N67" s="357"/>
      <c r="O67" s="357"/>
      <c r="P67" s="184"/>
      <c r="Q67" s="185">
        <f t="shared" si="0"/>
        <v>0</v>
      </c>
      <c r="R67" s="346"/>
      <c r="S67" s="346"/>
      <c r="T67" s="279"/>
      <c r="U67" s="348"/>
      <c r="V67" s="329"/>
      <c r="W67" s="323">
        <f t="shared" si="1"/>
        <v>0</v>
      </c>
      <c r="X67" s="279"/>
      <c r="Y67" s="279"/>
      <c r="Z67" s="329"/>
      <c r="AA67" s="346"/>
      <c r="AB67" s="281">
        <f t="shared" si="2"/>
        <v>0</v>
      </c>
      <c r="AC67" s="279"/>
      <c r="AD67" s="279"/>
      <c r="AE67" s="329"/>
      <c r="AF67" s="346"/>
      <c r="AG67" s="281">
        <f t="shared" si="3"/>
        <v>0</v>
      </c>
      <c r="AH67" s="279"/>
      <c r="AI67" s="279"/>
      <c r="AJ67" s="329"/>
      <c r="AK67" s="346"/>
      <c r="AL67" s="281">
        <f t="shared" si="4"/>
        <v>0</v>
      </c>
      <c r="AM67" s="279"/>
      <c r="AN67" s="346"/>
      <c r="AO67" s="363"/>
      <c r="AP67" s="356"/>
      <c r="AQ67" s="351"/>
      <c r="AR67" s="353"/>
      <c r="AS67" s="353"/>
      <c r="AT67" s="50"/>
      <c r="AU67" s="50"/>
      <c r="AV67" s="106"/>
      <c r="AW67" s="108"/>
      <c r="AX67" s="309"/>
      <c r="AY67" s="309"/>
      <c r="AZ67" s="309"/>
      <c r="BA67" s="309"/>
      <c r="BB67" s="309"/>
      <c r="BC67" s="309"/>
      <c r="BD67" s="309"/>
      <c r="BE67" s="309"/>
      <c r="BJ67" s="303"/>
      <c r="BL67" s="303"/>
      <c r="BS67" s="303"/>
      <c r="BT67" s="303"/>
      <c r="BV67" s="303"/>
      <c r="BW67" s="303"/>
    </row>
    <row r="68" spans="1:75" s="107" customFormat="1" ht="64.5" customHeight="1" x14ac:dyDescent="0.2">
      <c r="A68" s="371">
        <v>20</v>
      </c>
      <c r="B68" s="381"/>
      <c r="C68" s="382" t="str">
        <f>IF(B68=$B$1048372,$C$1048372,IF(B68=$B$1048373,$C$1048373,IF(B68=$B$1048374,$C$1048374,IF(B68=$B$1048375,$C$1048375,IF(B68=$B$1048376,$C$1048376,IF(B68=$B$1048377,$C$1048377,IF(B68=$B$1048378,$C$1048378,IF(B68=$B$1048379,$C$1048379,IF(B68=$B$1048380,$C$1048380,IF(B68=$B$1048381,$C$1048381,IF(B68=VICERRECTORÍA_ACADÉMICA_,BC1048429,IF(B68=_VICERRECTORÍA_INVESTIGACIONES_INNOVACIÓN_Y_EXTENSIÓN_,BC1048430,IF(B68=PLANEACIÓN_,BC1048431,IF(B68=VICERRECTORÍA_ADMINISTRATIVA_FINANCIERA_,BC1048432,IF(B68=_VICERRECTORÍA_RESPONSABILIDAD_SOCIAL_Y_BIENESTAR_UNIVERSITARIO_,BC1048433," ")))))))))))))))</f>
        <v xml:space="preserve"> </v>
      </c>
      <c r="D68" s="78"/>
      <c r="E68" s="78"/>
      <c r="F68" s="78"/>
      <c r="G68" s="365"/>
      <c r="H68" s="366"/>
      <c r="I68" s="365"/>
      <c r="J68" s="368"/>
      <c r="K68" s="364"/>
      <c r="L68" s="357">
        <f>IF(K68="ALTA",5,IF(K68="MEDIO ALTA",4,IF(K68="MEDIA",3,IF(K68="MEDIO BAJA",2,IF(K68="BAJA",1,0)))))</f>
        <v>0</v>
      </c>
      <c r="M68" s="364"/>
      <c r="N68" s="357">
        <f>IF(M68="ALTO",5,IF(M68="MEDIO ALTO",4,IF(M68="MEDIO",3,IF(M68="MEDIO BAJO",2,IF(M68="BAJO",1,0)))))</f>
        <v>0</v>
      </c>
      <c r="O68" s="357">
        <f>N68*L68</f>
        <v>0</v>
      </c>
      <c r="P68" s="184"/>
      <c r="Q68" s="185">
        <f t="shared" si="0"/>
        <v>0</v>
      </c>
      <c r="R68" s="346" t="e">
        <f>ROUND(AVERAGEIF(Q68:Q70,"&gt;0"),0)</f>
        <v>#DIV/0!</v>
      </c>
      <c r="S68" s="346" t="e">
        <f>R68*0.6</f>
        <v>#DIV/0!</v>
      </c>
      <c r="T68" s="279"/>
      <c r="U68" s="347" t="e">
        <f>IF(P68="No_existen",5*$U$10,V68*$U$10)</f>
        <v>#DIV/0!</v>
      </c>
      <c r="V68" s="344" t="e">
        <f>ROUND(AVERAGEIF(W68:W70,"&gt;0"),0)</f>
        <v>#DIV/0!</v>
      </c>
      <c r="W68" s="323">
        <f t="shared" si="1"/>
        <v>0</v>
      </c>
      <c r="X68" s="279"/>
      <c r="Y68" s="279"/>
      <c r="Z68" s="329" t="e">
        <f>IF(P68="No_existen",5*$Z$10,AA68*$Z$10)</f>
        <v>#DIV/0!</v>
      </c>
      <c r="AA68" s="346" t="e">
        <f>ROUND(AVERAGEIF(AB68:AB70,"&gt;0"),0)</f>
        <v>#DIV/0!</v>
      </c>
      <c r="AB68" s="281">
        <f t="shared" si="2"/>
        <v>0</v>
      </c>
      <c r="AC68" s="279"/>
      <c r="AD68" s="279"/>
      <c r="AE68" s="329" t="e">
        <f>IF(P68="No_existen",5*$AE$10,AF68*$AE$10)</f>
        <v>#DIV/0!</v>
      </c>
      <c r="AF68" s="346" t="e">
        <f>ROUND(AVERAGEIF(AG68:AG70,"&gt;0"),0)</f>
        <v>#DIV/0!</v>
      </c>
      <c r="AG68" s="281">
        <f t="shared" si="3"/>
        <v>0</v>
      </c>
      <c r="AH68" s="279"/>
      <c r="AI68" s="279"/>
      <c r="AJ68" s="329" t="e">
        <f>IF(P68="No_existen",5*$AJ$10,AK68*$AJ$10)</f>
        <v>#DIV/0!</v>
      </c>
      <c r="AK68" s="346" t="e">
        <f>ROUND(AVERAGEIF(AL68:AL70,"&gt;0"),0)</f>
        <v>#DIV/0!</v>
      </c>
      <c r="AL68" s="281">
        <f t="shared" si="4"/>
        <v>0</v>
      </c>
      <c r="AM68" s="279"/>
      <c r="AN68" s="362" t="e">
        <f>ROUND(AVERAGE(R68,V68,AA68,AF68,AK68),0)</f>
        <v>#DIV/0!</v>
      </c>
      <c r="AO68" s="363" t="e">
        <f>IF(AN68&lt;1.5,"FUERTE",IF(AND(AN68&gt;=1.5,AN68&lt;2.5),"ACEPTABLE",IF(AN68&gt;=5,"INEXISTENTE","DÉBIL")))</f>
        <v>#DIV/0!</v>
      </c>
      <c r="AP68" s="356">
        <f>IF(O68=0,0,ROUND((O68*AN68),0))</f>
        <v>0</v>
      </c>
      <c r="AQ68" s="350" t="str">
        <f>IF(AP68&gt;=36,"GRAVE", IF(AP68&lt;=10, "LEVE", "MODERADO"))</f>
        <v>LEVE</v>
      </c>
      <c r="AR68" s="353"/>
      <c r="AS68" s="353"/>
      <c r="AT68" s="50"/>
      <c r="AU68" s="50"/>
      <c r="AV68" s="106"/>
      <c r="AW68" s="108"/>
      <c r="AX68" s="310"/>
      <c r="AY68" s="310"/>
      <c r="AZ68" s="310"/>
      <c r="BA68" s="310"/>
      <c r="BB68" s="310"/>
      <c r="BC68" s="310"/>
      <c r="BD68" s="310"/>
      <c r="BE68" s="310"/>
      <c r="BJ68" s="303"/>
      <c r="BL68" s="303"/>
      <c r="BS68" s="303"/>
      <c r="BT68" s="303"/>
      <c r="BV68" s="303"/>
      <c r="BW68" s="303"/>
    </row>
    <row r="69" spans="1:75" s="107" customFormat="1" ht="64.5" customHeight="1" x14ac:dyDescent="0.2">
      <c r="A69" s="371"/>
      <c r="B69" s="381"/>
      <c r="C69" s="383"/>
      <c r="D69" s="78"/>
      <c r="E69" s="78"/>
      <c r="F69" s="78"/>
      <c r="G69" s="365"/>
      <c r="H69" s="366"/>
      <c r="I69" s="365"/>
      <c r="J69" s="368"/>
      <c r="K69" s="364"/>
      <c r="L69" s="357"/>
      <c r="M69" s="364"/>
      <c r="N69" s="357"/>
      <c r="O69" s="357"/>
      <c r="P69" s="184"/>
      <c r="Q69" s="185">
        <f t="shared" si="0"/>
        <v>0</v>
      </c>
      <c r="R69" s="346"/>
      <c r="S69" s="346"/>
      <c r="T69" s="279"/>
      <c r="U69" s="348"/>
      <c r="V69" s="329"/>
      <c r="W69" s="323">
        <f t="shared" si="1"/>
        <v>0</v>
      </c>
      <c r="X69" s="279"/>
      <c r="Y69" s="279"/>
      <c r="Z69" s="329"/>
      <c r="AA69" s="346"/>
      <c r="AB69" s="281">
        <f t="shared" si="2"/>
        <v>0</v>
      </c>
      <c r="AC69" s="279"/>
      <c r="AD69" s="279"/>
      <c r="AE69" s="329"/>
      <c r="AF69" s="346"/>
      <c r="AG69" s="281">
        <f t="shared" si="3"/>
        <v>0</v>
      </c>
      <c r="AH69" s="279"/>
      <c r="AI69" s="279"/>
      <c r="AJ69" s="329"/>
      <c r="AK69" s="346"/>
      <c r="AL69" s="281">
        <f t="shared" si="4"/>
        <v>0</v>
      </c>
      <c r="AM69" s="279"/>
      <c r="AN69" s="346"/>
      <c r="AO69" s="363"/>
      <c r="AP69" s="356"/>
      <c r="AQ69" s="351"/>
      <c r="AR69" s="353"/>
      <c r="AS69" s="353"/>
      <c r="AT69" s="50"/>
      <c r="AU69" s="50"/>
      <c r="AV69" s="106"/>
      <c r="AW69" s="108"/>
      <c r="AX69" s="309"/>
      <c r="AY69" s="309"/>
      <c r="AZ69" s="309"/>
      <c r="BA69" s="309"/>
      <c r="BB69" s="309"/>
      <c r="BC69" s="309"/>
      <c r="BD69" s="309"/>
      <c r="BE69" s="309"/>
      <c r="BJ69" s="303"/>
      <c r="BL69" s="303"/>
      <c r="BS69" s="303"/>
      <c r="BT69" s="303"/>
      <c r="BV69" s="303"/>
      <c r="BW69" s="303"/>
    </row>
    <row r="70" spans="1:75" s="107" customFormat="1" ht="64.5" customHeight="1" x14ac:dyDescent="0.2">
      <c r="A70" s="371"/>
      <c r="B70" s="381"/>
      <c r="C70" s="383"/>
      <c r="D70" s="78"/>
      <c r="E70" s="78"/>
      <c r="F70" s="78"/>
      <c r="G70" s="365"/>
      <c r="H70" s="366"/>
      <c r="I70" s="365"/>
      <c r="J70" s="368"/>
      <c r="K70" s="364"/>
      <c r="L70" s="357"/>
      <c r="M70" s="364"/>
      <c r="N70" s="357"/>
      <c r="O70" s="357"/>
      <c r="P70" s="184"/>
      <c r="Q70" s="185">
        <f t="shared" si="0"/>
        <v>0</v>
      </c>
      <c r="R70" s="346"/>
      <c r="S70" s="346"/>
      <c r="T70" s="279"/>
      <c r="U70" s="348"/>
      <c r="V70" s="329"/>
      <c r="W70" s="323">
        <f t="shared" si="1"/>
        <v>0</v>
      </c>
      <c r="X70" s="279"/>
      <c r="Y70" s="279"/>
      <c r="Z70" s="329"/>
      <c r="AA70" s="346"/>
      <c r="AB70" s="281">
        <f t="shared" si="2"/>
        <v>0</v>
      </c>
      <c r="AC70" s="279"/>
      <c r="AD70" s="279"/>
      <c r="AE70" s="329"/>
      <c r="AF70" s="346"/>
      <c r="AG70" s="281">
        <f t="shared" si="3"/>
        <v>0</v>
      </c>
      <c r="AH70" s="279"/>
      <c r="AI70" s="279"/>
      <c r="AJ70" s="329"/>
      <c r="AK70" s="346"/>
      <c r="AL70" s="281">
        <f t="shared" si="4"/>
        <v>0</v>
      </c>
      <c r="AM70" s="279"/>
      <c r="AN70" s="346"/>
      <c r="AO70" s="363"/>
      <c r="AP70" s="356"/>
      <c r="AQ70" s="351"/>
      <c r="AR70" s="353"/>
      <c r="AS70" s="353"/>
      <c r="AT70" s="50"/>
      <c r="AU70" s="50"/>
      <c r="AV70" s="106"/>
      <c r="AW70" s="108"/>
      <c r="AX70" s="309"/>
      <c r="AY70" s="309"/>
      <c r="AZ70" s="309"/>
      <c r="BA70" s="309"/>
      <c r="BB70" s="309"/>
      <c r="BC70" s="309"/>
      <c r="BD70" s="309"/>
      <c r="BE70" s="309"/>
      <c r="BJ70" s="303"/>
      <c r="BL70" s="303"/>
      <c r="BS70" s="303"/>
      <c r="BT70" s="303"/>
      <c r="BV70" s="303"/>
      <c r="BW70" s="303"/>
    </row>
    <row r="71" spans="1:75" s="105" customFormat="1" ht="64.5" customHeight="1" x14ac:dyDescent="0.2">
      <c r="A71" s="371">
        <v>21</v>
      </c>
      <c r="B71" s="381"/>
      <c r="C71" s="382" t="str">
        <f>IF(B71=$B$1048372,$C$1048372,IF(B71=$B$1048373,$C$1048373,IF(B71=$B$1048374,$C$1048374,IF(B71=$B$1048375,$C$1048375,IF(B71=$B$1048376,$C$1048376,IF(B71=$B$1048377,$C$1048377,IF(B71=$B$1048378,$C$1048378,IF(B71=$B$1048379,$C$1048379,IF(B71=$B$1048380,$C$1048380,IF(B71=$B$1048381,$C$1048381,IF(B71=VICERRECTORÍA_ACADÉMICA_,BC1048432,IF(B71=_VICERRECTORÍA_INVESTIGACIONES_INNOVACIÓN_Y_EXTENSIÓN_,BC1048433,IF(B71=PLANEACIÓN_,BC1048434,IF(B71=VICERRECTORÍA_ADMINISTRATIVA_FINANCIERA_,BC1048435,IF(B71=_VICERRECTORÍA_RESPONSABILIDAD_SOCIAL_Y_BIENESTAR_UNIVERSITARIO_,BC1048436," ")))))))))))))))</f>
        <v xml:space="preserve"> </v>
      </c>
      <c r="D71" s="78"/>
      <c r="E71" s="78"/>
      <c r="F71" s="78"/>
      <c r="G71" s="365"/>
      <c r="H71" s="366"/>
      <c r="I71" s="365"/>
      <c r="J71" s="368"/>
      <c r="K71" s="364"/>
      <c r="L71" s="357">
        <f>IF(K71="ALTA",5,IF(K71="MEDIO ALTA",4,IF(K71="MEDIA",3,IF(K71="MEDIO BAJA",2,IF(K71="BAJA",1,0)))))</f>
        <v>0</v>
      </c>
      <c r="M71" s="364"/>
      <c r="N71" s="357">
        <f>IF(M71="ALTO",5,IF(M71="MEDIO ALTO",4,IF(M71="MEDIO",3,IF(M71="MEDIO BAJO",2,IF(M71="BAJO",1,0)))))</f>
        <v>0</v>
      </c>
      <c r="O71" s="357">
        <f>N71*L71</f>
        <v>0</v>
      </c>
      <c r="P71" s="184"/>
      <c r="Q71" s="185">
        <f t="shared" si="0"/>
        <v>0</v>
      </c>
      <c r="R71" s="346" t="e">
        <f>ROUND(AVERAGEIF(Q71:Q73,"&gt;0"),0)</f>
        <v>#DIV/0!</v>
      </c>
      <c r="S71" s="346" t="e">
        <f>R71*0.6</f>
        <v>#DIV/0!</v>
      </c>
      <c r="T71" s="279"/>
      <c r="U71" s="347" t="e">
        <f>IF(P71="No_existen",5*$U$10,V71*$U$10)</f>
        <v>#DIV/0!</v>
      </c>
      <c r="V71" s="344" t="e">
        <f>ROUND(AVERAGEIF(W71:W73,"&gt;0"),0)</f>
        <v>#DIV/0!</v>
      </c>
      <c r="W71" s="323">
        <f t="shared" si="1"/>
        <v>0</v>
      </c>
      <c r="X71" s="279"/>
      <c r="Y71" s="279"/>
      <c r="Z71" s="329" t="e">
        <f>IF(P71="No_existen",5*$Z$10,AA71*$Z$10)</f>
        <v>#DIV/0!</v>
      </c>
      <c r="AA71" s="346" t="e">
        <f>ROUND(AVERAGEIF(AB71:AB73,"&gt;0"),0)</f>
        <v>#DIV/0!</v>
      </c>
      <c r="AB71" s="281">
        <f t="shared" si="2"/>
        <v>0</v>
      </c>
      <c r="AC71" s="279"/>
      <c r="AD71" s="279"/>
      <c r="AE71" s="329" t="e">
        <f>IF(P71="No_existen",5*$AE$10,AF71*$AE$10)</f>
        <v>#DIV/0!</v>
      </c>
      <c r="AF71" s="346" t="e">
        <f>ROUND(AVERAGEIF(AG71:AG73,"&gt;0"),0)</f>
        <v>#DIV/0!</v>
      </c>
      <c r="AG71" s="281">
        <f t="shared" si="3"/>
        <v>0</v>
      </c>
      <c r="AH71" s="279"/>
      <c r="AI71" s="279"/>
      <c r="AJ71" s="329" t="e">
        <f>IF(P71="No_existen",5*$AJ$10,AK71*$AJ$10)</f>
        <v>#DIV/0!</v>
      </c>
      <c r="AK71" s="346" t="e">
        <f>ROUND(AVERAGEIF(AL71:AL73,"&gt;0"),0)</f>
        <v>#DIV/0!</v>
      </c>
      <c r="AL71" s="281">
        <f t="shared" si="4"/>
        <v>0</v>
      </c>
      <c r="AM71" s="279"/>
      <c r="AN71" s="362" t="e">
        <f>ROUND(AVERAGE(R71,V71,AA71,AF71,AK71),0)</f>
        <v>#DIV/0!</v>
      </c>
      <c r="AO71" s="363" t="e">
        <f>IF(AN71&lt;1.5,"FUERTE",IF(AND(AN71&gt;=1.5,AN71&lt;2.5),"ACEPTABLE",IF(AN71&gt;=5,"INEXISTENTE","DÉBIL")))</f>
        <v>#DIV/0!</v>
      </c>
      <c r="AP71" s="356">
        <f>IF(O71=0,0,ROUND((O71*AN71),0))</f>
        <v>0</v>
      </c>
      <c r="AQ71" s="350" t="str">
        <f>IF(AP71&gt;=36,"GRAVE", IF(AP71&lt;=10, "LEVE", "MODERADO"))</f>
        <v>LEVE</v>
      </c>
      <c r="AR71" s="353"/>
      <c r="AS71" s="353"/>
      <c r="AT71" s="50"/>
      <c r="AU71" s="50"/>
      <c r="AV71" s="106"/>
      <c r="AW71" s="108"/>
      <c r="AX71" s="310"/>
      <c r="AY71" s="310"/>
      <c r="AZ71" s="310"/>
      <c r="BA71" s="310"/>
      <c r="BB71" s="310"/>
      <c r="BC71" s="310"/>
      <c r="BD71" s="310"/>
      <c r="BE71" s="310"/>
      <c r="BJ71" s="303"/>
      <c r="BL71" s="303"/>
      <c r="BS71" s="303"/>
      <c r="BT71" s="303"/>
      <c r="BV71" s="303"/>
      <c r="BW71" s="303"/>
    </row>
    <row r="72" spans="1:75" s="105" customFormat="1" ht="64.5" customHeight="1" x14ac:dyDescent="0.2">
      <c r="A72" s="371"/>
      <c r="B72" s="381"/>
      <c r="C72" s="383"/>
      <c r="D72" s="78"/>
      <c r="E72" s="78"/>
      <c r="F72" s="78"/>
      <c r="G72" s="365"/>
      <c r="H72" s="366"/>
      <c r="I72" s="365"/>
      <c r="J72" s="368"/>
      <c r="K72" s="364"/>
      <c r="L72" s="357"/>
      <c r="M72" s="364"/>
      <c r="N72" s="357"/>
      <c r="O72" s="357"/>
      <c r="P72" s="184"/>
      <c r="Q72" s="185">
        <f t="shared" si="0"/>
        <v>0</v>
      </c>
      <c r="R72" s="346"/>
      <c r="S72" s="346"/>
      <c r="T72" s="279"/>
      <c r="U72" s="348"/>
      <c r="V72" s="329"/>
      <c r="W72" s="323">
        <f t="shared" si="1"/>
        <v>0</v>
      </c>
      <c r="X72" s="279"/>
      <c r="Y72" s="279"/>
      <c r="Z72" s="329"/>
      <c r="AA72" s="346"/>
      <c r="AB72" s="281">
        <f t="shared" si="2"/>
        <v>0</v>
      </c>
      <c r="AC72" s="279"/>
      <c r="AD72" s="279"/>
      <c r="AE72" s="329"/>
      <c r="AF72" s="346"/>
      <c r="AG72" s="281">
        <f t="shared" si="3"/>
        <v>0</v>
      </c>
      <c r="AH72" s="279"/>
      <c r="AI72" s="279"/>
      <c r="AJ72" s="329"/>
      <c r="AK72" s="346"/>
      <c r="AL72" s="281">
        <f t="shared" si="4"/>
        <v>0</v>
      </c>
      <c r="AM72" s="279"/>
      <c r="AN72" s="346"/>
      <c r="AO72" s="363"/>
      <c r="AP72" s="356"/>
      <c r="AQ72" s="351"/>
      <c r="AR72" s="353"/>
      <c r="AS72" s="353"/>
      <c r="AT72" s="50"/>
      <c r="AU72" s="50"/>
      <c r="AV72" s="106"/>
      <c r="AW72" s="108"/>
      <c r="AX72" s="309"/>
      <c r="AY72" s="309"/>
      <c r="AZ72" s="309"/>
      <c r="BA72" s="309"/>
      <c r="BB72" s="309"/>
      <c r="BC72" s="309"/>
      <c r="BD72" s="309"/>
      <c r="BE72" s="309"/>
      <c r="BJ72" s="303"/>
      <c r="BL72" s="303"/>
      <c r="BS72" s="303"/>
      <c r="BT72" s="303"/>
      <c r="BV72" s="303"/>
      <c r="BW72" s="303"/>
    </row>
    <row r="73" spans="1:75" s="105" customFormat="1" ht="64.5" customHeight="1" x14ac:dyDescent="0.2">
      <c r="A73" s="371"/>
      <c r="B73" s="381"/>
      <c r="C73" s="383"/>
      <c r="D73" s="78"/>
      <c r="E73" s="78"/>
      <c r="F73" s="78"/>
      <c r="G73" s="365"/>
      <c r="H73" s="366"/>
      <c r="I73" s="365"/>
      <c r="J73" s="368"/>
      <c r="K73" s="364"/>
      <c r="L73" s="357"/>
      <c r="M73" s="364"/>
      <c r="N73" s="357"/>
      <c r="O73" s="357"/>
      <c r="P73" s="184"/>
      <c r="Q73" s="185">
        <f t="shared" si="0"/>
        <v>0</v>
      </c>
      <c r="R73" s="346"/>
      <c r="S73" s="346"/>
      <c r="T73" s="279"/>
      <c r="U73" s="348"/>
      <c r="V73" s="329"/>
      <c r="W73" s="323">
        <f t="shared" si="1"/>
        <v>0</v>
      </c>
      <c r="X73" s="279"/>
      <c r="Y73" s="279"/>
      <c r="Z73" s="329"/>
      <c r="AA73" s="346"/>
      <c r="AB73" s="281">
        <f t="shared" si="2"/>
        <v>0</v>
      </c>
      <c r="AC73" s="279"/>
      <c r="AD73" s="279"/>
      <c r="AE73" s="329"/>
      <c r="AF73" s="346"/>
      <c r="AG73" s="281">
        <f t="shared" si="3"/>
        <v>0</v>
      </c>
      <c r="AH73" s="279"/>
      <c r="AI73" s="279"/>
      <c r="AJ73" s="329"/>
      <c r="AK73" s="346"/>
      <c r="AL73" s="281">
        <f t="shared" si="4"/>
        <v>0</v>
      </c>
      <c r="AM73" s="279"/>
      <c r="AN73" s="346"/>
      <c r="AO73" s="363"/>
      <c r="AP73" s="356"/>
      <c r="AQ73" s="351"/>
      <c r="AR73" s="353"/>
      <c r="AS73" s="353"/>
      <c r="AT73" s="50"/>
      <c r="AU73" s="50"/>
      <c r="AV73" s="106"/>
      <c r="AW73" s="108"/>
      <c r="AX73" s="309"/>
      <c r="AY73" s="309"/>
      <c r="AZ73" s="309"/>
      <c r="BA73" s="309"/>
      <c r="BB73" s="309"/>
      <c r="BC73" s="309"/>
      <c r="BD73" s="309"/>
      <c r="BE73" s="309"/>
      <c r="BJ73" s="303"/>
      <c r="BL73" s="303"/>
      <c r="BS73" s="303"/>
      <c r="BT73" s="303"/>
      <c r="BV73" s="303"/>
      <c r="BW73" s="303"/>
    </row>
    <row r="74" spans="1:75" s="75" customFormat="1" ht="63.75" customHeight="1" x14ac:dyDescent="0.2">
      <c r="A74" s="371">
        <v>22</v>
      </c>
      <c r="B74" s="381"/>
      <c r="C74" s="383" t="str">
        <f>IF(B74=$B$1048372,$C$1048372,IF(B74=$B$1048373,$C$1048373,IF(B74=$B$1048374,$C$1048374,IF(B74=$B$1048375,$C$1048375,IF(B74=$B$1048376,$C$1048376,IF(B74=$B$1048377,$C$1048377,IF(B74=$B$1048378,$C$1048378,IF(B74=$B$1048379,$C$1048379,IF(B74=$B$1048380,$C$1048380,IF(B74=$B$1048381,$C$1048381,IF(B74=VICERRECTORÍA_ACADÉMICA_,BC1048435,IF(B74=_VICERRECTORÍA_INVESTIGACIONES_INNOVACIÓN_Y_EXTENSIÓN_,BC1048436,IF(B74=PLANEACIÓN_,BC1048437,IF(B74=VICERRECTORÍA_ADMINISTRATIVA_FINANCIERA_,BC1048438,IF(B74=_VICERRECTORÍA_RESPONSABILIDAD_SOCIAL_Y_BIENESTAR_UNIVERSITARIO_,BC1048439," ")))))))))))))))</f>
        <v xml:space="preserve"> </v>
      </c>
      <c r="D74" s="78"/>
      <c r="E74" s="78"/>
      <c r="F74" s="78"/>
      <c r="G74" s="365"/>
      <c r="H74" s="366"/>
      <c r="I74" s="367"/>
      <c r="J74" s="365"/>
      <c r="K74" s="364"/>
      <c r="L74" s="357">
        <f>IF(K74="ALTA",5,IF(K74="MEDIO ALTA",4,IF(K74="MEDIA",3,IF(K74="MEDIO BAJA",2,IF(K74="BAJA",1,0)))))</f>
        <v>0</v>
      </c>
      <c r="M74" s="364"/>
      <c r="N74" s="357">
        <f>IF(M74="ALTO",5,IF(M74="MEDIO ALTO",4,IF(M74="MEDIO",3,IF(M74="MEDIO BAJO",2,IF(M74="BAJO",1,0)))))</f>
        <v>0</v>
      </c>
      <c r="O74" s="357">
        <f>N74*L74</f>
        <v>0</v>
      </c>
      <c r="P74" s="184"/>
      <c r="Q74" s="185">
        <f t="shared" si="0"/>
        <v>0</v>
      </c>
      <c r="R74" s="346" t="e">
        <f>ROUND(AVERAGEIF(Q74:Q76,"&gt;0"),0)</f>
        <v>#DIV/0!</v>
      </c>
      <c r="S74" s="346" t="e">
        <f>R74*0.6</f>
        <v>#DIV/0!</v>
      </c>
      <c r="T74" s="279"/>
      <c r="U74" s="348" t="e">
        <f>IF(P74="No_existen",5*$U$10,V74*$U$10)</f>
        <v>#DIV/0!</v>
      </c>
      <c r="V74" s="344" t="e">
        <f>ROUND(AVERAGEIF(W74:W76,"&gt;0"),0)</f>
        <v>#DIV/0!</v>
      </c>
      <c r="W74" s="322">
        <f t="shared" si="1"/>
        <v>0</v>
      </c>
      <c r="X74" s="279"/>
      <c r="Y74" s="279"/>
      <c r="Z74" s="329" t="e">
        <f>IF(P74="No_existen",5*$Z$10,AA74*$Z$10)</f>
        <v>#DIV/0!</v>
      </c>
      <c r="AA74" s="346" t="e">
        <f>ROUND(AVERAGEIF(AB74:AB76,"&gt;0"),0)</f>
        <v>#DIV/0!</v>
      </c>
      <c r="AB74" s="281">
        <f t="shared" si="2"/>
        <v>0</v>
      </c>
      <c r="AC74" s="279"/>
      <c r="AD74" s="279"/>
      <c r="AE74" s="329" t="e">
        <f>IF(P74="No_existen",5*$AE$10,AF74*$AE$10)</f>
        <v>#DIV/0!</v>
      </c>
      <c r="AF74" s="346" t="e">
        <f>ROUND(AVERAGEIF(AG74:AG76,"&gt;0"),0)</f>
        <v>#DIV/0!</v>
      </c>
      <c r="AG74" s="281">
        <f t="shared" si="3"/>
        <v>0</v>
      </c>
      <c r="AH74" s="279"/>
      <c r="AI74" s="279"/>
      <c r="AJ74" s="329" t="e">
        <f>IF(P74="No_existen",5*$AJ$10,AK74*$AJ$10)</f>
        <v>#DIV/0!</v>
      </c>
      <c r="AK74" s="346" t="e">
        <f>ROUND(AVERAGEIF(AL74:AL76,"&gt;0"),0)</f>
        <v>#DIV/0!</v>
      </c>
      <c r="AL74" s="281">
        <f t="shared" si="4"/>
        <v>0</v>
      </c>
      <c r="AM74" s="279"/>
      <c r="AN74" s="346" t="e">
        <f>ROUND(AVERAGE(R74,V74,AA74,AF74,AK74),0)</f>
        <v>#DIV/0!</v>
      </c>
      <c r="AO74" s="363" t="e">
        <f>IF(AN74&lt;1.5,"FUERTE",IF(AND(AN74&gt;=1.5,AN74&lt;2.5),"ACEPTABLE",IF(AN74&gt;=5,"INEXISTENTE","DÉBIL")))</f>
        <v>#DIV/0!</v>
      </c>
      <c r="AP74" s="356">
        <f>IF(O74=0,0,ROUND((O74*AN74),0))</f>
        <v>0</v>
      </c>
      <c r="AQ74" s="351" t="str">
        <f>IF(AP74&gt;=36,"GRAVE", IF(AP74&lt;=10, "LEVE", "MODERADO"))</f>
        <v>LEVE</v>
      </c>
      <c r="AR74" s="353"/>
      <c r="AS74" s="353"/>
      <c r="AT74" s="50"/>
      <c r="AU74" s="50"/>
      <c r="AV74" s="106"/>
      <c r="AW74" s="108"/>
      <c r="AX74" s="309"/>
      <c r="AY74" s="309"/>
      <c r="AZ74" s="309"/>
      <c r="BA74" s="309"/>
      <c r="BB74" s="309"/>
      <c r="BC74" s="309"/>
      <c r="BD74" s="309"/>
      <c r="BE74" s="309"/>
      <c r="BJ74" s="303"/>
      <c r="BL74" s="303"/>
      <c r="BS74" s="303"/>
      <c r="BT74" s="303"/>
      <c r="BV74" s="303"/>
      <c r="BW74" s="303"/>
    </row>
    <row r="75" spans="1:75" s="75" customFormat="1" ht="63.75" customHeight="1" x14ac:dyDescent="0.2">
      <c r="A75" s="371"/>
      <c r="B75" s="381"/>
      <c r="C75" s="383"/>
      <c r="D75" s="78"/>
      <c r="E75" s="78"/>
      <c r="F75" s="78"/>
      <c r="G75" s="365"/>
      <c r="H75" s="366"/>
      <c r="I75" s="367"/>
      <c r="J75" s="365"/>
      <c r="K75" s="364"/>
      <c r="L75" s="357"/>
      <c r="M75" s="364"/>
      <c r="N75" s="357"/>
      <c r="O75" s="357"/>
      <c r="P75" s="184"/>
      <c r="Q75" s="185">
        <f t="shared" si="0"/>
        <v>0</v>
      </c>
      <c r="R75" s="346"/>
      <c r="S75" s="346"/>
      <c r="T75" s="279"/>
      <c r="U75" s="348"/>
      <c r="V75" s="329"/>
      <c r="W75" s="323">
        <f t="shared" si="1"/>
        <v>0</v>
      </c>
      <c r="X75" s="279"/>
      <c r="Y75" s="279"/>
      <c r="Z75" s="329"/>
      <c r="AA75" s="346"/>
      <c r="AB75" s="281">
        <f t="shared" si="2"/>
        <v>0</v>
      </c>
      <c r="AC75" s="279"/>
      <c r="AD75" s="279"/>
      <c r="AE75" s="329"/>
      <c r="AF75" s="346"/>
      <c r="AG75" s="281">
        <f t="shared" si="3"/>
        <v>0</v>
      </c>
      <c r="AH75" s="279"/>
      <c r="AI75" s="279"/>
      <c r="AJ75" s="329"/>
      <c r="AK75" s="346"/>
      <c r="AL75" s="281">
        <f t="shared" si="4"/>
        <v>0</v>
      </c>
      <c r="AM75" s="279"/>
      <c r="AN75" s="346"/>
      <c r="AO75" s="363"/>
      <c r="AP75" s="356"/>
      <c r="AQ75" s="351"/>
      <c r="AR75" s="353"/>
      <c r="AS75" s="353"/>
      <c r="AT75" s="50"/>
      <c r="AU75" s="50"/>
      <c r="AV75" s="106"/>
      <c r="AW75" s="108"/>
      <c r="AX75" s="310"/>
      <c r="AY75" s="310"/>
      <c r="AZ75" s="310"/>
      <c r="BA75" s="310"/>
      <c r="BB75" s="310"/>
      <c r="BC75" s="310"/>
      <c r="BD75" s="310"/>
      <c r="BE75" s="310"/>
      <c r="BJ75" s="303"/>
      <c r="BL75" s="303"/>
      <c r="BS75" s="303"/>
      <c r="BT75" s="303"/>
      <c r="BV75" s="303"/>
      <c r="BW75" s="303"/>
    </row>
    <row r="76" spans="1:75" s="75" customFormat="1" ht="63.75" customHeight="1" thickBot="1" x14ac:dyDescent="0.25">
      <c r="A76" s="372"/>
      <c r="B76" s="394"/>
      <c r="C76" s="387"/>
      <c r="D76" s="98"/>
      <c r="E76" s="98"/>
      <c r="F76" s="98"/>
      <c r="G76" s="388"/>
      <c r="H76" s="389"/>
      <c r="I76" s="390"/>
      <c r="J76" s="388"/>
      <c r="K76" s="403"/>
      <c r="L76" s="402"/>
      <c r="M76" s="403"/>
      <c r="N76" s="402"/>
      <c r="O76" s="402"/>
      <c r="P76" s="23"/>
      <c r="Q76" s="116">
        <f>IF(P76=$P$1048376,1,IF(P76=$P$1048372,5,IF(P76=$P$1048373,4,IF(P76=$P$1048374,3,IF(P76=$P$1048375,2,0)))))</f>
        <v>0</v>
      </c>
      <c r="R76" s="352"/>
      <c r="S76" s="352"/>
      <c r="T76" s="280"/>
      <c r="U76" s="354"/>
      <c r="V76" s="345"/>
      <c r="W76" s="324">
        <f>IF(X76=$X$1048374,1,IF(X76=$X$1048373,2,IF(X76=$X$1048372,4,IF(P76="No_existen",5,0))))</f>
        <v>0</v>
      </c>
      <c r="X76" s="280"/>
      <c r="Y76" s="280"/>
      <c r="Z76" s="345"/>
      <c r="AA76" s="352"/>
      <c r="AB76" s="282">
        <f>IF(AC76=$AD$1048373,1,IF(AC76=$AD$1048372,4,IF(P76="No_existen",5,0)))</f>
        <v>0</v>
      </c>
      <c r="AC76" s="280"/>
      <c r="AD76" s="280"/>
      <c r="AE76" s="345"/>
      <c r="AF76" s="352"/>
      <c r="AG76" s="282">
        <f>IF(AH76=$AH$1048372,1,IF(AH76=$AH$1048373,4,IF(P76="No_existen",5,0)))</f>
        <v>0</v>
      </c>
      <c r="AH76" s="280"/>
      <c r="AI76" s="280"/>
      <c r="AJ76" s="345"/>
      <c r="AK76" s="352"/>
      <c r="AL76" s="282">
        <f>IF(AM76="Preventivo",1,IF(AM76="Detectivo",4, IF(P76="No_existen",5,0)))</f>
        <v>0</v>
      </c>
      <c r="AM76" s="280"/>
      <c r="AN76" s="352"/>
      <c r="AO76" s="427"/>
      <c r="AP76" s="404"/>
      <c r="AQ76" s="437"/>
      <c r="AR76" s="401"/>
      <c r="AS76" s="401"/>
      <c r="AT76" s="51"/>
      <c r="AU76" s="51"/>
      <c r="AV76" s="216"/>
      <c r="AW76" s="109"/>
      <c r="AX76" s="309"/>
      <c r="AY76" s="309"/>
      <c r="AZ76" s="309"/>
      <c r="BA76" s="309"/>
      <c r="BB76" s="309"/>
      <c r="BC76" s="309"/>
      <c r="BD76" s="309"/>
      <c r="BE76" s="309"/>
      <c r="BJ76" s="303"/>
      <c r="BL76" s="303"/>
      <c r="BS76" s="303"/>
      <c r="BT76" s="303"/>
      <c r="BV76" s="303"/>
      <c r="BW76" s="303"/>
    </row>
    <row r="77" spans="1:75" x14ac:dyDescent="0.2">
      <c r="U77" s="355"/>
      <c r="Z77" s="349"/>
      <c r="AA77" s="423"/>
      <c r="AF77" s="423"/>
      <c r="AK77" s="423"/>
      <c r="AN77" s="423"/>
      <c r="AO77" s="190"/>
      <c r="AX77" s="309"/>
      <c r="AY77" s="309"/>
      <c r="AZ77" s="309"/>
      <c r="BA77" s="309"/>
      <c r="BB77" s="309"/>
      <c r="BC77" s="309"/>
      <c r="BD77" s="309"/>
      <c r="BE77" s="309"/>
    </row>
    <row r="78" spans="1:75" x14ac:dyDescent="0.2">
      <c r="U78" s="355"/>
      <c r="Z78" s="349"/>
      <c r="AA78" s="423"/>
      <c r="AF78" s="423"/>
      <c r="AK78" s="423"/>
      <c r="AN78" s="423"/>
      <c r="AO78" s="190"/>
      <c r="AX78" s="310"/>
      <c r="AY78" s="310"/>
      <c r="AZ78" s="310"/>
      <c r="BA78" s="310"/>
      <c r="BB78" s="310"/>
      <c r="BC78" s="310"/>
      <c r="BD78" s="310"/>
      <c r="BE78" s="310"/>
    </row>
    <row r="79" spans="1:75" x14ac:dyDescent="0.2">
      <c r="U79" s="355"/>
      <c r="Z79" s="349"/>
      <c r="AA79" s="423"/>
      <c r="AF79" s="423"/>
      <c r="AK79" s="423"/>
      <c r="AN79" s="423"/>
      <c r="AO79" s="190"/>
      <c r="AX79" s="309"/>
      <c r="AY79" s="309"/>
      <c r="AZ79" s="309"/>
      <c r="BA79" s="309"/>
      <c r="BB79" s="309"/>
      <c r="BC79" s="309"/>
      <c r="BD79" s="309"/>
      <c r="BE79" s="309"/>
    </row>
    <row r="80" spans="1:75" x14ac:dyDescent="0.2">
      <c r="U80" s="355"/>
      <c r="Z80" s="349"/>
      <c r="AA80" s="423"/>
      <c r="AF80" s="423"/>
      <c r="AK80" s="423"/>
      <c r="AN80" s="423"/>
      <c r="AO80" s="190"/>
      <c r="AX80" s="309"/>
      <c r="AY80" s="309"/>
      <c r="AZ80" s="309"/>
      <c r="BA80" s="309"/>
      <c r="BB80" s="309"/>
      <c r="BC80" s="309"/>
      <c r="BD80" s="309"/>
      <c r="BE80" s="309"/>
    </row>
    <row r="81" spans="20:57" x14ac:dyDescent="0.2">
      <c r="T81" s="17"/>
      <c r="U81" s="355"/>
      <c r="V81" s="232"/>
      <c r="W81" s="232"/>
      <c r="X81" s="17"/>
      <c r="Y81" s="17"/>
      <c r="Z81" s="349"/>
      <c r="AA81" s="423"/>
      <c r="AB81" s="232"/>
      <c r="AC81" s="17"/>
      <c r="AD81" s="17"/>
      <c r="AE81" s="232"/>
      <c r="AF81" s="423"/>
      <c r="AG81" s="232"/>
      <c r="AH81" s="17"/>
      <c r="AK81" s="423"/>
      <c r="AN81" s="423"/>
      <c r="AO81" s="190"/>
      <c r="AX81" s="309"/>
      <c r="AY81" s="309"/>
      <c r="AZ81" s="309"/>
      <c r="BA81" s="309"/>
      <c r="BB81" s="309"/>
      <c r="BC81" s="309"/>
      <c r="BD81" s="309"/>
      <c r="BE81" s="309"/>
    </row>
    <row r="82" spans="20:57" x14ac:dyDescent="0.2">
      <c r="U82" s="355"/>
      <c r="Z82" s="349"/>
      <c r="AA82" s="423"/>
      <c r="AF82" s="423"/>
      <c r="AK82" s="423"/>
      <c r="AN82" s="423"/>
      <c r="AO82" s="190"/>
      <c r="AX82" s="310"/>
      <c r="AY82" s="310"/>
      <c r="AZ82" s="310"/>
      <c r="BA82" s="310"/>
      <c r="BB82" s="310"/>
      <c r="BC82" s="310"/>
      <c r="BD82" s="310"/>
      <c r="BE82" s="310"/>
    </row>
    <row r="83" spans="20:57" x14ac:dyDescent="0.2">
      <c r="U83" s="355"/>
      <c r="Z83" s="349"/>
      <c r="AA83" s="423"/>
      <c r="AF83" s="423"/>
      <c r="AK83" s="423"/>
      <c r="AN83" s="423"/>
      <c r="AO83" s="190"/>
    </row>
    <row r="84" spans="20:57" x14ac:dyDescent="0.2">
      <c r="U84" s="355"/>
      <c r="Z84" s="349"/>
      <c r="AA84" s="423"/>
      <c r="AF84" s="423"/>
      <c r="AK84" s="423"/>
      <c r="AN84" s="423"/>
      <c r="AO84" s="190"/>
    </row>
    <row r="85" spans="20:57" x14ac:dyDescent="0.2">
      <c r="U85" s="355"/>
      <c r="Z85" s="349"/>
      <c r="AA85" s="423"/>
      <c r="AF85" s="423"/>
      <c r="AK85" s="423"/>
      <c r="AN85" s="423"/>
      <c r="AO85" s="190"/>
    </row>
    <row r="86" spans="20:57" x14ac:dyDescent="0.2">
      <c r="U86" s="355"/>
      <c r="Z86" s="349"/>
      <c r="AK86" s="423"/>
      <c r="AN86" s="423"/>
      <c r="AO86" s="190"/>
    </row>
    <row r="87" spans="20:57" x14ac:dyDescent="0.2">
      <c r="U87" s="355"/>
      <c r="Z87" s="349"/>
      <c r="AK87" s="423"/>
      <c r="AN87" s="423"/>
      <c r="AO87" s="190"/>
    </row>
    <row r="88" spans="20:57" x14ac:dyDescent="0.2">
      <c r="U88" s="355"/>
      <c r="Z88" s="349"/>
      <c r="AK88" s="423"/>
      <c r="AN88" s="423"/>
      <c r="AO88" s="190"/>
    </row>
    <row r="89" spans="20:57" x14ac:dyDescent="0.2">
      <c r="U89" s="355"/>
      <c r="AN89" s="19"/>
      <c r="AO89" s="190"/>
    </row>
    <row r="90" spans="20:57" x14ac:dyDescent="0.2">
      <c r="U90" s="355"/>
      <c r="AN90" s="19"/>
      <c r="AO90" s="190"/>
    </row>
    <row r="91" spans="20:57" x14ac:dyDescent="0.2">
      <c r="U91" s="355"/>
      <c r="AN91" s="19"/>
      <c r="AO91" s="190"/>
    </row>
    <row r="92" spans="20:57" x14ac:dyDescent="0.2">
      <c r="AN92" s="19"/>
      <c r="AO92" s="190"/>
    </row>
    <row r="93" spans="20:57" x14ac:dyDescent="0.2">
      <c r="AN93" s="19"/>
      <c r="AO93" s="190"/>
    </row>
    <row r="94" spans="20:57" x14ac:dyDescent="0.2">
      <c r="AN94" s="19"/>
      <c r="AO94" s="190"/>
    </row>
    <row r="95" spans="20:57" x14ac:dyDescent="0.2">
      <c r="AN95" s="19"/>
      <c r="AO95" s="190"/>
    </row>
    <row r="96" spans="20:57" x14ac:dyDescent="0.2">
      <c r="AN96" s="19"/>
      <c r="AO96" s="190"/>
    </row>
    <row r="97" spans="40:41" x14ac:dyDescent="0.2">
      <c r="AN97" s="19"/>
      <c r="AO97" s="190"/>
    </row>
    <row r="98" spans="40:41" x14ac:dyDescent="0.2">
      <c r="AN98" s="19"/>
      <c r="AO98" s="190"/>
    </row>
    <row r="99" spans="40:41" x14ac:dyDescent="0.2">
      <c r="AN99" s="19"/>
      <c r="AO99" s="190"/>
    </row>
    <row r="100" spans="40:41" x14ac:dyDescent="0.2">
      <c r="AN100" s="19"/>
      <c r="AO100" s="190"/>
    </row>
    <row r="101" spans="40:41" x14ac:dyDescent="0.2">
      <c r="AN101" s="19"/>
      <c r="AO101" s="190"/>
    </row>
    <row r="102" spans="40:41" x14ac:dyDescent="0.2">
      <c r="AN102" s="19"/>
      <c r="AO102" s="190"/>
    </row>
    <row r="103" spans="40:41" x14ac:dyDescent="0.2">
      <c r="AN103" s="19"/>
      <c r="AO103" s="190"/>
    </row>
    <row r="104" spans="40:41" x14ac:dyDescent="0.2">
      <c r="AN104" s="19"/>
      <c r="AO104" s="190"/>
    </row>
    <row r="105" spans="40:41" x14ac:dyDescent="0.2">
      <c r="AN105" s="19"/>
      <c r="AO105" s="190"/>
    </row>
    <row r="106" spans="40:41" x14ac:dyDescent="0.2">
      <c r="AN106" s="19"/>
      <c r="AO106" s="190"/>
    </row>
    <row r="107" spans="40:41" x14ac:dyDescent="0.2">
      <c r="AN107" s="19"/>
      <c r="AO107" s="190"/>
    </row>
    <row r="108" spans="40:41" x14ac:dyDescent="0.2">
      <c r="AN108" s="19"/>
    </row>
    <row r="109" spans="40:41" x14ac:dyDescent="0.2">
      <c r="AN109" s="19"/>
    </row>
    <row r="110" spans="40:41" x14ac:dyDescent="0.2">
      <c r="AN110" s="19"/>
    </row>
    <row r="111" spans="40:41" x14ac:dyDescent="0.2">
      <c r="AN111" s="19"/>
    </row>
    <row r="112" spans="40:41" x14ac:dyDescent="0.2">
      <c r="AN112" s="19"/>
    </row>
    <row r="113" spans="40:40" x14ac:dyDescent="0.2">
      <c r="AN113" s="19"/>
    </row>
    <row r="114" spans="40:40" x14ac:dyDescent="0.2">
      <c r="AN114" s="19"/>
    </row>
    <row r="115" spans="40:40" x14ac:dyDescent="0.2">
      <c r="AN115" s="19"/>
    </row>
    <row r="116" spans="40:40" x14ac:dyDescent="0.2">
      <c r="AN116" s="19"/>
    </row>
    <row r="117" spans="40:40" x14ac:dyDescent="0.2">
      <c r="AN117" s="19"/>
    </row>
    <row r="118" spans="40:40" x14ac:dyDescent="0.2">
      <c r="AN118" s="19"/>
    </row>
    <row r="119" spans="40:40" x14ac:dyDescent="0.2">
      <c r="AN119" s="19"/>
    </row>
    <row r="1048350" spans="46:46" x14ac:dyDescent="0.2">
      <c r="AT1048350" s="4"/>
    </row>
    <row r="1048351" spans="46:46" x14ac:dyDescent="0.2">
      <c r="AT1048351" s="4"/>
    </row>
    <row r="1048352" spans="46:46" x14ac:dyDescent="0.2">
      <c r="AT1048352" s="4"/>
    </row>
    <row r="1048353" spans="7:57" x14ac:dyDescent="0.2">
      <c r="AO1048353" s="191"/>
      <c r="AT1048353" s="4"/>
    </row>
    <row r="1048354" spans="7:57" x14ac:dyDescent="0.2">
      <c r="AO1048354" s="191"/>
      <c r="AT1048354" s="4"/>
    </row>
    <row r="1048355" spans="7:57" x14ac:dyDescent="0.2">
      <c r="AO1048355" s="191"/>
      <c r="AT1048355" s="4"/>
    </row>
    <row r="1048356" spans="7:57" x14ac:dyDescent="0.2">
      <c r="AO1048356" s="191"/>
      <c r="AT1048356" s="4"/>
    </row>
    <row r="1048357" spans="7:57" x14ac:dyDescent="0.2">
      <c r="AO1048357" s="191"/>
      <c r="AT1048357" s="4"/>
    </row>
    <row r="1048358" spans="7:57" x14ac:dyDescent="0.2">
      <c r="AO1048358" s="191"/>
      <c r="AT1048358" s="4"/>
    </row>
    <row r="1048359" spans="7:57" x14ac:dyDescent="0.2">
      <c r="AT1048359" s="4"/>
    </row>
    <row r="1048360" spans="7:57" x14ac:dyDescent="0.2">
      <c r="AT1048360" s="4"/>
    </row>
    <row r="1048361" spans="7:57" x14ac:dyDescent="0.2">
      <c r="AT1048361" s="4"/>
    </row>
    <row r="1048362" spans="7:57" x14ac:dyDescent="0.2">
      <c r="AT1048362" s="4"/>
    </row>
    <row r="1048363" spans="7:57" x14ac:dyDescent="0.2">
      <c r="AT1048363" s="4"/>
    </row>
    <row r="1048364" spans="7:57" x14ac:dyDescent="0.2">
      <c r="AT1048364" s="4"/>
    </row>
    <row r="1048365" spans="7:57" s="153" customFormat="1" x14ac:dyDescent="0.2">
      <c r="G1048365" s="154"/>
      <c r="H1048365" s="154"/>
      <c r="I1048365" s="154"/>
      <c r="J1048365" s="154"/>
      <c r="K1048365" s="154"/>
      <c r="L1048365" s="154"/>
      <c r="M1048365" s="154"/>
      <c r="N1048365" s="154"/>
      <c r="O1048365" s="154"/>
      <c r="P1048365" s="154"/>
      <c r="Q1048365" s="154"/>
      <c r="R1048365" s="154"/>
      <c r="S1048365" s="154"/>
      <c r="T1048365" s="154"/>
      <c r="U1048365" s="154"/>
      <c r="V1048365" s="233"/>
      <c r="W1048365" s="233"/>
      <c r="X1048365" s="154"/>
      <c r="Y1048365" s="154"/>
      <c r="Z1048365" s="233"/>
      <c r="AA1048365" s="233"/>
      <c r="AB1048365" s="233"/>
      <c r="AC1048365" s="154"/>
      <c r="AD1048365" s="154"/>
      <c r="AE1048365" s="233"/>
      <c r="AF1048365" s="233"/>
      <c r="AG1048365" s="233"/>
      <c r="AH1048365" s="154"/>
      <c r="AI1048365" s="154"/>
      <c r="AJ1048365" s="233"/>
      <c r="AK1048365" s="233"/>
      <c r="AL1048365" s="233"/>
      <c r="AM1048365" s="154"/>
      <c r="AN1048365" s="154"/>
      <c r="AO1048365" s="40"/>
      <c r="AP1048365" s="154"/>
      <c r="AQ1048365" s="154"/>
      <c r="AR1048365" s="154"/>
      <c r="AS1048365" s="154"/>
      <c r="AT1048365" s="154"/>
      <c r="AU1048365" s="155"/>
      <c r="AV1048365" s="155"/>
      <c r="AW1048365" s="155"/>
      <c r="AX1048365" s="155"/>
      <c r="AY1048365" s="155"/>
      <c r="AZ1048365" s="155"/>
      <c r="BA1048365" s="155"/>
      <c r="BB1048365" s="155"/>
      <c r="BC1048365" s="155"/>
      <c r="BD1048365" s="155"/>
      <c r="BE1048365" s="155"/>
    </row>
    <row r="1048366" spans="7:57" s="153" customFormat="1" x14ac:dyDescent="0.2">
      <c r="G1048366" s="154"/>
      <c r="H1048366" s="154"/>
      <c r="I1048366" s="154"/>
      <c r="J1048366" s="154"/>
      <c r="K1048366" s="154"/>
      <c r="L1048366" s="154"/>
      <c r="M1048366" s="154"/>
      <c r="N1048366" s="154"/>
      <c r="O1048366" s="154"/>
      <c r="P1048366" s="154"/>
      <c r="Q1048366" s="154"/>
      <c r="R1048366" s="154"/>
      <c r="S1048366" s="154"/>
      <c r="T1048366" s="154"/>
      <c r="U1048366" s="154"/>
      <c r="V1048366" s="233"/>
      <c r="W1048366" s="233"/>
      <c r="X1048366" s="154"/>
      <c r="Y1048366" s="154"/>
      <c r="Z1048366" s="233"/>
      <c r="AA1048366" s="233"/>
      <c r="AB1048366" s="233"/>
      <c r="AC1048366" s="154"/>
      <c r="AD1048366" s="154"/>
      <c r="AE1048366" s="233"/>
      <c r="AF1048366" s="233"/>
      <c r="AG1048366" s="233"/>
      <c r="AH1048366" s="154"/>
      <c r="AI1048366" s="154"/>
      <c r="AJ1048366" s="233"/>
      <c r="AK1048366" s="233"/>
      <c r="AL1048366" s="233"/>
      <c r="AM1048366" s="154"/>
      <c r="AN1048366" s="154"/>
      <c r="AO1048366" s="181"/>
      <c r="AP1048366" s="154"/>
      <c r="AQ1048366" s="154"/>
      <c r="AR1048366" s="154"/>
      <c r="AS1048366" s="154"/>
      <c r="AT1048366" s="154"/>
      <c r="AU1048366" s="155"/>
      <c r="AV1048366" s="155"/>
      <c r="AW1048366" s="155"/>
      <c r="AX1048366" s="155"/>
      <c r="AY1048366" s="155"/>
      <c r="AZ1048366" s="155"/>
      <c r="BA1048366" s="155"/>
      <c r="BB1048366" s="155"/>
      <c r="BC1048366" s="155"/>
      <c r="BD1048366" s="155"/>
      <c r="BE1048366" s="155"/>
    </row>
    <row r="1048367" spans="7:57" s="153" customFormat="1" x14ac:dyDescent="0.2">
      <c r="G1048367" s="154"/>
      <c r="H1048367" s="154"/>
      <c r="I1048367" s="154"/>
      <c r="J1048367" s="154"/>
      <c r="K1048367" s="154"/>
      <c r="L1048367" s="154"/>
      <c r="M1048367" s="154"/>
      <c r="N1048367" s="154"/>
      <c r="O1048367" s="154"/>
      <c r="P1048367" s="154"/>
      <c r="Q1048367" s="154"/>
      <c r="R1048367" s="154"/>
      <c r="S1048367" s="154"/>
      <c r="T1048367" s="154"/>
      <c r="U1048367" s="154"/>
      <c r="V1048367" s="233"/>
      <c r="W1048367" s="233"/>
      <c r="X1048367" s="154"/>
      <c r="Y1048367" s="154"/>
      <c r="Z1048367" s="233"/>
      <c r="AA1048367" s="233"/>
      <c r="AB1048367" s="233"/>
      <c r="AC1048367" s="154"/>
      <c r="AD1048367" s="154"/>
      <c r="AE1048367" s="233"/>
      <c r="AF1048367" s="233"/>
      <c r="AG1048367" s="233"/>
      <c r="AH1048367" s="154"/>
      <c r="AI1048367" s="154"/>
      <c r="AJ1048367" s="233"/>
      <c r="AK1048367" s="233"/>
      <c r="AL1048367" s="233"/>
      <c r="AM1048367" s="154"/>
      <c r="AN1048367" s="154"/>
      <c r="AO1048367" s="40"/>
      <c r="AP1048367" s="154"/>
      <c r="AQ1048367" s="154"/>
      <c r="AR1048367" s="154"/>
      <c r="AS1048367" s="154"/>
      <c r="AT1048367" s="154"/>
      <c r="AU1048367" s="155"/>
      <c r="AV1048367" s="155"/>
      <c r="AW1048367" s="155"/>
      <c r="AX1048367" s="155"/>
      <c r="AY1048367" s="155"/>
      <c r="AZ1048367" s="155"/>
      <c r="BA1048367" s="155"/>
      <c r="BB1048367" s="155"/>
      <c r="BC1048367" s="155"/>
      <c r="BD1048367" s="155"/>
      <c r="BE1048367" s="155"/>
    </row>
    <row r="1048368" spans="7:57" s="153" customFormat="1" x14ac:dyDescent="0.2">
      <c r="G1048368" s="154"/>
      <c r="H1048368" s="154"/>
      <c r="I1048368" s="154"/>
      <c r="J1048368" s="154"/>
      <c r="K1048368" s="154"/>
      <c r="L1048368" s="154"/>
      <c r="M1048368" s="154"/>
      <c r="N1048368" s="154"/>
      <c r="O1048368" s="154"/>
      <c r="P1048368" s="154"/>
      <c r="Q1048368" s="154"/>
      <c r="R1048368" s="154"/>
      <c r="S1048368" s="154"/>
      <c r="T1048368" s="154"/>
      <c r="U1048368" s="154"/>
      <c r="V1048368" s="233"/>
      <c r="W1048368" s="233"/>
      <c r="X1048368" s="154"/>
      <c r="Y1048368" s="154"/>
      <c r="Z1048368" s="233"/>
      <c r="AA1048368" s="233"/>
      <c r="AB1048368" s="233"/>
      <c r="AC1048368" s="154"/>
      <c r="AD1048368" s="154"/>
      <c r="AE1048368" s="233"/>
      <c r="AF1048368" s="233"/>
      <c r="AG1048368" s="233"/>
      <c r="AH1048368" s="154"/>
      <c r="AI1048368" s="154"/>
      <c r="AJ1048368" s="233"/>
      <c r="AK1048368" s="233"/>
      <c r="AL1048368" s="233"/>
      <c r="AM1048368" s="154"/>
      <c r="AN1048368" s="154"/>
      <c r="AO1048368" s="40"/>
      <c r="AP1048368" s="154"/>
      <c r="AQ1048368" s="154"/>
      <c r="AR1048368" s="154"/>
      <c r="AS1048368" s="154"/>
      <c r="AT1048368" s="154"/>
      <c r="AU1048368" s="155"/>
      <c r="AV1048368" s="155"/>
      <c r="AW1048368" s="155"/>
      <c r="AX1048368" s="155"/>
      <c r="AY1048368" s="155"/>
      <c r="AZ1048368" s="155"/>
      <c r="BA1048368" s="155"/>
      <c r="BB1048368" s="155"/>
      <c r="BC1048368" s="155"/>
      <c r="BD1048368" s="155"/>
      <c r="BE1048368" s="155"/>
    </row>
    <row r="1048369" spans="1:99" s="153" customFormat="1" x14ac:dyDescent="0.2">
      <c r="G1048369" s="154"/>
      <c r="H1048369" s="154"/>
      <c r="I1048369" s="154"/>
      <c r="J1048369" s="154"/>
      <c r="K1048369" s="154"/>
      <c r="L1048369" s="154"/>
      <c r="M1048369" s="154"/>
      <c r="N1048369" s="154"/>
      <c r="O1048369" s="154"/>
      <c r="P1048369" s="154"/>
      <c r="Q1048369" s="154"/>
      <c r="R1048369" s="154"/>
      <c r="S1048369" s="154"/>
      <c r="T1048369" s="154"/>
      <c r="U1048369" s="154"/>
      <c r="V1048369" s="233"/>
      <c r="W1048369" s="233"/>
      <c r="X1048369" s="154"/>
      <c r="Y1048369" s="154"/>
      <c r="Z1048369" s="233"/>
      <c r="AA1048369" s="233"/>
      <c r="AB1048369" s="233"/>
      <c r="AC1048369" s="154"/>
      <c r="AD1048369" s="154"/>
      <c r="AE1048369" s="233"/>
      <c r="AF1048369" s="233"/>
      <c r="AG1048369" s="233"/>
      <c r="AH1048369" s="154"/>
      <c r="AI1048369" s="154"/>
      <c r="AJ1048369" s="233"/>
      <c r="AK1048369" s="233"/>
      <c r="AL1048369" s="233"/>
      <c r="AM1048369" s="154"/>
      <c r="AN1048369" s="154"/>
      <c r="AO1048369" s="40"/>
      <c r="AP1048369" s="154"/>
      <c r="AQ1048369" s="154"/>
      <c r="AR1048369" s="154"/>
      <c r="AS1048369" s="154"/>
      <c r="AT1048369" s="154"/>
      <c r="AU1048369" s="155"/>
      <c r="AV1048369" s="155"/>
      <c r="AW1048369" s="155"/>
      <c r="AX1048369" s="155"/>
      <c r="AY1048369" s="155"/>
      <c r="AZ1048369" s="155"/>
      <c r="BA1048369" s="155"/>
      <c r="BB1048369" s="155"/>
      <c r="BC1048369" s="155"/>
      <c r="BD1048369" s="155"/>
      <c r="BE1048369" s="155"/>
    </row>
    <row r="1048370" spans="1:99" s="153" customFormat="1" ht="13.5" thickBot="1" x14ac:dyDescent="0.25">
      <c r="G1048370" s="154"/>
      <c r="H1048370" s="154"/>
      <c r="I1048370" s="154"/>
      <c r="J1048370" s="154"/>
      <c r="K1048370" s="154"/>
      <c r="L1048370" s="154"/>
      <c r="M1048370" s="154"/>
      <c r="N1048370" s="154"/>
      <c r="O1048370" s="154"/>
      <c r="P1048370" s="154"/>
      <c r="Q1048370" s="154"/>
      <c r="R1048370" s="154"/>
      <c r="S1048370" s="154"/>
      <c r="T1048370" s="154"/>
      <c r="U1048370" s="154"/>
      <c r="V1048370" s="233"/>
      <c r="W1048370" s="233"/>
      <c r="X1048370" s="154"/>
      <c r="Y1048370" s="154"/>
      <c r="Z1048370" s="233"/>
      <c r="AA1048370" s="233"/>
      <c r="AB1048370" s="233"/>
      <c r="AC1048370" s="154"/>
      <c r="AD1048370" s="154"/>
      <c r="AE1048370" s="233"/>
      <c r="AF1048370" s="233"/>
      <c r="AG1048370" s="233"/>
      <c r="AH1048370" s="154"/>
      <c r="AI1048370" s="154"/>
      <c r="AJ1048370" s="233"/>
      <c r="AK1048370" s="233"/>
      <c r="AL1048370" s="233"/>
      <c r="AM1048370" s="154"/>
      <c r="AN1048370" s="154"/>
      <c r="AO1048370" s="40"/>
      <c r="AP1048370" s="154"/>
      <c r="AQ1048370" s="154"/>
      <c r="AR1048370" s="154"/>
      <c r="AS1048370" s="154"/>
      <c r="AT1048370" s="154"/>
      <c r="AU1048370" s="155"/>
      <c r="AV1048370" s="155"/>
      <c r="AW1048370" s="155"/>
      <c r="AX1048370" s="155"/>
      <c r="AY1048370" s="155"/>
      <c r="AZ1048370" s="155"/>
      <c r="BA1048370" s="155"/>
      <c r="BB1048370" s="155"/>
      <c r="BC1048370" s="155"/>
      <c r="BD1048370" s="155"/>
      <c r="BE1048370" s="155"/>
    </row>
    <row r="1048371" spans="1:99" s="52" customFormat="1" ht="36" customHeight="1" thickBot="1" x14ac:dyDescent="0.25">
      <c r="A1048371" s="130" t="s">
        <v>158</v>
      </c>
      <c r="B1048371" s="192" t="s">
        <v>154</v>
      </c>
      <c r="C1048371" s="128" t="s">
        <v>323</v>
      </c>
      <c r="D1048371" s="130" t="s">
        <v>290</v>
      </c>
      <c r="E1048371" s="135" t="s">
        <v>291</v>
      </c>
      <c r="F1048371" s="135" t="s">
        <v>292</v>
      </c>
      <c r="G1048371" s="136" t="s">
        <v>324</v>
      </c>
      <c r="H1048371" s="4"/>
      <c r="I1048371" s="4"/>
      <c r="J1048371" s="4"/>
      <c r="K1048371" s="136" t="s">
        <v>25</v>
      </c>
      <c r="L1048371" s="4"/>
      <c r="M1048371" s="4"/>
      <c r="N1048371" s="4"/>
      <c r="O1048371" s="4"/>
      <c r="P1048371" s="136" t="s">
        <v>58</v>
      </c>
      <c r="Q1048371" s="4"/>
      <c r="R1048371" s="4"/>
      <c r="S1048371" s="4"/>
      <c r="T1048371" s="4"/>
      <c r="U1048371" s="4"/>
      <c r="V1048371" s="231"/>
      <c r="W1048371" s="231"/>
      <c r="X1048371" s="40" t="s">
        <v>359</v>
      </c>
      <c r="Y1048371" s="4"/>
      <c r="Z1048371" s="231"/>
      <c r="AA1048371" s="231"/>
      <c r="AB1048371" s="231"/>
      <c r="AC1048371" s="4"/>
      <c r="AD1048371" s="40" t="s">
        <v>335</v>
      </c>
      <c r="AE1048371" s="237"/>
      <c r="AF1048371" s="231"/>
      <c r="AG1048371" s="231"/>
      <c r="AH1048371" s="40" t="s">
        <v>340</v>
      </c>
      <c r="AI1048371" s="40" t="s">
        <v>339</v>
      </c>
      <c r="AJ1048371" s="237"/>
      <c r="AK1048371" s="231"/>
      <c r="AL1048371" s="231"/>
      <c r="AM1048371" s="4"/>
      <c r="AN1048371" s="4"/>
      <c r="AO1048371" s="40"/>
      <c r="AP1048371" s="4"/>
      <c r="AQ1048371" s="139" t="s">
        <v>326</v>
      </c>
      <c r="AS1048371" s="4"/>
      <c r="AT1048371" s="434" t="s">
        <v>325</v>
      </c>
      <c r="AU1048371" s="435"/>
      <c r="AV1048371" s="436"/>
      <c r="AW1048371" s="40"/>
      <c r="AX1048371" s="139" t="s">
        <v>162</v>
      </c>
      <c r="AY1048371" s="40"/>
      <c r="AZ1048371" s="157" t="s">
        <v>328</v>
      </c>
      <c r="BA1048371" s="158" t="s">
        <v>327</v>
      </c>
      <c r="BB1048371" s="256" t="s">
        <v>483</v>
      </c>
      <c r="BC1048371" s="159" t="s">
        <v>499</v>
      </c>
      <c r="BD1048371" s="254" t="s">
        <v>162</v>
      </c>
      <c r="BE1048371" s="311" t="s">
        <v>329</v>
      </c>
      <c r="BG1048371" s="428" t="s">
        <v>330</v>
      </c>
      <c r="BH1048371" s="429"/>
      <c r="BI1048371" s="429"/>
      <c r="BJ1048371" s="429"/>
      <c r="BK1048371" s="429"/>
      <c r="BL1048371" s="429"/>
      <c r="BM1048371" s="429"/>
      <c r="BN1048371" s="429"/>
      <c r="BO1048371" s="429"/>
      <c r="BP1048371" s="429"/>
      <c r="BQ1048371" s="429"/>
      <c r="BR1048371" s="429"/>
      <c r="BS1048371" s="429"/>
      <c r="BT1048371" s="429"/>
      <c r="BU1048371" s="429"/>
      <c r="BV1048371" s="429"/>
      <c r="BW1048371" s="429"/>
      <c r="BX1048371" s="429"/>
      <c r="BY1048371" s="430"/>
      <c r="CA1048371" s="431" t="s">
        <v>331</v>
      </c>
      <c r="CB1048371" s="432"/>
      <c r="CC1048371" s="432"/>
      <c r="CD1048371" s="432"/>
      <c r="CE1048371" s="432"/>
      <c r="CF1048371" s="432"/>
      <c r="CG1048371" s="432"/>
      <c r="CH1048371" s="432"/>
      <c r="CI1048371" s="432"/>
      <c r="CJ1048371" s="433"/>
      <c r="CL1048371" s="424" t="s">
        <v>332</v>
      </c>
      <c r="CM1048371" s="425"/>
      <c r="CN1048371" s="425"/>
      <c r="CO1048371" s="425"/>
      <c r="CP1048371" s="425"/>
      <c r="CQ1048371" s="425"/>
      <c r="CR1048371" s="425"/>
      <c r="CS1048371" s="425"/>
      <c r="CT1048371" s="425"/>
      <c r="CU1048371" s="426"/>
    </row>
    <row r="1048372" spans="1:99" s="52" customFormat="1" ht="81" x14ac:dyDescent="0.2">
      <c r="A1048372" s="131" t="s">
        <v>154</v>
      </c>
      <c r="B1048372" s="193" t="s">
        <v>168</v>
      </c>
      <c r="C1048372" s="125" t="s">
        <v>209</v>
      </c>
      <c r="D1048372" s="131" t="s">
        <v>291</v>
      </c>
      <c r="E1048372" s="133" t="s">
        <v>38</v>
      </c>
      <c r="F1048372" s="133" t="s">
        <v>293</v>
      </c>
      <c r="G1048372" s="198" t="s">
        <v>116</v>
      </c>
      <c r="H1048372" s="199" t="s">
        <v>413</v>
      </c>
      <c r="I1048372" s="4"/>
      <c r="J1048372" s="4"/>
      <c r="K1048372" s="137" t="s">
        <v>150</v>
      </c>
      <c r="L1048372" s="4"/>
      <c r="M1048372" s="4"/>
      <c r="N1048372" s="4"/>
      <c r="O1048372" s="4"/>
      <c r="P1048372" s="137" t="s">
        <v>315</v>
      </c>
      <c r="Q1048372" s="4"/>
      <c r="R1048372" s="4"/>
      <c r="S1048372" s="4"/>
      <c r="T1048372" s="4"/>
      <c r="U1048372" s="4"/>
      <c r="V1048372" s="231"/>
      <c r="W1048372" s="231"/>
      <c r="X1048372" s="4" t="s">
        <v>360</v>
      </c>
      <c r="Y1048372" s="4"/>
      <c r="Z1048372" s="231"/>
      <c r="AA1048372" s="231"/>
      <c r="AB1048372" s="231"/>
      <c r="AC1048372" s="4"/>
      <c r="AD1048372" s="137" t="s">
        <v>336</v>
      </c>
      <c r="AE1048372" s="235"/>
      <c r="AF1048372" s="231"/>
      <c r="AG1048372" s="231"/>
      <c r="AH1048372" s="182" t="s">
        <v>334</v>
      </c>
      <c r="AI1048372" s="182" t="s">
        <v>341</v>
      </c>
      <c r="AJ1048372" s="235"/>
      <c r="AK1048372" s="231"/>
      <c r="AL1048372" s="231"/>
      <c r="AM1048372" s="4"/>
      <c r="AN1048372" s="4"/>
      <c r="AO1048372" s="40"/>
      <c r="AP1048372" s="4"/>
      <c r="AQ1048372" s="140" t="s">
        <v>153</v>
      </c>
      <c r="AT1048372" s="149" t="s">
        <v>88</v>
      </c>
      <c r="AU1048372" s="122" t="s">
        <v>89</v>
      </c>
      <c r="AV1048372" s="146" t="s">
        <v>90</v>
      </c>
      <c r="AW1048372" s="41"/>
      <c r="AX1048372" s="314" t="s">
        <v>503</v>
      </c>
      <c r="AY1048372" s="41"/>
      <c r="AZ1048372" s="252" t="s">
        <v>286</v>
      </c>
      <c r="BA1048372" s="52" t="s">
        <v>485</v>
      </c>
      <c r="BB1048372" s="308" t="s">
        <v>484</v>
      </c>
      <c r="BC1048372" s="257" t="s">
        <v>494</v>
      </c>
      <c r="BD1048372" s="315" t="s">
        <v>503</v>
      </c>
      <c r="BE1048372" s="274" t="s">
        <v>267</v>
      </c>
      <c r="BG1048372" s="165" t="str">
        <f>BD1048392</f>
        <v>RECTORÍA</v>
      </c>
      <c r="BH1048372" s="164" t="str">
        <f>BD1048390</f>
        <v>JURIDICA</v>
      </c>
      <c r="BI1048372" s="164" t="str">
        <f>BD1048397</f>
        <v>VICERRECTORIA_ADMINISTRATIVA_FINANCIERA</v>
      </c>
      <c r="BJ1048372" s="316" t="str">
        <f>BD1048399</f>
        <v xml:space="preserve">VICERRECTORÍA_INVESTIGACIONES_INNOVACIÓN_Y_EXTENSIÓN </v>
      </c>
      <c r="BK1048372" s="164" t="str">
        <f>BD1048396</f>
        <v>VICERRECTORÍA_ACADÉMICA</v>
      </c>
      <c r="BL1048372" s="316" t="str">
        <f>BD1048398</f>
        <v>VICERRECTORÍA_RESPONSABILIDAD_SOCIAL_Y_BIENESTAR_UNIVERSITARIO</v>
      </c>
      <c r="BM1048372" s="164" t="str">
        <f>BD1048391</f>
        <v>PLANEACIÓN</v>
      </c>
      <c r="BN1048372" s="164" t="str">
        <f>BD1048394</f>
        <v>RELACIONES_INTERNACIONALES</v>
      </c>
      <c r="BO1048372" s="164" t="str">
        <f>BD1048374</f>
        <v>CONTROL_INTERNO</v>
      </c>
      <c r="BP1048372" s="164" t="str">
        <f>BD1048375</f>
        <v>CONTROL_INTERNO_DISCIPLINARIO</v>
      </c>
      <c r="BQ1048372" s="164" t="str">
        <f>BD1048395</f>
        <v>SECRETARIA_GENERAL</v>
      </c>
      <c r="BR1048372" s="164" t="str">
        <f>BD1048389</f>
        <v>GESTIÓN_FINANCIERA</v>
      </c>
      <c r="BS1048372" s="316" t="str">
        <f>BD1048388</f>
        <v>GESTIÓN_DE_TECNOLOGÍAS_INFORMÁTICAS_Y_SISTEMAS_DE_INFORMACIÓN</v>
      </c>
      <c r="BT1048372" s="316" t="str">
        <f>BD1048387</f>
        <v>GESTIÓN_DEL_TALENTO_HUMANO</v>
      </c>
      <c r="BU1048372" s="164" t="str">
        <f>BD1048386</f>
        <v>GESTIÓN_DE_SERVICIOS_INSTITUCIONALES</v>
      </c>
      <c r="BV1048372" s="316" t="str">
        <f>BD1048393</f>
        <v>RECURSOS_INFORMÁTICOS_Y_EDUCATIVOS_CRIE</v>
      </c>
      <c r="BW1048372" s="316" t="str">
        <f>BD1048372</f>
        <v>ADMISIONES_REGISTRO_Y_CONTROL_ACADÉMICO</v>
      </c>
      <c r="BX1048372" s="164" t="str">
        <f>BD1048373</f>
        <v>BIBLIOTECA_E_INFORMACIÓN_CIENTIFICA</v>
      </c>
      <c r="BY1048372" s="173" t="s">
        <v>439</v>
      </c>
      <c r="CA1048372" s="174" t="s">
        <v>208</v>
      </c>
      <c r="CB1048372" s="175" t="s">
        <v>207</v>
      </c>
      <c r="CC1048372" s="176" t="s">
        <v>202</v>
      </c>
      <c r="CD1048372" s="176" t="s">
        <v>203</v>
      </c>
      <c r="CE1048372" s="176" t="s">
        <v>204</v>
      </c>
      <c r="CF1048372" s="176" t="s">
        <v>198</v>
      </c>
      <c r="CG1048372" s="176" t="s">
        <v>474</v>
      </c>
      <c r="CH1048372" s="176" t="s">
        <v>200</v>
      </c>
      <c r="CI1048372" s="176" t="s">
        <v>199</v>
      </c>
      <c r="CJ1048372" s="177" t="s">
        <v>201</v>
      </c>
      <c r="CL1048372" s="275" t="s">
        <v>318</v>
      </c>
      <c r="CM1048372" s="276" t="s">
        <v>271</v>
      </c>
      <c r="CN1048372" s="276" t="s">
        <v>274</v>
      </c>
      <c r="CO1048372" s="276" t="s">
        <v>272</v>
      </c>
      <c r="CP1048372" s="276" t="s">
        <v>270</v>
      </c>
      <c r="CQ1048372" s="276" t="s">
        <v>281</v>
      </c>
      <c r="CR1048372" s="276" t="s">
        <v>279</v>
      </c>
      <c r="CS1048372" s="276" t="s">
        <v>282</v>
      </c>
      <c r="CT1048372" s="277" t="s">
        <v>317</v>
      </c>
      <c r="CU1048372" s="276" t="s">
        <v>500</v>
      </c>
    </row>
    <row r="1048373" spans="1:99" s="52" customFormat="1" ht="105.75" thickBot="1" x14ac:dyDescent="0.25">
      <c r="A1048373" s="131" t="s">
        <v>159</v>
      </c>
      <c r="B1048373" s="193" t="s">
        <v>155</v>
      </c>
      <c r="C1048373" s="126" t="s">
        <v>210</v>
      </c>
      <c r="D1048373" s="132" t="s">
        <v>292</v>
      </c>
      <c r="E1048373" s="133" t="s">
        <v>37</v>
      </c>
      <c r="F1048373" s="133" t="s">
        <v>41</v>
      </c>
      <c r="G1048373" s="198" t="s">
        <v>112</v>
      </c>
      <c r="H1048373" s="137" t="s">
        <v>414</v>
      </c>
      <c r="I1048373" s="4"/>
      <c r="J1048373" s="4"/>
      <c r="K1048373" s="137" t="s">
        <v>151</v>
      </c>
      <c r="L1048373" s="4"/>
      <c r="M1048373" s="4"/>
      <c r="N1048373" s="4"/>
      <c r="O1048373" s="4"/>
      <c r="P1048373" s="137" t="s">
        <v>428</v>
      </c>
      <c r="Q1048373" s="4"/>
      <c r="R1048373" s="4"/>
      <c r="S1048373" s="4"/>
      <c r="T1048373" s="4"/>
      <c r="U1048373" s="4"/>
      <c r="V1048373" s="231"/>
      <c r="W1048373" s="231"/>
      <c r="X1048373" s="4" t="s">
        <v>361</v>
      </c>
      <c r="Y1048373" s="4"/>
      <c r="Z1048373" s="231"/>
      <c r="AA1048373" s="231"/>
      <c r="AB1048373" s="231"/>
      <c r="AC1048373" s="4"/>
      <c r="AD1048373" s="137" t="s">
        <v>337</v>
      </c>
      <c r="AE1048373" s="235"/>
      <c r="AF1048373" s="231"/>
      <c r="AG1048373" s="231"/>
      <c r="AH1048373" s="141" t="s">
        <v>338</v>
      </c>
      <c r="AI1048373" s="140" t="s">
        <v>342</v>
      </c>
      <c r="AJ1048373" s="235"/>
      <c r="AK1048373" s="231"/>
      <c r="AL1048373" s="231"/>
      <c r="AM1048373" s="4"/>
      <c r="AN1048373" s="4"/>
      <c r="AO1048373" s="40"/>
      <c r="AP1048373" s="4"/>
      <c r="AQ1048373" s="140" t="s">
        <v>89</v>
      </c>
      <c r="AT1048373" s="150" t="s">
        <v>91</v>
      </c>
      <c r="AU1048373" s="104" t="s">
        <v>92</v>
      </c>
      <c r="AV1048373" s="144" t="s">
        <v>93</v>
      </c>
      <c r="AW1048373" s="41"/>
      <c r="AX1048373" s="156" t="s">
        <v>197</v>
      </c>
      <c r="AY1048373" s="41"/>
      <c r="AZ1048373" s="252" t="s">
        <v>509</v>
      </c>
      <c r="BA1048373" s="52" t="s">
        <v>487</v>
      </c>
      <c r="BB1048373" s="308" t="s">
        <v>486</v>
      </c>
      <c r="BC1048373" s="257" t="s">
        <v>495</v>
      </c>
      <c r="BD1048373" s="255" t="s">
        <v>197</v>
      </c>
      <c r="BE1048373" s="274" t="s">
        <v>182</v>
      </c>
      <c r="BG1048373" s="166" t="s">
        <v>168</v>
      </c>
      <c r="BH1048373" s="147" t="s">
        <v>167</v>
      </c>
      <c r="BI1048373" s="147" t="s">
        <v>168</v>
      </c>
      <c r="BJ1048373" s="147" t="s">
        <v>169</v>
      </c>
      <c r="BK1048373" s="147" t="s">
        <v>168</v>
      </c>
      <c r="BL1048373" s="147" t="s">
        <v>155</v>
      </c>
      <c r="BM1048373" s="147" t="s">
        <v>168</v>
      </c>
      <c r="BN1048373" s="147" t="s">
        <v>156</v>
      </c>
      <c r="BO1048373" s="147" t="s">
        <v>170</v>
      </c>
      <c r="BP1048373" s="147" t="s">
        <v>170</v>
      </c>
      <c r="BQ1048373" s="147" t="s">
        <v>167</v>
      </c>
      <c r="BR1048373" s="147" t="s">
        <v>167</v>
      </c>
      <c r="BS1048373" s="147" t="s">
        <v>167</v>
      </c>
      <c r="BT1048373" s="147" t="s">
        <v>167</v>
      </c>
      <c r="BU1048373" s="147" t="s">
        <v>167</v>
      </c>
      <c r="BV1048373" s="147" t="s">
        <v>167</v>
      </c>
      <c r="BW1048373" s="147" t="s">
        <v>155</v>
      </c>
      <c r="BX1048373" s="147" t="s">
        <v>155</v>
      </c>
      <c r="BY1048373" s="274" t="s">
        <v>171</v>
      </c>
      <c r="CA1048373" s="166" t="s">
        <v>155</v>
      </c>
      <c r="CB1048373" s="147" t="s">
        <v>155</v>
      </c>
      <c r="CC1048373" s="147" t="s">
        <v>155</v>
      </c>
      <c r="CD1048373" s="147" t="s">
        <v>155</v>
      </c>
      <c r="CE1048373" s="147" t="s">
        <v>155</v>
      </c>
      <c r="CF1048373" s="147" t="s">
        <v>155</v>
      </c>
      <c r="CG1048373" s="147" t="s">
        <v>155</v>
      </c>
      <c r="CH1048373" s="147" t="s">
        <v>155</v>
      </c>
      <c r="CI1048373" s="147" t="s">
        <v>155</v>
      </c>
      <c r="CJ1048373" s="161" t="s">
        <v>155</v>
      </c>
      <c r="CL1048373" s="178" t="s">
        <v>172</v>
      </c>
      <c r="CM1048373" s="171" t="s">
        <v>172</v>
      </c>
      <c r="CN1048373" s="171" t="s">
        <v>172</v>
      </c>
      <c r="CO1048373" s="171" t="s">
        <v>172</v>
      </c>
      <c r="CP1048373" s="171" t="s">
        <v>172</v>
      </c>
      <c r="CQ1048373" s="171" t="s">
        <v>172</v>
      </c>
      <c r="CR1048373" s="171" t="s">
        <v>172</v>
      </c>
      <c r="CS1048373" s="171" t="s">
        <v>172</v>
      </c>
      <c r="CT1048373" s="278" t="s">
        <v>172</v>
      </c>
      <c r="CU1048373" s="163" t="s">
        <v>172</v>
      </c>
    </row>
    <row r="1048374" spans="1:99" ht="127.9" customHeight="1" thickBot="1" x14ac:dyDescent="0.25">
      <c r="A1048374" s="132" t="s">
        <v>412</v>
      </c>
      <c r="B1048374" s="193" t="s">
        <v>169</v>
      </c>
      <c r="C1048374" s="126" t="s">
        <v>211</v>
      </c>
      <c r="E1048374" s="133" t="s">
        <v>245</v>
      </c>
      <c r="F1048374" s="133" t="s">
        <v>244</v>
      </c>
      <c r="G1048374" s="198" t="s">
        <v>144</v>
      </c>
      <c r="H1048374" s="138" t="s">
        <v>427</v>
      </c>
      <c r="K1048374" s="137" t="s">
        <v>106</v>
      </c>
      <c r="P1048374" s="148" t="s">
        <v>363</v>
      </c>
      <c r="X1048374" s="4" t="s">
        <v>362</v>
      </c>
      <c r="AD1048374" s="104"/>
      <c r="AE1048374" s="235"/>
      <c r="AI1048374" s="140" t="s">
        <v>343</v>
      </c>
      <c r="AJ1048374" s="235"/>
      <c r="AQ1048374" s="141" t="s">
        <v>90</v>
      </c>
      <c r="AS1048374" s="52"/>
      <c r="AT1048374" s="150"/>
      <c r="AU1048374" s="104" t="s">
        <v>94</v>
      </c>
      <c r="AV1048374" s="144" t="s">
        <v>92</v>
      </c>
      <c r="AW1048374" s="41"/>
      <c r="AX1048374" s="156"/>
      <c r="AY1048374" s="41"/>
      <c r="AZ1048374" s="252" t="s">
        <v>287</v>
      </c>
      <c r="BA1048374" s="52" t="s">
        <v>489</v>
      </c>
      <c r="BB1048374" s="308" t="s">
        <v>488</v>
      </c>
      <c r="BC1048374" s="258" t="s">
        <v>496</v>
      </c>
      <c r="BD1048374" s="255" t="s">
        <v>196</v>
      </c>
      <c r="BE1048374" s="274" t="s">
        <v>180</v>
      </c>
      <c r="BG1048374" s="167"/>
      <c r="BH1048374" s="129"/>
      <c r="BI1048374" s="147" t="s">
        <v>167</v>
      </c>
      <c r="BJ1048374" s="147" t="s">
        <v>172</v>
      </c>
      <c r="BK1048374" s="147" t="s">
        <v>155</v>
      </c>
      <c r="BL1048374" s="147" t="s">
        <v>166</v>
      </c>
      <c r="BM1048374" s="147" t="s">
        <v>167</v>
      </c>
      <c r="BN1048374" s="129"/>
      <c r="BO1048374" s="147"/>
      <c r="BP1048374" s="147"/>
      <c r="BQ1048374" s="147"/>
      <c r="BR1048374" s="129"/>
      <c r="BS1048374" s="129"/>
      <c r="BT1048374" s="147" t="s">
        <v>166</v>
      </c>
      <c r="BU1048374" s="147" t="s">
        <v>170</v>
      </c>
      <c r="BV1048374" s="147"/>
      <c r="BW1048374" s="147"/>
      <c r="BX1048374" s="129"/>
      <c r="BY1048374" s="168"/>
      <c r="CA1048374" s="166" t="s">
        <v>169</v>
      </c>
      <c r="CB1048374" s="147" t="s">
        <v>169</v>
      </c>
      <c r="CC1048374" s="147" t="s">
        <v>169</v>
      </c>
      <c r="CD1048374" s="147" t="s">
        <v>169</v>
      </c>
      <c r="CE1048374" s="147" t="s">
        <v>169</v>
      </c>
      <c r="CF1048374" s="147" t="s">
        <v>169</v>
      </c>
      <c r="CG1048374" s="147" t="s">
        <v>169</v>
      </c>
      <c r="CH1048374" s="147" t="s">
        <v>169</v>
      </c>
      <c r="CI1048374" s="147" t="s">
        <v>169</v>
      </c>
      <c r="CJ1048374" s="161" t="s">
        <v>169</v>
      </c>
    </row>
    <row r="1048375" spans="1:99" ht="102" x14ac:dyDescent="0.2">
      <c r="B1048375" s="123" t="s">
        <v>172</v>
      </c>
      <c r="C1048375" s="126" t="s">
        <v>212</v>
      </c>
      <c r="E1048375" s="133" t="s">
        <v>36</v>
      </c>
      <c r="F1048375" s="133" t="s">
        <v>40</v>
      </c>
      <c r="G1048375" s="137" t="s">
        <v>113</v>
      </c>
      <c r="K1048375" s="137" t="s">
        <v>152</v>
      </c>
      <c r="P1048375" s="137" t="s">
        <v>356</v>
      </c>
      <c r="AD1048375" s="104"/>
      <c r="AE1048375" s="235"/>
      <c r="AI1048375" s="140" t="s">
        <v>502</v>
      </c>
      <c r="AJ1048375" s="235"/>
      <c r="AQ1048375" s="52"/>
      <c r="AS1048375" s="52"/>
      <c r="AT1048375" s="150"/>
      <c r="AU1048375" s="104" t="s">
        <v>95</v>
      </c>
      <c r="AV1048375" s="144" t="s">
        <v>94</v>
      </c>
      <c r="AW1048375" s="41"/>
      <c r="AX1048375" s="156" t="s">
        <v>196</v>
      </c>
      <c r="AY1048375" s="41"/>
      <c r="AZ1048375" s="252" t="s">
        <v>491</v>
      </c>
      <c r="BA1048375" s="52" t="s">
        <v>161</v>
      </c>
      <c r="BB1048375" s="308" t="s">
        <v>490</v>
      </c>
      <c r="BC1048375" s="257" t="s">
        <v>497</v>
      </c>
      <c r="BD1048375" s="255" t="s">
        <v>189</v>
      </c>
      <c r="BE1048375" s="274" t="s">
        <v>174</v>
      </c>
      <c r="BG1048375" s="167"/>
      <c r="BH1048375" s="129"/>
      <c r="BI1048375" s="147" t="s">
        <v>172</v>
      </c>
      <c r="BJ1048375" s="147" t="s">
        <v>155</v>
      </c>
      <c r="BK1048375" s="147" t="s">
        <v>157</v>
      </c>
      <c r="BL1048375" s="147"/>
      <c r="BM1048375" s="147" t="s">
        <v>171</v>
      </c>
      <c r="BN1048375" s="129"/>
      <c r="BO1048375" s="129"/>
      <c r="BP1048375" s="129"/>
      <c r="BQ1048375" s="129"/>
      <c r="BR1048375" s="129"/>
      <c r="BS1048375" s="129"/>
      <c r="BT1048375" s="129"/>
      <c r="BU1048375" s="129"/>
      <c r="BV1048375" s="129"/>
      <c r="BW1048375" s="129"/>
      <c r="BX1048375" s="129"/>
      <c r="BY1048375" s="168"/>
      <c r="CA1048375" s="166" t="s">
        <v>172</v>
      </c>
      <c r="CB1048375" s="147" t="s">
        <v>172</v>
      </c>
      <c r="CC1048375" s="147" t="s">
        <v>172</v>
      </c>
      <c r="CD1048375" s="147" t="s">
        <v>172</v>
      </c>
      <c r="CE1048375" s="147" t="s">
        <v>172</v>
      </c>
      <c r="CF1048375" s="147" t="s">
        <v>172</v>
      </c>
      <c r="CG1048375" s="147" t="s">
        <v>172</v>
      </c>
      <c r="CH1048375" s="147" t="s">
        <v>172</v>
      </c>
      <c r="CI1048375" s="147" t="s">
        <v>172</v>
      </c>
      <c r="CJ1048375" s="161" t="s">
        <v>172</v>
      </c>
    </row>
    <row r="1048376" spans="1:99" ht="192" customHeight="1" thickBot="1" x14ac:dyDescent="0.25">
      <c r="B1048376" s="123" t="s">
        <v>167</v>
      </c>
      <c r="C1048376" s="125" t="s">
        <v>213</v>
      </c>
      <c r="E1048376" s="133" t="s">
        <v>35</v>
      </c>
      <c r="F1048376" s="133" t="s">
        <v>39</v>
      </c>
      <c r="G1048376" s="137" t="s">
        <v>147</v>
      </c>
      <c r="K1048376" s="138" t="s">
        <v>129</v>
      </c>
      <c r="P1048376" s="138" t="s">
        <v>357</v>
      </c>
      <c r="AI1048376" s="140" t="s">
        <v>344</v>
      </c>
      <c r="AJ1048376" s="235"/>
      <c r="AQ1048376" s="52"/>
      <c r="AS1048376" s="52"/>
      <c r="AT1048376" s="151"/>
      <c r="AU1048376" s="152"/>
      <c r="AV1048376" s="145" t="s">
        <v>95</v>
      </c>
      <c r="AW1048376" s="41"/>
      <c r="AX1048376" s="156" t="s">
        <v>189</v>
      </c>
      <c r="AY1048376" s="41"/>
      <c r="AZ1048376" s="253" t="s">
        <v>510</v>
      </c>
      <c r="BA1048376" s="160" t="s">
        <v>493</v>
      </c>
      <c r="BB1048376" s="259" t="s">
        <v>492</v>
      </c>
      <c r="BC1048376" s="260" t="s">
        <v>498</v>
      </c>
      <c r="BD1048376" s="312" t="s">
        <v>208</v>
      </c>
      <c r="BE1048376" s="274" t="s">
        <v>319</v>
      </c>
      <c r="BG1048376" s="167"/>
      <c r="BH1048376" s="129"/>
      <c r="BI1048376" s="147" t="s">
        <v>166</v>
      </c>
      <c r="BJ1048376" s="147" t="s">
        <v>171</v>
      </c>
      <c r="BK1048376" s="147" t="s">
        <v>171</v>
      </c>
      <c r="BL1048376" s="147"/>
      <c r="BM1048376" s="129"/>
      <c r="BN1048376" s="129"/>
      <c r="BO1048376" s="129"/>
      <c r="BP1048376" s="129"/>
      <c r="BQ1048376" s="129"/>
      <c r="BR1048376" s="129"/>
      <c r="BS1048376" s="129"/>
      <c r="BT1048376" s="129"/>
      <c r="BU1048376" s="129"/>
      <c r="BV1048376" s="129"/>
      <c r="BW1048376" s="129"/>
      <c r="BX1048376" s="129"/>
      <c r="BY1048376" s="168"/>
      <c r="CA1048376" s="178" t="s">
        <v>167</v>
      </c>
      <c r="CB1048376" s="171" t="s">
        <v>167</v>
      </c>
      <c r="CC1048376" s="171" t="s">
        <v>167</v>
      </c>
      <c r="CD1048376" s="171" t="s">
        <v>167</v>
      </c>
      <c r="CE1048376" s="171" t="s">
        <v>167</v>
      </c>
      <c r="CF1048376" s="171" t="s">
        <v>167</v>
      </c>
      <c r="CG1048376" s="171" t="s">
        <v>167</v>
      </c>
      <c r="CH1048376" s="171" t="s">
        <v>167</v>
      </c>
      <c r="CI1048376" s="171" t="s">
        <v>167</v>
      </c>
      <c r="CJ1048376" s="163" t="s">
        <v>167</v>
      </c>
    </row>
    <row r="1048377" spans="1:99" ht="64.5" thickBot="1" x14ac:dyDescent="0.25">
      <c r="B1048377" s="123" t="s">
        <v>170</v>
      </c>
      <c r="C1048377" s="125" t="s">
        <v>216</v>
      </c>
      <c r="E1048377" s="134" t="s">
        <v>34</v>
      </c>
      <c r="F1048377" s="134" t="s">
        <v>243</v>
      </c>
      <c r="G1048377" s="137" t="s">
        <v>109</v>
      </c>
      <c r="AI1048377" s="140" t="s">
        <v>345</v>
      </c>
      <c r="AJ1048377" s="235"/>
      <c r="AQ1048377" s="52"/>
      <c r="AS1048377" s="52"/>
      <c r="AX1048377" s="307" t="s">
        <v>208</v>
      </c>
      <c r="BD1048377" s="313" t="s">
        <v>207</v>
      </c>
      <c r="BE1048377" s="274" t="s">
        <v>185</v>
      </c>
      <c r="BG1048377" s="169"/>
      <c r="BH1048377" s="170"/>
      <c r="BI1048377" s="171" t="s">
        <v>170</v>
      </c>
      <c r="BJ1048377" s="170"/>
      <c r="BK1048377" s="171" t="s">
        <v>166</v>
      </c>
      <c r="BL1048377" s="171"/>
      <c r="BM1048377" s="170"/>
      <c r="BN1048377" s="170"/>
      <c r="BO1048377" s="170"/>
      <c r="BP1048377" s="170"/>
      <c r="BQ1048377" s="170"/>
      <c r="BR1048377" s="170"/>
      <c r="BS1048377" s="170"/>
      <c r="BT1048377" s="170"/>
      <c r="BU1048377" s="170"/>
      <c r="BV1048377" s="170"/>
      <c r="BW1048377" s="170"/>
      <c r="BX1048377" s="170"/>
      <c r="BY1048377" s="172"/>
    </row>
    <row r="1048378" spans="1:99" ht="128.25" thickBot="1" x14ac:dyDescent="0.25">
      <c r="B1048378" s="123" t="s">
        <v>171</v>
      </c>
      <c r="C1048378" s="125" t="s">
        <v>217</v>
      </c>
      <c r="G1048378" s="137" t="s">
        <v>111</v>
      </c>
      <c r="H1048378" s="420" t="s">
        <v>26</v>
      </c>
      <c r="I1048378" s="421"/>
      <c r="J1048378" s="421"/>
      <c r="K1048378" s="421"/>
      <c r="L1048378" s="421"/>
      <c r="M1048378" s="421"/>
      <c r="N1048378" s="421"/>
      <c r="O1048378" s="421"/>
      <c r="P1048378" s="421"/>
      <c r="Q1048378" s="421"/>
      <c r="R1048378" s="421"/>
      <c r="S1048378" s="421"/>
      <c r="T1048378" s="421"/>
      <c r="U1048378" s="421"/>
      <c r="V1048378" s="421"/>
      <c r="W1048378" s="421"/>
      <c r="X1048378" s="421"/>
      <c r="Y1048378" s="421"/>
      <c r="Z1048378" s="421"/>
      <c r="AA1048378" s="421"/>
      <c r="AB1048378" s="421"/>
      <c r="AC1048378" s="421"/>
      <c r="AD1048378" s="422"/>
      <c r="AE1048378" s="238"/>
      <c r="AF1048378" s="239"/>
      <c r="AG1048378" s="239"/>
      <c r="AH1048378" s="181"/>
      <c r="AI1048378" s="140" t="s">
        <v>346</v>
      </c>
      <c r="AJ1048378" s="240"/>
      <c r="AK1048378" s="239"/>
      <c r="AL1048378" s="239"/>
      <c r="AM1048378" s="181"/>
      <c r="AN1048378" s="181"/>
      <c r="AP1048378" s="181"/>
      <c r="AQ1048378" s="181"/>
      <c r="AS1048378" s="52"/>
      <c r="AX1048378" s="307" t="s">
        <v>207</v>
      </c>
      <c r="BD1048378" s="162" t="s">
        <v>202</v>
      </c>
      <c r="BE1048378" s="274" t="s">
        <v>186</v>
      </c>
      <c r="BK1048378" s="1"/>
      <c r="BL1048378" s="1"/>
    </row>
    <row r="1048379" spans="1:99" ht="64.5" thickBot="1" x14ac:dyDescent="0.25">
      <c r="B1048379" s="123" t="s">
        <v>156</v>
      </c>
      <c r="C1048379" s="125" t="s">
        <v>215</v>
      </c>
      <c r="G1048379" s="137" t="s">
        <v>110</v>
      </c>
      <c r="H1048379" s="143" t="s">
        <v>116</v>
      </c>
      <c r="I1048379" s="143" t="s">
        <v>112</v>
      </c>
      <c r="J1048379" s="143" t="s">
        <v>144</v>
      </c>
      <c r="K1048379" s="143" t="s">
        <v>113</v>
      </c>
      <c r="L1048379" s="143" t="s">
        <v>147</v>
      </c>
      <c r="M1048379" s="146" t="s">
        <v>109</v>
      </c>
      <c r="N1048379" s="40"/>
      <c r="O1048379" s="143" t="s">
        <v>111</v>
      </c>
      <c r="P1048379" s="143" t="s">
        <v>110</v>
      </c>
      <c r="Q1048379" s="143" t="s">
        <v>115</v>
      </c>
      <c r="T1048379" s="143" t="s">
        <v>107</v>
      </c>
      <c r="U1048379" s="122"/>
      <c r="V1048379" s="234"/>
      <c r="W1048379" s="234"/>
      <c r="X1048379" s="122"/>
      <c r="Y1048379" s="122"/>
      <c r="Z1048379" s="234"/>
      <c r="AC1048379" s="143" t="s">
        <v>148</v>
      </c>
      <c r="AD1048379" s="143" t="s">
        <v>42</v>
      </c>
      <c r="AE1048379" s="234"/>
      <c r="AF1048379" s="236"/>
      <c r="AG1048379" s="236"/>
      <c r="AH1048379" s="52"/>
      <c r="AI1048379" s="183" t="s">
        <v>347</v>
      </c>
      <c r="AJ1048379" s="235"/>
      <c r="AS1048379" s="52"/>
      <c r="AU1048379" s="49"/>
      <c r="AV1048379" s="49"/>
      <c r="AW1048379" s="49"/>
      <c r="AX1048379" s="156" t="s">
        <v>202</v>
      </c>
      <c r="AY1048379" s="49"/>
      <c r="AZ1048379" s="49"/>
      <c r="BA1048379" s="49"/>
      <c r="BB1048379" s="49"/>
      <c r="BC1048379" s="49"/>
      <c r="BD1048379" s="162" t="s">
        <v>203</v>
      </c>
      <c r="BE1048379" s="274" t="s">
        <v>322</v>
      </c>
    </row>
    <row r="1048380" spans="1:99" ht="102.75" thickBot="1" x14ac:dyDescent="0.25">
      <c r="B1048380" s="123" t="s">
        <v>157</v>
      </c>
      <c r="C1048380" s="125" t="s">
        <v>450</v>
      </c>
      <c r="G1048380" s="137" t="s">
        <v>115</v>
      </c>
      <c r="H1048380" s="142" t="s">
        <v>141</v>
      </c>
      <c r="I1048380" s="140" t="s">
        <v>141</v>
      </c>
      <c r="J1048380" s="140" t="s">
        <v>141</v>
      </c>
      <c r="K1048380" s="140" t="s">
        <v>141</v>
      </c>
      <c r="L1048380" s="142" t="s">
        <v>141</v>
      </c>
      <c r="M1048380" s="144" t="s">
        <v>141</v>
      </c>
      <c r="O1048380" s="140" t="s">
        <v>141</v>
      </c>
      <c r="P1048380" s="142" t="s">
        <v>141</v>
      </c>
      <c r="Q1048380" s="140" t="s">
        <v>141</v>
      </c>
      <c r="T1048380" s="140" t="s">
        <v>141</v>
      </c>
      <c r="U1048380" s="104"/>
      <c r="V1048380" s="235"/>
      <c r="W1048380" s="235"/>
      <c r="X1048380" s="104"/>
      <c r="Y1048380" s="104"/>
      <c r="Z1048380" s="235"/>
      <c r="AC1048380" s="142" t="s">
        <v>141</v>
      </c>
      <c r="AD1048380" s="140" t="s">
        <v>141</v>
      </c>
      <c r="AE1048380" s="235"/>
      <c r="AF1048380" s="236"/>
      <c r="AG1048380" s="236"/>
      <c r="AH1048380" s="52"/>
      <c r="AI1048380" s="140" t="s">
        <v>348</v>
      </c>
      <c r="AJ1048380" s="235"/>
      <c r="AS1048380" s="52"/>
      <c r="AU1048380" s="49"/>
      <c r="AX1048380" s="156" t="s">
        <v>203</v>
      </c>
      <c r="AZ1048380" s="327" t="s">
        <v>412</v>
      </c>
      <c r="BA1048380" s="328"/>
      <c r="BD1048380" s="162" t="s">
        <v>204</v>
      </c>
      <c r="BE1048380" s="274" t="s">
        <v>268</v>
      </c>
      <c r="BZ1048380" s="52"/>
    </row>
    <row r="1048381" spans="1:99" ht="64.5" thickBot="1" x14ac:dyDescent="0.25">
      <c r="B1048381" s="124" t="s">
        <v>166</v>
      </c>
      <c r="C1048381" s="127" t="s">
        <v>214</v>
      </c>
      <c r="G1048381" s="137" t="s">
        <v>107</v>
      </c>
      <c r="H1048381" s="140" t="s">
        <v>145</v>
      </c>
      <c r="I1048381" s="140" t="s">
        <v>145</v>
      </c>
      <c r="J1048381" s="140" t="s">
        <v>145</v>
      </c>
      <c r="K1048381" s="140" t="s">
        <v>145</v>
      </c>
      <c r="L1048381" s="140" t="s">
        <v>145</v>
      </c>
      <c r="M1048381" s="144" t="s">
        <v>145</v>
      </c>
      <c r="O1048381" s="140" t="s">
        <v>145</v>
      </c>
      <c r="P1048381" s="140" t="s">
        <v>145</v>
      </c>
      <c r="Q1048381" s="140" t="s">
        <v>142</v>
      </c>
      <c r="T1048381" s="140" t="s">
        <v>145</v>
      </c>
      <c r="U1048381" s="104"/>
      <c r="V1048381" s="235"/>
      <c r="W1048381" s="235"/>
      <c r="X1048381" s="104"/>
      <c r="Y1048381" s="104"/>
      <c r="Z1048381" s="235"/>
      <c r="AC1048381" s="140" t="s">
        <v>145</v>
      </c>
      <c r="AD1048381" s="140" t="s">
        <v>145</v>
      </c>
      <c r="AE1048381" s="235"/>
      <c r="AF1048381" s="236"/>
      <c r="AG1048381" s="236"/>
      <c r="AH1048381" s="52"/>
      <c r="AI1048381" s="141" t="s">
        <v>349</v>
      </c>
      <c r="AS1048381" s="52"/>
      <c r="AX1048381" s="156" t="s">
        <v>204</v>
      </c>
      <c r="AZ1048381" s="194" t="s">
        <v>282</v>
      </c>
      <c r="BA1048381" s="195" t="s">
        <v>280</v>
      </c>
      <c r="BD1048381" s="162" t="s">
        <v>198</v>
      </c>
      <c r="BE1048381" s="274" t="s">
        <v>321</v>
      </c>
    </row>
    <row r="1048382" spans="1:99" ht="23.25" thickBot="1" x14ac:dyDescent="0.25">
      <c r="B1048382" s="104"/>
      <c r="C1048382" s="104"/>
      <c r="G1048382" s="137" t="s">
        <v>149</v>
      </c>
      <c r="H1048382" s="140" t="s">
        <v>142</v>
      </c>
      <c r="I1048382" s="140" t="s">
        <v>142</v>
      </c>
      <c r="J1048382" s="141" t="s">
        <v>142</v>
      </c>
      <c r="K1048382" s="140" t="s">
        <v>142</v>
      </c>
      <c r="L1048382" s="140" t="s">
        <v>142</v>
      </c>
      <c r="M1048382" s="144" t="s">
        <v>142</v>
      </c>
      <c r="O1048382" s="140" t="s">
        <v>142</v>
      </c>
      <c r="P1048382" s="140" t="s">
        <v>142</v>
      </c>
      <c r="Q1048382" s="141" t="s">
        <v>143</v>
      </c>
      <c r="T1048382" s="140" t="s">
        <v>142</v>
      </c>
      <c r="U1048382" s="104"/>
      <c r="V1048382" s="235"/>
      <c r="W1048382" s="235"/>
      <c r="X1048382" s="104"/>
      <c r="Y1048382" s="104"/>
      <c r="Z1048382" s="235"/>
      <c r="AC1048382" s="140" t="s">
        <v>142</v>
      </c>
      <c r="AD1048382" s="140" t="s">
        <v>142</v>
      </c>
      <c r="AE1048382" s="235"/>
      <c r="AF1048382" s="236"/>
      <c r="AG1048382" s="236"/>
      <c r="AH1048382" s="52"/>
      <c r="AS1048382" s="52"/>
      <c r="AX1048382" s="156" t="s">
        <v>198</v>
      </c>
      <c r="AZ1048382" s="162" t="s">
        <v>271</v>
      </c>
      <c r="BA1048382" s="274" t="s">
        <v>269</v>
      </c>
      <c r="BD1048382" s="162" t="s">
        <v>474</v>
      </c>
      <c r="BE1048382" s="274" t="s">
        <v>183</v>
      </c>
    </row>
    <row r="1048383" spans="1:99" ht="34.5" thickBot="1" x14ac:dyDescent="0.25">
      <c r="B1048383" s="122"/>
      <c r="C1048383" s="122"/>
      <c r="G1048383" s="138"/>
      <c r="H1048383" s="140" t="s">
        <v>146</v>
      </c>
      <c r="I1048383" s="140" t="s">
        <v>146</v>
      </c>
      <c r="J1048383" s="52"/>
      <c r="K1048383" s="140" t="s">
        <v>146</v>
      </c>
      <c r="M1048383" s="144" t="s">
        <v>146</v>
      </c>
      <c r="O1048383" s="140" t="s">
        <v>146</v>
      </c>
      <c r="P1048383" s="140" t="s">
        <v>146</v>
      </c>
      <c r="T1048383" s="140" t="s">
        <v>146</v>
      </c>
      <c r="U1048383" s="104"/>
      <c r="V1048383" s="235"/>
      <c r="W1048383" s="235"/>
      <c r="X1048383" s="104"/>
      <c r="Y1048383" s="104"/>
      <c r="Z1048383" s="235"/>
      <c r="AC1048383" s="140" t="s">
        <v>146</v>
      </c>
      <c r="AD1048383" s="140" t="s">
        <v>146</v>
      </c>
      <c r="AE1048383" s="235"/>
      <c r="AF1048383" s="236"/>
      <c r="AG1048383" s="236"/>
      <c r="AH1048383" s="52"/>
      <c r="AS1048383" s="52"/>
      <c r="AX1048383" s="156" t="s">
        <v>474</v>
      </c>
      <c r="AZ1048383" s="162" t="s">
        <v>274</v>
      </c>
      <c r="BA1048383" s="274" t="s">
        <v>275</v>
      </c>
      <c r="BD1048383" s="162" t="s">
        <v>200</v>
      </c>
      <c r="BE1048383" s="274" t="s">
        <v>205</v>
      </c>
      <c r="BF1048383" s="52"/>
      <c r="BZ1048383" s="52"/>
    </row>
    <row r="1048384" spans="1:99" ht="34.5" thickBot="1" x14ac:dyDescent="0.25">
      <c r="B1048384" s="104"/>
      <c r="C1048384" s="261"/>
      <c r="H1048384" s="141" t="s">
        <v>143</v>
      </c>
      <c r="I1048384" s="141" t="s">
        <v>143</v>
      </c>
      <c r="J1048384" s="52"/>
      <c r="K1048384" s="141" t="s">
        <v>143</v>
      </c>
      <c r="M1048384" s="145" t="s">
        <v>143</v>
      </c>
      <c r="O1048384" s="141" t="s">
        <v>143</v>
      </c>
      <c r="P1048384" s="141" t="s">
        <v>143</v>
      </c>
      <c r="T1048384" s="141" t="s">
        <v>143</v>
      </c>
      <c r="U1048384" s="104"/>
      <c r="V1048384" s="235"/>
      <c r="W1048384" s="235"/>
      <c r="X1048384" s="104"/>
      <c r="Y1048384" s="104"/>
      <c r="Z1048384" s="235"/>
      <c r="AC1048384" s="141" t="s">
        <v>143</v>
      </c>
      <c r="AD1048384" s="141" t="s">
        <v>143</v>
      </c>
      <c r="AE1048384" s="235"/>
      <c r="AF1048384" s="236"/>
      <c r="AG1048384" s="236"/>
      <c r="AH1048384" s="52"/>
      <c r="AS1048384" s="52"/>
      <c r="AU1048384" s="49"/>
      <c r="AX1048384" s="156" t="s">
        <v>200</v>
      </c>
      <c r="AZ1048384" s="162" t="s">
        <v>272</v>
      </c>
      <c r="BA1048384" s="274" t="s">
        <v>276</v>
      </c>
      <c r="BD1048384" s="162" t="s">
        <v>199</v>
      </c>
      <c r="BE1048384" s="274" t="s">
        <v>320</v>
      </c>
    </row>
    <row r="1048385" spans="2:78" ht="33.75" x14ac:dyDescent="0.25">
      <c r="B1048385" s="104"/>
      <c r="C1048385" s="262"/>
      <c r="AQ1048385" s="52"/>
      <c r="AS1048385" s="52"/>
      <c r="AX1048385" s="156" t="s">
        <v>199</v>
      </c>
      <c r="AZ1048385" s="162" t="s">
        <v>318</v>
      </c>
      <c r="BA1048385" s="274" t="s">
        <v>277</v>
      </c>
      <c r="BD1048385" s="162" t="s">
        <v>201</v>
      </c>
      <c r="BE1048385" s="274" t="s">
        <v>184</v>
      </c>
    </row>
    <row r="1048386" spans="2:78" ht="22.5" x14ac:dyDescent="0.25">
      <c r="B1048386" s="104"/>
      <c r="C1048386" s="262"/>
      <c r="AQ1048386" s="52"/>
      <c r="AS1048386" s="52"/>
      <c r="AX1048386" s="156" t="s">
        <v>201</v>
      </c>
      <c r="AZ1048386" s="162" t="s">
        <v>270</v>
      </c>
      <c r="BA1048386" s="274" t="s">
        <v>187</v>
      </c>
      <c r="BD1048386" s="162" t="s">
        <v>195</v>
      </c>
      <c r="BE1048386" s="274" t="s">
        <v>263</v>
      </c>
    </row>
    <row r="1048387" spans="2:78" ht="22.5" x14ac:dyDescent="0.2">
      <c r="B1048387" s="104"/>
      <c r="C1048387" s="261"/>
      <c r="AQ1048387" s="52"/>
      <c r="AS1048387" s="52"/>
      <c r="AX1048387" s="156"/>
      <c r="AZ1048387" s="162" t="s">
        <v>281</v>
      </c>
      <c r="BA1048387" s="274" t="s">
        <v>278</v>
      </c>
      <c r="BD1048387" s="320" t="s">
        <v>504</v>
      </c>
      <c r="BE1048387" s="274" t="s">
        <v>266</v>
      </c>
    </row>
    <row r="1048388" spans="2:78" ht="33.75" x14ac:dyDescent="0.2">
      <c r="B1048388" s="104"/>
      <c r="C1048388" s="261"/>
      <c r="AQ1048388" s="52"/>
      <c r="AS1048388" s="52"/>
      <c r="AX1048388" s="156" t="s">
        <v>195</v>
      </c>
      <c r="AZ1048388" s="162" t="s">
        <v>500</v>
      </c>
      <c r="BA1048388" s="274" t="s">
        <v>501</v>
      </c>
      <c r="BD1048388" s="320" t="s">
        <v>505</v>
      </c>
      <c r="BE1048388" s="274" t="s">
        <v>179</v>
      </c>
    </row>
    <row r="1048389" spans="2:78" ht="22.5" x14ac:dyDescent="0.2">
      <c r="B1048389" s="104"/>
      <c r="C1048389" s="261"/>
      <c r="AQ1048389" s="52"/>
      <c r="AS1048389" s="52"/>
      <c r="AX1048389" s="317" t="s">
        <v>504</v>
      </c>
      <c r="AZ1048389" s="162" t="s">
        <v>317</v>
      </c>
      <c r="BA1048389" s="274" t="s">
        <v>446</v>
      </c>
      <c r="BD1048389" s="162" t="s">
        <v>194</v>
      </c>
      <c r="BE1048389" s="274" t="s">
        <v>449</v>
      </c>
    </row>
    <row r="1048390" spans="2:78" ht="33.75" x14ac:dyDescent="0.2">
      <c r="B1048390" s="104"/>
      <c r="C1048390" s="261"/>
      <c r="AQ1048390" s="52"/>
      <c r="AS1048390" s="52"/>
      <c r="AX1048390" s="317" t="s">
        <v>505</v>
      </c>
      <c r="AZ1048390" s="162" t="s">
        <v>279</v>
      </c>
      <c r="BA1048390" s="274" t="s">
        <v>188</v>
      </c>
      <c r="BD1048390" s="162" t="s">
        <v>164</v>
      </c>
      <c r="BE1048390" s="274" t="s">
        <v>175</v>
      </c>
    </row>
    <row r="1048391" spans="2:78" ht="18" x14ac:dyDescent="0.2">
      <c r="B1048391" s="104"/>
      <c r="C1048391" s="104"/>
      <c r="AQ1048391" s="52"/>
      <c r="AS1048391" s="52"/>
      <c r="AX1048391" s="156" t="s">
        <v>194</v>
      </c>
      <c r="BD1048391" s="162" t="s">
        <v>165</v>
      </c>
      <c r="BE1048391" s="274" t="s">
        <v>262</v>
      </c>
    </row>
    <row r="1048392" spans="2:78" ht="18" x14ac:dyDescent="0.2">
      <c r="AQ1048392" s="52"/>
      <c r="AS1048392" s="52"/>
      <c r="AX1048392" s="156" t="s">
        <v>282</v>
      </c>
      <c r="BD1048392" s="162" t="s">
        <v>163</v>
      </c>
      <c r="BE1048392" s="274" t="s">
        <v>173</v>
      </c>
    </row>
    <row r="1048393" spans="2:78" ht="22.5" x14ac:dyDescent="0.2">
      <c r="AQ1048393" s="52"/>
      <c r="AS1048393" s="52"/>
      <c r="AX1048393" s="156" t="s">
        <v>206</v>
      </c>
      <c r="BD1048393" s="320" t="s">
        <v>506</v>
      </c>
      <c r="BE1048393" s="274" t="s">
        <v>181</v>
      </c>
    </row>
    <row r="1048394" spans="2:78" ht="27" x14ac:dyDescent="0.2">
      <c r="AQ1048394" s="52"/>
      <c r="AS1048394" s="52"/>
      <c r="AX1048394" s="156" t="s">
        <v>164</v>
      </c>
      <c r="BD1048394" s="162" t="s">
        <v>190</v>
      </c>
      <c r="BE1048394" s="274" t="s">
        <v>264</v>
      </c>
      <c r="BF1048394" s="52"/>
    </row>
    <row r="1048395" spans="2:78" x14ac:dyDescent="0.2">
      <c r="G1048395" s="52"/>
      <c r="AQ1048395" s="52"/>
      <c r="AS1048395" s="52"/>
      <c r="AX1048395" s="156" t="s">
        <v>271</v>
      </c>
      <c r="BD1048395" s="162" t="s">
        <v>191</v>
      </c>
      <c r="BE1048395" s="274" t="s">
        <v>176</v>
      </c>
    </row>
    <row r="1048396" spans="2:78" ht="22.5" x14ac:dyDescent="0.2">
      <c r="G1048396" s="52"/>
      <c r="L1048396" s="40"/>
      <c r="AQ1048396" s="52"/>
      <c r="AS1048396" s="52"/>
      <c r="AX1048396" s="156" t="s">
        <v>274</v>
      </c>
      <c r="BD1048396" s="162" t="s">
        <v>192</v>
      </c>
      <c r="BE1048396" s="274" t="s">
        <v>265</v>
      </c>
    </row>
    <row r="1048397" spans="2:78" ht="22.5" x14ac:dyDescent="0.2">
      <c r="G1048397" s="52"/>
      <c r="H1048397" s="54"/>
      <c r="AQ1048397" s="52"/>
      <c r="AS1048397" s="52"/>
      <c r="AX1048397" s="156" t="s">
        <v>272</v>
      </c>
      <c r="BD1048397" s="162" t="s">
        <v>193</v>
      </c>
      <c r="BE1048397" s="274" t="s">
        <v>161</v>
      </c>
    </row>
    <row r="1048398" spans="2:78" ht="27.75" customHeight="1" x14ac:dyDescent="0.2">
      <c r="G1048398" s="52"/>
      <c r="H1048398" s="53"/>
      <c r="AS1048398" s="52"/>
      <c r="AX1048398" s="156" t="s">
        <v>273</v>
      </c>
      <c r="BD1048398" s="320" t="s">
        <v>507</v>
      </c>
      <c r="BE1048398" s="274" t="s">
        <v>178</v>
      </c>
    </row>
    <row r="1048399" spans="2:78" ht="34.5" thickBot="1" x14ac:dyDescent="0.25">
      <c r="G1048399" s="52"/>
      <c r="H1048399" s="53"/>
      <c r="AO1048399" s="49"/>
      <c r="AS1048399" s="52"/>
      <c r="AX1048399" s="156" t="s">
        <v>270</v>
      </c>
      <c r="BD1048399" s="321" t="s">
        <v>508</v>
      </c>
      <c r="BE1048399" s="163" t="s">
        <v>177</v>
      </c>
    </row>
    <row r="1048400" spans="2:78" ht="15" x14ac:dyDescent="0.2">
      <c r="G1048400" s="52"/>
      <c r="H1048400" s="53"/>
      <c r="AO1048400" s="49"/>
      <c r="AS1048400" s="52"/>
      <c r="AX1048400" s="156" t="s">
        <v>281</v>
      </c>
      <c r="BF1048400" s="52"/>
      <c r="BZ1048400" s="52"/>
    </row>
    <row r="1048401" spans="1:78" x14ac:dyDescent="0.2">
      <c r="G1048401" s="52"/>
      <c r="H1048401" s="54"/>
      <c r="AO1048401" s="49"/>
      <c r="AS1048401" s="52"/>
      <c r="AX1048401" s="156" t="s">
        <v>317</v>
      </c>
      <c r="BF1048401" s="52"/>
      <c r="BK1048401" s="52"/>
      <c r="BL1048401" s="52"/>
      <c r="BZ1048401" s="52"/>
    </row>
    <row r="1048402" spans="1:78" ht="22.5" x14ac:dyDescent="0.2">
      <c r="G1048402" s="52"/>
      <c r="H1048402" s="54"/>
      <c r="AO1048402" s="49"/>
      <c r="AQ1048402" s="52"/>
      <c r="AS1048402" s="52"/>
      <c r="AX1048402" s="156" t="s">
        <v>279</v>
      </c>
      <c r="BF1048402" s="52"/>
      <c r="BK1048402" s="52"/>
      <c r="BL1048402" s="52"/>
      <c r="BZ1048402" s="52"/>
    </row>
    <row r="1048403" spans="1:78" x14ac:dyDescent="0.2">
      <c r="G1048403" s="52"/>
      <c r="H1048403" s="54"/>
      <c r="L1048403" s="40"/>
      <c r="AO1048403" s="49"/>
      <c r="AQ1048403" s="52"/>
      <c r="AS1048403" s="52"/>
      <c r="AX1048403" s="156" t="s">
        <v>165</v>
      </c>
      <c r="BF1048403" s="52"/>
      <c r="BK1048403" s="52"/>
      <c r="BL1048403" s="52"/>
      <c r="BZ1048403" s="52"/>
    </row>
    <row r="1048404" spans="1:78" x14ac:dyDescent="0.2">
      <c r="G1048404" s="52"/>
      <c r="H1048404" s="54"/>
      <c r="K1048404" s="104"/>
      <c r="AO1048404" s="49"/>
      <c r="AQ1048404" s="52"/>
      <c r="AS1048404" s="52"/>
      <c r="AX1048404" s="156" t="s">
        <v>163</v>
      </c>
      <c r="BF1048404" s="52"/>
      <c r="BK1048404" s="52"/>
      <c r="BL1048404" s="52"/>
      <c r="BZ1048404" s="52"/>
    </row>
    <row r="1048405" spans="1:78" ht="26.45" customHeight="1" x14ac:dyDescent="0.2">
      <c r="H1048405" s="54"/>
      <c r="Q1048405" s="52"/>
      <c r="AQ1048405" s="52"/>
      <c r="AS1048405" s="52"/>
      <c r="AX1048405" s="317" t="s">
        <v>506</v>
      </c>
      <c r="BF1048405" s="52"/>
      <c r="BK1048405" s="52"/>
      <c r="BL1048405" s="52"/>
      <c r="BZ1048405" s="52"/>
    </row>
    <row r="1048406" spans="1:78" x14ac:dyDescent="0.2">
      <c r="H1048406" s="54"/>
      <c r="Q1048406" s="52"/>
      <c r="AQ1048406" s="52"/>
      <c r="AS1048406" s="52"/>
      <c r="AX1048406" s="156" t="s">
        <v>190</v>
      </c>
      <c r="BF1048406" s="52"/>
      <c r="BK1048406" s="52"/>
      <c r="BL1048406" s="52"/>
      <c r="BZ1048406" s="52"/>
    </row>
    <row r="1048407" spans="1:78" s="52" customFormat="1" x14ac:dyDescent="0.2">
      <c r="A1048407" s="3"/>
      <c r="E1048407" s="3"/>
      <c r="F1048407" s="3"/>
      <c r="G1048407" s="4"/>
      <c r="H1048407" s="4"/>
      <c r="I1048407" s="4"/>
      <c r="L1048407" s="4"/>
      <c r="R1048407" s="4"/>
      <c r="S1048407" s="4"/>
      <c r="V1048407" s="236"/>
      <c r="W1048407" s="236"/>
      <c r="Z1048407" s="236"/>
      <c r="AA1048407" s="236"/>
      <c r="AB1048407" s="236"/>
      <c r="AE1048407" s="236"/>
      <c r="AF1048407" s="236"/>
      <c r="AG1048407" s="236"/>
      <c r="AI1048407" s="4"/>
      <c r="AJ1048407" s="231"/>
      <c r="AK1048407" s="231"/>
      <c r="AL1048407" s="231"/>
      <c r="AM1048407" s="4"/>
      <c r="AN1048407" s="4"/>
      <c r="AO1048407" s="40"/>
      <c r="AP1048407" s="4"/>
      <c r="AX1048407" s="156" t="s">
        <v>191</v>
      </c>
    </row>
    <row r="1048408" spans="1:78" s="52" customFormat="1" x14ac:dyDescent="0.2">
      <c r="A1048408" s="3"/>
      <c r="E1048408" s="3"/>
      <c r="F1048408" s="3"/>
      <c r="G1048408" s="4"/>
      <c r="H1048408" s="40"/>
      <c r="I1048408" s="4"/>
      <c r="L1048408" s="4"/>
      <c r="R1048408" s="4"/>
      <c r="S1048408" s="4"/>
      <c r="V1048408" s="236"/>
      <c r="W1048408" s="236"/>
      <c r="Z1048408" s="236"/>
      <c r="AA1048408" s="236"/>
      <c r="AB1048408" s="236"/>
      <c r="AE1048408" s="236"/>
      <c r="AF1048408" s="236"/>
      <c r="AG1048408" s="236"/>
      <c r="AI1048408" s="4"/>
      <c r="AJ1048408" s="231"/>
      <c r="AK1048408" s="231"/>
      <c r="AL1048408" s="231"/>
      <c r="AM1048408" s="4"/>
      <c r="AN1048408" s="4"/>
      <c r="AO1048408" s="40"/>
      <c r="AP1048408" s="4"/>
      <c r="AX1048408" s="156"/>
    </row>
    <row r="1048409" spans="1:78" s="52" customFormat="1" x14ac:dyDescent="0.2">
      <c r="A1048409" s="3"/>
      <c r="E1048409" s="3"/>
      <c r="F1048409" s="3"/>
      <c r="G1048409" s="4"/>
      <c r="I1048409" s="104"/>
      <c r="R1048409" s="4"/>
      <c r="S1048409" s="4"/>
      <c r="V1048409" s="236"/>
      <c r="W1048409" s="236"/>
      <c r="Z1048409" s="236"/>
      <c r="AA1048409" s="236"/>
      <c r="AB1048409" s="236"/>
      <c r="AE1048409" s="236"/>
      <c r="AF1048409" s="236"/>
      <c r="AG1048409" s="236"/>
      <c r="AI1048409" s="4"/>
      <c r="AJ1048409" s="231"/>
      <c r="AK1048409" s="231"/>
      <c r="AL1048409" s="231"/>
      <c r="AM1048409" s="4"/>
      <c r="AN1048409" s="4"/>
      <c r="AO1048409" s="40"/>
      <c r="AP1048409" s="4"/>
      <c r="AX1048409" s="156"/>
    </row>
    <row r="1048410" spans="1:78" s="52" customFormat="1" x14ac:dyDescent="0.2">
      <c r="A1048410" s="3"/>
      <c r="E1048410" s="79"/>
      <c r="F1048410" s="79"/>
      <c r="G1048410" s="4"/>
      <c r="I1048410" s="104"/>
      <c r="R1048410" s="4"/>
      <c r="S1048410" s="4"/>
      <c r="V1048410" s="236"/>
      <c r="W1048410" s="236"/>
      <c r="Z1048410" s="236"/>
      <c r="AA1048410" s="236"/>
      <c r="AB1048410" s="236"/>
      <c r="AE1048410" s="236"/>
      <c r="AF1048410" s="236"/>
      <c r="AG1048410" s="236"/>
      <c r="AI1048410" s="4"/>
      <c r="AJ1048410" s="231"/>
      <c r="AK1048410" s="231"/>
      <c r="AL1048410" s="231"/>
      <c r="AM1048410" s="4"/>
      <c r="AN1048410" s="4"/>
      <c r="AO1048410" s="40"/>
      <c r="AP1048410" s="4"/>
      <c r="AX1048410" s="156" t="s">
        <v>192</v>
      </c>
    </row>
    <row r="1048411" spans="1:78" s="52" customFormat="1" x14ac:dyDescent="0.2">
      <c r="A1048411" s="3"/>
      <c r="D1048411" s="79"/>
      <c r="E1048411" s="79"/>
      <c r="G1048411" s="4"/>
      <c r="V1048411" s="236"/>
      <c r="W1048411" s="236"/>
      <c r="Z1048411" s="236"/>
      <c r="AA1048411" s="236"/>
      <c r="AB1048411" s="236"/>
      <c r="AE1048411" s="236"/>
      <c r="AF1048411" s="236"/>
      <c r="AG1048411" s="236"/>
      <c r="AI1048411" s="4"/>
      <c r="AJ1048411" s="236"/>
      <c r="AK1048411" s="236"/>
      <c r="AL1048411" s="236"/>
      <c r="AO1048411" s="40"/>
      <c r="AP1048411" s="4"/>
      <c r="AX1048411" s="156" t="s">
        <v>193</v>
      </c>
      <c r="BF1048411" s="3"/>
      <c r="BZ1048411" s="3"/>
    </row>
    <row r="1048412" spans="1:78" s="52" customFormat="1" ht="31.9" customHeight="1" thickBot="1" x14ac:dyDescent="0.25">
      <c r="A1048412" s="3"/>
      <c r="D1048412" s="79"/>
      <c r="E1048412" s="79"/>
      <c r="G1048412" s="4"/>
      <c r="V1048412" s="236"/>
      <c r="W1048412" s="236"/>
      <c r="Z1048412" s="236"/>
      <c r="AA1048412" s="236"/>
      <c r="AB1048412" s="236"/>
      <c r="AE1048412" s="236"/>
      <c r="AF1048412" s="236"/>
      <c r="AG1048412" s="236"/>
      <c r="AJ1048412" s="236"/>
      <c r="AK1048412" s="236"/>
      <c r="AL1048412" s="236"/>
      <c r="AO1048412" s="40"/>
      <c r="AP1048412" s="4"/>
      <c r="AS1048412" s="4"/>
      <c r="AX1048412" s="318" t="s">
        <v>507</v>
      </c>
      <c r="BF1048412" s="3"/>
      <c r="BK1048412" s="3"/>
      <c r="BL1048412" s="3"/>
      <c r="BZ1048412" s="3"/>
    </row>
    <row r="1048413" spans="1:78" s="52" customFormat="1" ht="31.15" customHeight="1" thickBot="1" x14ac:dyDescent="0.25">
      <c r="A1048413" s="3"/>
      <c r="D1048413" s="79"/>
      <c r="E1048413" s="79"/>
      <c r="G1048413" s="4"/>
      <c r="V1048413" s="236"/>
      <c r="W1048413" s="236"/>
      <c r="Z1048413" s="236"/>
      <c r="AA1048413" s="236"/>
      <c r="AB1048413" s="236"/>
      <c r="AE1048413" s="236"/>
      <c r="AF1048413" s="236"/>
      <c r="AG1048413" s="236"/>
      <c r="AJ1048413" s="236"/>
      <c r="AK1048413" s="236"/>
      <c r="AL1048413" s="236"/>
      <c r="AO1048413" s="40"/>
      <c r="AP1048413" s="4"/>
      <c r="AS1048413" s="4"/>
      <c r="AX1048413" s="319" t="s">
        <v>508</v>
      </c>
      <c r="BF1048413" s="3"/>
      <c r="BG1048413" s="41"/>
      <c r="BK1048413" s="3"/>
      <c r="BL1048413" s="3"/>
      <c r="BZ1048413" s="3"/>
    </row>
    <row r="1048414" spans="1:78" s="52" customFormat="1" ht="28.15" customHeight="1" x14ac:dyDescent="0.2">
      <c r="A1048414" s="3"/>
      <c r="D1048414" s="79"/>
      <c r="E1048414" s="79"/>
      <c r="G1048414" s="4"/>
      <c r="H1048414" s="4"/>
      <c r="V1048414" s="236"/>
      <c r="W1048414" s="236"/>
      <c r="Z1048414" s="236"/>
      <c r="AA1048414" s="236"/>
      <c r="AB1048414" s="236"/>
      <c r="AE1048414" s="236"/>
      <c r="AF1048414" s="236"/>
      <c r="AG1048414" s="236"/>
      <c r="AJ1048414" s="236"/>
      <c r="AK1048414" s="236"/>
      <c r="AL1048414" s="236"/>
      <c r="AO1048414" s="40"/>
      <c r="AP1048414" s="4"/>
      <c r="AS1048414" s="4"/>
      <c r="BF1048414" s="3"/>
      <c r="BK1048414" s="3"/>
      <c r="BL1048414" s="3"/>
      <c r="BZ1048414" s="3"/>
    </row>
    <row r="1048415" spans="1:78" s="52" customFormat="1" x14ac:dyDescent="0.2">
      <c r="A1048415" s="3"/>
      <c r="D1048415" s="79"/>
      <c r="E1048415" s="79"/>
      <c r="G1048415" s="4"/>
      <c r="H1048415" s="4"/>
      <c r="L1048415" s="4"/>
      <c r="Q1048415" s="4"/>
      <c r="V1048415" s="236"/>
      <c r="W1048415" s="236"/>
      <c r="Z1048415" s="236"/>
      <c r="AA1048415" s="236"/>
      <c r="AB1048415" s="236"/>
      <c r="AE1048415" s="236"/>
      <c r="AF1048415" s="236"/>
      <c r="AG1048415" s="236"/>
      <c r="AJ1048415" s="236"/>
      <c r="AK1048415" s="236"/>
      <c r="AL1048415" s="236"/>
      <c r="AO1048415" s="40"/>
      <c r="AP1048415" s="4"/>
      <c r="AQ1048415" s="4"/>
      <c r="AR1048415" s="4"/>
      <c r="AS1048415" s="4"/>
      <c r="BF1048415" s="3"/>
      <c r="BK1048415" s="3"/>
      <c r="BL1048415" s="3"/>
      <c r="BZ1048415" s="3"/>
    </row>
    <row r="1048416" spans="1:78" s="52" customFormat="1" x14ac:dyDescent="0.2">
      <c r="A1048416" s="3"/>
      <c r="B1048416" s="3"/>
      <c r="C1048416" s="3"/>
      <c r="D1048416" s="3"/>
      <c r="E1048416" s="3"/>
      <c r="G1048416" s="4"/>
      <c r="H1048416" s="4"/>
      <c r="L1048416" s="4"/>
      <c r="Q1048416" s="4"/>
      <c r="V1048416" s="236"/>
      <c r="W1048416" s="236"/>
      <c r="Z1048416" s="236"/>
      <c r="AA1048416" s="236"/>
      <c r="AB1048416" s="236"/>
      <c r="AE1048416" s="236"/>
      <c r="AF1048416" s="236"/>
      <c r="AG1048416" s="236"/>
      <c r="AJ1048416" s="236"/>
      <c r="AK1048416" s="236"/>
      <c r="AL1048416" s="236"/>
      <c r="AO1048416" s="40"/>
      <c r="AP1048416" s="4"/>
      <c r="AQ1048416" s="4"/>
      <c r="AR1048416" s="4"/>
      <c r="AS1048416" s="4"/>
      <c r="AT1048416" s="41"/>
      <c r="BF1048416" s="3"/>
      <c r="BK1048416" s="3"/>
      <c r="BL1048416" s="3"/>
      <c r="BZ1048416" s="3"/>
    </row>
    <row r="1048417" spans="35:35" x14ac:dyDescent="0.2">
      <c r="AI1048417" s="52"/>
    </row>
  </sheetData>
  <sheetProtection algorithmName="SHA-512" hashValue="YAIA0mAqGK2j8EoCjVqw8AlDwTKvf5xj22UrPvH9XwypgK0frEO4VcSEnablAbfDOMKokbXKLzCqqheS+xTOpg==" saltValue="eX7VJI2ObkhGL8YayZWxsA==" spinCount="100000" sheet="1" formatRows="0" deleteRows="0" selectLockedCells="1"/>
  <sortState ref="J1048538:J1048549">
    <sortCondition ref="J1048538"/>
  </sortState>
  <dataConsolidate/>
  <mergeCells count="679">
    <mergeCell ref="AR41:AR43"/>
    <mergeCell ref="AS41:AS43"/>
    <mergeCell ref="AR44:AR46"/>
    <mergeCell ref="AR47:AR49"/>
    <mergeCell ref="AQ44:AQ46"/>
    <mergeCell ref="AQ47:AQ49"/>
    <mergeCell ref="AR53:AR55"/>
    <mergeCell ref="AS53:AS55"/>
    <mergeCell ref="AS47:AS49"/>
    <mergeCell ref="AS44:AS46"/>
    <mergeCell ref="AR50:AR52"/>
    <mergeCell ref="AS50:AS52"/>
    <mergeCell ref="CL1048371:CU1048371"/>
    <mergeCell ref="AN80:AN82"/>
    <mergeCell ref="AN83:AN85"/>
    <mergeCell ref="AN86:AN88"/>
    <mergeCell ref="AO62:AO64"/>
    <mergeCell ref="AN65:AN67"/>
    <mergeCell ref="AO65:AO67"/>
    <mergeCell ref="AN68:AN70"/>
    <mergeCell ref="AO68:AO70"/>
    <mergeCell ref="AN71:AN73"/>
    <mergeCell ref="AO71:AO73"/>
    <mergeCell ref="AN74:AN76"/>
    <mergeCell ref="AO74:AO76"/>
    <mergeCell ref="BG1048371:BY1048371"/>
    <mergeCell ref="CA1048371:CJ1048371"/>
    <mergeCell ref="AQ71:AQ73"/>
    <mergeCell ref="AN62:AN64"/>
    <mergeCell ref="AS71:AS73"/>
    <mergeCell ref="AN77:AN79"/>
    <mergeCell ref="AT1048371:AV1048371"/>
    <mergeCell ref="AR71:AR73"/>
    <mergeCell ref="AQ74:AQ76"/>
    <mergeCell ref="AR68:AR70"/>
    <mergeCell ref="AS68:AS70"/>
    <mergeCell ref="AK86:AK88"/>
    <mergeCell ref="AN14:AN16"/>
    <mergeCell ref="AO14:AO16"/>
    <mergeCell ref="AN17:AN19"/>
    <mergeCell ref="AO17:AO19"/>
    <mergeCell ref="AN20:AN22"/>
    <mergeCell ref="AO20:AO22"/>
    <mergeCell ref="AN23:AN25"/>
    <mergeCell ref="AO23:AO25"/>
    <mergeCell ref="AN26:AN28"/>
    <mergeCell ref="AO26:AO28"/>
    <mergeCell ref="AN59:AN61"/>
    <mergeCell ref="AO59:AO61"/>
    <mergeCell ref="AO38:AO40"/>
    <mergeCell ref="AN41:AN43"/>
    <mergeCell ref="AO41:AO43"/>
    <mergeCell ref="AN47:AN49"/>
    <mergeCell ref="AO47:AO49"/>
    <mergeCell ref="AN50:AN52"/>
    <mergeCell ref="AO50:AO52"/>
    <mergeCell ref="AN44:AN46"/>
    <mergeCell ref="AO44:AO46"/>
    <mergeCell ref="AK65:AK67"/>
    <mergeCell ref="AK68:AK70"/>
    <mergeCell ref="AF80:AF82"/>
    <mergeCell ref="AF83:AF85"/>
    <mergeCell ref="AK14:AK16"/>
    <mergeCell ref="AK17:AK19"/>
    <mergeCell ref="AK20:AK22"/>
    <mergeCell ref="AK23:AK25"/>
    <mergeCell ref="AK26:AK28"/>
    <mergeCell ref="AK29:AK31"/>
    <mergeCell ref="AK32:AK34"/>
    <mergeCell ref="AK35:AK37"/>
    <mergeCell ref="AK38:AK40"/>
    <mergeCell ref="AK41:AK43"/>
    <mergeCell ref="AK44:AK46"/>
    <mergeCell ref="AK47:AK49"/>
    <mergeCell ref="AK50:AK52"/>
    <mergeCell ref="AK53:AK55"/>
    <mergeCell ref="AK56:AK58"/>
    <mergeCell ref="AK59:AK61"/>
    <mergeCell ref="AK62:AK64"/>
    <mergeCell ref="AK74:AK76"/>
    <mergeCell ref="AK77:AK79"/>
    <mergeCell ref="AK80:AK82"/>
    <mergeCell ref="AK83:AK85"/>
    <mergeCell ref="AJ14:AJ16"/>
    <mergeCell ref="AA77:AA79"/>
    <mergeCell ref="AF71:AF73"/>
    <mergeCell ref="AF65:AF67"/>
    <mergeCell ref="AF68:AF70"/>
    <mergeCell ref="AF74:AF76"/>
    <mergeCell ref="G68:G70"/>
    <mergeCell ref="H68:H70"/>
    <mergeCell ref="I68:I70"/>
    <mergeCell ref="J68:J70"/>
    <mergeCell ref="G71:G73"/>
    <mergeCell ref="H71:H73"/>
    <mergeCell ref="I71:I73"/>
    <mergeCell ref="J71:J73"/>
    <mergeCell ref="O68:O70"/>
    <mergeCell ref="O71:O73"/>
    <mergeCell ref="K71:K73"/>
    <mergeCell ref="Z77:Z79"/>
    <mergeCell ref="AF77:AF79"/>
    <mergeCell ref="O65:O67"/>
    <mergeCell ref="V74:V76"/>
    <mergeCell ref="S74:S76"/>
    <mergeCell ref="H1048378:AD1048378"/>
    <mergeCell ref="AA14:AA16"/>
    <mergeCell ref="AA17:AA19"/>
    <mergeCell ref="AA20:AA22"/>
    <mergeCell ref="AA23:AA25"/>
    <mergeCell ref="AA26:AA28"/>
    <mergeCell ref="AA29:AA31"/>
    <mergeCell ref="AA32:AA34"/>
    <mergeCell ref="AA35:AA37"/>
    <mergeCell ref="AA38:AA40"/>
    <mergeCell ref="AA41:AA43"/>
    <mergeCell ref="AA44:AA46"/>
    <mergeCell ref="J29:J31"/>
    <mergeCell ref="J74:J76"/>
    <mergeCell ref="K74:K76"/>
    <mergeCell ref="K23:K25"/>
    <mergeCell ref="L23:L25"/>
    <mergeCell ref="M23:M25"/>
    <mergeCell ref="N23:N25"/>
    <mergeCell ref="O23:O25"/>
    <mergeCell ref="R23:R25"/>
    <mergeCell ref="AA80:AA82"/>
    <mergeCell ref="AA83:AA85"/>
    <mergeCell ref="H38:H40"/>
    <mergeCell ref="A71:A73"/>
    <mergeCell ref="B71:B73"/>
    <mergeCell ref="C71:C73"/>
    <mergeCell ref="B44:B46"/>
    <mergeCell ref="C44:C46"/>
    <mergeCell ref="A47:A49"/>
    <mergeCell ref="B47:B49"/>
    <mergeCell ref="C47:C49"/>
    <mergeCell ref="A50:A52"/>
    <mergeCell ref="B50:B52"/>
    <mergeCell ref="C50:C52"/>
    <mergeCell ref="A53:A55"/>
    <mergeCell ref="B53:B55"/>
    <mergeCell ref="C53:C55"/>
    <mergeCell ref="C65:C67"/>
    <mergeCell ref="AR20:AR22"/>
    <mergeCell ref="AS20:AS22"/>
    <mergeCell ref="A26:A28"/>
    <mergeCell ref="B26:B28"/>
    <mergeCell ref="C26:C28"/>
    <mergeCell ref="A29:A31"/>
    <mergeCell ref="B29:B31"/>
    <mergeCell ref="C29:C31"/>
    <mergeCell ref="A32:A34"/>
    <mergeCell ref="B32:B34"/>
    <mergeCell ref="C32:C34"/>
    <mergeCell ref="J23:J25"/>
    <mergeCell ref="AR23:AR25"/>
    <mergeCell ref="G26:G28"/>
    <mergeCell ref="H26:H28"/>
    <mergeCell ref="I26:I28"/>
    <mergeCell ref="J26:J28"/>
    <mergeCell ref="G29:G31"/>
    <mergeCell ref="H29:H31"/>
    <mergeCell ref="I29:I31"/>
    <mergeCell ref="AF20:AF22"/>
    <mergeCell ref="AF23:AF25"/>
    <mergeCell ref="AF26:AF28"/>
    <mergeCell ref="AF29:AF31"/>
    <mergeCell ref="V14:V16"/>
    <mergeCell ref="U14:U16"/>
    <mergeCell ref="U17:U19"/>
    <mergeCell ref="I2:AP2"/>
    <mergeCell ref="I3:AP4"/>
    <mergeCell ref="AQ14:AQ16"/>
    <mergeCell ref="I17:I19"/>
    <mergeCell ref="M14:M16"/>
    <mergeCell ref="N14:N16"/>
    <mergeCell ref="O14:O16"/>
    <mergeCell ref="R14:R16"/>
    <mergeCell ref="AP14:AP16"/>
    <mergeCell ref="D8:J8"/>
    <mergeCell ref="AI6:AP6"/>
    <mergeCell ref="AQ6:AU6"/>
    <mergeCell ref="C6:E6"/>
    <mergeCell ref="B8:C8"/>
    <mergeCell ref="K8:O8"/>
    <mergeCell ref="AR11:AR13"/>
    <mergeCell ref="J6:AH6"/>
    <mergeCell ref="I9:I10"/>
    <mergeCell ref="AA11:AA13"/>
    <mergeCell ref="AF11:AF13"/>
    <mergeCell ref="AR17:AR19"/>
    <mergeCell ref="AS17:AS19"/>
    <mergeCell ref="M17:M19"/>
    <mergeCell ref="M11:M13"/>
    <mergeCell ref="N11:N13"/>
    <mergeCell ref="O11:O13"/>
    <mergeCell ref="R11:R13"/>
    <mergeCell ref="N17:N19"/>
    <mergeCell ref="O17:O19"/>
    <mergeCell ref="R17:R19"/>
    <mergeCell ref="AP17:AP19"/>
    <mergeCell ref="AQ17:AQ19"/>
    <mergeCell ref="AS11:AS13"/>
    <mergeCell ref="AR14:AR16"/>
    <mergeCell ref="AS14:AS16"/>
    <mergeCell ref="AF14:AF16"/>
    <mergeCell ref="AF17:AF19"/>
    <mergeCell ref="AK11:AK13"/>
    <mergeCell ref="AO11:AO13"/>
    <mergeCell ref="AN11:AN13"/>
    <mergeCell ref="AP11:AP13"/>
    <mergeCell ref="AQ11:AQ13"/>
    <mergeCell ref="Z14:Z16"/>
    <mergeCell ref="Z17:Z19"/>
    <mergeCell ref="S14:S16"/>
    <mergeCell ref="J9:J10"/>
    <mergeCell ref="K9:K10"/>
    <mergeCell ref="M9:M10"/>
    <mergeCell ref="O9:O10"/>
    <mergeCell ref="S11:S13"/>
    <mergeCell ref="Z11:Z13"/>
    <mergeCell ref="AE11:AE13"/>
    <mergeCell ref="AJ11:AJ13"/>
    <mergeCell ref="V11:V13"/>
    <mergeCell ref="U11:U13"/>
    <mergeCell ref="P10:R10"/>
    <mergeCell ref="AP8:AQ9"/>
    <mergeCell ref="P8:AO8"/>
    <mergeCell ref="AN9:AO9"/>
    <mergeCell ref="P9:T9"/>
    <mergeCell ref="U9:AM9"/>
    <mergeCell ref="AQ20:AQ22"/>
    <mergeCell ref="C17:C19"/>
    <mergeCell ref="B20:B22"/>
    <mergeCell ref="C20:C22"/>
    <mergeCell ref="J17:J19"/>
    <mergeCell ref="O20:O22"/>
    <mergeCell ref="K17:K19"/>
    <mergeCell ref="L17:L19"/>
    <mergeCell ref="G20:G22"/>
    <mergeCell ref="H20:H22"/>
    <mergeCell ref="I20:I22"/>
    <mergeCell ref="J20:J22"/>
    <mergeCell ref="K20:K22"/>
    <mergeCell ref="L20:L22"/>
    <mergeCell ref="N20:N22"/>
    <mergeCell ref="R20:R22"/>
    <mergeCell ref="B17:B19"/>
    <mergeCell ref="AJ17:AJ19"/>
    <mergeCell ref="AJ20:AJ22"/>
    <mergeCell ref="M20:M22"/>
    <mergeCell ref="G17:G19"/>
    <mergeCell ref="H17:H19"/>
    <mergeCell ref="U20:U22"/>
    <mergeCell ref="AA47:AA49"/>
    <mergeCell ref="O47:O49"/>
    <mergeCell ref="O50:O52"/>
    <mergeCell ref="O53:O55"/>
    <mergeCell ref="O56:O58"/>
    <mergeCell ref="J32:J34"/>
    <mergeCell ref="H35:H37"/>
    <mergeCell ref="I35:I37"/>
    <mergeCell ref="G35:G37"/>
    <mergeCell ref="J35:J37"/>
    <mergeCell ref="G41:G43"/>
    <mergeCell ref="H41:H43"/>
    <mergeCell ref="I41:I43"/>
    <mergeCell ref="J41:J43"/>
    <mergeCell ref="J38:J40"/>
    <mergeCell ref="K56:K58"/>
    <mergeCell ref="K38:K40"/>
    <mergeCell ref="L38:L40"/>
    <mergeCell ref="M38:M40"/>
    <mergeCell ref="N38:N40"/>
    <mergeCell ref="AP20:AP22"/>
    <mergeCell ref="AN53:AN55"/>
    <mergeCell ref="AO53:AO55"/>
    <mergeCell ref="AN56:AN58"/>
    <mergeCell ref="AO56:AO58"/>
    <mergeCell ref="AP50:AP52"/>
    <mergeCell ref="R44:R46"/>
    <mergeCell ref="R47:R49"/>
    <mergeCell ref="R50:R52"/>
    <mergeCell ref="R53:R55"/>
    <mergeCell ref="R41:R43"/>
    <mergeCell ref="AP44:AP46"/>
    <mergeCell ref="AP47:AP49"/>
    <mergeCell ref="S53:S55"/>
    <mergeCell ref="S56:S58"/>
    <mergeCell ref="U29:U31"/>
    <mergeCell ref="U32:U34"/>
    <mergeCell ref="U35:U37"/>
    <mergeCell ref="U38:U40"/>
    <mergeCell ref="V41:V43"/>
    <mergeCell ref="AF47:AF49"/>
    <mergeCell ref="AF50:AF52"/>
    <mergeCell ref="AP53:AP55"/>
    <mergeCell ref="S44:S46"/>
    <mergeCell ref="AQ23:AQ25"/>
    <mergeCell ref="K65:K67"/>
    <mergeCell ref="N65:N67"/>
    <mergeCell ref="L35:L37"/>
    <mergeCell ref="L74:L76"/>
    <mergeCell ref="M74:M76"/>
    <mergeCell ref="N74:N76"/>
    <mergeCell ref="O74:O76"/>
    <mergeCell ref="R74:R76"/>
    <mergeCell ref="AP74:AP76"/>
    <mergeCell ref="K68:K70"/>
    <mergeCell ref="AP56:AP58"/>
    <mergeCell ref="AQ56:AQ58"/>
    <mergeCell ref="AP59:AP61"/>
    <mergeCell ref="AQ59:AQ61"/>
    <mergeCell ref="AP62:AP64"/>
    <mergeCell ref="AQ62:AQ64"/>
    <mergeCell ref="AP65:AP67"/>
    <mergeCell ref="AQ65:AQ67"/>
    <mergeCell ref="AP68:AP70"/>
    <mergeCell ref="AQ68:AQ70"/>
    <mergeCell ref="AP71:AP73"/>
    <mergeCell ref="R56:R58"/>
    <mergeCell ref="R59:R61"/>
    <mergeCell ref="AS23:AS25"/>
    <mergeCell ref="AR74:AR76"/>
    <mergeCell ref="AS74:AS76"/>
    <mergeCell ref="L41:L43"/>
    <mergeCell ref="M41:M43"/>
    <mergeCell ref="N41:N43"/>
    <mergeCell ref="L44:L46"/>
    <mergeCell ref="M44:M46"/>
    <mergeCell ref="N44:N46"/>
    <mergeCell ref="L47:L49"/>
    <mergeCell ref="M47:M49"/>
    <mergeCell ref="N47:N49"/>
    <mergeCell ref="L50:L52"/>
    <mergeCell ref="M50:M52"/>
    <mergeCell ref="N26:N28"/>
    <mergeCell ref="L68:L70"/>
    <mergeCell ref="M68:M70"/>
    <mergeCell ref="N68:N70"/>
    <mergeCell ref="L71:L73"/>
    <mergeCell ref="M71:M73"/>
    <mergeCell ref="N71:N73"/>
    <mergeCell ref="L65:L67"/>
    <mergeCell ref="M65:M67"/>
    <mergeCell ref="AP23:AP25"/>
    <mergeCell ref="L14:L16"/>
    <mergeCell ref="G14:G16"/>
    <mergeCell ref="H14:H16"/>
    <mergeCell ref="I14:I16"/>
    <mergeCell ref="J14:J16"/>
    <mergeCell ref="K14:K16"/>
    <mergeCell ref="B11:B13"/>
    <mergeCell ref="C11:C13"/>
    <mergeCell ref="J11:J13"/>
    <mergeCell ref="K11:K13"/>
    <mergeCell ref="L11:L13"/>
    <mergeCell ref="H11:H13"/>
    <mergeCell ref="I11:I13"/>
    <mergeCell ref="C74:C76"/>
    <mergeCell ref="G74:G76"/>
    <mergeCell ref="H74:H76"/>
    <mergeCell ref="I74:I76"/>
    <mergeCell ref="A23:A25"/>
    <mergeCell ref="G23:G25"/>
    <mergeCell ref="H23:H25"/>
    <mergeCell ref="I23:I25"/>
    <mergeCell ref="B23:B25"/>
    <mergeCell ref="A68:A70"/>
    <mergeCell ref="B68:B70"/>
    <mergeCell ref="C68:C70"/>
    <mergeCell ref="B74:B76"/>
    <mergeCell ref="G44:G46"/>
    <mergeCell ref="H44:H46"/>
    <mergeCell ref="I44:I46"/>
    <mergeCell ref="G56:G58"/>
    <mergeCell ref="H56:H58"/>
    <mergeCell ref="I56:I58"/>
    <mergeCell ref="A62:A64"/>
    <mergeCell ref="B62:B64"/>
    <mergeCell ref="C62:C64"/>
    <mergeCell ref="A65:A67"/>
    <mergeCell ref="B65:B67"/>
    <mergeCell ref="A14:A16"/>
    <mergeCell ref="C14:C16"/>
    <mergeCell ref="A41:A43"/>
    <mergeCell ref="B41:B43"/>
    <mergeCell ref="C41:C43"/>
    <mergeCell ref="A44:A46"/>
    <mergeCell ref="B59:B61"/>
    <mergeCell ref="B14:B16"/>
    <mergeCell ref="A17:A19"/>
    <mergeCell ref="A20:A22"/>
    <mergeCell ref="A56:A58"/>
    <mergeCell ref="C23:C25"/>
    <mergeCell ref="C59:C61"/>
    <mergeCell ref="A35:A37"/>
    <mergeCell ref="B35:B37"/>
    <mergeCell ref="C35:C37"/>
    <mergeCell ref="A38:A40"/>
    <mergeCell ref="B38:B40"/>
    <mergeCell ref="C38:C40"/>
    <mergeCell ref="A6:B6"/>
    <mergeCell ref="A74:A76"/>
    <mergeCell ref="A11:A13"/>
    <mergeCell ref="G11:G13"/>
    <mergeCell ref="F6:I6"/>
    <mergeCell ref="D9:D10"/>
    <mergeCell ref="E9:E10"/>
    <mergeCell ref="F9:F10"/>
    <mergeCell ref="G9:G10"/>
    <mergeCell ref="H9:H10"/>
    <mergeCell ref="A8:A10"/>
    <mergeCell ref="B9:B10"/>
    <mergeCell ref="C9:C10"/>
    <mergeCell ref="B56:B58"/>
    <mergeCell ref="C56:C58"/>
    <mergeCell ref="A59:A61"/>
    <mergeCell ref="G38:G40"/>
    <mergeCell ref="I38:I40"/>
    <mergeCell ref="G47:G49"/>
    <mergeCell ref="H47:H49"/>
    <mergeCell ref="I47:I49"/>
    <mergeCell ref="G32:G34"/>
    <mergeCell ref="H32:H34"/>
    <mergeCell ref="I32:I34"/>
    <mergeCell ref="K26:K28"/>
    <mergeCell ref="K35:K37"/>
    <mergeCell ref="G62:G64"/>
    <mergeCell ref="H62:H64"/>
    <mergeCell ref="I62:I64"/>
    <mergeCell ref="J62:J64"/>
    <mergeCell ref="G65:G67"/>
    <mergeCell ref="H65:H67"/>
    <mergeCell ref="I65:I67"/>
    <mergeCell ref="J65:J67"/>
    <mergeCell ref="G50:G52"/>
    <mergeCell ref="H50:H52"/>
    <mergeCell ref="G53:G55"/>
    <mergeCell ref="H53:H55"/>
    <mergeCell ref="I50:I52"/>
    <mergeCell ref="J50:J52"/>
    <mergeCell ref="I53:I55"/>
    <mergeCell ref="J53:J55"/>
    <mergeCell ref="J56:J58"/>
    <mergeCell ref="N53:N55"/>
    <mergeCell ref="K41:K43"/>
    <mergeCell ref="K44:K46"/>
    <mergeCell ref="G59:G61"/>
    <mergeCell ref="H59:H61"/>
    <mergeCell ref="I59:I61"/>
    <mergeCell ref="J59:J61"/>
    <mergeCell ref="J44:J46"/>
    <mergeCell ref="J47:J49"/>
    <mergeCell ref="L26:L28"/>
    <mergeCell ref="M26:M28"/>
    <mergeCell ref="K59:K61"/>
    <mergeCell ref="K47:K49"/>
    <mergeCell ref="K50:K52"/>
    <mergeCell ref="K53:K55"/>
    <mergeCell ref="O41:O43"/>
    <mergeCell ref="O44:O46"/>
    <mergeCell ref="O62:O64"/>
    <mergeCell ref="K62:K64"/>
    <mergeCell ref="K29:K31"/>
    <mergeCell ref="L29:L31"/>
    <mergeCell ref="M29:M31"/>
    <mergeCell ref="N29:N31"/>
    <mergeCell ref="K32:K34"/>
    <mergeCell ref="L32:L34"/>
    <mergeCell ref="M32:M34"/>
    <mergeCell ref="N32:N34"/>
    <mergeCell ref="M35:M37"/>
    <mergeCell ref="N35:N37"/>
    <mergeCell ref="L59:L61"/>
    <mergeCell ref="N50:N52"/>
    <mergeCell ref="L53:L55"/>
    <mergeCell ref="M53:M55"/>
    <mergeCell ref="L62:L64"/>
    <mergeCell ref="M62:M64"/>
    <mergeCell ref="N62:N64"/>
    <mergeCell ref="M59:M61"/>
    <mergeCell ref="N59:N61"/>
    <mergeCell ref="M56:M58"/>
    <mergeCell ref="N56:N58"/>
    <mergeCell ref="L56:L58"/>
    <mergeCell ref="O59:O61"/>
    <mergeCell ref="AS38:AS40"/>
    <mergeCell ref="V38:V40"/>
    <mergeCell ref="O26:O28"/>
    <mergeCell ref="O29:O31"/>
    <mergeCell ref="O32:O34"/>
    <mergeCell ref="O35:O37"/>
    <mergeCell ref="O38:O40"/>
    <mergeCell ref="AR26:AR28"/>
    <mergeCell ref="AS26:AS28"/>
    <mergeCell ref="AR29:AR31"/>
    <mergeCell ref="R26:R28"/>
    <mergeCell ref="R29:R31"/>
    <mergeCell ref="R32:R34"/>
    <mergeCell ref="R35:R37"/>
    <mergeCell ref="R38:R40"/>
    <mergeCell ref="AN29:AN31"/>
    <mergeCell ref="AO29:AO31"/>
    <mergeCell ref="AN32:AN34"/>
    <mergeCell ref="AO32:AO34"/>
    <mergeCell ref="AN35:AN37"/>
    <mergeCell ref="AO35:AO37"/>
    <mergeCell ref="AN38:AN40"/>
    <mergeCell ref="R62:R64"/>
    <mergeCell ref="R65:R67"/>
    <mergeCell ref="R68:R70"/>
    <mergeCell ref="R71:R73"/>
    <mergeCell ref="AA56:AA58"/>
    <mergeCell ref="AA59:AA61"/>
    <mergeCell ref="AF62:AF64"/>
    <mergeCell ref="S65:S67"/>
    <mergeCell ref="S68:S70"/>
    <mergeCell ref="S71:S73"/>
    <mergeCell ref="Z71:Z73"/>
    <mergeCell ref="AE65:AE67"/>
    <mergeCell ref="AE68:AE70"/>
    <mergeCell ref="S59:S61"/>
    <mergeCell ref="AA65:AA67"/>
    <mergeCell ref="AA68:AA70"/>
    <mergeCell ref="AA71:AA73"/>
    <mergeCell ref="AA62:AA64"/>
    <mergeCell ref="V71:V73"/>
    <mergeCell ref="S62:S64"/>
    <mergeCell ref="S17:S19"/>
    <mergeCell ref="S20:S22"/>
    <mergeCell ref="S23:S25"/>
    <mergeCell ref="S26:S28"/>
    <mergeCell ref="S29:S31"/>
    <mergeCell ref="S32:S34"/>
    <mergeCell ref="S35:S37"/>
    <mergeCell ref="S38:S40"/>
    <mergeCell ref="S41:S43"/>
    <mergeCell ref="S47:S49"/>
    <mergeCell ref="S50:S52"/>
    <mergeCell ref="AP26:AP28"/>
    <mergeCell ref="AQ26:AQ28"/>
    <mergeCell ref="AP29:AP31"/>
    <mergeCell ref="AS29:AS31"/>
    <mergeCell ref="AR32:AR34"/>
    <mergeCell ref="AS32:AS34"/>
    <mergeCell ref="V44:V46"/>
    <mergeCell ref="V47:V49"/>
    <mergeCell ref="V50:V52"/>
    <mergeCell ref="AR35:AR37"/>
    <mergeCell ref="AP35:AP37"/>
    <mergeCell ref="AQ35:AQ37"/>
    <mergeCell ref="AP38:AP40"/>
    <mergeCell ref="AQ38:AQ40"/>
    <mergeCell ref="AP41:AP43"/>
    <mergeCell ref="AQ41:AQ43"/>
    <mergeCell ref="AQ29:AQ31"/>
    <mergeCell ref="AP32:AP34"/>
    <mergeCell ref="AQ32:AQ34"/>
    <mergeCell ref="AS35:AS37"/>
    <mergeCell ref="AR38:AR40"/>
    <mergeCell ref="Z47:Z49"/>
    <mergeCell ref="U86:U88"/>
    <mergeCell ref="U89:U91"/>
    <mergeCell ref="U77:U79"/>
    <mergeCell ref="U80:U82"/>
    <mergeCell ref="U83:U85"/>
    <mergeCell ref="U41:U43"/>
    <mergeCell ref="U44:U46"/>
    <mergeCell ref="U47:U49"/>
    <mergeCell ref="U50:U52"/>
    <mergeCell ref="U53:U55"/>
    <mergeCell ref="U56:U58"/>
    <mergeCell ref="U59:U61"/>
    <mergeCell ref="U62:U64"/>
    <mergeCell ref="V53:V55"/>
    <mergeCell ref="V56:V58"/>
    <mergeCell ref="V59:V61"/>
    <mergeCell ref="V62:V64"/>
    <mergeCell ref="V65:V67"/>
    <mergeCell ref="U65:U67"/>
    <mergeCell ref="U68:U70"/>
    <mergeCell ref="U71:U73"/>
    <mergeCell ref="U74:U76"/>
    <mergeCell ref="AK71:AK73"/>
    <mergeCell ref="AA74:AA76"/>
    <mergeCell ref="AE74:AE76"/>
    <mergeCell ref="Z68:Z70"/>
    <mergeCell ref="V68:V70"/>
    <mergeCell ref="AR56:AR58"/>
    <mergeCell ref="AS56:AS58"/>
    <mergeCell ref="AR59:AR61"/>
    <mergeCell ref="AS59:AS61"/>
    <mergeCell ref="AR62:AR64"/>
    <mergeCell ref="AS62:AS64"/>
    <mergeCell ref="AR65:AR67"/>
    <mergeCell ref="AS65:AS67"/>
    <mergeCell ref="Z50:Z52"/>
    <mergeCell ref="Z53:Z55"/>
    <mergeCell ref="Z56:Z58"/>
    <mergeCell ref="AF53:AF55"/>
    <mergeCell ref="AF56:AF58"/>
    <mergeCell ref="AA50:AA52"/>
    <mergeCell ref="AA53:AA55"/>
    <mergeCell ref="AQ50:AQ52"/>
    <mergeCell ref="AQ53:AQ55"/>
    <mergeCell ref="U23:U25"/>
    <mergeCell ref="U26:U28"/>
    <mergeCell ref="AF59:AF61"/>
    <mergeCell ref="Z80:Z82"/>
    <mergeCell ref="Z83:Z85"/>
    <mergeCell ref="Z86:Z88"/>
    <mergeCell ref="AE14:AE16"/>
    <mergeCell ref="AE17:AE19"/>
    <mergeCell ref="AE20:AE22"/>
    <mergeCell ref="AE23:AE25"/>
    <mergeCell ref="AE26:AE28"/>
    <mergeCell ref="AE29:AE31"/>
    <mergeCell ref="AE32:AE34"/>
    <mergeCell ref="AE35:AE37"/>
    <mergeCell ref="AE38:AE40"/>
    <mergeCell ref="AE41:AE43"/>
    <mergeCell ref="AE44:AE46"/>
    <mergeCell ref="AE47:AE49"/>
    <mergeCell ref="AE50:AE52"/>
    <mergeCell ref="AE53:AE55"/>
    <mergeCell ref="AE56:AE58"/>
    <mergeCell ref="AE59:AE61"/>
    <mergeCell ref="AE62:AE64"/>
    <mergeCell ref="AE71:AE73"/>
    <mergeCell ref="Z20:Z22"/>
    <mergeCell ref="AJ71:AJ73"/>
    <mergeCell ref="AJ74:AJ76"/>
    <mergeCell ref="AJ23:AJ25"/>
    <mergeCell ref="AJ26:AJ28"/>
    <mergeCell ref="AJ29:AJ31"/>
    <mergeCell ref="AJ32:AJ34"/>
    <mergeCell ref="AJ35:AJ37"/>
    <mergeCell ref="AJ38:AJ40"/>
    <mergeCell ref="AJ41:AJ43"/>
    <mergeCell ref="AJ44:AJ46"/>
    <mergeCell ref="AJ47:AJ49"/>
    <mergeCell ref="AJ65:AJ67"/>
    <mergeCell ref="AJ68:AJ70"/>
    <mergeCell ref="Z32:Z34"/>
    <mergeCell ref="Z35:Z37"/>
    <mergeCell ref="Z38:Z40"/>
    <mergeCell ref="AF32:AF34"/>
    <mergeCell ref="AF35:AF37"/>
    <mergeCell ref="AF38:AF40"/>
    <mergeCell ref="AF41:AF43"/>
    <mergeCell ref="AF44:AF46"/>
    <mergeCell ref="Z23:Z25"/>
    <mergeCell ref="Z74:Z76"/>
    <mergeCell ref="AZ1048380:BA1048380"/>
    <mergeCell ref="Z26:Z28"/>
    <mergeCell ref="Z29:Z31"/>
    <mergeCell ref="Z59:Z61"/>
    <mergeCell ref="Z62:Z64"/>
    <mergeCell ref="Z65:Z67"/>
    <mergeCell ref="AR8:AS9"/>
    <mergeCell ref="AT8:AW9"/>
    <mergeCell ref="A5:AW5"/>
    <mergeCell ref="A7:AW7"/>
    <mergeCell ref="AJ50:AJ52"/>
    <mergeCell ref="AJ53:AJ55"/>
    <mergeCell ref="AJ56:AJ58"/>
    <mergeCell ref="AJ59:AJ61"/>
    <mergeCell ref="AJ62:AJ64"/>
    <mergeCell ref="V17:V19"/>
    <mergeCell ref="V20:V22"/>
    <mergeCell ref="V23:V25"/>
    <mergeCell ref="V26:V28"/>
    <mergeCell ref="V29:V31"/>
    <mergeCell ref="V32:V34"/>
    <mergeCell ref="V35:V37"/>
    <mergeCell ref="Z41:Z43"/>
    <mergeCell ref="Z44:Z46"/>
  </mergeCells>
  <conditionalFormatting sqref="L17 L20 L23 L74 L11 L14 L26 L29 L32 L35 L38 L41 L44 L47 L50 L53 L56 L59 L62 L65 L68 L71 K11:K76">
    <cfRule type="containsText" dxfId="310" priority="277" operator="containsText" text="MEDIA">
      <formula>NOT(ISERROR(SEARCH("MEDIA",K11)))</formula>
    </cfRule>
    <cfRule type="containsText" dxfId="309" priority="278" operator="containsText" text="ALTA">
      <formula>NOT(ISERROR(SEARCH("ALTA",K11)))</formula>
    </cfRule>
    <cfRule type="containsText" dxfId="308" priority="279" operator="containsText" text="BAJA">
      <formula>NOT(ISERROR(SEARCH("BAJA",K11)))</formula>
    </cfRule>
  </conditionalFormatting>
  <conditionalFormatting sqref="N11 N14 N17 N20 N23 N74 N26 N29 N32 N35 N38 N41 N44 N47 N50 N53 N56 N59 N62 N65 N68 N71 M11:M76">
    <cfRule type="containsText" dxfId="307" priority="274" operator="containsText" text="MEDIO">
      <formula>NOT(ISERROR(SEARCH("MEDIO",M11)))</formula>
    </cfRule>
    <cfRule type="containsText" dxfId="306" priority="275" operator="containsText" text="ALTO">
      <formula>NOT(ISERROR(SEARCH("ALTO",M11)))</formula>
    </cfRule>
    <cfRule type="containsText" dxfId="305" priority="276" operator="containsText" text="BAJO">
      <formula>NOT(ISERROR(SEARCH("BAJO",M11)))</formula>
    </cfRule>
  </conditionalFormatting>
  <conditionalFormatting sqref="P11:P76">
    <cfRule type="cellIs" dxfId="304" priority="273" operator="between">
      <formula>2</formula>
      <formula>3</formula>
    </cfRule>
  </conditionalFormatting>
  <conditionalFormatting sqref="O11:O76">
    <cfRule type="cellIs" dxfId="303" priority="270" operator="lessThanOrEqual">
      <formula>3</formula>
    </cfRule>
    <cfRule type="cellIs" dxfId="302" priority="271" stopIfTrue="1" operator="between">
      <formula>4</formula>
      <formula>9</formula>
    </cfRule>
    <cfRule type="cellIs" dxfId="301" priority="272" operator="greaterThanOrEqual">
      <formula>10</formula>
    </cfRule>
  </conditionalFormatting>
  <conditionalFormatting sqref="AP11:AP76">
    <cfRule type="cellIs" dxfId="300" priority="267" operator="lessThanOrEqual">
      <formula>10</formula>
    </cfRule>
    <cfRule type="cellIs" dxfId="299" priority="268" stopIfTrue="1" operator="between">
      <formula>11</formula>
      <formula>32</formula>
    </cfRule>
    <cfRule type="cellIs" dxfId="298" priority="269" operator="greaterThanOrEqual">
      <formula>36</formula>
    </cfRule>
  </conditionalFormatting>
  <conditionalFormatting sqref="AQ11 AQ14 AQ17 AQ20 AQ23 AQ26 AQ29:AS29 AQ32:AS32 AQ35:AS35 AQ38:AS38 AQ41:AS41 AQ44:AS44 AQ47:AS47 AQ50:AS50 AQ53:AS53 AQ56:AS56 AQ59:AS59 AQ62:AS62 AQ65:AS65 AQ68:AS68 AQ71:AS71 AQ74:AS74">
    <cfRule type="cellIs" dxfId="297" priority="264" operator="equal">
      <formula>"LEVE"</formula>
    </cfRule>
    <cfRule type="cellIs" dxfId="296" priority="265" operator="equal">
      <formula>"MODERADO"</formula>
    </cfRule>
    <cfRule type="cellIs" dxfId="295" priority="266" operator="equal">
      <formula>"GRAVE"</formula>
    </cfRule>
  </conditionalFormatting>
  <conditionalFormatting sqref="K11:K76">
    <cfRule type="containsText" dxfId="294" priority="262" operator="containsText" text="MEDIO BAJA">
      <formula>NOT(ISERROR(SEARCH("MEDIO BAJA",K11)))</formula>
    </cfRule>
    <cfRule type="containsText" dxfId="293" priority="263" operator="containsText" text="MEDIO ALTA">
      <formula>NOT(ISERROR(SEARCH("MEDIO ALTA",K11)))</formula>
    </cfRule>
  </conditionalFormatting>
  <conditionalFormatting sqref="M11:M76">
    <cfRule type="containsText" dxfId="292" priority="260" operator="containsText" text="MEDIO BAJO">
      <formula>NOT(ISERROR(SEARCH("MEDIO BAJO",M11)))</formula>
    </cfRule>
    <cfRule type="containsText" dxfId="291" priority="261" operator="containsText" text="MEDIO ALTO">
      <formula>NOT(ISERROR(SEARCH("MEDIO ALTO",M11)))</formula>
    </cfRule>
  </conditionalFormatting>
  <conditionalFormatting sqref="AI11:AJ11 AI12:AI76 AJ20 AJ23 AJ26 AJ29 AJ32 AJ35 AJ38 AJ41 AJ44 AJ47 AJ50 AJ53 AJ56 AJ59 AJ62 AJ65 AJ68 AJ71 AJ74 AJ14 AJ17">
    <cfRule type="expression" dxfId="290" priority="255">
      <formula>P11="No_existen"</formula>
    </cfRule>
  </conditionalFormatting>
  <conditionalFormatting sqref="AM11:AN11 AM12:AM76 AN77 AN80 AN83 AN86 AN14 AN17 AN20 AN23 AN26 AN29 AN32 AN35 AN38 AN41 AN44 AN47 AN50 AN53 AN56 AN59 AN62 AN65 AN68 AN71 AN74">
    <cfRule type="expression" dxfId="289" priority="254">
      <formula>P11="No_existen"</formula>
    </cfRule>
  </conditionalFormatting>
  <conditionalFormatting sqref="AW11:AW76">
    <cfRule type="expression" dxfId="288" priority="245">
      <formula>AT11&lt;&gt;"COMPARTIR"</formula>
    </cfRule>
    <cfRule type="expression" dxfId="287" priority="251">
      <formula>AT11="ASUMIR"</formula>
    </cfRule>
  </conditionalFormatting>
  <conditionalFormatting sqref="T11">
    <cfRule type="expression" dxfId="286" priority="240">
      <formula>P11="No_existen"</formula>
    </cfRule>
  </conditionalFormatting>
  <conditionalFormatting sqref="AU11:AU76">
    <cfRule type="expression" dxfId="285" priority="238">
      <formula>AT11="ASUMIR"</formula>
    </cfRule>
  </conditionalFormatting>
  <conditionalFormatting sqref="AV11:AV76">
    <cfRule type="expression" dxfId="284" priority="237">
      <formula>AT11="ASUMIR"</formula>
    </cfRule>
  </conditionalFormatting>
  <conditionalFormatting sqref="AL11:AL76">
    <cfRule type="expression" dxfId="283" priority="343">
      <formula>Q11="No_existen"</formula>
    </cfRule>
  </conditionalFormatting>
  <conditionalFormatting sqref="AH11:AH76">
    <cfRule type="expression" dxfId="282" priority="347">
      <formula>P11="No_existen"</formula>
    </cfRule>
  </conditionalFormatting>
  <conditionalFormatting sqref="AG11:AG76">
    <cfRule type="expression" dxfId="281" priority="351">
      <formula>Q11="No_existen"</formula>
    </cfRule>
  </conditionalFormatting>
  <conditionalFormatting sqref="AF11 AF14 AF17 AF20 AF23 AF26 AF29 AF32 AF35 AF38 AF41 AF44 AF47 AF50 AF53 AF56 AF59 AF62 AF65 AF68 AF71 AF74 AF77 AF80 AF83">
    <cfRule type="expression" dxfId="280" priority="355">
      <formula>Q11="No_existen"</formula>
    </cfRule>
  </conditionalFormatting>
  <conditionalFormatting sqref="AC11:AC76">
    <cfRule type="expression" dxfId="279" priority="363">
      <formula>P11="No_existen"</formula>
    </cfRule>
  </conditionalFormatting>
  <conditionalFormatting sqref="AB11:AB76">
    <cfRule type="expression" dxfId="278" priority="367">
      <formula>Q11="No_existen"</formula>
    </cfRule>
  </conditionalFormatting>
  <conditionalFormatting sqref="AO11:AO76">
    <cfRule type="containsText" dxfId="277" priority="214" operator="containsText" text="DÉBIL">
      <formula>NOT(ISERROR(SEARCH("DÉBIL",AO11)))</formula>
    </cfRule>
    <cfRule type="containsText" dxfId="276" priority="215" operator="containsText" text="ACEPTABLE">
      <formula>NOT(ISERROR(SEARCH("ACEPTABLE",AO11)))</formula>
    </cfRule>
    <cfRule type="containsText" dxfId="275" priority="216" operator="containsText" text="FUERTE">
      <formula>NOT(ISERROR(SEARCH("FUERTE",AO11)))</formula>
    </cfRule>
  </conditionalFormatting>
  <conditionalFormatting sqref="AA11 AA17 AA20 AA23 AA26 AA29 AA32 AA35 AA38 AA41 AA44 AA47 AA50 AA53 AA56 AA59 AA62 AA65 AA68 AA71 AA74 AA77 AA80 AA83 AA14">
    <cfRule type="expression" dxfId="274" priority="421">
      <formula>Q11="No_existen"</formula>
    </cfRule>
  </conditionalFormatting>
  <conditionalFormatting sqref="AK11 AK77 AK80 AK83 AK86 AK14 AK17 AK20 AK23 AK26 AK29 AK32 AK35 AK38 AK41 AK44 AK47 AK50 AK53 AK56 AK59 AK62 AK65 AK68 AK71 AK74">
    <cfRule type="expression" dxfId="273" priority="423">
      <formula>Q11="No_existen"</formula>
    </cfRule>
  </conditionalFormatting>
  <conditionalFormatting sqref="Y11:Y76">
    <cfRule type="expression" dxfId="272" priority="31">
      <formula>X11="Semiautomatico"</formula>
    </cfRule>
    <cfRule type="expression" dxfId="271" priority="37">
      <formula>X11="Manual"</formula>
    </cfRule>
    <cfRule type="expression" dxfId="270" priority="211">
      <formula>P11="No_existen"</formula>
    </cfRule>
  </conditionalFormatting>
  <conditionalFormatting sqref="X12">
    <cfRule type="expression" dxfId="269" priority="210">
      <formula>$P$12="No_existen"</formula>
    </cfRule>
  </conditionalFormatting>
  <conditionalFormatting sqref="Y12:Y76">
    <cfRule type="expression" dxfId="268" priority="209">
      <formula>P12="No_existen"</formula>
    </cfRule>
  </conditionalFormatting>
  <conditionalFormatting sqref="AO11:AO76">
    <cfRule type="containsText" dxfId="267" priority="208" operator="containsText" text="INEXISTENTE">
      <formula>NOT(ISERROR(SEARCH("INEXISTENTE",AO11)))</formula>
    </cfRule>
  </conditionalFormatting>
  <conditionalFormatting sqref="AD11">
    <cfRule type="expression" dxfId="266" priority="207">
      <formula>$P$11="No_existen"</formula>
    </cfRule>
  </conditionalFormatting>
  <conditionalFormatting sqref="X11">
    <cfRule type="expression" dxfId="265" priority="206">
      <formula>P11="No_Existen"</formula>
    </cfRule>
  </conditionalFormatting>
  <conditionalFormatting sqref="T12">
    <cfRule type="expression" dxfId="264" priority="205">
      <formula>P12="No_existen"</formula>
    </cfRule>
  </conditionalFormatting>
  <conditionalFormatting sqref="T13">
    <cfRule type="expression" dxfId="263" priority="204">
      <formula>P13="No_existen"</formula>
    </cfRule>
  </conditionalFormatting>
  <conditionalFormatting sqref="X13">
    <cfRule type="expression" dxfId="262" priority="203">
      <formula>P13="No_existen"</formula>
    </cfRule>
  </conditionalFormatting>
  <conditionalFormatting sqref="T14">
    <cfRule type="expression" dxfId="261" priority="200">
      <formula>P14="No_existen"</formula>
    </cfRule>
  </conditionalFormatting>
  <conditionalFormatting sqref="X14">
    <cfRule type="expression" dxfId="260" priority="199">
      <formula>$P$14="No_existen"</formula>
    </cfRule>
  </conditionalFormatting>
  <conditionalFormatting sqref="AD14">
    <cfRule type="expression" dxfId="259" priority="198">
      <formula>P14="No_existen"</formula>
    </cfRule>
  </conditionalFormatting>
  <conditionalFormatting sqref="T15">
    <cfRule type="expression" dxfId="258" priority="197">
      <formula>P15="No_existen"</formula>
    </cfRule>
  </conditionalFormatting>
  <conditionalFormatting sqref="X15">
    <cfRule type="expression" dxfId="257" priority="196">
      <formula>$P$15="No_existen"</formula>
    </cfRule>
  </conditionalFormatting>
  <conditionalFormatting sqref="AD15">
    <cfRule type="expression" dxfId="256" priority="195">
      <formula>P15="No_existen"</formula>
    </cfRule>
  </conditionalFormatting>
  <conditionalFormatting sqref="T16">
    <cfRule type="expression" dxfId="255" priority="194">
      <formula>P16="No_existen"</formula>
    </cfRule>
  </conditionalFormatting>
  <conditionalFormatting sqref="X16">
    <cfRule type="expression" dxfId="254" priority="193">
      <formula>$P$16="No_existen"</formula>
    </cfRule>
  </conditionalFormatting>
  <conditionalFormatting sqref="AD16">
    <cfRule type="expression" dxfId="253" priority="192">
      <formula>P16="No_existen"</formula>
    </cfRule>
  </conditionalFormatting>
  <conditionalFormatting sqref="T17">
    <cfRule type="expression" dxfId="252" priority="191">
      <formula>P17="No_existen"</formula>
    </cfRule>
  </conditionalFormatting>
  <conditionalFormatting sqref="X17">
    <cfRule type="expression" dxfId="251" priority="190">
      <formula>$P$17="No_existen"</formula>
    </cfRule>
  </conditionalFormatting>
  <conditionalFormatting sqref="AD17">
    <cfRule type="expression" dxfId="250" priority="189">
      <formula>P17="No_existen"</formula>
    </cfRule>
  </conditionalFormatting>
  <conditionalFormatting sqref="AD18">
    <cfRule type="expression" dxfId="249" priority="188">
      <formula>P18="No_existen"</formula>
    </cfRule>
  </conditionalFormatting>
  <conditionalFormatting sqref="X18">
    <cfRule type="expression" dxfId="248" priority="187">
      <formula>$P$18="No_existen"</formula>
    </cfRule>
  </conditionalFormatting>
  <conditionalFormatting sqref="T18">
    <cfRule type="expression" dxfId="247" priority="186">
      <formula>P18="No_existen"</formula>
    </cfRule>
  </conditionalFormatting>
  <conditionalFormatting sqref="T19">
    <cfRule type="expression" dxfId="246" priority="185">
      <formula>P19="No_existen"</formula>
    </cfRule>
  </conditionalFormatting>
  <conditionalFormatting sqref="X19">
    <cfRule type="expression" dxfId="245" priority="184">
      <formula>$P$19="No_existen"</formula>
    </cfRule>
  </conditionalFormatting>
  <conditionalFormatting sqref="AD19">
    <cfRule type="expression" dxfId="244" priority="183">
      <formula>P19="No_existen"</formula>
    </cfRule>
  </conditionalFormatting>
  <conditionalFormatting sqref="T20">
    <cfRule type="expression" dxfId="243" priority="174">
      <formula>P20="No_existen"</formula>
    </cfRule>
  </conditionalFormatting>
  <conditionalFormatting sqref="X20">
    <cfRule type="expression" dxfId="242" priority="173">
      <formula>$P$20="No_existen"</formula>
    </cfRule>
  </conditionalFormatting>
  <conditionalFormatting sqref="AD20:AD22">
    <cfRule type="expression" dxfId="241" priority="33">
      <formula>AC20="No asignado"</formula>
    </cfRule>
    <cfRule type="expression" dxfId="240" priority="172">
      <formula>P20="No_existen"</formula>
    </cfRule>
  </conditionalFormatting>
  <conditionalFormatting sqref="X21">
    <cfRule type="expression" dxfId="239" priority="170">
      <formula>$P$21="No_existen"</formula>
    </cfRule>
  </conditionalFormatting>
  <conditionalFormatting sqref="T21">
    <cfRule type="expression" dxfId="238" priority="169">
      <formula>P21="No_existen"</formula>
    </cfRule>
  </conditionalFormatting>
  <conditionalFormatting sqref="X22">
    <cfRule type="expression" dxfId="237" priority="167">
      <formula>$P$22="No_existen"</formula>
    </cfRule>
  </conditionalFormatting>
  <conditionalFormatting sqref="T23">
    <cfRule type="expression" dxfId="236" priority="165">
      <formula>P23="No_existen"</formula>
    </cfRule>
  </conditionalFormatting>
  <conditionalFormatting sqref="X23">
    <cfRule type="expression" dxfId="235" priority="164">
      <formula>$P$23="No_existen"</formula>
    </cfRule>
  </conditionalFormatting>
  <conditionalFormatting sqref="X24">
    <cfRule type="expression" dxfId="234" priority="163">
      <formula>$P$24="No_existen"</formula>
    </cfRule>
  </conditionalFormatting>
  <conditionalFormatting sqref="X25">
    <cfRule type="expression" dxfId="233" priority="162">
      <formula>$P$25="No_existen"</formula>
    </cfRule>
  </conditionalFormatting>
  <conditionalFormatting sqref="AD23">
    <cfRule type="expression" dxfId="232" priority="161">
      <formula>P23="No_existen"</formula>
    </cfRule>
  </conditionalFormatting>
  <conditionalFormatting sqref="AD24">
    <cfRule type="expression" dxfId="231" priority="160">
      <formula>P24="No_existen"</formula>
    </cfRule>
  </conditionalFormatting>
  <conditionalFormatting sqref="AD25">
    <cfRule type="expression" dxfId="230" priority="159">
      <formula>P25="No_existen"</formula>
    </cfRule>
  </conditionalFormatting>
  <conditionalFormatting sqref="T24">
    <cfRule type="expression" dxfId="229" priority="158">
      <formula>P24="No_existen"</formula>
    </cfRule>
  </conditionalFormatting>
  <conditionalFormatting sqref="T25">
    <cfRule type="expression" dxfId="228" priority="157">
      <formula>P25="No_existen"</formula>
    </cfRule>
  </conditionalFormatting>
  <conditionalFormatting sqref="T26">
    <cfRule type="expression" dxfId="227" priority="156">
      <formula>P26="No_existen"</formula>
    </cfRule>
  </conditionalFormatting>
  <conditionalFormatting sqref="T27">
    <cfRule type="expression" dxfId="226" priority="155">
      <formula>P27="No_existen"</formula>
    </cfRule>
  </conditionalFormatting>
  <conditionalFormatting sqref="T28">
    <cfRule type="expression" dxfId="225" priority="154">
      <formula>P28="No_existen"</formula>
    </cfRule>
  </conditionalFormatting>
  <conditionalFormatting sqref="X26">
    <cfRule type="expression" dxfId="224" priority="153">
      <formula>$P$26="No_existen"</formula>
    </cfRule>
  </conditionalFormatting>
  <conditionalFormatting sqref="X27">
    <cfRule type="expression" dxfId="223" priority="152">
      <formula>$P$27="No_existen"</formula>
    </cfRule>
  </conditionalFormatting>
  <conditionalFormatting sqref="X28">
    <cfRule type="expression" dxfId="222" priority="151">
      <formula>$P$28="No_existen"</formula>
    </cfRule>
  </conditionalFormatting>
  <conditionalFormatting sqref="AD26">
    <cfRule type="expression" dxfId="221" priority="150">
      <formula>P26="No_existen"</formula>
    </cfRule>
  </conditionalFormatting>
  <conditionalFormatting sqref="AD27">
    <cfRule type="expression" dxfId="220" priority="149">
      <formula>P27="No_existen"</formula>
    </cfRule>
  </conditionalFormatting>
  <conditionalFormatting sqref="AD28">
    <cfRule type="expression" dxfId="219" priority="148">
      <formula>P28="No_existen"</formula>
    </cfRule>
  </conditionalFormatting>
  <conditionalFormatting sqref="T29:T31">
    <cfRule type="expression" dxfId="218" priority="147">
      <formula>P29="No_existen"</formula>
    </cfRule>
  </conditionalFormatting>
  <conditionalFormatting sqref="X29">
    <cfRule type="expression" dxfId="217" priority="146">
      <formula>$P$29="No_existen"</formula>
    </cfRule>
  </conditionalFormatting>
  <conditionalFormatting sqref="AD29:AD31">
    <cfRule type="expression" dxfId="216" priority="145">
      <formula>P29="No_existen"</formula>
    </cfRule>
  </conditionalFormatting>
  <conditionalFormatting sqref="X30">
    <cfRule type="expression" dxfId="215" priority="144">
      <formula>$P$30="No_existen"</formula>
    </cfRule>
  </conditionalFormatting>
  <conditionalFormatting sqref="X31">
    <cfRule type="expression" dxfId="214" priority="143">
      <formula>$P$31="No_existen"</formula>
    </cfRule>
  </conditionalFormatting>
  <conditionalFormatting sqref="T32:T34">
    <cfRule type="expression" dxfId="213" priority="142">
      <formula>P32="No_existen"</formula>
    </cfRule>
  </conditionalFormatting>
  <conditionalFormatting sqref="X32">
    <cfRule type="expression" dxfId="212" priority="141">
      <formula>$P$32="No_existen"</formula>
    </cfRule>
  </conditionalFormatting>
  <conditionalFormatting sqref="X33">
    <cfRule type="expression" dxfId="211" priority="140">
      <formula>$P$33="No_existen"</formula>
    </cfRule>
  </conditionalFormatting>
  <conditionalFormatting sqref="X34">
    <cfRule type="expression" dxfId="210" priority="139">
      <formula>$P$34="No_existen"</formula>
    </cfRule>
  </conditionalFormatting>
  <conditionalFormatting sqref="AD32">
    <cfRule type="expression" dxfId="209" priority="138">
      <formula>P32="No_existen"</formula>
    </cfRule>
  </conditionalFormatting>
  <conditionalFormatting sqref="AD33">
    <cfRule type="expression" dxfId="208" priority="137">
      <formula>P33="No_existen"</formula>
    </cfRule>
  </conditionalFormatting>
  <conditionalFormatting sqref="AD34">
    <cfRule type="expression" dxfId="207" priority="136">
      <formula>P34="No_existen"</formula>
    </cfRule>
  </conditionalFormatting>
  <conditionalFormatting sqref="T35:T37">
    <cfRule type="expression" dxfId="206" priority="135">
      <formula>P35="No_existen"</formula>
    </cfRule>
  </conditionalFormatting>
  <conditionalFormatting sqref="X35">
    <cfRule type="expression" dxfId="205" priority="134">
      <formula>$P$35="No_existen"</formula>
    </cfRule>
  </conditionalFormatting>
  <conditionalFormatting sqref="X36">
    <cfRule type="expression" dxfId="204" priority="133">
      <formula>$P$36="No_existen"</formula>
    </cfRule>
  </conditionalFormatting>
  <conditionalFormatting sqref="X37">
    <cfRule type="expression" dxfId="203" priority="132">
      <formula>$P$37="No_existen"</formula>
    </cfRule>
  </conditionalFormatting>
  <conditionalFormatting sqref="AD35">
    <cfRule type="expression" dxfId="202" priority="131">
      <formula>P35="No_existen"</formula>
    </cfRule>
  </conditionalFormatting>
  <conditionalFormatting sqref="AD36">
    <cfRule type="expression" dxfId="201" priority="130">
      <formula>P36="No_existen"</formula>
    </cfRule>
  </conditionalFormatting>
  <conditionalFormatting sqref="AD37">
    <cfRule type="expression" dxfId="200" priority="129">
      <formula>P37="No_existen"</formula>
    </cfRule>
  </conditionalFormatting>
  <conditionalFormatting sqref="T38:T40">
    <cfRule type="expression" dxfId="199" priority="128">
      <formula>P38="No_existen"</formula>
    </cfRule>
  </conditionalFormatting>
  <conditionalFormatting sqref="X38">
    <cfRule type="expression" dxfId="198" priority="127">
      <formula>$P$38="No_existen"</formula>
    </cfRule>
  </conditionalFormatting>
  <conditionalFormatting sqref="X39">
    <cfRule type="expression" dxfId="197" priority="126">
      <formula>$P$39="No_existen"</formula>
    </cfRule>
  </conditionalFormatting>
  <conditionalFormatting sqref="X40">
    <cfRule type="expression" dxfId="196" priority="125">
      <formula>$P$40="No_existen"</formula>
    </cfRule>
  </conditionalFormatting>
  <conditionalFormatting sqref="AD38">
    <cfRule type="expression" dxfId="195" priority="124">
      <formula>P38="No_existen"</formula>
    </cfRule>
  </conditionalFormatting>
  <conditionalFormatting sqref="AD39">
    <cfRule type="expression" dxfId="194" priority="123">
      <formula>P39="No_existen"</formula>
    </cfRule>
  </conditionalFormatting>
  <conditionalFormatting sqref="AD40">
    <cfRule type="expression" dxfId="193" priority="122">
      <formula>P40="No_existen"</formula>
    </cfRule>
  </conditionalFormatting>
  <conditionalFormatting sqref="T41:T43">
    <cfRule type="expression" dxfId="192" priority="121">
      <formula>P41="No_existen"</formula>
    </cfRule>
  </conditionalFormatting>
  <conditionalFormatting sqref="X41">
    <cfRule type="expression" dxfId="191" priority="120">
      <formula>$P$41="No_existen"</formula>
    </cfRule>
  </conditionalFormatting>
  <conditionalFormatting sqref="X42">
    <cfRule type="expression" dxfId="190" priority="119">
      <formula>$P$42="No_existen"</formula>
    </cfRule>
  </conditionalFormatting>
  <conditionalFormatting sqref="X43">
    <cfRule type="expression" dxfId="189" priority="118">
      <formula>$P$43="No_existen"</formula>
    </cfRule>
  </conditionalFormatting>
  <conditionalFormatting sqref="AD41">
    <cfRule type="expression" dxfId="188" priority="117">
      <formula>P41="No_existen"</formula>
    </cfRule>
  </conditionalFormatting>
  <conditionalFormatting sqref="AD42">
    <cfRule type="expression" dxfId="187" priority="116">
      <formula>P42="No_existen"</formula>
    </cfRule>
  </conditionalFormatting>
  <conditionalFormatting sqref="AD43">
    <cfRule type="expression" dxfId="186" priority="115">
      <formula>P43="No_existen"</formula>
    </cfRule>
  </conditionalFormatting>
  <conditionalFormatting sqref="AD44">
    <cfRule type="expression" dxfId="185" priority="114">
      <formula>P44="No_existen"</formula>
    </cfRule>
  </conditionalFormatting>
  <conditionalFormatting sqref="AD45">
    <cfRule type="expression" dxfId="184" priority="113">
      <formula>P45="No_existen"</formula>
    </cfRule>
  </conditionalFormatting>
  <conditionalFormatting sqref="AD46">
    <cfRule type="expression" dxfId="183" priority="112">
      <formula>P46="No_existen"</formula>
    </cfRule>
  </conditionalFormatting>
  <conditionalFormatting sqref="X44">
    <cfRule type="expression" dxfId="182" priority="111">
      <formula>$P$44="No_existen"</formula>
    </cfRule>
  </conditionalFormatting>
  <conditionalFormatting sqref="X45">
    <cfRule type="expression" dxfId="181" priority="110">
      <formula>$P$45="No_existen"</formula>
    </cfRule>
  </conditionalFormatting>
  <conditionalFormatting sqref="X46">
    <cfRule type="expression" dxfId="180" priority="109">
      <formula>$P$46="No_existen"</formula>
    </cfRule>
  </conditionalFormatting>
  <conditionalFormatting sqref="T44:T46">
    <cfRule type="expression" dxfId="179" priority="108">
      <formula>P44="No_existen"</formula>
    </cfRule>
  </conditionalFormatting>
  <conditionalFormatting sqref="T47:T49">
    <cfRule type="expression" dxfId="178" priority="107">
      <formula>P47="No_existen"</formula>
    </cfRule>
  </conditionalFormatting>
  <conditionalFormatting sqref="X47">
    <cfRule type="expression" dxfId="177" priority="106">
      <formula>$P$47="No_existen"</formula>
    </cfRule>
  </conditionalFormatting>
  <conditionalFormatting sqref="X48">
    <cfRule type="expression" dxfId="176" priority="105">
      <formula>$P$48="No_existen"</formula>
    </cfRule>
  </conditionalFormatting>
  <conditionalFormatting sqref="X49">
    <cfRule type="expression" dxfId="175" priority="104">
      <formula>$P$49="No_existen"</formula>
    </cfRule>
  </conditionalFormatting>
  <conditionalFormatting sqref="AD47">
    <cfRule type="expression" dxfId="174" priority="103">
      <formula>P47="No_existen"</formula>
    </cfRule>
  </conditionalFormatting>
  <conditionalFormatting sqref="AD48">
    <cfRule type="expression" dxfId="173" priority="102">
      <formula>P48="No_existen"</formula>
    </cfRule>
  </conditionalFormatting>
  <conditionalFormatting sqref="AD49">
    <cfRule type="expression" dxfId="172" priority="101">
      <formula>P49="No_existen"</formula>
    </cfRule>
  </conditionalFormatting>
  <conditionalFormatting sqref="AD50">
    <cfRule type="expression" dxfId="171" priority="100">
      <formula>P50="No_existen"</formula>
    </cfRule>
  </conditionalFormatting>
  <conditionalFormatting sqref="AD51">
    <cfRule type="expression" dxfId="170" priority="99">
      <formula>P51="No_existen"</formula>
    </cfRule>
  </conditionalFormatting>
  <conditionalFormatting sqref="AD52">
    <cfRule type="expression" dxfId="169" priority="98">
      <formula>P52="No_existen"</formula>
    </cfRule>
  </conditionalFormatting>
  <conditionalFormatting sqref="X50">
    <cfRule type="expression" dxfId="168" priority="97">
      <formula>$P$50="No_existen"</formula>
    </cfRule>
  </conditionalFormatting>
  <conditionalFormatting sqref="X51">
    <cfRule type="expression" dxfId="167" priority="96">
      <formula>$P$51="No_existen"</formula>
    </cfRule>
  </conditionalFormatting>
  <conditionalFormatting sqref="X52">
    <cfRule type="expression" dxfId="166" priority="95">
      <formula>$P$52="No_existen"</formula>
    </cfRule>
  </conditionalFormatting>
  <conditionalFormatting sqref="T50:T52">
    <cfRule type="expression" dxfId="165" priority="94">
      <formula>P50="No_existen"</formula>
    </cfRule>
  </conditionalFormatting>
  <conditionalFormatting sqref="T53:T55">
    <cfRule type="expression" dxfId="164" priority="93">
      <formula>P53="No_existen"</formula>
    </cfRule>
  </conditionalFormatting>
  <conditionalFormatting sqref="X53">
    <cfRule type="expression" dxfId="163" priority="92">
      <formula>$P$53="No_existen"</formula>
    </cfRule>
  </conditionalFormatting>
  <conditionalFormatting sqref="X54">
    <cfRule type="expression" dxfId="162" priority="91">
      <formula>$P$54="No_existen"</formula>
    </cfRule>
  </conditionalFormatting>
  <conditionalFormatting sqref="X55">
    <cfRule type="expression" dxfId="161" priority="90">
      <formula>$P$55="No_existen"</formula>
    </cfRule>
  </conditionalFormatting>
  <conditionalFormatting sqref="AD53">
    <cfRule type="expression" dxfId="160" priority="89">
      <formula>P53="No_existen"</formula>
    </cfRule>
  </conditionalFormatting>
  <conditionalFormatting sqref="AD54">
    <cfRule type="expression" dxfId="159" priority="88">
      <formula>P54="No_existen"</formula>
    </cfRule>
  </conditionalFormatting>
  <conditionalFormatting sqref="AD55">
    <cfRule type="expression" dxfId="158" priority="87">
      <formula>P55="No_existen"</formula>
    </cfRule>
  </conditionalFormatting>
  <conditionalFormatting sqref="AD56">
    <cfRule type="expression" dxfId="157" priority="86">
      <formula>P56="No_existen"</formula>
    </cfRule>
  </conditionalFormatting>
  <conditionalFormatting sqref="AD57">
    <cfRule type="expression" dxfId="156" priority="85">
      <formula>P57="No_existen"</formula>
    </cfRule>
  </conditionalFormatting>
  <conditionalFormatting sqref="AD58">
    <cfRule type="expression" dxfId="155" priority="84">
      <formula>P58="No_existen"</formula>
    </cfRule>
  </conditionalFormatting>
  <conditionalFormatting sqref="X56">
    <cfRule type="expression" dxfId="154" priority="83">
      <formula>$P$56="No_existen"</formula>
    </cfRule>
  </conditionalFormatting>
  <conditionalFormatting sqref="X57">
    <cfRule type="expression" dxfId="153" priority="82">
      <formula>$P$57="No_existen"</formula>
    </cfRule>
  </conditionalFormatting>
  <conditionalFormatting sqref="X58">
    <cfRule type="expression" dxfId="152" priority="81">
      <formula>$P$58="No_existen"</formula>
    </cfRule>
  </conditionalFormatting>
  <conditionalFormatting sqref="T56:T58">
    <cfRule type="expression" dxfId="151" priority="80">
      <formula>P56="No_existen"</formula>
    </cfRule>
  </conditionalFormatting>
  <conditionalFormatting sqref="T59:T61">
    <cfRule type="expression" dxfId="150" priority="79">
      <formula>P59="No_existen"</formula>
    </cfRule>
  </conditionalFormatting>
  <conditionalFormatting sqref="X59">
    <cfRule type="expression" dxfId="149" priority="78">
      <formula>$P$59="No_existen"</formula>
    </cfRule>
  </conditionalFormatting>
  <conditionalFormatting sqref="X60">
    <cfRule type="expression" dxfId="148" priority="77">
      <formula>$P$60="No_existen"</formula>
    </cfRule>
  </conditionalFormatting>
  <conditionalFormatting sqref="X61">
    <cfRule type="expression" dxfId="147" priority="76">
      <formula>$P$61="No_existen"</formula>
    </cfRule>
  </conditionalFormatting>
  <conditionalFormatting sqref="AD59">
    <cfRule type="expression" dxfId="146" priority="75">
      <formula>P59="No_existen"</formula>
    </cfRule>
  </conditionalFormatting>
  <conditionalFormatting sqref="AD60">
    <cfRule type="expression" dxfId="145" priority="74">
      <formula>P60="No_existen"</formula>
    </cfRule>
  </conditionalFormatting>
  <conditionalFormatting sqref="AD61">
    <cfRule type="expression" dxfId="144" priority="73">
      <formula>P61="No_existen"</formula>
    </cfRule>
  </conditionalFormatting>
  <conditionalFormatting sqref="AD62">
    <cfRule type="expression" dxfId="143" priority="72">
      <formula>P62="No_existen"</formula>
    </cfRule>
  </conditionalFormatting>
  <conditionalFormatting sqref="AD63">
    <cfRule type="expression" dxfId="142" priority="71">
      <formula>P63="No_existen"</formula>
    </cfRule>
  </conditionalFormatting>
  <conditionalFormatting sqref="AD64">
    <cfRule type="expression" dxfId="141" priority="70">
      <formula>P64="No_existen"</formula>
    </cfRule>
  </conditionalFormatting>
  <conditionalFormatting sqref="X62">
    <cfRule type="expression" dxfId="140" priority="69">
      <formula>$P$62="No_existen"</formula>
    </cfRule>
  </conditionalFormatting>
  <conditionalFormatting sqref="X63">
    <cfRule type="expression" dxfId="139" priority="68">
      <formula>$P$63="No_existen"</formula>
    </cfRule>
  </conditionalFormatting>
  <conditionalFormatting sqref="X64">
    <cfRule type="expression" dxfId="138" priority="67">
      <formula>$P$64="No_existen"</formula>
    </cfRule>
  </conditionalFormatting>
  <conditionalFormatting sqref="T62:T64">
    <cfRule type="expression" dxfId="137" priority="66">
      <formula>P62="No_existen"</formula>
    </cfRule>
  </conditionalFormatting>
  <conditionalFormatting sqref="T65:T67">
    <cfRule type="expression" dxfId="136" priority="65">
      <formula>P65="No_existen"</formula>
    </cfRule>
  </conditionalFormatting>
  <conditionalFormatting sqref="X65">
    <cfRule type="expression" dxfId="135" priority="64">
      <formula>$P$65="No_existen"</formula>
    </cfRule>
  </conditionalFormatting>
  <conditionalFormatting sqref="X66">
    <cfRule type="expression" dxfId="134" priority="63">
      <formula>$P$66="No_existen"</formula>
    </cfRule>
  </conditionalFormatting>
  <conditionalFormatting sqref="X67">
    <cfRule type="expression" dxfId="133" priority="62">
      <formula>$P$67="No_existen"</formula>
    </cfRule>
  </conditionalFormatting>
  <conditionalFormatting sqref="AD65">
    <cfRule type="expression" dxfId="132" priority="61">
      <formula>P65="No_existen"</formula>
    </cfRule>
  </conditionalFormatting>
  <conditionalFormatting sqref="AD66">
    <cfRule type="expression" dxfId="131" priority="60">
      <formula>P66="No_existen"</formula>
    </cfRule>
  </conditionalFormatting>
  <conditionalFormatting sqref="AD67">
    <cfRule type="expression" dxfId="130" priority="59">
      <formula>P67="No_existen"</formula>
    </cfRule>
  </conditionalFormatting>
  <conditionalFormatting sqref="AD68">
    <cfRule type="expression" dxfId="129" priority="58">
      <formula>P68="No_existen"</formula>
    </cfRule>
  </conditionalFormatting>
  <conditionalFormatting sqref="AD69">
    <cfRule type="expression" dxfId="128" priority="57">
      <formula>P69="No_existen"</formula>
    </cfRule>
  </conditionalFormatting>
  <conditionalFormatting sqref="AD70">
    <cfRule type="expression" dxfId="127" priority="56">
      <formula>P70="No_existen"</formula>
    </cfRule>
  </conditionalFormatting>
  <conditionalFormatting sqref="X68">
    <cfRule type="expression" dxfId="126" priority="55">
      <formula>$P$68="No_existen"</formula>
    </cfRule>
  </conditionalFormatting>
  <conditionalFormatting sqref="X69">
    <cfRule type="expression" dxfId="125" priority="54">
      <formula>$P$69="No_existen"</formula>
    </cfRule>
  </conditionalFormatting>
  <conditionalFormatting sqref="X70">
    <cfRule type="expression" dxfId="124" priority="53">
      <formula>$P$70="No_existen"</formula>
    </cfRule>
  </conditionalFormatting>
  <conditionalFormatting sqref="T68:T70">
    <cfRule type="expression" dxfId="123" priority="52">
      <formula>P68="No_existen"</formula>
    </cfRule>
  </conditionalFormatting>
  <conditionalFormatting sqref="T71:T73">
    <cfRule type="expression" dxfId="122" priority="51">
      <formula>P71="No_existen"</formula>
    </cfRule>
  </conditionalFormatting>
  <conditionalFormatting sqref="T74:T76">
    <cfRule type="expression" dxfId="121" priority="50">
      <formula>P74="No_existen"</formula>
    </cfRule>
  </conditionalFormatting>
  <conditionalFormatting sqref="X71">
    <cfRule type="expression" dxfId="120" priority="49">
      <formula>$P$71="No_existen"</formula>
    </cfRule>
  </conditionalFormatting>
  <conditionalFormatting sqref="X72">
    <cfRule type="expression" dxfId="119" priority="48">
      <formula>$P$72="No_existen"</formula>
    </cfRule>
  </conditionalFormatting>
  <conditionalFormatting sqref="X73">
    <cfRule type="expression" dxfId="118" priority="47">
      <formula>$P$73="No_existen"</formula>
    </cfRule>
  </conditionalFormatting>
  <conditionalFormatting sqref="X74">
    <cfRule type="expression" dxfId="117" priority="46">
      <formula>$P$74="No_existen"</formula>
    </cfRule>
  </conditionalFormatting>
  <conditionalFormatting sqref="X75">
    <cfRule type="expression" dxfId="116" priority="45">
      <formula>$P$75="No_existen"</formula>
    </cfRule>
  </conditionalFormatting>
  <conditionalFormatting sqref="X76">
    <cfRule type="expression" dxfId="115" priority="44">
      <formula>$P$76="No_existen"</formula>
    </cfRule>
  </conditionalFormatting>
  <conditionalFormatting sqref="AD71">
    <cfRule type="expression" dxfId="114" priority="43">
      <formula>P71="No_existen"</formula>
    </cfRule>
  </conditionalFormatting>
  <conditionalFormatting sqref="AD72">
    <cfRule type="expression" dxfId="113" priority="42">
      <formula>P72="No_existen"</formula>
    </cfRule>
  </conditionalFormatting>
  <conditionalFormatting sqref="AD73">
    <cfRule type="expression" dxfId="112" priority="41">
      <formula>P73="No_existen"</formula>
    </cfRule>
  </conditionalFormatting>
  <conditionalFormatting sqref="AD74">
    <cfRule type="expression" dxfId="111" priority="40">
      <formula>P74="No_existen"</formula>
    </cfRule>
  </conditionalFormatting>
  <conditionalFormatting sqref="AD75">
    <cfRule type="expression" dxfId="110" priority="39">
      <formula>P75="No_existen"</formula>
    </cfRule>
  </conditionalFormatting>
  <conditionalFormatting sqref="AD76">
    <cfRule type="expression" dxfId="109" priority="38">
      <formula>P76="No_existen"</formula>
    </cfRule>
  </conditionalFormatting>
  <conditionalFormatting sqref="AD14:AD16">
    <cfRule type="expression" dxfId="108" priority="35">
      <formula>AC14="No asignado"</formula>
    </cfRule>
  </conditionalFormatting>
  <conditionalFormatting sqref="AD17:AD19">
    <cfRule type="expression" dxfId="107" priority="34">
      <formula>AC17="No asignado"</formula>
    </cfRule>
  </conditionalFormatting>
  <conditionalFormatting sqref="Y23:Y25">
    <cfRule type="expression" dxfId="106" priority="32">
      <formula>X23="Manual"</formula>
    </cfRule>
  </conditionalFormatting>
  <conditionalFormatting sqref="AD11:AD76">
    <cfRule type="expression" dxfId="105" priority="36">
      <formula>AC11="No asignado"</formula>
    </cfRule>
  </conditionalFormatting>
  <conditionalFormatting sqref="AD12">
    <cfRule type="expression" dxfId="104" priority="30">
      <formula>$P$12="No_existen"</formula>
    </cfRule>
  </conditionalFormatting>
  <conditionalFormatting sqref="AD13">
    <cfRule type="expression" dxfId="103" priority="29">
      <formula>$P$13="No_existen"</formula>
    </cfRule>
  </conditionalFormatting>
  <conditionalFormatting sqref="AS14">
    <cfRule type="cellIs" dxfId="102" priority="23" operator="equal">
      <formula>"LEVE"</formula>
    </cfRule>
    <cfRule type="cellIs" dxfId="101" priority="24" operator="equal">
      <formula>"MODERADO"</formula>
    </cfRule>
    <cfRule type="cellIs" dxfId="100" priority="25" operator="equal">
      <formula>"GRAVE"</formula>
    </cfRule>
  </conditionalFormatting>
  <conditionalFormatting sqref="AR11:AS11">
    <cfRule type="cellIs" dxfId="99" priority="20" operator="equal">
      <formula>"LEVE"</formula>
    </cfRule>
    <cfRule type="cellIs" dxfId="98" priority="21" operator="equal">
      <formula>"MODERADO"</formula>
    </cfRule>
    <cfRule type="cellIs" dxfId="97" priority="22" operator="equal">
      <formula>"GRAVE"</formula>
    </cfRule>
  </conditionalFormatting>
  <conditionalFormatting sqref="AR14">
    <cfRule type="cellIs" dxfId="96" priority="17" operator="equal">
      <formula>"LEVE"</formula>
    </cfRule>
    <cfRule type="cellIs" dxfId="95" priority="18" operator="equal">
      <formula>"MODERADO"</formula>
    </cfRule>
    <cfRule type="cellIs" dxfId="94" priority="19" operator="equal">
      <formula>"GRAVE"</formula>
    </cfRule>
  </conditionalFormatting>
  <conditionalFormatting sqref="AR17:AS17">
    <cfRule type="cellIs" dxfId="93" priority="14" operator="equal">
      <formula>"LEVE"</formula>
    </cfRule>
    <cfRule type="cellIs" dxfId="92" priority="15" operator="equal">
      <formula>"MODERADO"</formula>
    </cfRule>
    <cfRule type="cellIs" dxfId="91" priority="16" operator="equal">
      <formula>"GRAVE"</formula>
    </cfRule>
  </conditionalFormatting>
  <conditionalFormatting sqref="AR20">
    <cfRule type="cellIs" dxfId="90" priority="11" operator="equal">
      <formula>"LEVE"</formula>
    </cfRule>
    <cfRule type="cellIs" dxfId="89" priority="12" operator="equal">
      <formula>"MODERADO"</formula>
    </cfRule>
    <cfRule type="cellIs" dxfId="88" priority="13" operator="equal">
      <formula>"GRAVE"</formula>
    </cfRule>
  </conditionalFormatting>
  <conditionalFormatting sqref="AS20">
    <cfRule type="cellIs" dxfId="87" priority="8" operator="equal">
      <formula>"LEVE"</formula>
    </cfRule>
    <cfRule type="cellIs" dxfId="86" priority="9" operator="equal">
      <formula>"MODERADO"</formula>
    </cfRule>
    <cfRule type="cellIs" dxfId="85" priority="10" operator="equal">
      <formula>"GRAVE"</formula>
    </cfRule>
  </conditionalFormatting>
  <conditionalFormatting sqref="AR23:AS23">
    <cfRule type="cellIs" dxfId="84" priority="5" operator="equal">
      <formula>"LEVE"</formula>
    </cfRule>
    <cfRule type="cellIs" dxfId="83" priority="6" operator="equal">
      <formula>"MODERADO"</formula>
    </cfRule>
    <cfRule type="cellIs" dxfId="82" priority="7" operator="equal">
      <formula>"GRAVE"</formula>
    </cfRule>
  </conditionalFormatting>
  <conditionalFormatting sqref="AR26:AS26">
    <cfRule type="cellIs" dxfId="81" priority="2" operator="equal">
      <formula>"LEVE"</formula>
    </cfRule>
    <cfRule type="cellIs" dxfId="80" priority="3" operator="equal">
      <formula>"MODERADO"</formula>
    </cfRule>
    <cfRule type="cellIs" dxfId="79" priority="4" operator="equal">
      <formula>"GRAVE"</formula>
    </cfRule>
  </conditionalFormatting>
  <conditionalFormatting sqref="T22">
    <cfRule type="expression" dxfId="78" priority="1">
      <formula>P22="No_existen"</formula>
    </cfRule>
  </conditionalFormatting>
  <dataValidations xWindow="355" yWindow="276" count="104">
    <dataValidation type="list" allowBlank="1" showInputMessage="1" showErrorMessage="1" errorTitle="DATO NO VALIDO" error="CELDA DE SELECCIÓN - NO CAMBIAR CONFIGURACIÓN" promptTitle="IMPACTO" prompt="Seleccione el nivel de impacto del riesgo" sqref="M11:M13">
      <formula1>INDIRECT($G$11)</formula1>
    </dataValidation>
    <dataValidation type="list" allowBlank="1" showInputMessage="1" showErrorMessage="1" promptTitle="TRATAMIENTO DEL RIESGO" prompt="Defina el tratamiento que se le dará al riesgo" sqref="AT74:AT76">
      <formula1>INDIRECT($AQ$74)</formula1>
    </dataValidation>
    <dataValidation type="list" allowBlank="1" showInputMessage="1" showErrorMessage="1" promptTitle="TRATAMIENTO DEL RIESGO" prompt="Defina el tratamiento que se le dará al riesgo" sqref="AT23:AT25">
      <formula1>INDIRECT($AQ$23)</formula1>
    </dataValidation>
    <dataValidation type="list" allowBlank="1" showInputMessage="1" showErrorMessage="1" promptTitle="TRATAMIENTO DEL RIESGO" prompt="Defina el tratamiento que se le dará al riesgo" sqref="AT20:AT22">
      <formula1>INDIRECT($AQ$20)</formula1>
    </dataValidation>
    <dataValidation type="list" allowBlank="1" showInputMessage="1" showErrorMessage="1" promptTitle="TRATAMIENTO DEL RIESGO" prompt="Defina el tratamiento que se le dará al riesgo" sqref="AT17:AT19">
      <formula1>INDIRECT($AQ$17)</formula1>
    </dataValidation>
    <dataValidation type="list" allowBlank="1" showInputMessage="1" showErrorMessage="1" promptTitle="TRATAMIENTO DEL RIESGO" prompt="Defina el tratamiento que se le dará al riesgo" sqref="AT14:AT16">
      <formula1>INDIRECT($AQ$14)</formula1>
    </dataValidation>
    <dataValidation type="list" allowBlank="1" showInputMessage="1" showErrorMessage="1" promptTitle="TRATAMIENTO DEL RIESGO" prompt="Defina el tratamiento que se le dará al riesgo" sqref="AT11:AT13">
      <formula1>INDIRECT($AQ$11)</formula1>
    </dataValidation>
    <dataValidation type="custom" allowBlank="1" showInputMessage="1" showErrorMessage="1" sqref="AG81:AH81 V81:X81 AE81 AB81:AC81">
      <formula1>IF(OR(#REF!="0", #REF!="I", #REF!="II"),"NO APLICA", "xxxxxx")</formula1>
    </dataValidation>
    <dataValidation allowBlank="1" showInputMessage="1" showErrorMessage="1" prompt="Identiique aquellas principales consecuencias que se pueden presentar al momento de que se materialice el riesgo" sqref="J11 J17 J14 J20:J76"/>
    <dataValidation allowBlank="1" showInputMessage="1" showErrorMessage="1" prompt="Describa brevemente en qué consiste el riesgo" sqref="I11 I17 I14 I20:I76"/>
    <dataValidation allowBlank="1" showInputMessage="1" showErrorMessage="1" promptTitle="CONTROL" prompt="Defina el estado del control asociado al riesgo" sqref="Q56:S56 Q59:S59 Q62:S62 Q65:S65 Q68:S68 Q47:S47 Q14:S14 Q11:S11 Q26:S26 Q29:S29 Q32:S32 Q35:S35 Q38:S38 Q41:S41 Q44:S44 Q50:S50 Q74:S74 Q20:S20 Q17:S17 Q23:S23 Q53:S53 Q75:Q76 Q12:Q13 Q15:Q16 Q18:Q19 Q21:Q22 Q24:Q25 Q27:Q28 Q30:Q31 Q33:Q34 Q36:Q37 Q39:Q40 Q42:Q43 Q45:Q46 Q48:Q49 Q51:Q52 Q54:Q55 Q57:Q58 Q60:Q61 Q63:Q64 Q66:Q67 Q69:Q70 Q72:Q73 Q71:S71"/>
    <dataValidation allowBlank="1" showInputMessage="1" showErrorMessage="1" promptTitle="INDICADOR  DEL RIESGO" prompt="Establezca un indicador que permita monitorear el riesgo" sqref="BE11 BE14:BE76"/>
    <dataValidation type="list" allowBlank="1" showInputMessage="1" showErrorMessage="1" sqref="E13">
      <formula1>INDIRECT($D$13)</formula1>
    </dataValidation>
    <dataValidation type="list" allowBlank="1" showInputMessage="1" showErrorMessage="1" prompt="Seleccione la Unidad Organizacional o el área que diligencia el mapa de riesgos" sqref="J6">
      <formula1>INDIRECT($C$6)</formula1>
    </dataValidation>
    <dataValidation type="list" allowBlank="1" showInputMessage="1" showErrorMessage="1" prompt="Seleccione el tipo de Factor establecido en el contexto" sqref="D11">
      <formula1>FACTOR</formula1>
    </dataValidation>
    <dataValidation type="list" allowBlank="1" showInputMessage="1" showErrorMessage="1" prompt="De acuerdo al tipo factor seleccionado (interno o externo) seleccione el factor específico" sqref="E11">
      <formula1>INDIRECT($D$11)</formula1>
    </dataValidation>
    <dataValidation type="list" allowBlank="1" showInputMessage="1" showErrorMessage="1" errorTitle="DATO NO VALIDO" error="CELDA DE SELECCIÓN - NO CAMBIAR CONFIGURACIÓN" promptTitle="IMPACTO" prompt="Seleccione el nivel de impacto del riesgo" sqref="M14:M16">
      <formula1>INDIRECT($G$14)</formula1>
    </dataValidation>
    <dataValidation type="list" allowBlank="1" showInputMessage="1" showErrorMessage="1" errorTitle="DATO NO VALIDO" error="CELDA DE SELECCIÓN - NO CAMBIAR CONFIGURACIÓN" promptTitle="IMPACTO" prompt="Seleccione el nivel de impacto del riesgo" sqref="M17:M19">
      <formula1>INDIRECT($G$17)</formula1>
    </dataValidation>
    <dataValidation type="list" allowBlank="1" showInputMessage="1" showErrorMessage="1" errorTitle="DATO NO VALIDO" error="CELDA DE SELECCIÓN - NO CAMBIAR CONFIGURACIÓN" promptTitle="IMPACTO" prompt="Seleccione el nivel de impacto del riesgo" sqref="M20:M22">
      <formula1>INDIRECT($G$20)</formula1>
    </dataValidation>
    <dataValidation type="list" allowBlank="1" showInputMessage="1" showErrorMessage="1" errorTitle="DATO NO VALIDO" error="CELDA DE SELECCIÓN - NO CAMBIAR CONFIGURACIÓN" promptTitle="IMPACTO" prompt="Seleccione el nivel de impacto del riesgo" sqref="M23:M25">
      <formula1>INDIRECT($G$23)</formula1>
    </dataValidation>
    <dataValidation type="list" allowBlank="1" showInputMessage="1" showErrorMessage="1" errorTitle="DATO NO VALIDO" error="CELDA DE SELECCIÓN - NO CAMBIAR CONFIGURACIÓN" promptTitle="IMPACTO" prompt="Seleccione el nivel de impacto del riesgo" sqref="M74:M76">
      <formula1>INDIRECT($G$74)</formula1>
    </dataValidation>
    <dataValidation type="list" allowBlank="1" showInputMessage="1" showErrorMessage="1" error="Seleccion el tipo de mapa" prompt="Seleccione el tipo de mapa de riesgos a construir_x000a_PROCESOS_x000a_PDI" sqref="C6">
      <formula1>MAPA</formula1>
    </dataValidation>
    <dataValidation type="list" allowBlank="1" showInputMessage="1" showErrorMessage="1" sqref="E14">
      <formula1>INDIRECT($D$14)</formula1>
    </dataValidation>
    <dataValidation type="list" allowBlank="1" showInputMessage="1" showErrorMessage="1" sqref="E15">
      <formula1>INDIRECT($D$15)</formula1>
    </dataValidation>
    <dataValidation type="list" allowBlank="1" showInputMessage="1" showErrorMessage="1" sqref="E16">
      <formula1>INDIRECT($D$16)</formula1>
    </dataValidation>
    <dataValidation type="list" allowBlank="1" showInputMessage="1" showErrorMessage="1" sqref="E17">
      <formula1>INDIRECT($D$17)</formula1>
    </dataValidation>
    <dataValidation type="list" allowBlank="1" showInputMessage="1" showErrorMessage="1" sqref="E18">
      <formula1>INDIRECT($D$18)</formula1>
    </dataValidation>
    <dataValidation type="list" allowBlank="1" showInputMessage="1" showErrorMessage="1" sqref="E19">
      <formula1>INDIRECT($D$19)</formula1>
    </dataValidation>
    <dataValidation type="list" allowBlank="1" showInputMessage="1" showErrorMessage="1" sqref="E20">
      <formula1>INDIRECT($D$20)</formula1>
    </dataValidation>
    <dataValidation type="list" allowBlank="1" showInputMessage="1" showErrorMessage="1" sqref="E21">
      <formula1>INDIRECT($D$21)</formula1>
    </dataValidation>
    <dataValidation type="list" allowBlank="1" showInputMessage="1" showErrorMessage="1" sqref="E22">
      <formula1>INDIRECT($D$22)</formula1>
    </dataValidation>
    <dataValidation type="list" allowBlank="1" showInputMessage="1" showErrorMessage="1" sqref="E23">
      <formula1>INDIRECT($D$23)</formula1>
    </dataValidation>
    <dataValidation type="list" allowBlank="1" showInputMessage="1" showErrorMessage="1" sqref="E24">
      <formula1>INDIRECT($D$24)</formula1>
    </dataValidation>
    <dataValidation type="list" allowBlank="1" showInputMessage="1" showErrorMessage="1" sqref="E25">
      <formula1>INDIRECT($D$25)</formula1>
    </dataValidation>
    <dataValidation type="list" allowBlank="1" showInputMessage="1" showErrorMessage="1" sqref="E12">
      <formula1>INDIRECT($D$12)</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U11:AU18"/>
    <dataValidation allowBlank="1" showInputMessage="1" showErrorMessage="1" prompt="De acuerdo al análisis de los factores interno y externos que incluyo en el estudio de contexto del proceso, establezca claramente la causa que genera el riesgo." sqref="F11:F16"/>
    <dataValidation allowBlank="1" showInputMessage="1" showErrorMessage="1" errorTitle="DATO NO VALIDO" error="CELDA DE SELECCIÓN - NO CAMBIAR CONFIGURACIÓN" promptTitle="IMPACTO" prompt="Seleccione el nivel de impacto del riesgo" sqref="N11:N76"/>
    <dataValidation allowBlank="1" showInputMessage="1" showErrorMessage="1" errorTitle="DATO NO VALIDO" error="CELDA DE SELECCIÓN  - NO CAMBIAR CONFIGURACIÓN" promptTitle="PROBABILIDAD" prompt="Seleccione la probabilidad de ocurrencia del riesgo" sqref="L11:L76"/>
    <dataValidation type="list" allowBlank="1" showInputMessage="1" showErrorMessage="1" errorTitle="DATO NO VALIDO" error="CELDA DE SELECCIÓN  - NO CAMBIAR CONFIGURACIÓN" promptTitle="PROBABILIDAD" prompt="Seleccione la probabilidad de ocurrencia del riesgo" sqref="K11:K76">
      <formula1>PROBABILIDAD</formula1>
    </dataValidation>
    <dataValidation type="list" allowBlank="1" showInputMessage="1" showErrorMessage="1" sqref="D12:D76">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H11:H76"/>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B11:B76">
      <formula1>INDIRECT($J$6)</formula1>
    </dataValidation>
    <dataValidation type="custom" allowBlank="1" showInputMessage="1" showErrorMessage="1" sqref="AU19:AU76">
      <formula1>AT19&lt;&gt;"ASUMIR"</formula1>
    </dataValidation>
    <dataValidation type="list" allowBlank="1" showInputMessage="1" showErrorMessage="1" sqref="E26:E76">
      <formula1>INDIRECT($D26)</formula1>
    </dataValidation>
    <dataValidation type="list" allowBlank="1" showInputMessage="1" showErrorMessage="1" errorTitle="DATO NO VALIDO" error="CELDA DE SELECCIÓN - NO CAMBIAR CONFIGURACIÓN" promptTitle="IMPACTO" prompt="Seleccione el nivel de impacto del riesgo" sqref="M26:M28">
      <formula1>INDIRECT($G$26)</formula1>
    </dataValidation>
    <dataValidation type="list" allowBlank="1" showInputMessage="1" showErrorMessage="1" errorTitle="DATO NO VALIDO" error="CELDA DE SELECCIÓN - NO CAMBIAR CONFIGURACIÓN" promptTitle="IMPACTO" prompt="Seleccione el nivel de impacto del riesgo" sqref="M29:M31">
      <formula1>INDIRECT($G$29)</formula1>
    </dataValidation>
    <dataValidation type="list" allowBlank="1" showInputMessage="1" showErrorMessage="1" errorTitle="DATO NO VALIDO" error="CELDA DE SELECCIÓN - NO CAMBIAR CONFIGURACIÓN" promptTitle="IMPACTO" prompt="Seleccione el nivel de impacto del riesgo" sqref="M32:M34">
      <formula1>INDIRECT($G$32)</formula1>
    </dataValidation>
    <dataValidation type="list" allowBlank="1" showInputMessage="1" showErrorMessage="1" errorTitle="DATO NO VALIDO" error="CELDA DE SELECCIÓN - NO CAMBIAR CONFIGURACIÓN" promptTitle="IMPACTO" prompt="Seleccione el nivel de impacto del riesgo" sqref="M35:M37">
      <formula1>INDIRECT($G$35)</formula1>
    </dataValidation>
    <dataValidation type="list" allowBlank="1" showInputMessage="1" showErrorMessage="1" errorTitle="DATO NO VALIDO" error="CELDA DE SELECCIÓN - NO CAMBIAR CONFIGURACIÓN" promptTitle="IMPACTO" prompt="Seleccione el nivel de impacto del riesgo" sqref="M38:M40">
      <formula1>INDIRECT($G$38)</formula1>
    </dataValidation>
    <dataValidation type="list" allowBlank="1" showInputMessage="1" showErrorMessage="1" errorTitle="DATO NO VALIDO" error="CELDA DE SELECCIÓN - NO CAMBIAR CONFIGURACIÓN" promptTitle="IMPACTO" prompt="Seleccione el nivel de impacto del riesgo" sqref="M41:M43">
      <formula1>INDIRECT($G$41)</formula1>
    </dataValidation>
    <dataValidation type="list" allowBlank="1" showInputMessage="1" showErrorMessage="1" errorTitle="DATO NO VALIDO" error="CELDA DE SELECCIÓN - NO CAMBIAR CONFIGURACIÓN" promptTitle="IMPACTO" prompt="Seleccione el nivel de impacto del riesgo" sqref="M44:M46">
      <formula1>INDIRECT($G$44)</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V11:AV76">
      <formula1>42736</formula1>
    </dataValidation>
    <dataValidation allowBlank="1" showInputMessage="1" showErrorMessage="1" promptTitle="INDICADOR DE RIESGO" prompt="Digite el nombre y la formula del indicador que permita monitorear el riesgo" sqref="AR11:AR76"/>
    <dataValidation allowBlank="1" showInputMessage="1" showErrorMessage="1" promptTitle="META" prompt="Establezca la meta para el indicador, definiendo si la meta a cumplir es creciente o decreciente." sqref="AS11:AS76"/>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F83 AF77 AF14 AF11 AF17 AF20 AF23 AF26 AF29 AF32 AF35 AF38 AF41 AF44 AF47 AF50 AF53 AF56 AF59 AF62 AF65 AF68 AF71 AF74 AF80 Z83 Z86 U77:U91 Z80 Z77">
      <formula1>$P$11&lt;&gt;"No_existen"</formula1>
    </dataValidation>
    <dataValidation type="list" allowBlank="1" showInputMessage="1" showErrorMessage="1" errorTitle="DATO NO VÁLIDO" error="CELDA DE SELECCIÓN - NO CAMBIAR CONFIGURACIÓN" promptTitle="CONTROL" prompt="Defina el estado del control asociado al riesgo" sqref="P11:P76">
      <formula1>CONTROLES</formula1>
    </dataValidation>
    <dataValidation type="list" allowBlank="1" showInputMessage="1" showErrorMessage="1" errorTitle="DATO NO VÁLIDO" error="CELDA DE SELECCIÓN - NO CAMBIAR CONFIGURACIÓN" promptTitle="Estado del Control" prompt="Determine el estado del control" sqref="P11:P76">
      <formula1>CONTROLES</formula1>
    </dataValidation>
    <dataValidation type="list" allowBlank="1" showInputMessage="1" showErrorMessage="1" errorTitle="DATO NO VALIDO" error="CELDA DE SELECCIÓN - NO CAMBIAR CONFIGURACIÓN" promptTitle="IMPACTO" prompt="Seleccione el nivel de impacto del riesgo" sqref="M50:M52">
      <formula1>INDIRECT($G$50)</formula1>
    </dataValidation>
    <dataValidation type="list" allowBlank="1" showInputMessage="1" showErrorMessage="1" errorTitle="DATO NO VALIDO" error="CELDA DE SELECCIÓN - NO CAMBIAR CONFIGURACIÓN" promptTitle="IMPACTO" prompt="Seleccione el nivel de impacto del riesgo" sqref="M53:M55">
      <formula1>INDIRECT($G$53)</formula1>
    </dataValidation>
    <dataValidation type="list" allowBlank="1" showInputMessage="1" showErrorMessage="1" errorTitle="DATO NO VALIDO" error="CELDA DE SELECCIÓN - NO CAMBIAR CONFIGURACIÓN" promptTitle="IMPACTO" prompt="Seleccione el nivel de impacto del riesgo" sqref="M56:M58">
      <formula1>INDIRECT($G$56)</formula1>
    </dataValidation>
    <dataValidation type="list" allowBlank="1" showInputMessage="1" showErrorMessage="1" errorTitle="DATO NO VALIDO" error="CELDA DE SELECCIÓN - NO CAMBIAR CONFIGURACIÓN" promptTitle="IMPACTO" prompt="Seleccione el nivel de impacto del riesgo" sqref="M59:M61">
      <formula1>INDIRECT($G$59)</formula1>
    </dataValidation>
    <dataValidation type="list" allowBlank="1" showInputMessage="1" showErrorMessage="1" errorTitle="DATO NO VALIDO" error="CELDA DE SELECCIÓN - NO CAMBIAR CONFIGURACIÓN" promptTitle="IMPACTO" prompt="Seleccione el nivel de impacto del riesgo" sqref="M62:M64">
      <formula1>INDIRECT($G$62)</formula1>
    </dataValidation>
    <dataValidation type="list" allowBlank="1" showInputMessage="1" showErrorMessage="1" errorTitle="DATO NO VALIDO" error="CELDA DE SELECCIÓN - NO CAMBIAR CONFIGURACIÓN" promptTitle="IMPACTO" prompt="Seleccione el nivel de impacto del riesgo" sqref="M65:M67">
      <formula1>INDIRECT($G$65)</formula1>
    </dataValidation>
    <dataValidation type="list" allowBlank="1" showInputMessage="1" showErrorMessage="1" errorTitle="DATO NO VALIDO" error="CELDA DE SELECCIÓN - NO CAMBIAR CONFIGURACIÓN" promptTitle="IMPACTO" prompt="Seleccione el nivel de impacto del riesgo" sqref="M68:M70">
      <formula1>INDIRECT($G$68)</formula1>
    </dataValidation>
    <dataValidation type="list" allowBlank="1" showInputMessage="1" showErrorMessage="1" errorTitle="DATO NO VALIDO" error="CELDA DE SELECCIÓN - NO CAMBIAR CONFIGURACIÓN" promptTitle="IMPACTO" prompt="Seleccione el nivel de impacto del riesgo" sqref="M71:M73">
      <formula1>INDIRECT($G$71)</formula1>
    </dataValidation>
    <dataValidation type="list" allowBlank="1" showInputMessage="1" showErrorMessage="1" promptTitle="TRATAMIENTO DEL RIESGO" prompt="Defina el tratamiento que se le dará al riesgo" sqref="AT38:AT40">
      <formula1>INDIRECT($AQ$38)</formula1>
    </dataValidation>
    <dataValidation type="list" allowBlank="1" showInputMessage="1" showErrorMessage="1" promptTitle="TRATAMIENTO DEL RIESGO" prompt="Defina el tratamiento que se le dará al riesgo" sqref="AT26:AT28">
      <formula1>INDIRECT($AQ$26)</formula1>
    </dataValidation>
    <dataValidation type="list" allowBlank="1" showInputMessage="1" showErrorMessage="1" promptTitle="TRATAMIENTO DEL RIESGO" prompt="Defina el tratamiento que se le dará al riesgo" sqref="AT29:AT31">
      <formula1>INDIRECT($AQ$29)</formula1>
    </dataValidation>
    <dataValidation type="list" allowBlank="1" showInputMessage="1" showErrorMessage="1" promptTitle="TRATAMIENTO DEL RIESGO" prompt="Defina el tratamiento que se le dará al riesgo" sqref="AT32:AT34">
      <formula1>INDIRECT($AQ$32)</formula1>
    </dataValidation>
    <dataValidation type="list" allowBlank="1" showInputMessage="1" showErrorMessage="1" promptTitle="TRATAMIENTO DEL RIESGO" prompt="Defina el tratamiento que se le dará al riesgo" sqref="AT35:AT37">
      <formula1>INDIRECT($AQ$35)</formula1>
    </dataValidation>
    <dataValidation type="list" allowBlank="1" showInputMessage="1" showErrorMessage="1" promptTitle="TRATAMIENTO DEL RIESGO" prompt="Defina el tratamiento que se le dará al riesgo" sqref="AT41:AT43">
      <formula1>INDIRECT($AQ$41)</formula1>
    </dataValidation>
    <dataValidation type="list" allowBlank="1" showInputMessage="1" showErrorMessage="1" promptTitle="TRATAMIENTO DEL RIESGO" prompt="Defina el tratamiento que se le dará al riesgo" sqref="AT44:AT46">
      <formula1>INDIRECT($AQ$44)</formula1>
    </dataValidation>
    <dataValidation type="list" allowBlank="1" showInputMessage="1" showErrorMessage="1" promptTitle="TRATAMIENTO DEL RIESGO" prompt="Defina el tratamiento que se le dará al riesgo" sqref="AT47:AT49">
      <formula1>INDIRECT($AQ$47)</formula1>
    </dataValidation>
    <dataValidation type="list" allowBlank="1" showInputMessage="1" showErrorMessage="1" promptTitle="TRATAMIENTO DEL RIESGO" prompt="Defina el tratamiento que se le dará al riesgo" sqref="AT50:AT52">
      <formula1>INDIRECT($AQ$50)</formula1>
    </dataValidation>
    <dataValidation type="list" allowBlank="1" showInputMessage="1" showErrorMessage="1" promptTitle="TRATAMIENTO DEL RIESGO" prompt="Defina el tratamiento que se le dará al riesgo" sqref="AT53:AT55">
      <formula1>INDIRECT($AQ$53)</formula1>
    </dataValidation>
    <dataValidation type="list" allowBlank="1" showInputMessage="1" showErrorMessage="1" promptTitle="TRATAMIENTO DEL RIESGO" prompt="Defina el tratamiento que se le dará al riesgo" sqref="AT56:AT58">
      <formula1>INDIRECT($AQ$56)</formula1>
    </dataValidation>
    <dataValidation type="list" allowBlank="1" showInputMessage="1" showErrorMessage="1" promptTitle="TRATAMIENTO DEL RIESGO" prompt="Defina el tratamiento que se le dará al riesgo" sqref="AT59:AT61">
      <formula1>INDIRECT($AQ$59)</formula1>
    </dataValidation>
    <dataValidation type="list" allowBlank="1" showInputMessage="1" showErrorMessage="1" promptTitle="TRATAMIENTO DEL RIESGO" prompt="Defina el tratamiento que se le dará al riesgo" sqref="AT62:AT64">
      <formula1>INDIRECT($AQ$62)</formula1>
    </dataValidation>
    <dataValidation type="list" allowBlank="1" showInputMessage="1" showErrorMessage="1" promptTitle="TRATAMIENTO DEL RIESGO" prompt="Defina el tratamiento que se le dará al riesgo" sqref="AT65:AT67">
      <formula1>INDIRECT($AQ$65)</formula1>
    </dataValidation>
    <dataValidation type="list" allowBlank="1" showInputMessage="1" showErrorMessage="1" promptTitle="TRATAMIENTO DEL RIESGO" prompt="Defina el tratamiento que se le dará al riesgo" sqref="AT68:AT70">
      <formula1>INDIRECT($AQ$68)</formula1>
    </dataValidation>
    <dataValidation type="list" allowBlank="1" showInputMessage="1" showErrorMessage="1" promptTitle="TRATAMIENTO DEL RIESGO" prompt="Defina el tratamiento que se le dará al riesgo" sqref="AT71:AT73">
      <formula1>INDIRECT($AQ$71)</formula1>
    </dataValidation>
    <dataValidation type="list" allowBlank="1" showInputMessage="1" showErrorMessage="1" errorTitle="DATO NO VALIDO" error="CELDA DE SELECCIÓN - NO CAMBIAR CONFIGURACIÓN" promptTitle="IMPACTO" prompt="Seleccione el nivel de impacto del riesgo" sqref="M47:M49">
      <formula1>INDIRECT($G$47)</formula1>
    </dataValidation>
    <dataValidation type="list" allowBlank="1" showInputMessage="1" showErrorMessage="1" prompt="Seleccione la CLASE de riesgo_x000a_" sqref="G11:G76">
      <formula1>CLASE_RIESGO</formula1>
    </dataValidation>
    <dataValidation allowBlank="1" showInputMessage="1" showErrorMessage="1" promptTitle="Periodicidad" prompt="Determine los intervalos en los cuales aplica el control._x000a__x000a_Si definio NO EXISTE EL CONTROL dejeesta celda en blanco" sqref="AL11:AL76 AK11:AK88"/>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A11:AA85 Z11:Z76 V23:W23 V11:W11 AG11:AG76 V26:W26 V29:W29 V32:W32 V35:W35 V38:W38 V41:W41 V44:W44 V47:W47 V50:W50 V53:W53 V56:W56 V59:W59 V62:W62 V65:W65 V68:W68 V71:W71 V14:W14 V17:W17 AB11:AB76 U11:U76 V74:W74 W75:W76 W12:W13 W15:W16 W18:W19 W21:W22 W24:W25 W27:W28 W30:W31 W33:W34 W36:W37 W39:W40 W42:W43 W45:W46 W48:W49 W51:W52 W54:W55 W57:W58 W60:W61 W63:W64 W66:W67 W69:W70 W72:W73 V20:W20"/>
    <dataValidation allowBlank="1" showInputMessage="1" showErrorMessage="1" promptTitle="Tipo de control" prompt="Defina que tipo de control es el que se aplica._x000a__x000a_Si definio NO EXISTE EL CONTROL dejeesta celda en blanco" sqref="AN11:AN88"/>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C11:AC76">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H11:AH76">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I11:AI76">
      <formula1>PERIODICIDAD</formula1>
    </dataValidation>
    <dataValidation type="list" allowBlank="1" showInputMessage="1" showErrorMessage="1" promptTitle="Tipo de control" prompt="Defina que tipo de control es el que se aplica._x000a__x000a_Si definio NO EXISTE EL CONTROL deje esta celda en blanco" sqref="AM11:AM76">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J11:AJ76"/>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11:X76">
      <formula1>NIVEL_AUTOMAT</formula1>
    </dataValidation>
    <dataValidation type="custom" allowBlank="1" showInputMessage="1" showErrorMessage="1" sqref="BE10">
      <formula1>"SI(P11=""No_existe"",5,EVAL_PERIODICIDAD)"</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E11:AE76"/>
    <dataValidation allowBlank="1" showInputMessage="1" sqref="Y1048379:Y1048576 AD1048379:AD1048576 Y10:Y1048377 AD77:AD1048377 T1048379:T1048576 AD8 T8:T1048377 AD10 Y1:Y4 T1:T4 AD1:AD4 Y8"/>
    <dataValidation allowBlank="1" showErrorMessage="1" promptTitle="Tipo de control" prompt="Defina que tipo de control es el que se aplica._x000a__x000a_Si definio NO EXISTE EL CONTROL dejeesta celda en blanco" sqref="AO11:AO76"/>
    <dataValidation allowBlank="1" showInputMessage="1" promptTitle="Digitar su cargo" prompt="Digite:_x000a_Planta:  Nombre del cargo_x000a_Transitorio: Nombre de denominación_x000a_Contratista: Contrato - Orden de servicio_x000a__x000a_Si definió NO ASIGNADO, deje esta celda en blanco" sqref="AD11:AD76"/>
    <dataValidation type="custom" allowBlank="1" showInputMessage="1" showErrorMessage="1" errorTitle="COMPARTIR" error="Si requiere involucrar otra dependencia elija como Tipo de manejo &quot;COMPARTIR&quot;" sqref="BC11:BD76">
      <formula1>AU11="COMPARTIR"</formula1>
    </dataValidation>
    <dataValidation type="custom" allowBlank="1" showInputMessage="1" showErrorMessage="1" errorTitle="COMPARTIR" error="Si requiere involucrar otra dependencia elija como Tipo de manejo &quot;COMPARTIR&quot;" sqref="BB11:BB76">
      <formula1>AU11="COMPARTIR"</formula1>
    </dataValidation>
    <dataValidation type="custom" allowBlank="1" showInputMessage="1" showErrorMessage="1" errorTitle="COMPARTIR" error="Si requiere involucrar otra dependencia elija como Tipo de manejo &quot;COMPARTIR&quot;" sqref="BA11:BA76">
      <formula1>AU11="COMPARTIR"</formula1>
    </dataValidation>
    <dataValidation type="custom" allowBlank="1" showInputMessage="1" showErrorMessage="1" errorTitle="COMPARTIR" error="Si requiere involucrar otra dependencia elija como Tipo de manejo &quot;COMPARTIR&quot;" sqref="AZ11:AZ76">
      <formula1>AU11="COMPARTIR"</formula1>
    </dataValidation>
    <dataValidation type="custom" allowBlank="1" showInputMessage="1" showErrorMessage="1" errorTitle="COMPARTIR" error="Si requiere involucrar otra dependencia elija como Tipo de manejo &quot;COMPARTIR&quot;" sqref="AW11:AX76">
      <formula1>AT11="COMPARTIR"</formula1>
    </dataValidation>
    <dataValidation type="custom" allowBlank="1" showInputMessage="1" showErrorMessage="1" errorTitle="COMPARTIR" error="Si requiere involucrar otra dependencia elija como Tipo de manejo &quot;COMPARTIR&quot;" sqref="AY11:AY76">
      <formula1>AU11="COMPARTIR"</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R89"/>
  <sheetViews>
    <sheetView zoomScale="90" zoomScaleNormal="90" zoomScaleSheetLayoutView="130" workbookViewId="0">
      <pane xSplit="4" ySplit="9" topLeftCell="M10" activePane="bottomRight" state="frozen"/>
      <selection pane="topRight" activeCell="D1" sqref="D1"/>
      <selection pane="bottomLeft" activeCell="A9" sqref="A9"/>
      <selection pane="bottomRight" activeCell="R6" sqref="R6"/>
    </sheetView>
  </sheetViews>
  <sheetFormatPr baseColWidth="10" defaultColWidth="11.42578125" defaultRowHeight="12.75" x14ac:dyDescent="0.2"/>
  <cols>
    <col min="1" max="1" width="8" style="3" customWidth="1"/>
    <col min="2" max="2" width="24.7109375" style="3" customWidth="1"/>
    <col min="3" max="3" width="13.42578125" style="3" customWidth="1"/>
    <col min="4" max="4" width="20.7109375" style="4" customWidth="1"/>
    <col min="5" max="6" width="32.42578125" style="4" customWidth="1"/>
    <col min="7" max="7" width="24.7109375" style="4" customWidth="1"/>
    <col min="8" max="8" width="16" style="4" customWidth="1"/>
    <col min="9" max="9" width="22.140625" style="3" customWidth="1"/>
    <col min="10" max="10" width="19.5703125" style="3" customWidth="1"/>
    <col min="11" max="12" width="22.7109375" style="3" customWidth="1"/>
    <col min="13" max="13" width="27" style="3" customWidth="1"/>
    <col min="14" max="14" width="28.7109375" style="3" customWidth="1"/>
    <col min="15" max="16" width="22.7109375" style="3" customWidth="1"/>
    <col min="17" max="17" width="21.85546875" style="3" customWidth="1"/>
    <col min="18" max="18" width="28.85546875" style="3" customWidth="1"/>
    <col min="19" max="16384" width="11.42578125" style="3"/>
  </cols>
  <sheetData>
    <row r="1" spans="1:18" s="5" customFormat="1" ht="19.5" customHeight="1" x14ac:dyDescent="0.2">
      <c r="A1" s="89"/>
      <c r="B1" s="90"/>
      <c r="C1" s="90"/>
      <c r="D1" s="87"/>
      <c r="E1" s="87"/>
      <c r="F1" s="87"/>
      <c r="G1" s="87"/>
      <c r="H1" s="87"/>
      <c r="I1" s="87"/>
      <c r="J1" s="87"/>
      <c r="K1" s="87"/>
      <c r="L1" s="87"/>
      <c r="M1" s="87"/>
      <c r="N1" s="91"/>
      <c r="O1" s="91"/>
      <c r="P1" s="91"/>
      <c r="Q1" s="245" t="s">
        <v>67</v>
      </c>
      <c r="R1" s="246" t="s">
        <v>481</v>
      </c>
    </row>
    <row r="2" spans="1:18" s="5" customFormat="1" ht="18.75" customHeight="1" x14ac:dyDescent="0.2">
      <c r="A2" s="92"/>
      <c r="B2" s="268"/>
      <c r="C2" s="268"/>
      <c r="D2" s="412" t="s">
        <v>69</v>
      </c>
      <c r="E2" s="412"/>
      <c r="F2" s="412"/>
      <c r="G2" s="412"/>
      <c r="H2" s="412"/>
      <c r="I2" s="412"/>
      <c r="J2" s="412"/>
      <c r="K2" s="412"/>
      <c r="L2" s="412"/>
      <c r="M2" s="412"/>
      <c r="N2" s="25"/>
      <c r="O2" s="25"/>
      <c r="P2" s="25"/>
      <c r="Q2" s="247" t="s">
        <v>475</v>
      </c>
      <c r="R2" s="248">
        <v>7</v>
      </c>
    </row>
    <row r="3" spans="1:18" s="5" customFormat="1" ht="23.25" customHeight="1" x14ac:dyDescent="0.2">
      <c r="A3" s="92"/>
      <c r="B3" s="268"/>
      <c r="C3" s="268"/>
      <c r="D3" s="412" t="s">
        <v>57</v>
      </c>
      <c r="E3" s="412"/>
      <c r="F3" s="412"/>
      <c r="G3" s="412"/>
      <c r="H3" s="412"/>
      <c r="I3" s="412"/>
      <c r="J3" s="412"/>
      <c r="K3" s="412"/>
      <c r="L3" s="412"/>
      <c r="M3" s="412"/>
      <c r="N3" s="25"/>
      <c r="O3" s="25"/>
      <c r="P3" s="25"/>
      <c r="Q3" s="247" t="s">
        <v>476</v>
      </c>
      <c r="R3" s="249">
        <v>44144</v>
      </c>
    </row>
    <row r="4" spans="1:18" s="5" customFormat="1" ht="18.75" customHeight="1" thickBot="1" x14ac:dyDescent="0.25">
      <c r="A4" s="99"/>
      <c r="B4" s="100"/>
      <c r="C4" s="100"/>
      <c r="D4" s="464"/>
      <c r="E4" s="464"/>
      <c r="F4" s="464"/>
      <c r="G4" s="464"/>
      <c r="H4" s="464"/>
      <c r="I4" s="464"/>
      <c r="J4" s="464"/>
      <c r="K4" s="464"/>
      <c r="L4" s="464"/>
      <c r="M4" s="464"/>
      <c r="N4" s="101"/>
      <c r="O4" s="101"/>
      <c r="P4" s="101"/>
      <c r="Q4" s="250" t="s">
        <v>477</v>
      </c>
      <c r="R4" s="251" t="s">
        <v>479</v>
      </c>
    </row>
    <row r="5" spans="1:18" s="5" customFormat="1" ht="18.75" customHeight="1" thickBot="1" x14ac:dyDescent="0.25">
      <c r="A5" s="461"/>
      <c r="B5" s="462"/>
      <c r="C5" s="462"/>
      <c r="D5" s="462"/>
      <c r="E5" s="462"/>
      <c r="F5" s="462"/>
      <c r="G5" s="462"/>
      <c r="H5" s="462"/>
      <c r="I5" s="462"/>
      <c r="J5" s="462"/>
      <c r="K5" s="462"/>
      <c r="L5" s="462"/>
      <c r="M5" s="462"/>
      <c r="N5" s="462"/>
      <c r="O5" s="462"/>
      <c r="P5" s="462"/>
      <c r="Q5" s="462"/>
      <c r="R5" s="463"/>
    </row>
    <row r="6" spans="1:18" s="1" customFormat="1" ht="52.5" customHeight="1" thickBot="1" x14ac:dyDescent="0.25">
      <c r="A6" s="465" t="str">
        <f>'01-Mapa de riesgo-UO'!A6:B6</f>
        <v>TIPO DE MAPA</v>
      </c>
      <c r="B6" s="466"/>
      <c r="C6" s="466"/>
      <c r="D6" s="466"/>
      <c r="E6" s="269" t="str">
        <f>'01-Mapa de riesgo-UO'!C6</f>
        <v>PROCESOS</v>
      </c>
      <c r="F6" s="475" t="str">
        <f>'01-Mapa de riesgo-UO'!F6</f>
        <v>UNIDAD ORGANIZACIONALQUE DILIGENCIA EL MAPA DE RIESGO</v>
      </c>
      <c r="G6" s="476"/>
      <c r="H6" s="476"/>
      <c r="I6" s="469" t="str">
        <f>'01-Mapa de riesgo-UO'!J6</f>
        <v>PLANEACIÓN</v>
      </c>
      <c r="J6" s="469"/>
      <c r="K6" s="469"/>
      <c r="L6" s="469"/>
      <c r="M6" s="264" t="str">
        <f>'01-Mapa de riesgo-UO'!AI6</f>
        <v>RESPONSABLE APROBACIÓN MAPA DE RIESGOS:</v>
      </c>
      <c r="N6" s="470" t="str">
        <f>'01-Mapa de riesgo-UO'!AQ6</f>
        <v>FRANCISCO ANTORIO URIBE GOMEZ</v>
      </c>
      <c r="O6" s="470"/>
      <c r="P6" s="471"/>
      <c r="Q6" s="265" t="s">
        <v>7</v>
      </c>
      <c r="R6" s="263"/>
    </row>
    <row r="7" spans="1:18" s="1" customFormat="1" ht="23.25" customHeight="1" thickBot="1" x14ac:dyDescent="0.25">
      <c r="A7" s="467"/>
      <c r="B7" s="468"/>
      <c r="C7" s="468"/>
      <c r="D7" s="468"/>
      <c r="E7" s="472"/>
      <c r="F7" s="472"/>
      <c r="G7" s="472"/>
      <c r="H7" s="472"/>
      <c r="I7" s="472"/>
      <c r="J7" s="472"/>
      <c r="K7" s="472"/>
      <c r="L7" s="472"/>
      <c r="M7" s="472"/>
      <c r="N7" s="472"/>
      <c r="O7" s="472"/>
      <c r="P7" s="472"/>
      <c r="R7" s="271"/>
    </row>
    <row r="8" spans="1:18" s="1" customFormat="1" ht="45" customHeight="1" x14ac:dyDescent="0.2">
      <c r="A8" s="378" t="s">
        <v>55</v>
      </c>
      <c r="B8" s="473" t="str">
        <f>'01-Mapa de riesgo-UO'!B8:C8</f>
        <v>(1) PROCESO / (2) OBJETIVO PDI</v>
      </c>
      <c r="C8" s="405" t="s">
        <v>76</v>
      </c>
      <c r="D8" s="405"/>
      <c r="E8" s="405"/>
      <c r="F8" s="405"/>
      <c r="G8" s="405"/>
      <c r="H8" s="405" t="s">
        <v>74</v>
      </c>
      <c r="I8" s="405" t="s">
        <v>2</v>
      </c>
      <c r="J8" s="405" t="s">
        <v>96</v>
      </c>
      <c r="K8" s="405" t="s">
        <v>9</v>
      </c>
      <c r="L8" s="405"/>
      <c r="M8" s="405"/>
      <c r="N8" s="405" t="s">
        <v>3</v>
      </c>
      <c r="O8" s="405" t="s">
        <v>10</v>
      </c>
      <c r="P8" s="405"/>
      <c r="Q8" s="405"/>
      <c r="R8" s="477" t="s">
        <v>3</v>
      </c>
    </row>
    <row r="9" spans="1:18" s="2" customFormat="1" ht="36.75" customHeight="1" x14ac:dyDescent="0.2">
      <c r="A9" s="379"/>
      <c r="B9" s="474"/>
      <c r="C9" s="267" t="s">
        <v>72</v>
      </c>
      <c r="D9" s="267" t="s">
        <v>4</v>
      </c>
      <c r="E9" s="267" t="s">
        <v>0</v>
      </c>
      <c r="F9" s="267" t="s">
        <v>56</v>
      </c>
      <c r="G9" s="267" t="s">
        <v>1</v>
      </c>
      <c r="H9" s="376"/>
      <c r="I9" s="376"/>
      <c r="J9" s="376"/>
      <c r="K9" s="376"/>
      <c r="L9" s="376"/>
      <c r="M9" s="376"/>
      <c r="N9" s="376"/>
      <c r="O9" s="376"/>
      <c r="P9" s="376"/>
      <c r="Q9" s="376"/>
      <c r="R9" s="478"/>
    </row>
    <row r="10" spans="1:18" s="2" customFormat="1" ht="62.45" customHeight="1" x14ac:dyDescent="0.2">
      <c r="A10" s="450">
        <v>1</v>
      </c>
      <c r="B10" s="451" t="str">
        <f>'01-Mapa de riesgo-UO'!B11</f>
        <v>ADMINISTRACIÓN_INSTITUCIONAL</v>
      </c>
      <c r="C10" s="383" t="str">
        <f>'01-Mapa de riesgo-UO'!G11</f>
        <v>Información</v>
      </c>
      <c r="D10" s="383" t="str">
        <f>'01-Mapa de riesgo-UO'!H11</f>
        <v>No cumplimiento en los reportes a los entes de control debido a cambios en la normatividad, proceso y/o tecnología definida por el ente para dicho fin.</v>
      </c>
      <c r="E10" s="383" t="str">
        <f>'01-Mapa de riesgo-UO'!I11</f>
        <v>Los entes de control definen la periodicidad y forma en que se debe presentar y reportar la información, sin embargo, estos cambios externos generan cambios en la dinámica interna que afectan a diferentes procesos y fuentes de información para su oportuna respuesta.</v>
      </c>
      <c r="F10" s="81" t="str">
        <f>'01-Mapa de riesgo-UO'!F11</f>
        <v>Cambio en la normatividad y procedimiento de reporte.</v>
      </c>
      <c r="G10" s="383" t="str">
        <f>'01-Mapa de riesgo-UO'!J11</f>
        <v>Incumplimiento de los reportes de la Universidad a los entes de control, lo cual podría ocasionar sanciones.</v>
      </c>
      <c r="H10" s="454" t="str">
        <f>'01-Mapa de riesgo-UO'!AQ11</f>
        <v>MODERADO</v>
      </c>
      <c r="I10" s="111" t="str">
        <f>'01-Mapa de riesgo-UO'!AT11</f>
        <v>REDUCIR</v>
      </c>
      <c r="J10" s="451" t="str">
        <f>IF(H10="GRAVE","Debe formularse",IF(H10="MODERADO", "Si el proceso lo requiere","NO"))</f>
        <v>Si el proceso lo requiere</v>
      </c>
      <c r="K10" s="438"/>
      <c r="L10" s="439"/>
      <c r="M10" s="440"/>
      <c r="N10" s="396"/>
      <c r="O10" s="438"/>
      <c r="P10" s="439"/>
      <c r="Q10" s="440"/>
      <c r="R10" s="447"/>
    </row>
    <row r="11" spans="1:18" s="2" customFormat="1" ht="103.5" customHeight="1" x14ac:dyDescent="0.2">
      <c r="A11" s="450"/>
      <c r="B11" s="452"/>
      <c r="C11" s="383"/>
      <c r="D11" s="383"/>
      <c r="E11" s="383"/>
      <c r="F11" s="81">
        <f>'01-Mapa de riesgo-UO'!F12</f>
        <v>0</v>
      </c>
      <c r="G11" s="383"/>
      <c r="H11" s="454"/>
      <c r="I11" s="111" t="str">
        <f>'01-Mapa de riesgo-UO'!AT12</f>
        <v>COMPARTIR</v>
      </c>
      <c r="J11" s="452"/>
      <c r="K11" s="441"/>
      <c r="L11" s="442"/>
      <c r="M11" s="443"/>
      <c r="N11" s="397"/>
      <c r="O11" s="441"/>
      <c r="P11" s="442"/>
      <c r="Q11" s="443"/>
      <c r="R11" s="448"/>
    </row>
    <row r="12" spans="1:18" s="2" customFormat="1" ht="62.45" customHeight="1" x14ac:dyDescent="0.2">
      <c r="A12" s="450"/>
      <c r="B12" s="400"/>
      <c r="C12" s="383"/>
      <c r="D12" s="383"/>
      <c r="E12" s="383"/>
      <c r="F12" s="81">
        <f>'01-Mapa de riesgo-UO'!F13</f>
        <v>0</v>
      </c>
      <c r="G12" s="383"/>
      <c r="H12" s="454"/>
      <c r="I12" s="266">
        <f>'01-Mapa de riesgo-UO'!AT13</f>
        <v>0</v>
      </c>
      <c r="J12" s="400"/>
      <c r="K12" s="444"/>
      <c r="L12" s="445"/>
      <c r="M12" s="446"/>
      <c r="N12" s="374"/>
      <c r="O12" s="444"/>
      <c r="P12" s="445"/>
      <c r="Q12" s="446"/>
      <c r="R12" s="449"/>
    </row>
    <row r="13" spans="1:18" s="2" customFormat="1" ht="62.45" customHeight="1" x14ac:dyDescent="0.2">
      <c r="A13" s="450">
        <v>2</v>
      </c>
      <c r="B13" s="451" t="str">
        <f>'01-Mapa de riesgo-UO'!B14</f>
        <v>DIRECCIONAMIENTO_INSTITUCIONAL</v>
      </c>
      <c r="C13" s="382" t="str">
        <f>'01-Mapa de riesgo-UO'!G14</f>
        <v>Cumplimiento</v>
      </c>
      <c r="D13" s="383" t="str">
        <f>'01-Mapa de riesgo-UO'!H14</f>
        <v>Incumplimiento de las metas en los tres niveles de gestión  del PDI 2020-2028</v>
      </c>
      <c r="E13" s="383" t="str">
        <f>'01-Mapa de riesgo-UO'!I14</f>
        <v xml:space="preserve">No se cumplan las metas planteadas en los tres niveles de gestión del Plan de Desarrollo Institcional  proyectadas por las redes de trabajo </v>
      </c>
      <c r="F13" s="81" t="str">
        <f>'01-Mapa de riesgo-UO'!F14</f>
        <v>Falta de seguimiento a las metas planteadas en el PDI</v>
      </c>
      <c r="G13" s="383" t="str">
        <f>'01-Mapa de riesgo-UO'!J14</f>
        <v>Incumplimiento de la misión y visión institucional
Hallazgos por parte de los entes de control
Reprocesos en el reporte
Credibilidad e imagen institucional 
Detrimento presupuestal</v>
      </c>
      <c r="H13" s="454" t="str">
        <f>'01-Mapa de riesgo-UO'!AQ14</f>
        <v>LEVE</v>
      </c>
      <c r="I13" s="111" t="str">
        <f>'01-Mapa de riesgo-UO'!AT14</f>
        <v>ASUMIR</v>
      </c>
      <c r="J13" s="451" t="str">
        <f>IF(H13="GRAVE","Debe formularse",IF(H13="MODERADO", "Si el proceso lo requiere","NO"))</f>
        <v>NO</v>
      </c>
      <c r="K13" s="438"/>
      <c r="L13" s="439"/>
      <c r="M13" s="440"/>
      <c r="N13" s="396"/>
      <c r="O13" s="438"/>
      <c r="P13" s="439"/>
      <c r="Q13" s="440"/>
      <c r="R13" s="447"/>
    </row>
    <row r="14" spans="1:18" s="2" customFormat="1" ht="62.45" customHeight="1" x14ac:dyDescent="0.2">
      <c r="A14" s="450"/>
      <c r="B14" s="452"/>
      <c r="C14" s="383"/>
      <c r="D14" s="383"/>
      <c r="E14" s="383"/>
      <c r="F14" s="81" t="str">
        <f>'01-Mapa de riesgo-UO'!F15</f>
        <v>Reporte ausente e  inadecuado por parte de las redes de trabajo del PDI</v>
      </c>
      <c r="G14" s="383"/>
      <c r="H14" s="454"/>
      <c r="I14" s="111" t="str">
        <f>'01-Mapa de riesgo-UO'!AT15</f>
        <v>ASUMIR</v>
      </c>
      <c r="J14" s="452"/>
      <c r="K14" s="441"/>
      <c r="L14" s="442"/>
      <c r="M14" s="443"/>
      <c r="N14" s="397"/>
      <c r="O14" s="441"/>
      <c r="P14" s="442"/>
      <c r="Q14" s="443"/>
      <c r="R14" s="448"/>
    </row>
    <row r="15" spans="1:18" s="2" customFormat="1" ht="62.45" customHeight="1" x14ac:dyDescent="0.2">
      <c r="A15" s="450"/>
      <c r="B15" s="400"/>
      <c r="C15" s="383"/>
      <c r="D15" s="383"/>
      <c r="E15" s="383"/>
      <c r="F15" s="81" t="str">
        <f>'01-Mapa de riesgo-UO'!F16</f>
        <v>Baja calidad del reporte en los tres niveles de gestión del PDI</v>
      </c>
      <c r="G15" s="383"/>
      <c r="H15" s="454"/>
      <c r="I15" s="111" t="str">
        <f>'01-Mapa de riesgo-UO'!AT16</f>
        <v>ASUMIR</v>
      </c>
      <c r="J15" s="400"/>
      <c r="K15" s="444"/>
      <c r="L15" s="445"/>
      <c r="M15" s="446"/>
      <c r="N15" s="374"/>
      <c r="O15" s="444"/>
      <c r="P15" s="445"/>
      <c r="Q15" s="446"/>
      <c r="R15" s="449"/>
    </row>
    <row r="16" spans="1:18" s="2" customFormat="1" ht="62.45" customHeight="1" x14ac:dyDescent="0.2">
      <c r="A16" s="450">
        <v>3</v>
      </c>
      <c r="B16" s="451" t="str">
        <f>'01-Mapa de riesgo-UO'!B17</f>
        <v>DIRECCIONAMIENTO_INSTITUCIONAL</v>
      </c>
      <c r="C16" s="382" t="str">
        <f>'01-Mapa de riesgo-UO'!G17</f>
        <v>Corrupción</v>
      </c>
      <c r="D16" s="383" t="str">
        <f>'01-Mapa de riesgo-UO'!H17</f>
        <v>Ejecución inadecuada de proyectos (contratos, Ordenes de servicios,  resoluciones,  proyectos de operación comercial)</v>
      </c>
      <c r="E16" s="383" t="str">
        <f>'01-Mapa de riesgo-UO'!I17</f>
        <v>Incumplimiento en la  ejecución de proyectos (contratos, Ordenes de servicios, resoluciones, proyectos de operación comercial) en el desarrollo y ejecución en cada una de sus etapas</v>
      </c>
      <c r="F16" s="81" t="str">
        <f>'01-Mapa de riesgo-UO'!F17</f>
        <v xml:space="preserve">Desconocimiento de los  procedimientos contractuales y proyectos especiales  </v>
      </c>
      <c r="G16" s="383" t="str">
        <f>'01-Mapa de riesgo-UO'!J17</f>
        <v>Hallazgos por parte de entes de control
Detrimiento patrimonial
Incumplimiento de resultados</v>
      </c>
      <c r="H16" s="454" t="str">
        <f>'01-Mapa de riesgo-UO'!AQ17</f>
        <v>MODERADO</v>
      </c>
      <c r="I16" s="111" t="str">
        <f>'01-Mapa de riesgo-UO'!AT17</f>
        <v>REDUCIR</v>
      </c>
      <c r="J16" s="451" t="str">
        <f>IF(H16="GRAVE","Debe formularse",IF(H16="MODERADO", "Si el proceso lo requiere","NO"))</f>
        <v>Si el proceso lo requiere</v>
      </c>
      <c r="K16" s="438"/>
      <c r="L16" s="439"/>
      <c r="M16" s="440"/>
      <c r="N16" s="396"/>
      <c r="O16" s="438"/>
      <c r="P16" s="439"/>
      <c r="Q16" s="440"/>
      <c r="R16" s="447"/>
    </row>
    <row r="17" spans="1:18" s="2" customFormat="1" ht="62.45" customHeight="1" x14ac:dyDescent="0.2">
      <c r="A17" s="450"/>
      <c r="B17" s="452"/>
      <c r="C17" s="383"/>
      <c r="D17" s="383"/>
      <c r="E17" s="383"/>
      <c r="F17" s="81" t="str">
        <f>'01-Mapa de riesgo-UO'!F18</f>
        <v>Bajo nivel de seguimiento periódico en la ejecución de proyectos (contratos, Ordenes de servicios, proyectos de operación comercial)</v>
      </c>
      <c r="G17" s="383"/>
      <c r="H17" s="454"/>
      <c r="I17" s="111">
        <f>'01-Mapa de riesgo-UO'!AT18</f>
        <v>0</v>
      </c>
      <c r="J17" s="452"/>
      <c r="K17" s="441"/>
      <c r="L17" s="442"/>
      <c r="M17" s="443"/>
      <c r="N17" s="397"/>
      <c r="O17" s="441"/>
      <c r="P17" s="442"/>
      <c r="Q17" s="443"/>
      <c r="R17" s="448"/>
    </row>
    <row r="18" spans="1:18" s="2" customFormat="1" ht="62.45" customHeight="1" x14ac:dyDescent="0.2">
      <c r="A18" s="450"/>
      <c r="B18" s="400"/>
      <c r="C18" s="383"/>
      <c r="D18" s="383"/>
      <c r="E18" s="383"/>
      <c r="F18" s="81" t="str">
        <f>'01-Mapa de riesgo-UO'!F19</f>
        <v xml:space="preserve">Desarticulación de los procedimientos institucionales para el desarrollo y ejecución en cada una de sus etapas </v>
      </c>
      <c r="G18" s="383"/>
      <c r="H18" s="454"/>
      <c r="I18" s="111">
        <f>'01-Mapa de riesgo-UO'!AT19</f>
        <v>0</v>
      </c>
      <c r="J18" s="400"/>
      <c r="K18" s="444"/>
      <c r="L18" s="445"/>
      <c r="M18" s="446"/>
      <c r="N18" s="374"/>
      <c r="O18" s="444"/>
      <c r="P18" s="445"/>
      <c r="Q18" s="446"/>
      <c r="R18" s="449"/>
    </row>
    <row r="19" spans="1:18" s="2" customFormat="1" ht="62.45" customHeight="1" x14ac:dyDescent="0.2">
      <c r="A19" s="450">
        <v>4</v>
      </c>
      <c r="B19" s="451" t="str">
        <f>'01-Mapa de riesgo-UO'!B20</f>
        <v>ASEGURAMIENTO_DE_LA_CALIDAD_INSTITUCIONAL</v>
      </c>
      <c r="C19" s="382" t="str">
        <f>'01-Mapa de riesgo-UO'!G20</f>
        <v>Estratégico</v>
      </c>
      <c r="D19" s="383" t="str">
        <f>'01-Mapa de riesgo-UO'!H20</f>
        <v xml:space="preserve">Perdida del reconocimiento como institución de alta calidad </v>
      </c>
      <c r="E19" s="383" t="str">
        <f>'01-Mapa de riesgo-UO'!I20</f>
        <v xml:space="preserve">Perdida de los estandares de alta calidad institucional por la falta de apropiación del sistema dispuesto para el aseguramiento de la calidad y de mejoramiento continuo, mediante la autoreflexión, autoevaluación, autoregulación. </v>
      </c>
      <c r="F19" s="81" t="str">
        <f>'01-Mapa de riesgo-UO'!F20</f>
        <v xml:space="preserve">Cambios en la reglamentación para los procesos de aseguramiento de la calidad institucional </v>
      </c>
      <c r="G19" s="383" t="str">
        <f>'01-Mapa de riesgo-UO'!J20</f>
        <v>*Institución no acreditada en alta calidad, programas no acreditados con alta calidad
*Incumplimiento de las metas del Objetivo Cobertura con calidad en la oferta educativa
*Pérdida de oportinades que da estar acreditada institucionalmente en el modelo de gestión del SUE
*Proceso más largo en la creación y renovación de registros calificados
*Afectación de la imagen Institucional</v>
      </c>
      <c r="H19" s="454" t="str">
        <f>'01-Mapa de riesgo-UO'!AQ20</f>
        <v>LEVE</v>
      </c>
      <c r="I19" s="111" t="str">
        <f>'01-Mapa de riesgo-UO'!AT20</f>
        <v>ASUMIR</v>
      </c>
      <c r="J19" s="451" t="str">
        <f>IF(H19="GRAVE","Debe formularse",IF(H19="MODERADO", "Si el proceso lo requiere","NO"))</f>
        <v>NO</v>
      </c>
      <c r="K19" s="438"/>
      <c r="L19" s="439"/>
      <c r="M19" s="440"/>
      <c r="N19" s="396"/>
      <c r="O19" s="438"/>
      <c r="P19" s="439"/>
      <c r="Q19" s="440"/>
      <c r="R19" s="447"/>
    </row>
    <row r="20" spans="1:18" ht="62.45" customHeight="1" x14ac:dyDescent="0.2">
      <c r="A20" s="450"/>
      <c r="B20" s="452"/>
      <c r="C20" s="383"/>
      <c r="D20" s="383"/>
      <c r="E20" s="383"/>
      <c r="F20" s="81" t="str">
        <f>'01-Mapa de riesgo-UO'!F21</f>
        <v xml:space="preserve">Ausencia de un Sistema de Aseguramiento de la Calidad a nivel institucional </v>
      </c>
      <c r="G20" s="383"/>
      <c r="H20" s="454"/>
      <c r="I20" s="111" t="str">
        <f>'01-Mapa de riesgo-UO'!AT21</f>
        <v>ASUMIR</v>
      </c>
      <c r="J20" s="452"/>
      <c r="K20" s="441"/>
      <c r="L20" s="442"/>
      <c r="M20" s="443"/>
      <c r="N20" s="397"/>
      <c r="O20" s="441"/>
      <c r="P20" s="442"/>
      <c r="Q20" s="443"/>
      <c r="R20" s="448"/>
    </row>
    <row r="21" spans="1:18" ht="62.45" customHeight="1" x14ac:dyDescent="0.2">
      <c r="A21" s="450"/>
      <c r="B21" s="400"/>
      <c r="C21" s="383"/>
      <c r="D21" s="383"/>
      <c r="E21" s="383"/>
      <c r="F21" s="81" t="str">
        <f>'01-Mapa de riesgo-UO'!F22</f>
        <v xml:space="preserve">Baja apropiación del Sistema de aseguramiento de la calidad </v>
      </c>
      <c r="G21" s="383"/>
      <c r="H21" s="454"/>
      <c r="I21" s="111" t="str">
        <f>'01-Mapa de riesgo-UO'!AT22</f>
        <v>ASUMIR</v>
      </c>
      <c r="J21" s="400"/>
      <c r="K21" s="444"/>
      <c r="L21" s="445"/>
      <c r="M21" s="446"/>
      <c r="N21" s="374"/>
      <c r="O21" s="444"/>
      <c r="P21" s="445"/>
      <c r="Q21" s="446"/>
      <c r="R21" s="449"/>
    </row>
    <row r="22" spans="1:18" ht="62.45" customHeight="1" x14ac:dyDescent="0.2">
      <c r="A22" s="450">
        <v>5</v>
      </c>
      <c r="B22" s="451" t="str">
        <f>'01-Mapa de riesgo-UO'!B23</f>
        <v>ADMINISTRACIÓN_INSTITUCIONAL</v>
      </c>
      <c r="C22" s="382" t="str">
        <f>'01-Mapa de riesgo-UO'!G23</f>
        <v>Cumplimiento</v>
      </c>
      <c r="D22" s="383" t="str">
        <f>'01-Mapa de riesgo-UO'!H23</f>
        <v xml:space="preserve">Espacio Fisico inadecuado para la prestacion del servicio para el cual fue concebido. </v>
      </c>
      <c r="E22" s="383" t="str">
        <f>'01-Mapa de riesgo-UO'!I23</f>
        <v xml:space="preserve">Espacio fisico que no responde a las necesidades que originaron el proyecto y/o adecuación con  incumplimiento de normatividad. </v>
      </c>
      <c r="F22" s="81" t="str">
        <f>'01-Mapa de riesgo-UO'!F23</f>
        <v xml:space="preserve">Cambio de diseño por peticion del usuario durante ejecucion de las obras </v>
      </c>
      <c r="G22" s="383" t="str">
        <f>'01-Mapa de riesgo-UO'!J23</f>
        <v>*insatisfaccion del usuario. 
*Imposibilidad de prestacion del servicio. 
*Incremento de costos de construcción. 
*Riesgo juridico con contratistas.  
*Mayores costos de mantenimiento.</v>
      </c>
      <c r="H22" s="454" t="str">
        <f>'01-Mapa de riesgo-UO'!AQ23</f>
        <v>MODERADO</v>
      </c>
      <c r="I22" s="111" t="str">
        <f>'01-Mapa de riesgo-UO'!AT23</f>
        <v>REDUCIR</v>
      </c>
      <c r="J22" s="451" t="str">
        <f>IF(H22="GRAVE","Debe formularse",IF(H22="MODERADO", "Si el proceso lo requiere","NO"))</f>
        <v>Si el proceso lo requiere</v>
      </c>
      <c r="K22" s="438"/>
      <c r="L22" s="439"/>
      <c r="M22" s="440"/>
      <c r="N22" s="396"/>
      <c r="O22" s="438"/>
      <c r="P22" s="439"/>
      <c r="Q22" s="440"/>
      <c r="R22" s="447"/>
    </row>
    <row r="23" spans="1:18" ht="62.45" customHeight="1" x14ac:dyDescent="0.2">
      <c r="A23" s="450"/>
      <c r="B23" s="452"/>
      <c r="C23" s="383"/>
      <c r="D23" s="383"/>
      <c r="E23" s="383"/>
      <c r="F23" s="81" t="str">
        <f>'01-Mapa de riesgo-UO'!F24</f>
        <v xml:space="preserve">Falta de planeacion del proyecto </v>
      </c>
      <c r="G23" s="383"/>
      <c r="H23" s="454"/>
      <c r="I23" s="111" t="str">
        <f>'01-Mapa de riesgo-UO'!AT24</f>
        <v>REDUCIR</v>
      </c>
      <c r="J23" s="452"/>
      <c r="K23" s="441"/>
      <c r="L23" s="442"/>
      <c r="M23" s="443"/>
      <c r="N23" s="397"/>
      <c r="O23" s="441"/>
      <c r="P23" s="442"/>
      <c r="Q23" s="443"/>
      <c r="R23" s="448"/>
    </row>
    <row r="24" spans="1:18" ht="62.45" customHeight="1" x14ac:dyDescent="0.2">
      <c r="A24" s="450"/>
      <c r="B24" s="400"/>
      <c r="C24" s="383"/>
      <c r="D24" s="383"/>
      <c r="E24" s="383"/>
      <c r="F24" s="81" t="str">
        <f>'01-Mapa de riesgo-UO'!F25</f>
        <v>Cambio y actualizacion de normativas de construccion.</v>
      </c>
      <c r="G24" s="383"/>
      <c r="H24" s="454"/>
      <c r="I24" s="111" t="str">
        <f>'01-Mapa de riesgo-UO'!AT25</f>
        <v>COMPARTIR</v>
      </c>
      <c r="J24" s="400"/>
      <c r="K24" s="444"/>
      <c r="L24" s="445"/>
      <c r="M24" s="446"/>
      <c r="N24" s="374"/>
      <c r="O24" s="444"/>
      <c r="P24" s="445"/>
      <c r="Q24" s="446"/>
      <c r="R24" s="449"/>
    </row>
    <row r="25" spans="1:18" ht="62.45" customHeight="1" x14ac:dyDescent="0.2">
      <c r="A25" s="450">
        <v>6</v>
      </c>
      <c r="B25" s="451" t="str">
        <f>'01-Mapa de riesgo-UO'!B26</f>
        <v>ADMINISTRACIÓN_INSTITUCIONAL</v>
      </c>
      <c r="C25" s="382" t="str">
        <f>'01-Mapa de riesgo-UO'!G26</f>
        <v>Operacional</v>
      </c>
      <c r="D25" s="383" t="str">
        <f>'01-Mapa de riesgo-UO'!H26</f>
        <v xml:space="preserve">Perdida en la confiabilidad de la información planimétrica y técnica de los proyectos de infraestructura por manejo inadecuado. </v>
      </c>
      <c r="E25" s="383" t="str">
        <f>'01-Mapa de riesgo-UO'!I26</f>
        <v xml:space="preserve">El manejo inadecuado de la información planimétrica y técnica de la infraestructura física puede conllevar a que se generen errores en la ejecución de las obras y a sobrecostos por reprocesos en la construcción especialmente cuando no se tiene la información actualizada y confiable. </v>
      </c>
      <c r="F25" s="81" t="str">
        <f>'01-Mapa de riesgo-UO'!F26</f>
        <v>Falta de procesos adecuados para el manejo de la información planimétrica y técnica de los proyectos de infraestructura.</v>
      </c>
      <c r="G25" s="383" t="str">
        <f>'01-Mapa de riesgo-UO'!J26</f>
        <v xml:space="preserve">*Sobrecostos por reprocesos y rediseños. </v>
      </c>
      <c r="H25" s="454" t="str">
        <f>'01-Mapa de riesgo-UO'!AQ26</f>
        <v>MODERADO</v>
      </c>
      <c r="I25" s="111" t="str">
        <f>'01-Mapa de riesgo-UO'!AT26</f>
        <v>COMPARTIR</v>
      </c>
      <c r="J25" s="451" t="str">
        <f>IF(H25="GRAVE","Debe formularse",IF(H25="MODERADO", "Si el proceso lo requiere","NO"))</f>
        <v>Si el proceso lo requiere</v>
      </c>
      <c r="K25" s="438"/>
      <c r="L25" s="439"/>
      <c r="M25" s="440"/>
      <c r="N25" s="396"/>
      <c r="O25" s="438"/>
      <c r="P25" s="439"/>
      <c r="Q25" s="440"/>
      <c r="R25" s="447"/>
    </row>
    <row r="26" spans="1:18" ht="62.45" customHeight="1" x14ac:dyDescent="0.2">
      <c r="A26" s="450"/>
      <c r="B26" s="452"/>
      <c r="C26" s="383"/>
      <c r="D26" s="383"/>
      <c r="E26" s="383"/>
      <c r="F26" s="81">
        <f>'01-Mapa de riesgo-UO'!F27</f>
        <v>0</v>
      </c>
      <c r="G26" s="383"/>
      <c r="H26" s="454"/>
      <c r="I26" s="111">
        <f>'01-Mapa de riesgo-UO'!AT27</f>
        <v>0</v>
      </c>
      <c r="J26" s="452"/>
      <c r="K26" s="441"/>
      <c r="L26" s="442"/>
      <c r="M26" s="443"/>
      <c r="N26" s="397"/>
      <c r="O26" s="441"/>
      <c r="P26" s="442"/>
      <c r="Q26" s="443"/>
      <c r="R26" s="448"/>
    </row>
    <row r="27" spans="1:18" ht="62.45" customHeight="1" x14ac:dyDescent="0.2">
      <c r="A27" s="450"/>
      <c r="B27" s="400"/>
      <c r="C27" s="383"/>
      <c r="D27" s="383"/>
      <c r="E27" s="383"/>
      <c r="F27" s="81">
        <f>'01-Mapa de riesgo-UO'!F28</f>
        <v>0</v>
      </c>
      <c r="G27" s="383"/>
      <c r="H27" s="454"/>
      <c r="I27" s="111">
        <f>'01-Mapa de riesgo-UO'!AT28</f>
        <v>0</v>
      </c>
      <c r="J27" s="400"/>
      <c r="K27" s="444"/>
      <c r="L27" s="445"/>
      <c r="M27" s="446"/>
      <c r="N27" s="374"/>
      <c r="O27" s="444"/>
      <c r="P27" s="445"/>
      <c r="Q27" s="446"/>
      <c r="R27" s="449"/>
    </row>
    <row r="28" spans="1:18" ht="62.45" customHeight="1" x14ac:dyDescent="0.2">
      <c r="A28" s="450">
        <v>7</v>
      </c>
      <c r="B28" s="451">
        <f>'01-Mapa de riesgo-UO'!B29</f>
        <v>0</v>
      </c>
      <c r="C28" s="382">
        <f>'01-Mapa de riesgo-UO'!G29</f>
        <v>0</v>
      </c>
      <c r="D28" s="383">
        <f>'01-Mapa de riesgo-UO'!H29</f>
        <v>0</v>
      </c>
      <c r="E28" s="383">
        <f>'01-Mapa de riesgo-UO'!I29</f>
        <v>0</v>
      </c>
      <c r="F28" s="81">
        <f>'01-Mapa de riesgo-UO'!F29</f>
        <v>0</v>
      </c>
      <c r="G28" s="383">
        <f>'01-Mapa de riesgo-UO'!J29</f>
        <v>0</v>
      </c>
      <c r="H28" s="454" t="str">
        <f>'01-Mapa de riesgo-UO'!AQ29</f>
        <v>LEVE</v>
      </c>
      <c r="I28" s="111">
        <f>'01-Mapa de riesgo-UO'!AT29</f>
        <v>0</v>
      </c>
      <c r="J28" s="451" t="str">
        <f>IF(H28="GRAVE","Debe formularse",IF(H28="MODERADO", "Si el proceso lo requiere","NO"))</f>
        <v>NO</v>
      </c>
      <c r="K28" s="438"/>
      <c r="L28" s="439"/>
      <c r="M28" s="440"/>
      <c r="N28" s="396"/>
      <c r="O28" s="438"/>
      <c r="P28" s="439"/>
      <c r="Q28" s="440"/>
      <c r="R28" s="447"/>
    </row>
    <row r="29" spans="1:18" ht="62.45" customHeight="1" x14ac:dyDescent="0.2">
      <c r="A29" s="450"/>
      <c r="B29" s="452"/>
      <c r="C29" s="383"/>
      <c r="D29" s="383"/>
      <c r="E29" s="383"/>
      <c r="F29" s="81">
        <f>'01-Mapa de riesgo-UO'!F30</f>
        <v>0</v>
      </c>
      <c r="G29" s="383"/>
      <c r="H29" s="454"/>
      <c r="I29" s="111">
        <f>'01-Mapa de riesgo-UO'!AT30</f>
        <v>0</v>
      </c>
      <c r="J29" s="452"/>
      <c r="K29" s="441"/>
      <c r="L29" s="442"/>
      <c r="M29" s="443"/>
      <c r="N29" s="397"/>
      <c r="O29" s="441"/>
      <c r="P29" s="442"/>
      <c r="Q29" s="443"/>
      <c r="R29" s="448"/>
    </row>
    <row r="30" spans="1:18" ht="62.45" customHeight="1" x14ac:dyDescent="0.2">
      <c r="A30" s="450"/>
      <c r="B30" s="400"/>
      <c r="C30" s="383"/>
      <c r="D30" s="383"/>
      <c r="E30" s="383"/>
      <c r="F30" s="81">
        <f>'01-Mapa de riesgo-UO'!F31</f>
        <v>0</v>
      </c>
      <c r="G30" s="383"/>
      <c r="H30" s="454"/>
      <c r="I30" s="111">
        <f>'01-Mapa de riesgo-UO'!AT31</f>
        <v>0</v>
      </c>
      <c r="J30" s="400"/>
      <c r="K30" s="444"/>
      <c r="L30" s="445"/>
      <c r="M30" s="446"/>
      <c r="N30" s="374"/>
      <c r="O30" s="444"/>
      <c r="P30" s="445"/>
      <c r="Q30" s="446"/>
      <c r="R30" s="449"/>
    </row>
    <row r="31" spans="1:18" ht="62.45" customHeight="1" x14ac:dyDescent="0.2">
      <c r="A31" s="450">
        <v>8</v>
      </c>
      <c r="B31" s="451">
        <f>'01-Mapa de riesgo-UO'!B32</f>
        <v>0</v>
      </c>
      <c r="C31" s="382">
        <f>'01-Mapa de riesgo-UO'!G32</f>
        <v>0</v>
      </c>
      <c r="D31" s="383">
        <f>'01-Mapa de riesgo-UO'!H32</f>
        <v>0</v>
      </c>
      <c r="E31" s="383">
        <f>'01-Mapa de riesgo-UO'!I32</f>
        <v>0</v>
      </c>
      <c r="F31" s="81">
        <f>'01-Mapa de riesgo-UO'!F32</f>
        <v>0</v>
      </c>
      <c r="G31" s="383">
        <f>'01-Mapa de riesgo-UO'!J32</f>
        <v>0</v>
      </c>
      <c r="H31" s="454" t="str">
        <f>'01-Mapa de riesgo-UO'!AQ32</f>
        <v>LEVE</v>
      </c>
      <c r="I31" s="111">
        <f>'01-Mapa de riesgo-UO'!AT32</f>
        <v>0</v>
      </c>
      <c r="J31" s="451" t="str">
        <f>IF(H31="GRAVE","Debe formularse",IF(H31="MODERADO", "Si el proceso lo requiere","NO"))</f>
        <v>NO</v>
      </c>
      <c r="K31" s="438"/>
      <c r="L31" s="439"/>
      <c r="M31" s="440"/>
      <c r="N31" s="396"/>
      <c r="O31" s="438"/>
      <c r="P31" s="439"/>
      <c r="Q31" s="440"/>
      <c r="R31" s="447"/>
    </row>
    <row r="32" spans="1:18" ht="62.45" customHeight="1" x14ac:dyDescent="0.2">
      <c r="A32" s="450"/>
      <c r="B32" s="452"/>
      <c r="C32" s="383"/>
      <c r="D32" s="383"/>
      <c r="E32" s="383"/>
      <c r="F32" s="81">
        <f>'01-Mapa de riesgo-UO'!F33</f>
        <v>0</v>
      </c>
      <c r="G32" s="383"/>
      <c r="H32" s="454"/>
      <c r="I32" s="111">
        <f>'01-Mapa de riesgo-UO'!AT33</f>
        <v>0</v>
      </c>
      <c r="J32" s="452"/>
      <c r="K32" s="441"/>
      <c r="L32" s="442"/>
      <c r="M32" s="443"/>
      <c r="N32" s="397"/>
      <c r="O32" s="441"/>
      <c r="P32" s="442"/>
      <c r="Q32" s="443"/>
      <c r="R32" s="448"/>
    </row>
    <row r="33" spans="1:18" ht="62.45" customHeight="1" x14ac:dyDescent="0.2">
      <c r="A33" s="450"/>
      <c r="B33" s="400"/>
      <c r="C33" s="383"/>
      <c r="D33" s="383"/>
      <c r="E33" s="383"/>
      <c r="F33" s="81">
        <f>'01-Mapa de riesgo-UO'!F34</f>
        <v>0</v>
      </c>
      <c r="G33" s="383"/>
      <c r="H33" s="454"/>
      <c r="I33" s="111">
        <f>'01-Mapa de riesgo-UO'!AT34</f>
        <v>0</v>
      </c>
      <c r="J33" s="400"/>
      <c r="K33" s="444"/>
      <c r="L33" s="445"/>
      <c r="M33" s="446"/>
      <c r="N33" s="374"/>
      <c r="O33" s="444"/>
      <c r="P33" s="445"/>
      <c r="Q33" s="446"/>
      <c r="R33" s="449"/>
    </row>
    <row r="34" spans="1:18" ht="62.45" customHeight="1" x14ac:dyDescent="0.2">
      <c r="A34" s="450">
        <v>9</v>
      </c>
      <c r="B34" s="451">
        <f>'01-Mapa de riesgo-UO'!B35</f>
        <v>0</v>
      </c>
      <c r="C34" s="382">
        <f>'01-Mapa de riesgo-UO'!G35</f>
        <v>0</v>
      </c>
      <c r="D34" s="383">
        <f>'01-Mapa de riesgo-UO'!H35</f>
        <v>0</v>
      </c>
      <c r="E34" s="383">
        <f>'01-Mapa de riesgo-UO'!I35</f>
        <v>0</v>
      </c>
      <c r="F34" s="81">
        <f>'01-Mapa de riesgo-UO'!F35</f>
        <v>0</v>
      </c>
      <c r="G34" s="383">
        <f>'01-Mapa de riesgo-UO'!J35</f>
        <v>0</v>
      </c>
      <c r="H34" s="454" t="str">
        <f>'01-Mapa de riesgo-UO'!AQ35</f>
        <v>LEVE</v>
      </c>
      <c r="I34" s="111">
        <f>'01-Mapa de riesgo-UO'!AT35</f>
        <v>0</v>
      </c>
      <c r="J34" s="451" t="str">
        <f>IF(H34="GRAVE","Debe formularse",IF(H34="MODERADO", "Si el proceso lo requiere","NO"))</f>
        <v>NO</v>
      </c>
      <c r="K34" s="438"/>
      <c r="L34" s="439"/>
      <c r="M34" s="440"/>
      <c r="N34" s="396"/>
      <c r="O34" s="438"/>
      <c r="P34" s="439"/>
      <c r="Q34" s="440"/>
      <c r="R34" s="447"/>
    </row>
    <row r="35" spans="1:18" ht="62.45" customHeight="1" x14ac:dyDescent="0.2">
      <c r="A35" s="450"/>
      <c r="B35" s="452"/>
      <c r="C35" s="383"/>
      <c r="D35" s="383"/>
      <c r="E35" s="383"/>
      <c r="F35" s="81">
        <f>'01-Mapa de riesgo-UO'!F36</f>
        <v>0</v>
      </c>
      <c r="G35" s="383"/>
      <c r="H35" s="454"/>
      <c r="I35" s="111">
        <f>'01-Mapa de riesgo-UO'!AT36</f>
        <v>0</v>
      </c>
      <c r="J35" s="452"/>
      <c r="K35" s="441"/>
      <c r="L35" s="442"/>
      <c r="M35" s="443"/>
      <c r="N35" s="397"/>
      <c r="O35" s="441"/>
      <c r="P35" s="442"/>
      <c r="Q35" s="443"/>
      <c r="R35" s="448"/>
    </row>
    <row r="36" spans="1:18" ht="62.45" customHeight="1" x14ac:dyDescent="0.2">
      <c r="A36" s="450"/>
      <c r="B36" s="400"/>
      <c r="C36" s="383"/>
      <c r="D36" s="383"/>
      <c r="E36" s="383"/>
      <c r="F36" s="81">
        <f>'01-Mapa de riesgo-UO'!F37</f>
        <v>0</v>
      </c>
      <c r="G36" s="383"/>
      <c r="H36" s="454"/>
      <c r="I36" s="111">
        <f>'01-Mapa de riesgo-UO'!AT37</f>
        <v>0</v>
      </c>
      <c r="J36" s="400"/>
      <c r="K36" s="444"/>
      <c r="L36" s="445"/>
      <c r="M36" s="446"/>
      <c r="N36" s="374"/>
      <c r="O36" s="444"/>
      <c r="P36" s="445"/>
      <c r="Q36" s="446"/>
      <c r="R36" s="449"/>
    </row>
    <row r="37" spans="1:18" ht="62.45" customHeight="1" x14ac:dyDescent="0.2">
      <c r="A37" s="450">
        <v>10</v>
      </c>
      <c r="B37" s="451">
        <f>'01-Mapa de riesgo-UO'!B38</f>
        <v>0</v>
      </c>
      <c r="C37" s="382">
        <f>'01-Mapa de riesgo-UO'!G38</f>
        <v>0</v>
      </c>
      <c r="D37" s="383">
        <f>'01-Mapa de riesgo-UO'!H38</f>
        <v>0</v>
      </c>
      <c r="E37" s="383">
        <f>'01-Mapa de riesgo-UO'!I38</f>
        <v>0</v>
      </c>
      <c r="F37" s="81">
        <f>'01-Mapa de riesgo-UO'!F38</f>
        <v>0</v>
      </c>
      <c r="G37" s="383">
        <f>'01-Mapa de riesgo-UO'!J38</f>
        <v>0</v>
      </c>
      <c r="H37" s="454" t="str">
        <f>'01-Mapa de riesgo-UO'!AQ38</f>
        <v>LEVE</v>
      </c>
      <c r="I37" s="111">
        <f>'01-Mapa de riesgo-UO'!AT38</f>
        <v>0</v>
      </c>
      <c r="J37" s="451" t="str">
        <f>IF(H37="GRAVE","Debe formularse",IF(H37="MODERADO", "Si el proceso lo requiere","NO"))</f>
        <v>NO</v>
      </c>
      <c r="K37" s="438"/>
      <c r="L37" s="439"/>
      <c r="M37" s="440"/>
      <c r="N37" s="396"/>
      <c r="O37" s="438"/>
      <c r="P37" s="439"/>
      <c r="Q37" s="440"/>
      <c r="R37" s="447"/>
    </row>
    <row r="38" spans="1:18" ht="62.45" customHeight="1" x14ac:dyDescent="0.2">
      <c r="A38" s="450"/>
      <c r="B38" s="452"/>
      <c r="C38" s="383"/>
      <c r="D38" s="383"/>
      <c r="E38" s="383"/>
      <c r="F38" s="81">
        <f>'01-Mapa de riesgo-UO'!F39</f>
        <v>0</v>
      </c>
      <c r="G38" s="383"/>
      <c r="H38" s="454"/>
      <c r="I38" s="111">
        <f>'01-Mapa de riesgo-UO'!AT39</f>
        <v>0</v>
      </c>
      <c r="J38" s="452"/>
      <c r="K38" s="441"/>
      <c r="L38" s="442"/>
      <c r="M38" s="443"/>
      <c r="N38" s="397"/>
      <c r="O38" s="441"/>
      <c r="P38" s="442"/>
      <c r="Q38" s="443"/>
      <c r="R38" s="448"/>
    </row>
    <row r="39" spans="1:18" ht="62.45" customHeight="1" x14ac:dyDescent="0.2">
      <c r="A39" s="450"/>
      <c r="B39" s="400"/>
      <c r="C39" s="383"/>
      <c r="D39" s="383"/>
      <c r="E39" s="383"/>
      <c r="F39" s="81">
        <f>'01-Mapa de riesgo-UO'!F40</f>
        <v>0</v>
      </c>
      <c r="G39" s="383"/>
      <c r="H39" s="454"/>
      <c r="I39" s="111">
        <f>'01-Mapa de riesgo-UO'!AT40</f>
        <v>0</v>
      </c>
      <c r="J39" s="400"/>
      <c r="K39" s="444"/>
      <c r="L39" s="445"/>
      <c r="M39" s="446"/>
      <c r="N39" s="374"/>
      <c r="O39" s="444"/>
      <c r="P39" s="445"/>
      <c r="Q39" s="446"/>
      <c r="R39" s="449"/>
    </row>
    <row r="40" spans="1:18" ht="62.45" customHeight="1" x14ac:dyDescent="0.2">
      <c r="A40" s="450">
        <v>11</v>
      </c>
      <c r="B40" s="451">
        <f>'01-Mapa de riesgo-UO'!B41</f>
        <v>0</v>
      </c>
      <c r="C40" s="382">
        <f>'01-Mapa de riesgo-UO'!G41</f>
        <v>0</v>
      </c>
      <c r="D40" s="383">
        <f>'01-Mapa de riesgo-UO'!H41</f>
        <v>0</v>
      </c>
      <c r="E40" s="383">
        <f>'01-Mapa de riesgo-UO'!I41</f>
        <v>0</v>
      </c>
      <c r="F40" s="81">
        <f>'01-Mapa de riesgo-UO'!F41</f>
        <v>0</v>
      </c>
      <c r="G40" s="383">
        <f>'01-Mapa de riesgo-UO'!J41</f>
        <v>0</v>
      </c>
      <c r="H40" s="454" t="str">
        <f>'01-Mapa de riesgo-UO'!AQ41</f>
        <v>LEVE</v>
      </c>
      <c r="I40" s="111">
        <f>'01-Mapa de riesgo-UO'!AT41</f>
        <v>0</v>
      </c>
      <c r="J40" s="451" t="str">
        <f>IF(H40="GRAVE","Debe formularse",IF(H40="MODERADO", "Si el proceso lo requiere","NO"))</f>
        <v>NO</v>
      </c>
      <c r="K40" s="438"/>
      <c r="L40" s="439"/>
      <c r="M40" s="440"/>
      <c r="N40" s="396"/>
      <c r="O40" s="438"/>
      <c r="P40" s="439"/>
      <c r="Q40" s="440"/>
      <c r="R40" s="447"/>
    </row>
    <row r="41" spans="1:18" ht="62.45" customHeight="1" x14ac:dyDescent="0.2">
      <c r="A41" s="450"/>
      <c r="B41" s="452"/>
      <c r="C41" s="383"/>
      <c r="D41" s="383"/>
      <c r="E41" s="383"/>
      <c r="F41" s="81">
        <f>'01-Mapa de riesgo-UO'!F42</f>
        <v>0</v>
      </c>
      <c r="G41" s="383"/>
      <c r="H41" s="454"/>
      <c r="I41" s="111">
        <f>'01-Mapa de riesgo-UO'!AT42</f>
        <v>0</v>
      </c>
      <c r="J41" s="452"/>
      <c r="K41" s="441"/>
      <c r="L41" s="442"/>
      <c r="M41" s="443"/>
      <c r="N41" s="397"/>
      <c r="O41" s="441"/>
      <c r="P41" s="442"/>
      <c r="Q41" s="443"/>
      <c r="R41" s="448"/>
    </row>
    <row r="42" spans="1:18" ht="62.45" customHeight="1" x14ac:dyDescent="0.2">
      <c r="A42" s="450"/>
      <c r="B42" s="400"/>
      <c r="C42" s="383"/>
      <c r="D42" s="383"/>
      <c r="E42" s="383"/>
      <c r="F42" s="81">
        <f>'01-Mapa de riesgo-UO'!F43</f>
        <v>0</v>
      </c>
      <c r="G42" s="383"/>
      <c r="H42" s="454"/>
      <c r="I42" s="111">
        <f>'01-Mapa de riesgo-UO'!AT43</f>
        <v>0</v>
      </c>
      <c r="J42" s="400"/>
      <c r="K42" s="444"/>
      <c r="L42" s="445"/>
      <c r="M42" s="446"/>
      <c r="N42" s="374"/>
      <c r="O42" s="444"/>
      <c r="P42" s="445"/>
      <c r="Q42" s="446"/>
      <c r="R42" s="449"/>
    </row>
    <row r="43" spans="1:18" ht="62.45" customHeight="1" x14ac:dyDescent="0.2">
      <c r="A43" s="450">
        <v>12</v>
      </c>
      <c r="B43" s="451">
        <f>'01-Mapa de riesgo-UO'!B44</f>
        <v>0</v>
      </c>
      <c r="C43" s="382">
        <f>'01-Mapa de riesgo-UO'!G44</f>
        <v>0</v>
      </c>
      <c r="D43" s="383">
        <f>'01-Mapa de riesgo-UO'!H44</f>
        <v>0</v>
      </c>
      <c r="E43" s="383">
        <f>'01-Mapa de riesgo-UO'!I44</f>
        <v>0</v>
      </c>
      <c r="F43" s="81">
        <f>'01-Mapa de riesgo-UO'!F44</f>
        <v>0</v>
      </c>
      <c r="G43" s="383">
        <f>'01-Mapa de riesgo-UO'!J44</f>
        <v>0</v>
      </c>
      <c r="H43" s="454" t="str">
        <f>'01-Mapa de riesgo-UO'!AQ44</f>
        <v>LEVE</v>
      </c>
      <c r="I43" s="111">
        <f>'01-Mapa de riesgo-UO'!AT44</f>
        <v>0</v>
      </c>
      <c r="J43" s="451" t="str">
        <f>IF(H43="GRAVE","Debe formularse",IF(H43="MODERADO", "Si el proceso lo requiere","NO"))</f>
        <v>NO</v>
      </c>
      <c r="K43" s="438"/>
      <c r="L43" s="439"/>
      <c r="M43" s="440"/>
      <c r="N43" s="396"/>
      <c r="O43" s="438"/>
      <c r="P43" s="439"/>
      <c r="Q43" s="440"/>
      <c r="R43" s="447"/>
    </row>
    <row r="44" spans="1:18" ht="62.45" customHeight="1" x14ac:dyDescent="0.2">
      <c r="A44" s="450"/>
      <c r="B44" s="452"/>
      <c r="C44" s="383"/>
      <c r="D44" s="383"/>
      <c r="E44" s="383"/>
      <c r="F44" s="81">
        <f>'01-Mapa de riesgo-UO'!F45</f>
        <v>0</v>
      </c>
      <c r="G44" s="383"/>
      <c r="H44" s="454"/>
      <c r="I44" s="111">
        <f>'01-Mapa de riesgo-UO'!AT45</f>
        <v>0</v>
      </c>
      <c r="J44" s="452"/>
      <c r="K44" s="441"/>
      <c r="L44" s="442"/>
      <c r="M44" s="443"/>
      <c r="N44" s="397"/>
      <c r="O44" s="441"/>
      <c r="P44" s="442"/>
      <c r="Q44" s="443"/>
      <c r="R44" s="448"/>
    </row>
    <row r="45" spans="1:18" ht="62.45" customHeight="1" x14ac:dyDescent="0.2">
      <c r="A45" s="450"/>
      <c r="B45" s="400"/>
      <c r="C45" s="383"/>
      <c r="D45" s="383"/>
      <c r="E45" s="383"/>
      <c r="F45" s="81">
        <f>'01-Mapa de riesgo-UO'!F46</f>
        <v>0</v>
      </c>
      <c r="G45" s="383"/>
      <c r="H45" s="454"/>
      <c r="I45" s="111">
        <f>'01-Mapa de riesgo-UO'!AT46</f>
        <v>0</v>
      </c>
      <c r="J45" s="400"/>
      <c r="K45" s="444"/>
      <c r="L45" s="445"/>
      <c r="M45" s="446"/>
      <c r="N45" s="374"/>
      <c r="O45" s="444"/>
      <c r="P45" s="445"/>
      <c r="Q45" s="446"/>
      <c r="R45" s="449"/>
    </row>
    <row r="46" spans="1:18" ht="62.45" customHeight="1" x14ac:dyDescent="0.2">
      <c r="A46" s="450">
        <v>13</v>
      </c>
      <c r="B46" s="451">
        <f>'01-Mapa de riesgo-UO'!B47</f>
        <v>0</v>
      </c>
      <c r="C46" s="382">
        <f>'01-Mapa de riesgo-UO'!G47</f>
        <v>0</v>
      </c>
      <c r="D46" s="383">
        <f>'01-Mapa de riesgo-UO'!H47</f>
        <v>0</v>
      </c>
      <c r="E46" s="383">
        <f>'01-Mapa de riesgo-UO'!I47</f>
        <v>0</v>
      </c>
      <c r="F46" s="81">
        <f>'01-Mapa de riesgo-UO'!F47</f>
        <v>0</v>
      </c>
      <c r="G46" s="383">
        <f>'01-Mapa de riesgo-UO'!J47</f>
        <v>0</v>
      </c>
      <c r="H46" s="454" t="str">
        <f>'01-Mapa de riesgo-UO'!AQ47</f>
        <v>LEVE</v>
      </c>
      <c r="I46" s="111">
        <f>'01-Mapa de riesgo-UO'!AT47</f>
        <v>0</v>
      </c>
      <c r="J46" s="451" t="str">
        <f>IF(H46="GRAVE","Debe formularse",IF(H46="MODERADO", "Si el proceso lo requiere","NO"))</f>
        <v>NO</v>
      </c>
      <c r="K46" s="438"/>
      <c r="L46" s="439"/>
      <c r="M46" s="440"/>
      <c r="N46" s="396"/>
      <c r="O46" s="438"/>
      <c r="P46" s="439"/>
      <c r="Q46" s="440"/>
      <c r="R46" s="447"/>
    </row>
    <row r="47" spans="1:18" ht="62.45" customHeight="1" x14ac:dyDescent="0.2">
      <c r="A47" s="450"/>
      <c r="B47" s="452"/>
      <c r="C47" s="383"/>
      <c r="D47" s="383"/>
      <c r="E47" s="383"/>
      <c r="F47" s="81">
        <f>'01-Mapa de riesgo-UO'!F48</f>
        <v>0</v>
      </c>
      <c r="G47" s="383"/>
      <c r="H47" s="454"/>
      <c r="I47" s="111">
        <f>'01-Mapa de riesgo-UO'!AT48</f>
        <v>0</v>
      </c>
      <c r="J47" s="452"/>
      <c r="K47" s="441"/>
      <c r="L47" s="442"/>
      <c r="M47" s="443"/>
      <c r="N47" s="397"/>
      <c r="O47" s="441"/>
      <c r="P47" s="442"/>
      <c r="Q47" s="443"/>
      <c r="R47" s="448"/>
    </row>
    <row r="48" spans="1:18" ht="62.45" customHeight="1" x14ac:dyDescent="0.2">
      <c r="A48" s="450"/>
      <c r="B48" s="400"/>
      <c r="C48" s="383"/>
      <c r="D48" s="383"/>
      <c r="E48" s="383"/>
      <c r="F48" s="81">
        <f>'01-Mapa de riesgo-UO'!F49</f>
        <v>0</v>
      </c>
      <c r="G48" s="383"/>
      <c r="H48" s="454"/>
      <c r="I48" s="111">
        <f>'01-Mapa de riesgo-UO'!AT49</f>
        <v>0</v>
      </c>
      <c r="J48" s="400"/>
      <c r="K48" s="444"/>
      <c r="L48" s="445"/>
      <c r="M48" s="446"/>
      <c r="N48" s="374"/>
      <c r="O48" s="444"/>
      <c r="P48" s="445"/>
      <c r="Q48" s="446"/>
      <c r="R48" s="449"/>
    </row>
    <row r="49" spans="1:18" ht="62.45" customHeight="1" x14ac:dyDescent="0.2">
      <c r="A49" s="450">
        <v>14</v>
      </c>
      <c r="B49" s="451">
        <f>'01-Mapa de riesgo-UO'!B50</f>
        <v>0</v>
      </c>
      <c r="C49" s="382">
        <f>'01-Mapa de riesgo-UO'!G50</f>
        <v>0</v>
      </c>
      <c r="D49" s="383">
        <f>'01-Mapa de riesgo-UO'!H50</f>
        <v>0</v>
      </c>
      <c r="E49" s="383">
        <f>'01-Mapa de riesgo-UO'!I50</f>
        <v>0</v>
      </c>
      <c r="F49" s="81">
        <f>'01-Mapa de riesgo-UO'!F50</f>
        <v>0</v>
      </c>
      <c r="G49" s="383">
        <f>'01-Mapa de riesgo-UO'!J50</f>
        <v>0</v>
      </c>
      <c r="H49" s="454" t="str">
        <f>'01-Mapa de riesgo-UO'!AQ50</f>
        <v>LEVE</v>
      </c>
      <c r="I49" s="111">
        <f>'01-Mapa de riesgo-UO'!AT50</f>
        <v>0</v>
      </c>
      <c r="J49" s="451" t="str">
        <f>IF(H49="GRAVE","Debe formularse",IF(H49="MODERADO", "Si el proceso lo requiere","NO"))</f>
        <v>NO</v>
      </c>
      <c r="K49" s="438"/>
      <c r="L49" s="439"/>
      <c r="M49" s="440"/>
      <c r="N49" s="396"/>
      <c r="O49" s="438"/>
      <c r="P49" s="439"/>
      <c r="Q49" s="440"/>
      <c r="R49" s="447"/>
    </row>
    <row r="50" spans="1:18" ht="62.45" customHeight="1" x14ac:dyDescent="0.2">
      <c r="A50" s="450"/>
      <c r="B50" s="452"/>
      <c r="C50" s="383"/>
      <c r="D50" s="383"/>
      <c r="E50" s="383"/>
      <c r="F50" s="81">
        <f>'01-Mapa de riesgo-UO'!F51</f>
        <v>0</v>
      </c>
      <c r="G50" s="383"/>
      <c r="H50" s="454"/>
      <c r="I50" s="111">
        <f>'01-Mapa de riesgo-UO'!AT51</f>
        <v>0</v>
      </c>
      <c r="J50" s="452"/>
      <c r="K50" s="441"/>
      <c r="L50" s="442"/>
      <c r="M50" s="443"/>
      <c r="N50" s="397"/>
      <c r="O50" s="441"/>
      <c r="P50" s="442"/>
      <c r="Q50" s="443"/>
      <c r="R50" s="448"/>
    </row>
    <row r="51" spans="1:18" ht="62.45" customHeight="1" x14ac:dyDescent="0.2">
      <c r="A51" s="450"/>
      <c r="B51" s="400"/>
      <c r="C51" s="383"/>
      <c r="D51" s="383"/>
      <c r="E51" s="383"/>
      <c r="F51" s="81">
        <f>'01-Mapa de riesgo-UO'!F52</f>
        <v>0</v>
      </c>
      <c r="G51" s="383"/>
      <c r="H51" s="454"/>
      <c r="I51" s="111">
        <f>'01-Mapa de riesgo-UO'!AT52</f>
        <v>0</v>
      </c>
      <c r="J51" s="400"/>
      <c r="K51" s="444"/>
      <c r="L51" s="445"/>
      <c r="M51" s="446"/>
      <c r="N51" s="374"/>
      <c r="O51" s="444"/>
      <c r="P51" s="445"/>
      <c r="Q51" s="446"/>
      <c r="R51" s="449"/>
    </row>
    <row r="52" spans="1:18" ht="62.45" customHeight="1" x14ac:dyDescent="0.2">
      <c r="A52" s="450">
        <v>15</v>
      </c>
      <c r="B52" s="451">
        <f>'01-Mapa de riesgo-UO'!B53</f>
        <v>0</v>
      </c>
      <c r="C52" s="382">
        <f>'01-Mapa de riesgo-UO'!G53</f>
        <v>0</v>
      </c>
      <c r="D52" s="383">
        <f>'01-Mapa de riesgo-UO'!H53</f>
        <v>0</v>
      </c>
      <c r="E52" s="383">
        <f>'01-Mapa de riesgo-UO'!I53</f>
        <v>0</v>
      </c>
      <c r="F52" s="81">
        <f>'01-Mapa de riesgo-UO'!F53</f>
        <v>0</v>
      </c>
      <c r="G52" s="383">
        <f>'01-Mapa de riesgo-UO'!J53</f>
        <v>0</v>
      </c>
      <c r="H52" s="454" t="str">
        <f>'01-Mapa de riesgo-UO'!AQ53</f>
        <v>LEVE</v>
      </c>
      <c r="I52" s="111">
        <f>'01-Mapa de riesgo-UO'!AT53</f>
        <v>0</v>
      </c>
      <c r="J52" s="451" t="str">
        <f>IF(H52="GRAVE","Debe formularse",IF(H52="MODERADO", "Si el proceso lo requiere","NO"))</f>
        <v>NO</v>
      </c>
      <c r="K52" s="438"/>
      <c r="L52" s="439"/>
      <c r="M52" s="440"/>
      <c r="N52" s="396"/>
      <c r="O52" s="438"/>
      <c r="P52" s="439"/>
      <c r="Q52" s="440"/>
      <c r="R52" s="447"/>
    </row>
    <row r="53" spans="1:18" ht="62.45" customHeight="1" x14ac:dyDescent="0.2">
      <c r="A53" s="450"/>
      <c r="B53" s="452"/>
      <c r="C53" s="383"/>
      <c r="D53" s="383"/>
      <c r="E53" s="383"/>
      <c r="F53" s="81">
        <f>'01-Mapa de riesgo-UO'!F54</f>
        <v>0</v>
      </c>
      <c r="G53" s="383"/>
      <c r="H53" s="454"/>
      <c r="I53" s="111">
        <f>'01-Mapa de riesgo-UO'!AT54</f>
        <v>0</v>
      </c>
      <c r="J53" s="452"/>
      <c r="K53" s="441"/>
      <c r="L53" s="442"/>
      <c r="M53" s="443"/>
      <c r="N53" s="397"/>
      <c r="O53" s="441"/>
      <c r="P53" s="442"/>
      <c r="Q53" s="443"/>
      <c r="R53" s="448"/>
    </row>
    <row r="54" spans="1:18" ht="62.45" customHeight="1" x14ac:dyDescent="0.2">
      <c r="A54" s="450"/>
      <c r="B54" s="400"/>
      <c r="C54" s="383"/>
      <c r="D54" s="383"/>
      <c r="E54" s="383"/>
      <c r="F54" s="81">
        <f>'01-Mapa de riesgo-UO'!F55</f>
        <v>0</v>
      </c>
      <c r="G54" s="383"/>
      <c r="H54" s="454"/>
      <c r="I54" s="111">
        <f>'01-Mapa de riesgo-UO'!AT55</f>
        <v>0</v>
      </c>
      <c r="J54" s="400"/>
      <c r="K54" s="444"/>
      <c r="L54" s="445"/>
      <c r="M54" s="446"/>
      <c r="N54" s="374"/>
      <c r="O54" s="444"/>
      <c r="P54" s="445"/>
      <c r="Q54" s="446"/>
      <c r="R54" s="449"/>
    </row>
    <row r="55" spans="1:18" ht="62.45" customHeight="1" x14ac:dyDescent="0.2">
      <c r="A55" s="450">
        <v>16</v>
      </c>
      <c r="B55" s="451">
        <f>'01-Mapa de riesgo-UO'!B56</f>
        <v>0</v>
      </c>
      <c r="C55" s="382">
        <f>'01-Mapa de riesgo-UO'!G56</f>
        <v>0</v>
      </c>
      <c r="D55" s="383">
        <f>'01-Mapa de riesgo-UO'!H56</f>
        <v>0</v>
      </c>
      <c r="E55" s="383">
        <f>'01-Mapa de riesgo-UO'!I56</f>
        <v>0</v>
      </c>
      <c r="F55" s="81">
        <f>'01-Mapa de riesgo-UO'!F56</f>
        <v>0</v>
      </c>
      <c r="G55" s="383">
        <f>'01-Mapa de riesgo-UO'!J56</f>
        <v>0</v>
      </c>
      <c r="H55" s="454" t="str">
        <f>'01-Mapa de riesgo-UO'!AQ56</f>
        <v>LEVE</v>
      </c>
      <c r="I55" s="111">
        <f>'01-Mapa de riesgo-UO'!AT56</f>
        <v>0</v>
      </c>
      <c r="J55" s="451" t="str">
        <f>IF(H55="GRAVE","Debe formularse",IF(H55="MODERADO", "Si el proceso lo requiere","NO"))</f>
        <v>NO</v>
      </c>
      <c r="K55" s="438"/>
      <c r="L55" s="439"/>
      <c r="M55" s="440"/>
      <c r="N55" s="396"/>
      <c r="O55" s="438"/>
      <c r="P55" s="439"/>
      <c r="Q55" s="440"/>
      <c r="R55" s="447"/>
    </row>
    <row r="56" spans="1:18" ht="62.45" customHeight="1" x14ac:dyDescent="0.2">
      <c r="A56" s="450"/>
      <c r="B56" s="452"/>
      <c r="C56" s="383"/>
      <c r="D56" s="383"/>
      <c r="E56" s="383"/>
      <c r="F56" s="81">
        <f>'01-Mapa de riesgo-UO'!F57</f>
        <v>0</v>
      </c>
      <c r="G56" s="383"/>
      <c r="H56" s="454"/>
      <c r="I56" s="111">
        <f>'01-Mapa de riesgo-UO'!AT57</f>
        <v>0</v>
      </c>
      <c r="J56" s="452"/>
      <c r="K56" s="441"/>
      <c r="L56" s="442"/>
      <c r="M56" s="443"/>
      <c r="N56" s="397"/>
      <c r="O56" s="441"/>
      <c r="P56" s="442"/>
      <c r="Q56" s="443"/>
      <c r="R56" s="448"/>
    </row>
    <row r="57" spans="1:18" ht="62.45" customHeight="1" x14ac:dyDescent="0.2">
      <c r="A57" s="450"/>
      <c r="B57" s="400"/>
      <c r="C57" s="383"/>
      <c r="D57" s="383"/>
      <c r="E57" s="383"/>
      <c r="F57" s="81">
        <f>'01-Mapa de riesgo-UO'!F58</f>
        <v>0</v>
      </c>
      <c r="G57" s="383"/>
      <c r="H57" s="454"/>
      <c r="I57" s="111">
        <f>'01-Mapa de riesgo-UO'!AT58</f>
        <v>0</v>
      </c>
      <c r="J57" s="400"/>
      <c r="K57" s="444"/>
      <c r="L57" s="445"/>
      <c r="M57" s="446"/>
      <c r="N57" s="374"/>
      <c r="O57" s="444"/>
      <c r="P57" s="445"/>
      <c r="Q57" s="446"/>
      <c r="R57" s="449"/>
    </row>
    <row r="58" spans="1:18" ht="62.45" customHeight="1" x14ac:dyDescent="0.2">
      <c r="A58" s="450">
        <v>17</v>
      </c>
      <c r="B58" s="451">
        <f>'01-Mapa de riesgo-UO'!B59</f>
        <v>0</v>
      </c>
      <c r="C58" s="382">
        <f>'01-Mapa de riesgo-UO'!G59</f>
        <v>0</v>
      </c>
      <c r="D58" s="383">
        <f>'01-Mapa de riesgo-UO'!H59</f>
        <v>0</v>
      </c>
      <c r="E58" s="383">
        <f>'01-Mapa de riesgo-UO'!I59</f>
        <v>0</v>
      </c>
      <c r="F58" s="81">
        <f>'01-Mapa de riesgo-UO'!F59</f>
        <v>0</v>
      </c>
      <c r="G58" s="383">
        <f>'01-Mapa de riesgo-UO'!J59</f>
        <v>0</v>
      </c>
      <c r="H58" s="454" t="str">
        <f>'01-Mapa de riesgo-UO'!AQ59</f>
        <v>LEVE</v>
      </c>
      <c r="I58" s="111">
        <f>'01-Mapa de riesgo-UO'!AT59</f>
        <v>0</v>
      </c>
      <c r="J58" s="451" t="str">
        <f>IF(H58="GRAVE","Debe formularse",IF(H58="MODERADO", "Si el proceso lo requiere","NO"))</f>
        <v>NO</v>
      </c>
      <c r="K58" s="438"/>
      <c r="L58" s="439"/>
      <c r="M58" s="440"/>
      <c r="N58" s="396"/>
      <c r="O58" s="438"/>
      <c r="P58" s="439"/>
      <c r="Q58" s="440"/>
      <c r="R58" s="447"/>
    </row>
    <row r="59" spans="1:18" ht="62.45" customHeight="1" x14ac:dyDescent="0.2">
      <c r="A59" s="450"/>
      <c r="B59" s="452"/>
      <c r="C59" s="383"/>
      <c r="D59" s="383"/>
      <c r="E59" s="383"/>
      <c r="F59" s="81">
        <f>'01-Mapa de riesgo-UO'!F60</f>
        <v>0</v>
      </c>
      <c r="G59" s="383"/>
      <c r="H59" s="454"/>
      <c r="I59" s="111">
        <f>'01-Mapa de riesgo-UO'!AT60</f>
        <v>0</v>
      </c>
      <c r="J59" s="452"/>
      <c r="K59" s="441"/>
      <c r="L59" s="442"/>
      <c r="M59" s="443"/>
      <c r="N59" s="397"/>
      <c r="O59" s="441"/>
      <c r="P59" s="442"/>
      <c r="Q59" s="443"/>
      <c r="R59" s="448"/>
    </row>
    <row r="60" spans="1:18" ht="62.45" customHeight="1" x14ac:dyDescent="0.2">
      <c r="A60" s="450"/>
      <c r="B60" s="400"/>
      <c r="C60" s="383"/>
      <c r="D60" s="383"/>
      <c r="E60" s="383"/>
      <c r="F60" s="81">
        <f>'01-Mapa de riesgo-UO'!F61</f>
        <v>0</v>
      </c>
      <c r="G60" s="383"/>
      <c r="H60" s="454"/>
      <c r="I60" s="111">
        <f>'01-Mapa de riesgo-UO'!AT61</f>
        <v>0</v>
      </c>
      <c r="J60" s="400"/>
      <c r="K60" s="444"/>
      <c r="L60" s="445"/>
      <c r="M60" s="446"/>
      <c r="N60" s="374"/>
      <c r="O60" s="444"/>
      <c r="P60" s="445"/>
      <c r="Q60" s="446"/>
      <c r="R60" s="449"/>
    </row>
    <row r="61" spans="1:18" ht="62.45" customHeight="1" x14ac:dyDescent="0.2">
      <c r="A61" s="450">
        <v>18</v>
      </c>
      <c r="B61" s="451">
        <f>'01-Mapa de riesgo-UO'!B62</f>
        <v>0</v>
      </c>
      <c r="C61" s="382">
        <f>'01-Mapa de riesgo-UO'!G62</f>
        <v>0</v>
      </c>
      <c r="D61" s="383">
        <f>'01-Mapa de riesgo-UO'!H62</f>
        <v>0</v>
      </c>
      <c r="E61" s="383">
        <f>'01-Mapa de riesgo-UO'!I62</f>
        <v>0</v>
      </c>
      <c r="F61" s="81">
        <f>'01-Mapa de riesgo-UO'!F62</f>
        <v>0</v>
      </c>
      <c r="G61" s="383">
        <f>'01-Mapa de riesgo-UO'!J62</f>
        <v>0</v>
      </c>
      <c r="H61" s="454" t="str">
        <f>'01-Mapa de riesgo-UO'!AQ62</f>
        <v>LEVE</v>
      </c>
      <c r="I61" s="111">
        <f>'01-Mapa de riesgo-UO'!AT62</f>
        <v>0</v>
      </c>
      <c r="J61" s="451" t="str">
        <f>IF(H61="GRAVE","Debe formularse",IF(H61="MODERADO", "Si el proceso lo requiere","NO"))</f>
        <v>NO</v>
      </c>
      <c r="K61" s="438"/>
      <c r="L61" s="439"/>
      <c r="M61" s="440"/>
      <c r="N61" s="396"/>
      <c r="O61" s="438"/>
      <c r="P61" s="439"/>
      <c r="Q61" s="440"/>
      <c r="R61" s="447"/>
    </row>
    <row r="62" spans="1:18" ht="62.45" customHeight="1" x14ac:dyDescent="0.2">
      <c r="A62" s="450"/>
      <c r="B62" s="452"/>
      <c r="C62" s="383"/>
      <c r="D62" s="383"/>
      <c r="E62" s="383"/>
      <c r="F62" s="81">
        <f>'01-Mapa de riesgo-UO'!F63</f>
        <v>0</v>
      </c>
      <c r="G62" s="383"/>
      <c r="H62" s="454"/>
      <c r="I62" s="111">
        <f>'01-Mapa de riesgo-UO'!AT63</f>
        <v>0</v>
      </c>
      <c r="J62" s="452"/>
      <c r="K62" s="441"/>
      <c r="L62" s="442"/>
      <c r="M62" s="443"/>
      <c r="N62" s="397"/>
      <c r="O62" s="441"/>
      <c r="P62" s="442"/>
      <c r="Q62" s="443"/>
      <c r="R62" s="448"/>
    </row>
    <row r="63" spans="1:18" ht="62.45" customHeight="1" x14ac:dyDescent="0.2">
      <c r="A63" s="450"/>
      <c r="B63" s="400"/>
      <c r="C63" s="383"/>
      <c r="D63" s="383"/>
      <c r="E63" s="383"/>
      <c r="F63" s="81">
        <f>'01-Mapa de riesgo-UO'!F64</f>
        <v>0</v>
      </c>
      <c r="G63" s="383"/>
      <c r="H63" s="454"/>
      <c r="I63" s="111">
        <f>'01-Mapa de riesgo-UO'!AT64</f>
        <v>0</v>
      </c>
      <c r="J63" s="400"/>
      <c r="K63" s="444"/>
      <c r="L63" s="445"/>
      <c r="M63" s="446"/>
      <c r="N63" s="374"/>
      <c r="O63" s="444"/>
      <c r="P63" s="445"/>
      <c r="Q63" s="446"/>
      <c r="R63" s="449"/>
    </row>
    <row r="64" spans="1:18" ht="62.45" customHeight="1" x14ac:dyDescent="0.2">
      <c r="A64" s="450">
        <v>19</v>
      </c>
      <c r="B64" s="451">
        <f>'01-Mapa de riesgo-UO'!B65</f>
        <v>0</v>
      </c>
      <c r="C64" s="382">
        <f>'01-Mapa de riesgo-UO'!G65</f>
        <v>0</v>
      </c>
      <c r="D64" s="383">
        <f>'01-Mapa de riesgo-UO'!H65</f>
        <v>0</v>
      </c>
      <c r="E64" s="383">
        <f>'01-Mapa de riesgo-UO'!I65</f>
        <v>0</v>
      </c>
      <c r="F64" s="81">
        <f>'01-Mapa de riesgo-UO'!F65</f>
        <v>0</v>
      </c>
      <c r="G64" s="383">
        <f>'01-Mapa de riesgo-UO'!J65</f>
        <v>0</v>
      </c>
      <c r="H64" s="454" t="str">
        <f>'01-Mapa de riesgo-UO'!AQ65</f>
        <v>LEVE</v>
      </c>
      <c r="I64" s="111">
        <f>'01-Mapa de riesgo-UO'!AT65</f>
        <v>0</v>
      </c>
      <c r="J64" s="451" t="str">
        <f>IF(H64="GRAVE","Debe formularse",IF(H64="MODERADO", "Si el proceso lo requiere","NO"))</f>
        <v>NO</v>
      </c>
      <c r="K64" s="438"/>
      <c r="L64" s="439"/>
      <c r="M64" s="440"/>
      <c r="N64" s="396"/>
      <c r="O64" s="438"/>
      <c r="P64" s="439"/>
      <c r="Q64" s="440"/>
      <c r="R64" s="447"/>
    </row>
    <row r="65" spans="1:18" ht="62.45" customHeight="1" x14ac:dyDescent="0.2">
      <c r="A65" s="450"/>
      <c r="B65" s="452"/>
      <c r="C65" s="383"/>
      <c r="D65" s="383"/>
      <c r="E65" s="383"/>
      <c r="F65" s="81">
        <f>'01-Mapa de riesgo-UO'!F66</f>
        <v>0</v>
      </c>
      <c r="G65" s="383"/>
      <c r="H65" s="454"/>
      <c r="I65" s="111">
        <f>'01-Mapa de riesgo-UO'!AT66</f>
        <v>0</v>
      </c>
      <c r="J65" s="452"/>
      <c r="K65" s="441"/>
      <c r="L65" s="442"/>
      <c r="M65" s="443"/>
      <c r="N65" s="397"/>
      <c r="O65" s="441"/>
      <c r="P65" s="442"/>
      <c r="Q65" s="443"/>
      <c r="R65" s="448"/>
    </row>
    <row r="66" spans="1:18" ht="62.45" customHeight="1" x14ac:dyDescent="0.2">
      <c r="A66" s="450"/>
      <c r="B66" s="400"/>
      <c r="C66" s="383"/>
      <c r="D66" s="383"/>
      <c r="E66" s="383"/>
      <c r="F66" s="81">
        <f>'01-Mapa de riesgo-UO'!F67</f>
        <v>0</v>
      </c>
      <c r="G66" s="383"/>
      <c r="H66" s="454"/>
      <c r="I66" s="111">
        <f>'01-Mapa de riesgo-UO'!AT67</f>
        <v>0</v>
      </c>
      <c r="J66" s="400"/>
      <c r="K66" s="444"/>
      <c r="L66" s="445"/>
      <c r="M66" s="446"/>
      <c r="N66" s="374"/>
      <c r="O66" s="444"/>
      <c r="P66" s="445"/>
      <c r="Q66" s="446"/>
      <c r="R66" s="449"/>
    </row>
    <row r="67" spans="1:18" ht="62.45" customHeight="1" x14ac:dyDescent="0.2">
      <c r="A67" s="450">
        <v>20</v>
      </c>
      <c r="B67" s="451">
        <f>'01-Mapa de riesgo-UO'!B68</f>
        <v>0</v>
      </c>
      <c r="C67" s="382">
        <f>'01-Mapa de riesgo-UO'!G68</f>
        <v>0</v>
      </c>
      <c r="D67" s="383">
        <f>'01-Mapa de riesgo-UO'!H68</f>
        <v>0</v>
      </c>
      <c r="E67" s="383">
        <f>'01-Mapa de riesgo-UO'!I68</f>
        <v>0</v>
      </c>
      <c r="F67" s="81">
        <f>'01-Mapa de riesgo-UO'!F68</f>
        <v>0</v>
      </c>
      <c r="G67" s="383">
        <f>'01-Mapa de riesgo-UO'!J68</f>
        <v>0</v>
      </c>
      <c r="H67" s="454" t="str">
        <f>'01-Mapa de riesgo-UO'!AQ68</f>
        <v>LEVE</v>
      </c>
      <c r="I67" s="111">
        <f>'01-Mapa de riesgo-UO'!AT68</f>
        <v>0</v>
      </c>
      <c r="J67" s="451" t="str">
        <f>IF(H67="GRAVE","Debe formularse",IF(H67="MODERADO", "Si el proceso lo requiere","NO"))</f>
        <v>NO</v>
      </c>
      <c r="K67" s="438"/>
      <c r="L67" s="439"/>
      <c r="M67" s="440"/>
      <c r="N67" s="396"/>
      <c r="O67" s="438"/>
      <c r="P67" s="439"/>
      <c r="Q67" s="440"/>
      <c r="R67" s="447"/>
    </row>
    <row r="68" spans="1:18" ht="62.45" customHeight="1" x14ac:dyDescent="0.2">
      <c r="A68" s="450"/>
      <c r="B68" s="452"/>
      <c r="C68" s="383"/>
      <c r="D68" s="383"/>
      <c r="E68" s="383"/>
      <c r="F68" s="81">
        <f>'01-Mapa de riesgo-UO'!F69</f>
        <v>0</v>
      </c>
      <c r="G68" s="383"/>
      <c r="H68" s="454"/>
      <c r="I68" s="111">
        <f>'01-Mapa de riesgo-UO'!AT69</f>
        <v>0</v>
      </c>
      <c r="J68" s="452"/>
      <c r="K68" s="441"/>
      <c r="L68" s="442"/>
      <c r="M68" s="443"/>
      <c r="N68" s="397"/>
      <c r="O68" s="441"/>
      <c r="P68" s="442"/>
      <c r="Q68" s="443"/>
      <c r="R68" s="448"/>
    </row>
    <row r="69" spans="1:18" ht="62.45" customHeight="1" thickBot="1" x14ac:dyDescent="0.25">
      <c r="A69" s="450"/>
      <c r="B69" s="453"/>
      <c r="C69" s="387"/>
      <c r="D69" s="387"/>
      <c r="E69" s="387"/>
      <c r="F69" s="82">
        <f>'01-Mapa de riesgo-UO'!F70</f>
        <v>0</v>
      </c>
      <c r="G69" s="387"/>
      <c r="H69" s="455"/>
      <c r="I69" s="270">
        <f>'01-Mapa de riesgo-UO'!AT70</f>
        <v>0</v>
      </c>
      <c r="J69" s="453"/>
      <c r="K69" s="456"/>
      <c r="L69" s="457"/>
      <c r="M69" s="458"/>
      <c r="N69" s="459"/>
      <c r="O69" s="456"/>
      <c r="P69" s="457"/>
      <c r="Q69" s="458"/>
      <c r="R69" s="460"/>
    </row>
    <row r="70" spans="1:18" ht="62.45" customHeight="1" x14ac:dyDescent="0.2">
      <c r="A70" s="450">
        <v>21</v>
      </c>
      <c r="B70" s="451">
        <f>'01-Mapa de riesgo-UO'!B71</f>
        <v>0</v>
      </c>
      <c r="C70" s="382">
        <f>'01-Mapa de riesgo-UO'!G71</f>
        <v>0</v>
      </c>
      <c r="D70" s="383">
        <f>'01-Mapa de riesgo-UO'!H71</f>
        <v>0</v>
      </c>
      <c r="E70" s="383">
        <f>'01-Mapa de riesgo-UO'!I71</f>
        <v>0</v>
      </c>
      <c r="F70" s="81">
        <f>'01-Mapa de riesgo-UO'!F71</f>
        <v>0</v>
      </c>
      <c r="G70" s="383">
        <f>'01-Mapa de riesgo-UO'!J71</f>
        <v>0</v>
      </c>
      <c r="H70" s="454" t="str">
        <f>'01-Mapa de riesgo-UO'!AQ71</f>
        <v>LEVE</v>
      </c>
      <c r="I70" s="111">
        <f>'01-Mapa de riesgo-UO'!AT71</f>
        <v>0</v>
      </c>
      <c r="J70" s="451" t="str">
        <f>IF(H70="GRAVE","Debe formularse",IF(H70="MODERADO", "Si el proceso lo requiere","NO"))</f>
        <v>NO</v>
      </c>
      <c r="K70" s="438"/>
      <c r="L70" s="439"/>
      <c r="M70" s="440"/>
      <c r="N70" s="396"/>
      <c r="O70" s="438"/>
      <c r="P70" s="439"/>
      <c r="Q70" s="440"/>
      <c r="R70" s="447"/>
    </row>
    <row r="71" spans="1:18" ht="62.45" customHeight="1" x14ac:dyDescent="0.2">
      <c r="A71" s="450"/>
      <c r="B71" s="452"/>
      <c r="C71" s="383"/>
      <c r="D71" s="383"/>
      <c r="E71" s="383"/>
      <c r="F71" s="81">
        <f>'01-Mapa de riesgo-UO'!F72</f>
        <v>0</v>
      </c>
      <c r="G71" s="383"/>
      <c r="H71" s="454"/>
      <c r="I71" s="111">
        <f>'01-Mapa de riesgo-UO'!AT72</f>
        <v>0</v>
      </c>
      <c r="J71" s="452"/>
      <c r="K71" s="441"/>
      <c r="L71" s="442"/>
      <c r="M71" s="443"/>
      <c r="N71" s="397"/>
      <c r="O71" s="441"/>
      <c r="P71" s="442"/>
      <c r="Q71" s="443"/>
      <c r="R71" s="448"/>
    </row>
    <row r="72" spans="1:18" ht="62.45" customHeight="1" x14ac:dyDescent="0.2">
      <c r="A72" s="450"/>
      <c r="B72" s="400"/>
      <c r="C72" s="383"/>
      <c r="D72" s="383"/>
      <c r="E72" s="383"/>
      <c r="F72" s="81">
        <f>'01-Mapa de riesgo-UO'!F73</f>
        <v>0</v>
      </c>
      <c r="G72" s="383"/>
      <c r="H72" s="454"/>
      <c r="I72" s="111">
        <f>'01-Mapa de riesgo-UO'!AT73</f>
        <v>0</v>
      </c>
      <c r="J72" s="400"/>
      <c r="K72" s="444"/>
      <c r="L72" s="445"/>
      <c r="M72" s="446"/>
      <c r="N72" s="374"/>
      <c r="O72" s="444"/>
      <c r="P72" s="445"/>
      <c r="Q72" s="446"/>
      <c r="R72" s="449"/>
    </row>
    <row r="73" spans="1:18" ht="62.45" customHeight="1" x14ac:dyDescent="0.2">
      <c r="A73" s="450">
        <v>22</v>
      </c>
      <c r="B73" s="451">
        <f>'01-Mapa de riesgo-UO'!B74</f>
        <v>0</v>
      </c>
      <c r="C73" s="382">
        <f>'01-Mapa de riesgo-UO'!G74</f>
        <v>0</v>
      </c>
      <c r="D73" s="383">
        <f>'01-Mapa de riesgo-UO'!H74</f>
        <v>0</v>
      </c>
      <c r="E73" s="383">
        <f>'01-Mapa de riesgo-UO'!I74</f>
        <v>0</v>
      </c>
      <c r="F73" s="81">
        <f>'01-Mapa de riesgo-UO'!F74</f>
        <v>0</v>
      </c>
      <c r="G73" s="383">
        <f>'01-Mapa de riesgo-UO'!J74</f>
        <v>0</v>
      </c>
      <c r="H73" s="454" t="str">
        <f>'01-Mapa de riesgo-UO'!AQ74</f>
        <v>LEVE</v>
      </c>
      <c r="I73" s="111">
        <f>'01-Mapa de riesgo-UO'!AT74</f>
        <v>0</v>
      </c>
      <c r="J73" s="451" t="str">
        <f>IF(H73="GRAVE","Debe formularse",IF(H73="MODERADO", "Si el proceso lo requiere","NO"))</f>
        <v>NO</v>
      </c>
      <c r="K73" s="438"/>
      <c r="L73" s="439"/>
      <c r="M73" s="440"/>
      <c r="N73" s="396"/>
      <c r="O73" s="438"/>
      <c r="P73" s="439"/>
      <c r="Q73" s="440"/>
      <c r="R73" s="447"/>
    </row>
    <row r="74" spans="1:18" ht="62.45" customHeight="1" x14ac:dyDescent="0.2">
      <c r="A74" s="450"/>
      <c r="B74" s="452"/>
      <c r="C74" s="383"/>
      <c r="D74" s="383"/>
      <c r="E74" s="383"/>
      <c r="F74" s="81">
        <f>'01-Mapa de riesgo-UO'!F75</f>
        <v>0</v>
      </c>
      <c r="G74" s="383"/>
      <c r="H74" s="454"/>
      <c r="I74" s="111">
        <f>'01-Mapa de riesgo-UO'!AT75</f>
        <v>0</v>
      </c>
      <c r="J74" s="452"/>
      <c r="K74" s="441"/>
      <c r="L74" s="442"/>
      <c r="M74" s="443"/>
      <c r="N74" s="397"/>
      <c r="O74" s="441"/>
      <c r="P74" s="442"/>
      <c r="Q74" s="443"/>
      <c r="R74" s="448"/>
    </row>
    <row r="75" spans="1:18" ht="62.45" customHeight="1" thickBot="1" x14ac:dyDescent="0.25">
      <c r="A75" s="450"/>
      <c r="B75" s="453"/>
      <c r="C75" s="387"/>
      <c r="D75" s="387"/>
      <c r="E75" s="387"/>
      <c r="F75" s="82">
        <f>'01-Mapa de riesgo-UO'!F76</f>
        <v>0</v>
      </c>
      <c r="G75" s="387"/>
      <c r="H75" s="455"/>
      <c r="I75" s="270">
        <f>'01-Mapa de riesgo-UO'!AT76</f>
        <v>0</v>
      </c>
      <c r="J75" s="453"/>
      <c r="K75" s="456"/>
      <c r="L75" s="457"/>
      <c r="M75" s="458"/>
      <c r="N75" s="459"/>
      <c r="O75" s="456"/>
      <c r="P75" s="457"/>
      <c r="Q75" s="458"/>
      <c r="R75" s="460"/>
    </row>
    <row r="76" spans="1:18" s="18" customFormat="1" x14ac:dyDescent="0.2">
      <c r="D76" s="19"/>
      <c r="E76" s="19"/>
      <c r="F76" s="19"/>
      <c r="G76" s="19"/>
      <c r="H76" s="19"/>
    </row>
    <row r="77" spans="1:18" s="18" customFormat="1" x14ac:dyDescent="0.2">
      <c r="D77" s="19"/>
      <c r="E77" s="19"/>
      <c r="F77" s="19"/>
      <c r="G77" s="19"/>
      <c r="H77" s="19"/>
    </row>
    <row r="78" spans="1:18" s="18" customFormat="1" x14ac:dyDescent="0.2">
      <c r="D78" s="19"/>
      <c r="E78" s="19"/>
      <c r="F78" s="19"/>
      <c r="G78" s="19"/>
      <c r="H78" s="19"/>
    </row>
    <row r="79" spans="1:18" s="18" customFormat="1" x14ac:dyDescent="0.2">
      <c r="D79" s="19"/>
      <c r="E79" s="19"/>
      <c r="F79" s="19"/>
      <c r="G79" s="19"/>
      <c r="H79" s="19"/>
    </row>
    <row r="80" spans="1:18" s="18" customFormat="1" x14ac:dyDescent="0.2">
      <c r="D80" s="19"/>
      <c r="E80" s="19"/>
      <c r="F80" s="19"/>
      <c r="G80" s="19"/>
      <c r="H80" s="19"/>
    </row>
    <row r="81" spans="4:8" s="18" customFormat="1" x14ac:dyDescent="0.2">
      <c r="D81" s="19"/>
      <c r="E81" s="19"/>
      <c r="F81" s="19"/>
      <c r="G81" s="19"/>
      <c r="H81" s="19"/>
    </row>
    <row r="82" spans="4:8" s="18" customFormat="1" x14ac:dyDescent="0.2">
      <c r="D82" s="19"/>
      <c r="E82" s="19"/>
      <c r="F82" s="19"/>
      <c r="G82" s="19"/>
      <c r="H82" s="19"/>
    </row>
    <row r="83" spans="4:8" s="18" customFormat="1" x14ac:dyDescent="0.2">
      <c r="D83" s="19"/>
      <c r="E83" s="19"/>
      <c r="F83" s="19"/>
      <c r="G83" s="19"/>
      <c r="H83" s="19"/>
    </row>
    <row r="84" spans="4:8" s="18" customFormat="1" x14ac:dyDescent="0.2">
      <c r="D84" s="19"/>
      <c r="E84" s="19"/>
      <c r="F84" s="19"/>
      <c r="G84" s="19"/>
      <c r="H84" s="19"/>
    </row>
    <row r="85" spans="4:8" s="18" customFormat="1" x14ac:dyDescent="0.2">
      <c r="D85" s="19"/>
      <c r="E85" s="19"/>
      <c r="F85" s="19"/>
      <c r="G85" s="19"/>
      <c r="H85" s="19"/>
    </row>
    <row r="86" spans="4:8" s="18" customFormat="1" x14ac:dyDescent="0.2">
      <c r="D86" s="19"/>
      <c r="E86" s="19"/>
      <c r="F86" s="19"/>
      <c r="G86" s="19"/>
      <c r="H86" s="19"/>
    </row>
    <row r="87" spans="4:8" s="18" customFormat="1" x14ac:dyDescent="0.2">
      <c r="D87" s="19"/>
      <c r="E87" s="19"/>
      <c r="F87" s="19"/>
      <c r="G87" s="19"/>
      <c r="H87" s="19"/>
    </row>
    <row r="88" spans="4:8" s="18" customFormat="1" x14ac:dyDescent="0.2">
      <c r="D88" s="19"/>
      <c r="E88" s="19"/>
      <c r="F88" s="19"/>
      <c r="G88" s="19"/>
      <c r="H88" s="19"/>
    </row>
    <row r="89" spans="4:8" s="18" customFormat="1" x14ac:dyDescent="0.2">
      <c r="D89" s="19"/>
      <c r="E89" s="19"/>
      <c r="F89" s="19"/>
      <c r="G89" s="19"/>
      <c r="H89" s="19"/>
    </row>
  </sheetData>
  <sheetProtection algorithmName="SHA-512" hashValue="WNLs1+glL0yc+KdbHCy7pt9ZodWa3KHk2DAdH/mCmaMhAdUFdk6Ewh8GfKuO0l8BUom4UIAlys6FJNrGp3WokQ==" saltValue="2sJmYd4x65Aiae7sBlz9Tw==" spinCount="100000" sheet="1" formatRows="0" insertRows="0" deleteRows="0" selectLockedCells="1"/>
  <mergeCells count="284">
    <mergeCell ref="J13:J15"/>
    <mergeCell ref="J16:J18"/>
    <mergeCell ref="J19:J21"/>
    <mergeCell ref="J22:J24"/>
    <mergeCell ref="G19:G21"/>
    <mergeCell ref="H19:H21"/>
    <mergeCell ref="H22:H24"/>
    <mergeCell ref="H13:H15"/>
    <mergeCell ref="H16:H18"/>
    <mergeCell ref="G22:G24"/>
    <mergeCell ref="G13:G15"/>
    <mergeCell ref="G16:G18"/>
    <mergeCell ref="A19:A21"/>
    <mergeCell ref="C19:C21"/>
    <mergeCell ref="D19:D21"/>
    <mergeCell ref="E19:E21"/>
    <mergeCell ref="A22:A24"/>
    <mergeCell ref="C22:C24"/>
    <mergeCell ref="D22:D24"/>
    <mergeCell ref="E22:E24"/>
    <mergeCell ref="B19:B21"/>
    <mergeCell ref="B22:B24"/>
    <mergeCell ref="A13:A15"/>
    <mergeCell ref="C13:C15"/>
    <mergeCell ref="D13:D15"/>
    <mergeCell ref="E13:E15"/>
    <mergeCell ref="A16:A18"/>
    <mergeCell ref="C16:C18"/>
    <mergeCell ref="D16:D18"/>
    <mergeCell ref="E16:E18"/>
    <mergeCell ref="B13:B15"/>
    <mergeCell ref="B16:B18"/>
    <mergeCell ref="A10:A12"/>
    <mergeCell ref="C10:C12"/>
    <mergeCell ref="D10:D12"/>
    <mergeCell ref="E10:E12"/>
    <mergeCell ref="B10:B12"/>
    <mergeCell ref="H10:H12"/>
    <mergeCell ref="J10:J12"/>
    <mergeCell ref="O8:Q9"/>
    <mergeCell ref="K10:M12"/>
    <mergeCell ref="N10:N12"/>
    <mergeCell ref="O10:Q12"/>
    <mergeCell ref="G10:G12"/>
    <mergeCell ref="A5:R5"/>
    <mergeCell ref="D2:M2"/>
    <mergeCell ref="D3:M3"/>
    <mergeCell ref="D4:M4"/>
    <mergeCell ref="I8:I9"/>
    <mergeCell ref="K8:M9"/>
    <mergeCell ref="A6:D6"/>
    <mergeCell ref="A7:D7"/>
    <mergeCell ref="A8:A9"/>
    <mergeCell ref="N8:N9"/>
    <mergeCell ref="H8:H9"/>
    <mergeCell ref="J8:J9"/>
    <mergeCell ref="C8:G8"/>
    <mergeCell ref="I6:L6"/>
    <mergeCell ref="N6:P6"/>
    <mergeCell ref="E7:P7"/>
    <mergeCell ref="B8:B9"/>
    <mergeCell ref="F6:H6"/>
    <mergeCell ref="R8:R9"/>
    <mergeCell ref="N19:N21"/>
    <mergeCell ref="O19:Q21"/>
    <mergeCell ref="R19:R21"/>
    <mergeCell ref="K22:M24"/>
    <mergeCell ref="R22:R24"/>
    <mergeCell ref="R10:R12"/>
    <mergeCell ref="K13:M15"/>
    <mergeCell ref="N13:N15"/>
    <mergeCell ref="O13:Q15"/>
    <mergeCell ref="R13:R15"/>
    <mergeCell ref="K16:M18"/>
    <mergeCell ref="N16:N18"/>
    <mergeCell ref="O16:Q18"/>
    <mergeCell ref="R16:R18"/>
    <mergeCell ref="N22:N24"/>
    <mergeCell ref="O22:Q24"/>
    <mergeCell ref="K19:M21"/>
    <mergeCell ref="J25:J27"/>
    <mergeCell ref="A28:A30"/>
    <mergeCell ref="B28:B30"/>
    <mergeCell ref="C28:C30"/>
    <mergeCell ref="D28:D30"/>
    <mergeCell ref="E28:E30"/>
    <mergeCell ref="G28:G30"/>
    <mergeCell ref="H28:H30"/>
    <mergeCell ref="J28:J30"/>
    <mergeCell ref="A25:A27"/>
    <mergeCell ref="B25:B27"/>
    <mergeCell ref="C25:C27"/>
    <mergeCell ref="D25:D27"/>
    <mergeCell ref="E25:E27"/>
    <mergeCell ref="G25:G27"/>
    <mergeCell ref="H25:H27"/>
    <mergeCell ref="A34:A36"/>
    <mergeCell ref="B34:B36"/>
    <mergeCell ref="C34:C36"/>
    <mergeCell ref="D34:D36"/>
    <mergeCell ref="E34:E36"/>
    <mergeCell ref="G34:G36"/>
    <mergeCell ref="H34:H36"/>
    <mergeCell ref="J34:J36"/>
    <mergeCell ref="A31:A33"/>
    <mergeCell ref="B31:B33"/>
    <mergeCell ref="C31:C33"/>
    <mergeCell ref="D31:D33"/>
    <mergeCell ref="E31:E33"/>
    <mergeCell ref="G31:G33"/>
    <mergeCell ref="H31:H33"/>
    <mergeCell ref="J31:J33"/>
    <mergeCell ref="A40:A42"/>
    <mergeCell ref="B40:B42"/>
    <mergeCell ref="C40:C42"/>
    <mergeCell ref="D40:D42"/>
    <mergeCell ref="E40:E42"/>
    <mergeCell ref="G40:G42"/>
    <mergeCell ref="H40:H42"/>
    <mergeCell ref="J40:J42"/>
    <mergeCell ref="A37:A39"/>
    <mergeCell ref="B37:B39"/>
    <mergeCell ref="C37:C39"/>
    <mergeCell ref="D37:D39"/>
    <mergeCell ref="E37:E39"/>
    <mergeCell ref="G37:G39"/>
    <mergeCell ref="H37:H39"/>
    <mergeCell ref="J37:J39"/>
    <mergeCell ref="A46:A48"/>
    <mergeCell ref="B46:B48"/>
    <mergeCell ref="C46:C48"/>
    <mergeCell ref="D46:D48"/>
    <mergeCell ref="E46:E48"/>
    <mergeCell ref="G46:G48"/>
    <mergeCell ref="H46:H48"/>
    <mergeCell ref="J46:J48"/>
    <mergeCell ref="A43:A45"/>
    <mergeCell ref="B43:B45"/>
    <mergeCell ref="C43:C45"/>
    <mergeCell ref="D43:D45"/>
    <mergeCell ref="E43:E45"/>
    <mergeCell ref="G43:G45"/>
    <mergeCell ref="H43:H45"/>
    <mergeCell ref="J43:J45"/>
    <mergeCell ref="A52:A54"/>
    <mergeCell ref="B52:B54"/>
    <mergeCell ref="C52:C54"/>
    <mergeCell ref="D52:D54"/>
    <mergeCell ref="E52:E54"/>
    <mergeCell ref="G52:G54"/>
    <mergeCell ref="H52:H54"/>
    <mergeCell ref="J52:J54"/>
    <mergeCell ref="A49:A51"/>
    <mergeCell ref="B49:B51"/>
    <mergeCell ref="C49:C51"/>
    <mergeCell ref="D49:D51"/>
    <mergeCell ref="E49:E51"/>
    <mergeCell ref="G49:G51"/>
    <mergeCell ref="H49:H51"/>
    <mergeCell ref="J49:J51"/>
    <mergeCell ref="A58:A60"/>
    <mergeCell ref="B58:B60"/>
    <mergeCell ref="C58:C60"/>
    <mergeCell ref="D58:D60"/>
    <mergeCell ref="E58:E60"/>
    <mergeCell ref="G58:G60"/>
    <mergeCell ref="H58:H60"/>
    <mergeCell ref="J58:J60"/>
    <mergeCell ref="A55:A57"/>
    <mergeCell ref="B55:B57"/>
    <mergeCell ref="C55:C57"/>
    <mergeCell ref="D55:D57"/>
    <mergeCell ref="E55:E57"/>
    <mergeCell ref="G55:G57"/>
    <mergeCell ref="H55:H57"/>
    <mergeCell ref="J55:J57"/>
    <mergeCell ref="A67:A69"/>
    <mergeCell ref="B67:B69"/>
    <mergeCell ref="C67:C69"/>
    <mergeCell ref="D67:D69"/>
    <mergeCell ref="E67:E69"/>
    <mergeCell ref="G61:G63"/>
    <mergeCell ref="H61:H63"/>
    <mergeCell ref="J61:J63"/>
    <mergeCell ref="A64:A66"/>
    <mergeCell ref="B64:B66"/>
    <mergeCell ref="C64:C66"/>
    <mergeCell ref="D64:D66"/>
    <mergeCell ref="E64:E66"/>
    <mergeCell ref="G64:G66"/>
    <mergeCell ref="H64:H66"/>
    <mergeCell ref="J64:J66"/>
    <mergeCell ref="A61:A63"/>
    <mergeCell ref="B61:B63"/>
    <mergeCell ref="C61:C63"/>
    <mergeCell ref="D61:D63"/>
    <mergeCell ref="E61:E63"/>
    <mergeCell ref="G67:G69"/>
    <mergeCell ref="H67:H69"/>
    <mergeCell ref="J67:J69"/>
    <mergeCell ref="O31:Q33"/>
    <mergeCell ref="R31:R33"/>
    <mergeCell ref="K34:M36"/>
    <mergeCell ref="N34:N36"/>
    <mergeCell ref="O34:Q36"/>
    <mergeCell ref="R34:R36"/>
    <mergeCell ref="O25:Q27"/>
    <mergeCell ref="R25:R27"/>
    <mergeCell ref="K28:M30"/>
    <mergeCell ref="N28:N30"/>
    <mergeCell ref="O28:Q30"/>
    <mergeCell ref="R28:R30"/>
    <mergeCell ref="K25:M27"/>
    <mergeCell ref="N25:N27"/>
    <mergeCell ref="K31:M33"/>
    <mergeCell ref="N31:N33"/>
    <mergeCell ref="O43:Q45"/>
    <mergeCell ref="R43:R45"/>
    <mergeCell ref="K46:M48"/>
    <mergeCell ref="N46:N48"/>
    <mergeCell ref="O46:Q48"/>
    <mergeCell ref="R46:R48"/>
    <mergeCell ref="O37:Q39"/>
    <mergeCell ref="R37:R39"/>
    <mergeCell ref="K40:M42"/>
    <mergeCell ref="N40:N42"/>
    <mergeCell ref="O40:Q42"/>
    <mergeCell ref="R40:R42"/>
    <mergeCell ref="K37:M39"/>
    <mergeCell ref="N37:N39"/>
    <mergeCell ref="K43:M45"/>
    <mergeCell ref="N43:N45"/>
    <mergeCell ref="O55:Q57"/>
    <mergeCell ref="R55:R57"/>
    <mergeCell ref="K58:M60"/>
    <mergeCell ref="N58:N60"/>
    <mergeCell ref="O58:Q60"/>
    <mergeCell ref="R58:R60"/>
    <mergeCell ref="O49:Q51"/>
    <mergeCell ref="R49:R51"/>
    <mergeCell ref="K52:M54"/>
    <mergeCell ref="N52:N54"/>
    <mergeCell ref="O52:Q54"/>
    <mergeCell ref="R52:R54"/>
    <mergeCell ref="K55:M57"/>
    <mergeCell ref="N55:N57"/>
    <mergeCell ref="K49:M51"/>
    <mergeCell ref="N49:N51"/>
    <mergeCell ref="K67:M69"/>
    <mergeCell ref="N67:N69"/>
    <mergeCell ref="O67:Q69"/>
    <mergeCell ref="R67:R69"/>
    <mergeCell ref="N61:N63"/>
    <mergeCell ref="O61:Q63"/>
    <mergeCell ref="R61:R63"/>
    <mergeCell ref="K64:M66"/>
    <mergeCell ref="N64:N66"/>
    <mergeCell ref="O64:Q66"/>
    <mergeCell ref="R64:R66"/>
    <mergeCell ref="K61:M63"/>
    <mergeCell ref="N70:N72"/>
    <mergeCell ref="O70:Q72"/>
    <mergeCell ref="R70:R72"/>
    <mergeCell ref="A73:A75"/>
    <mergeCell ref="B73:B75"/>
    <mergeCell ref="C73:C75"/>
    <mergeCell ref="D73:D75"/>
    <mergeCell ref="E73:E75"/>
    <mergeCell ref="G73:G75"/>
    <mergeCell ref="H73:H75"/>
    <mergeCell ref="J73:J75"/>
    <mergeCell ref="K73:M75"/>
    <mergeCell ref="N73:N75"/>
    <mergeCell ref="O73:Q75"/>
    <mergeCell ref="R73:R75"/>
    <mergeCell ref="A70:A72"/>
    <mergeCell ref="B70:B72"/>
    <mergeCell ref="C70:C72"/>
    <mergeCell ref="D70:D72"/>
    <mergeCell ref="E70:E72"/>
    <mergeCell ref="G70:G72"/>
    <mergeCell ref="H70:H72"/>
    <mergeCell ref="J70:J72"/>
    <mergeCell ref="K70:M72"/>
  </mergeCells>
  <phoneticPr fontId="4" type="noConversion"/>
  <conditionalFormatting sqref="H10:H69">
    <cfRule type="cellIs" dxfId="77" priority="59" stopIfTrue="1" operator="equal">
      <formula>"GRAVE"</formula>
    </cfRule>
    <cfRule type="cellIs" dxfId="76" priority="60" stopIfTrue="1" operator="equal">
      <formula>"MODERADO"</formula>
    </cfRule>
    <cfRule type="cellIs" dxfId="75" priority="61" stopIfTrue="1" operator="equal">
      <formula>"LEVE"</formula>
    </cfRule>
  </conditionalFormatting>
  <conditionalFormatting sqref="H70:H72">
    <cfRule type="cellIs" dxfId="74" priority="18" stopIfTrue="1" operator="equal">
      <formula>"GRAVE"</formula>
    </cfRule>
    <cfRule type="cellIs" dxfId="73" priority="19" stopIfTrue="1" operator="equal">
      <formula>"MODERADO"</formula>
    </cfRule>
    <cfRule type="cellIs" dxfId="72" priority="20" stopIfTrue="1" operator="equal">
      <formula>"LEVE"</formula>
    </cfRule>
  </conditionalFormatting>
  <conditionalFormatting sqref="H73:H75">
    <cfRule type="cellIs" dxfId="71" priority="8" stopIfTrue="1" operator="equal">
      <formula>"GRAVE"</formula>
    </cfRule>
    <cfRule type="cellIs" dxfId="70" priority="9" stopIfTrue="1" operator="equal">
      <formula>"MODERADO"</formula>
    </cfRule>
    <cfRule type="cellIs" dxfId="69" priority="10" stopIfTrue="1" operator="equal">
      <formula>"LEVE"</formula>
    </cfRule>
  </conditionalFormatting>
  <dataValidations xWindow="1466" yWindow="553" count="5">
    <dataValidation allowBlank="1" showInputMessage="1" showErrorMessage="1" promptTitle="TRATAMIENTO DEL RIESGO" prompt="Defina el tratamiento a dar el riesgo" sqref="I10:I75"/>
    <dataValidation allowBlank="1" showInputMessage="1" showErrorMessage="1" promptTitle="Responsable Contingencia" prompt="Establezca quien es el responsable que lidera la acción de contingencia." sqref="R10 N10:O10 N13:P13 N16:P16 N19:P19 N22:P22 N25:P25 N28:P28 N31:P31 N34:P34 N37:P37 N40:P40 N43:P43 N46:P46 N49:P49 N52:P52 N55:P55 N58:P58 N61:P61 N64:P64 N67:P67 N70:P70 N73:P73"/>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3 Q16 Q19 Q22 Q25 Q28 Q31 Q34 Q37 Q40 Q43 Q46 Q49 Q52 Q55 Q58 Q61 Q64 Q67 Q70 Q73"/>
    <dataValidation allowBlank="1" showInputMessage="1" showErrorMessage="1" promptTitle="Responable de recuperación" prompt="Establezca quien es el responsable de liderar la accción de recuperación." sqref="R13 R16 R19 R22 R25 R28 R31 R34 R37 R40 R43 R46 R49 R52 R55 R58 R61 R64 R67 R70 R73"/>
    <dataValidation type="custom" allowBlank="1" showInputMessage="1" showErrorMessage="1" sqref="K10 K13:M13 K16:M16 K19:M19 K22:M22 K25:M25 K28:M28 K31:M31 K34:M34 K37:M37 K40:M40 K43:M43 K46:M46 K49:M49 K52:M52 K55:M55 K58:M58 K61:M61 K64:M64 K67:M67 K70:M70 K73:M73">
      <formula1>J10&lt;&gt;"NO"</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B1048469"/>
  <sheetViews>
    <sheetView tabSelected="1" zoomScale="90" zoomScaleNormal="90" zoomScaleSheetLayoutView="130" workbookViewId="0">
      <pane xSplit="4" ySplit="9" topLeftCell="R25" activePane="bottomRight" state="frozen"/>
      <selection pane="topRight" activeCell="D1" sqref="D1"/>
      <selection pane="bottomLeft" activeCell="A9" sqref="A9"/>
      <selection pane="bottomRight" activeCell="AA25" sqref="AA25:AA27"/>
    </sheetView>
  </sheetViews>
  <sheetFormatPr baseColWidth="10" defaultColWidth="11.42578125" defaultRowHeight="12.75" x14ac:dyDescent="0.2"/>
  <cols>
    <col min="1" max="1" width="5.28515625" style="3" customWidth="1"/>
    <col min="2" max="2" width="18.710937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2.42578125" style="3" customWidth="1"/>
    <col min="10" max="10" width="13.42578125" style="3" customWidth="1"/>
    <col min="11" max="12" width="35.7109375" style="3" customWidth="1"/>
    <col min="13" max="13" width="17.85546875" style="3" customWidth="1"/>
    <col min="14" max="14" width="26" style="3" customWidth="1"/>
    <col min="15" max="15" width="13.42578125" style="3" customWidth="1"/>
    <col min="16" max="16" width="9.7109375" style="3" customWidth="1"/>
    <col min="17" max="17" width="11.7109375" style="3" customWidth="1"/>
    <col min="18" max="18" width="35.7109375" style="3" customWidth="1"/>
    <col min="19" max="19" width="9.28515625" style="3" customWidth="1"/>
    <col min="20" max="20" width="19.42578125" style="3" customWidth="1"/>
    <col min="21" max="22" width="20.7109375" style="3" customWidth="1"/>
    <col min="23" max="23" width="13.140625" style="3" customWidth="1"/>
    <col min="24" max="24" width="30.7109375" style="3" customWidth="1"/>
    <col min="25" max="25" width="18.140625" style="3" customWidth="1"/>
    <col min="26" max="26" width="30.7109375" style="3" customWidth="1"/>
    <col min="27" max="27" width="16.42578125" style="3" customWidth="1"/>
    <col min="28" max="16384" width="11.42578125" style="3"/>
  </cols>
  <sheetData>
    <row r="1" spans="1:28" s="5" customFormat="1" ht="19.5" customHeight="1" x14ac:dyDescent="0.2">
      <c r="A1" s="86"/>
      <c r="B1" s="87"/>
      <c r="C1" s="94"/>
      <c r="D1" s="94"/>
      <c r="E1" s="94"/>
      <c r="F1" s="94"/>
      <c r="G1" s="94"/>
      <c r="H1" s="94"/>
      <c r="I1" s="94"/>
      <c r="J1" s="94"/>
      <c r="K1" s="94"/>
      <c r="L1" s="94"/>
      <c r="M1" s="94"/>
      <c r="N1" s="94"/>
      <c r="O1" s="94"/>
      <c r="P1" s="94"/>
      <c r="Q1" s="94"/>
      <c r="R1" s="94"/>
      <c r="S1" s="94"/>
      <c r="T1" s="94"/>
      <c r="U1" s="94"/>
      <c r="V1" s="94"/>
      <c r="W1" s="94"/>
      <c r="X1" s="94"/>
      <c r="Y1" s="94"/>
      <c r="Z1" s="245" t="s">
        <v>67</v>
      </c>
      <c r="AA1" s="246" t="s">
        <v>482</v>
      </c>
    </row>
    <row r="2" spans="1:28" s="5" customFormat="1" ht="18.75" customHeight="1" x14ac:dyDescent="0.2">
      <c r="A2" s="88"/>
      <c r="B2" s="114"/>
      <c r="C2" s="500" t="s">
        <v>69</v>
      </c>
      <c r="D2" s="500"/>
      <c r="E2" s="500"/>
      <c r="F2" s="500"/>
      <c r="G2" s="500"/>
      <c r="H2" s="500"/>
      <c r="I2" s="500"/>
      <c r="J2" s="500"/>
      <c r="K2" s="500"/>
      <c r="L2" s="500"/>
      <c r="M2" s="500"/>
      <c r="N2" s="500"/>
      <c r="O2" s="500"/>
      <c r="P2" s="500"/>
      <c r="Q2" s="500"/>
      <c r="R2" s="500"/>
      <c r="S2" s="500"/>
      <c r="T2" s="500"/>
      <c r="U2" s="500"/>
      <c r="V2" s="500"/>
      <c r="W2" s="500"/>
      <c r="X2" s="500"/>
      <c r="Y2" s="500"/>
      <c r="Z2" s="247" t="s">
        <v>475</v>
      </c>
      <c r="AA2" s="248">
        <v>7</v>
      </c>
    </row>
    <row r="3" spans="1:28" s="5" customFormat="1" ht="18.75" customHeight="1" x14ac:dyDescent="0.2">
      <c r="A3" s="88"/>
      <c r="B3" s="114"/>
      <c r="C3" s="500" t="s">
        <v>61</v>
      </c>
      <c r="D3" s="500"/>
      <c r="E3" s="500"/>
      <c r="F3" s="500"/>
      <c r="G3" s="500"/>
      <c r="H3" s="500"/>
      <c r="I3" s="500"/>
      <c r="J3" s="500"/>
      <c r="K3" s="500"/>
      <c r="L3" s="500"/>
      <c r="M3" s="500"/>
      <c r="N3" s="500"/>
      <c r="O3" s="500"/>
      <c r="P3" s="500"/>
      <c r="Q3" s="500"/>
      <c r="R3" s="500"/>
      <c r="S3" s="500"/>
      <c r="T3" s="500"/>
      <c r="U3" s="500"/>
      <c r="V3" s="500"/>
      <c r="W3" s="500"/>
      <c r="X3" s="500"/>
      <c r="Y3" s="500"/>
      <c r="Z3" s="247" t="s">
        <v>476</v>
      </c>
      <c r="AA3" s="249">
        <v>44144</v>
      </c>
    </row>
    <row r="4" spans="1:28" s="5" customFormat="1" ht="18.75" customHeight="1" thickBot="1" x14ac:dyDescent="0.25">
      <c r="A4" s="102"/>
      <c r="B4" s="103"/>
      <c r="C4" s="464"/>
      <c r="D4" s="464"/>
      <c r="E4" s="464"/>
      <c r="F4" s="464"/>
      <c r="G4" s="464"/>
      <c r="H4" s="464"/>
      <c r="I4" s="464"/>
      <c r="J4" s="464"/>
      <c r="K4" s="464"/>
      <c r="L4" s="464"/>
      <c r="M4" s="464"/>
      <c r="N4" s="464"/>
      <c r="O4" s="464"/>
      <c r="P4" s="464"/>
      <c r="Q4" s="464"/>
      <c r="R4" s="464"/>
      <c r="S4" s="464"/>
      <c r="T4" s="464"/>
      <c r="U4" s="464"/>
      <c r="V4" s="464"/>
      <c r="W4" s="464"/>
      <c r="X4" s="464"/>
      <c r="Y4" s="464"/>
      <c r="Z4" s="250" t="s">
        <v>477</v>
      </c>
      <c r="AA4" s="251" t="s">
        <v>480</v>
      </c>
    </row>
    <row r="5" spans="1:28" s="5" customFormat="1" ht="18.75" customHeight="1" thickBot="1" x14ac:dyDescent="0.25">
      <c r="A5" s="507"/>
      <c r="B5" s="507"/>
      <c r="C5" s="507"/>
      <c r="D5" s="507"/>
      <c r="E5" s="507"/>
      <c r="F5" s="507"/>
      <c r="G5" s="507"/>
      <c r="H5" s="507"/>
      <c r="I5" s="507"/>
      <c r="J5" s="507"/>
      <c r="K5" s="507"/>
      <c r="L5" s="507"/>
      <c r="M5" s="507"/>
      <c r="N5" s="507"/>
      <c r="O5" s="507"/>
      <c r="P5" s="507"/>
      <c r="Q5" s="507"/>
      <c r="R5" s="507"/>
      <c r="S5" s="507"/>
      <c r="T5" s="507"/>
      <c r="U5" s="507"/>
      <c r="V5" s="507"/>
      <c r="W5" s="507"/>
      <c r="X5" s="507"/>
      <c r="Y5" s="507"/>
      <c r="Z5" s="507"/>
      <c r="AA5" s="507"/>
    </row>
    <row r="6" spans="1:28" s="1" customFormat="1" ht="40.5" customHeight="1" thickBot="1" x14ac:dyDescent="0.25">
      <c r="A6" s="508" t="str">
        <f>'01-Mapa de riesgo-UO'!A6:B6</f>
        <v>TIPO DE MAPA</v>
      </c>
      <c r="B6" s="509"/>
      <c r="C6" s="510" t="str">
        <f>'01-Mapa de riesgo-UO'!C6</f>
        <v>PROCESOS</v>
      </c>
      <c r="D6" s="510"/>
      <c r="E6" s="511" t="str">
        <f>'01-Mapa de riesgo-UO'!F6</f>
        <v>UNIDAD ORGANIZACIONALQUE DILIGENCIA EL MAPA DE RIESGO</v>
      </c>
      <c r="F6" s="511"/>
      <c r="G6" s="511"/>
      <c r="H6" s="503" t="str">
        <f>'01-Mapa de riesgo-UO'!J6</f>
        <v>PLANEACIÓN</v>
      </c>
      <c r="I6" s="503"/>
      <c r="J6" s="503"/>
      <c r="K6" s="503"/>
      <c r="L6" s="516" t="str">
        <f>'01-Mapa de riesgo-UO'!AI6</f>
        <v>RESPONSABLE APROBACIÓN MAPA DE RIESGOS:</v>
      </c>
      <c r="M6" s="516"/>
      <c r="N6" s="516"/>
      <c r="O6" s="516"/>
      <c r="P6" s="516"/>
      <c r="Q6" s="516"/>
      <c r="R6" s="502" t="str">
        <f>'01-Mapa de riesgo-UO'!AQ6</f>
        <v>FRANCISCO ANTORIO URIBE GOMEZ</v>
      </c>
      <c r="S6" s="502"/>
      <c r="T6" s="502"/>
      <c r="U6" s="502"/>
      <c r="V6" s="502"/>
      <c r="W6" s="502"/>
      <c r="X6" s="501" t="s">
        <v>8</v>
      </c>
      <c r="Y6" s="501"/>
      <c r="Z6" s="514"/>
      <c r="AA6" s="515"/>
    </row>
    <row r="7" spans="1:28" s="1" customFormat="1" ht="21.75" customHeight="1" thickBot="1" x14ac:dyDescent="0.25">
      <c r="A7" s="512"/>
      <c r="B7" s="512"/>
      <c r="C7" s="512"/>
      <c r="D7" s="512"/>
      <c r="E7" s="512"/>
      <c r="F7" s="512"/>
      <c r="G7" s="512"/>
      <c r="H7" s="512"/>
      <c r="I7" s="512"/>
      <c r="J7" s="512"/>
      <c r="K7" s="512"/>
      <c r="L7" s="512"/>
      <c r="M7" s="512"/>
      <c r="N7" s="512"/>
      <c r="O7" s="512"/>
      <c r="P7" s="512"/>
      <c r="Q7" s="512"/>
      <c r="R7" s="512"/>
      <c r="S7" s="512"/>
      <c r="T7" s="512"/>
      <c r="U7" s="512"/>
      <c r="V7" s="512"/>
      <c r="W7" s="512"/>
      <c r="X7" s="512"/>
      <c r="Y7" s="512"/>
      <c r="Z7" s="512"/>
      <c r="AA7" s="512"/>
    </row>
    <row r="8" spans="1:28" s="1" customFormat="1" ht="32.25" customHeight="1" x14ac:dyDescent="0.2">
      <c r="A8" s="378" t="s">
        <v>55</v>
      </c>
      <c r="B8" s="473" t="str">
        <f>'01-Mapa de riesgo-UO'!B8:C8</f>
        <v>(1) PROCESO / (2) OBJETIVO PDI</v>
      </c>
      <c r="C8" s="405" t="s">
        <v>76</v>
      </c>
      <c r="D8" s="405"/>
      <c r="E8" s="405"/>
      <c r="F8" s="405"/>
      <c r="G8" s="405"/>
      <c r="H8" s="405" t="s">
        <v>74</v>
      </c>
      <c r="I8" s="405" t="s">
        <v>59</v>
      </c>
      <c r="J8" s="405"/>
      <c r="K8" s="405"/>
      <c r="L8" s="405" t="s">
        <v>58</v>
      </c>
      <c r="M8" s="405"/>
      <c r="N8" s="405"/>
      <c r="O8" s="405"/>
      <c r="P8" s="405"/>
      <c r="Q8" s="405"/>
      <c r="R8" s="405"/>
      <c r="S8" s="405"/>
      <c r="T8" s="504" t="s">
        <v>79</v>
      </c>
      <c r="U8" s="505"/>
      <c r="V8" s="505"/>
      <c r="W8" s="505"/>
      <c r="X8" s="505"/>
      <c r="Y8" s="505"/>
      <c r="Z8" s="506"/>
      <c r="AA8" s="477" t="s">
        <v>19</v>
      </c>
    </row>
    <row r="9" spans="1:28" s="2" customFormat="1" ht="38.25" customHeight="1" thickBot="1" x14ac:dyDescent="0.25">
      <c r="A9" s="380"/>
      <c r="B9" s="513"/>
      <c r="C9" s="113" t="s">
        <v>72</v>
      </c>
      <c r="D9" s="113" t="s">
        <v>4</v>
      </c>
      <c r="E9" s="113" t="s">
        <v>0</v>
      </c>
      <c r="F9" s="113" t="s">
        <v>56</v>
      </c>
      <c r="G9" s="113" t="s">
        <v>32</v>
      </c>
      <c r="H9" s="377"/>
      <c r="I9" s="113" t="s">
        <v>63</v>
      </c>
      <c r="J9" s="113" t="s">
        <v>64</v>
      </c>
      <c r="K9" s="113" t="s">
        <v>65</v>
      </c>
      <c r="L9" s="115" t="s">
        <v>86</v>
      </c>
      <c r="M9" s="196" t="s">
        <v>429</v>
      </c>
      <c r="N9" s="179" t="s">
        <v>430</v>
      </c>
      <c r="O9" s="115" t="s">
        <v>60</v>
      </c>
      <c r="P9" s="115" t="s">
        <v>431</v>
      </c>
      <c r="Q9" s="197" t="s">
        <v>435</v>
      </c>
      <c r="R9" s="483" t="s">
        <v>432</v>
      </c>
      <c r="S9" s="484"/>
      <c r="T9" s="113" t="s">
        <v>299</v>
      </c>
      <c r="U9" s="113" t="s">
        <v>300</v>
      </c>
      <c r="V9" s="113" t="s">
        <v>301</v>
      </c>
      <c r="W9" s="489" t="s">
        <v>307</v>
      </c>
      <c r="X9" s="490"/>
      <c r="Y9" s="489" t="s">
        <v>316</v>
      </c>
      <c r="Z9" s="490"/>
      <c r="AA9" s="486"/>
    </row>
    <row r="10" spans="1:28" s="2" customFormat="1" ht="62.45" customHeight="1" x14ac:dyDescent="0.2">
      <c r="A10" s="373">
        <v>1</v>
      </c>
      <c r="B10" s="410" t="str">
        <f>'01-Mapa de riesgo-UO'!B11</f>
        <v>ADMINISTRACIÓN_INSTITUCIONAL</v>
      </c>
      <c r="C10" s="479" t="str">
        <f>'01-Mapa de riesgo-UO'!G11</f>
        <v>Información</v>
      </c>
      <c r="D10" s="479" t="str">
        <f>'01-Mapa de riesgo-UO'!H11</f>
        <v>No cumplimiento en los reportes a los entes de control debido a cambios en la normatividad, proceso y/o tecnología definida por el ente para dicho fin.</v>
      </c>
      <c r="E10" s="479" t="str">
        <f>'01-Mapa de riesgo-UO'!I11</f>
        <v>Los entes de control definen la periodicidad y forma en que se debe presentar y reportar la información, sin embargo, estos cambios externos generan cambios en la dinámica interna que afectan a diferentes procesos y fuentes de información para su oportuna respuesta.</v>
      </c>
      <c r="F10" s="83" t="str">
        <f>'01-Mapa de riesgo-UO'!F11</f>
        <v>Cambio en la normatividad y procedimiento de reporte.</v>
      </c>
      <c r="G10" s="479" t="str">
        <f>'01-Mapa de riesgo-UO'!J11</f>
        <v>Incumplimiento de los reportes de la Universidad a los entes de control, lo cual podría ocasionar sanciones.</v>
      </c>
      <c r="H10" s="481" t="str">
        <f>'01-Mapa de riesgo-UO'!AQ11</f>
        <v>MODERADO</v>
      </c>
      <c r="I10" s="479" t="str">
        <f xml:space="preserve"> '01-Mapa de riesgo-UO'!AR11</f>
        <v>Cumplimiento del Indicador de AIE: Nivel de actualización de la información a nivel estratégico y táctico</v>
      </c>
      <c r="J10" s="491">
        <v>0.44840000000000002</v>
      </c>
      <c r="K10" s="494" t="s">
        <v>581</v>
      </c>
      <c r="L10" s="84" t="str">
        <f>IF('01-Mapa de riesgo-UO'!P11="No existen", "No existe control para el riesgo",'01-Mapa de riesgo-UO'!T11)</f>
        <v>Seguimiento al Plan de Acción de la Administración Estratégica</v>
      </c>
      <c r="M10" s="84">
        <f>'01-Mapa de riesgo-UO'!Y11</f>
        <v>0</v>
      </c>
      <c r="N10" s="84" t="str">
        <f>'01-Mapa de riesgo-UO'!AD11</f>
        <v>Profesional Administración de la Información Estratégica</v>
      </c>
      <c r="O10" s="85" t="str">
        <f>'01-Mapa de riesgo-UO'!AI11</f>
        <v>Bimestral</v>
      </c>
      <c r="P10" s="85" t="str">
        <f>'01-Mapa de riesgo-UO'!AM11</f>
        <v>Preventivo</v>
      </c>
      <c r="Q10" s="495" t="str">
        <f>'01-Mapa de riesgo-UO'!AO11</f>
        <v>ACEPTABLE</v>
      </c>
      <c r="R10" s="485" t="s">
        <v>582</v>
      </c>
      <c r="S10" s="485"/>
      <c r="T10" s="117" t="str">
        <f>'01-Mapa de riesgo-UO'!AT11</f>
        <v>REDUCIR</v>
      </c>
      <c r="U10" s="117" t="str">
        <f>'01-Mapa de riesgo-UO'!AU11</f>
        <v>Hacer seguimiento permanente a las  actividades planteadas en el Plan de Acción para dar oportuna respuesta a los requerimiento del MEN bajo los parámetros exigidos por el mismo.</v>
      </c>
      <c r="V10" s="117" t="str">
        <f>IF(T10="COMPARTIR",'01-Mapa de riesgo-UO'!AW11, IF(T10=0, 0,$H$6))</f>
        <v>PLANEACIÓN</v>
      </c>
      <c r="W10" s="326" t="s">
        <v>302</v>
      </c>
      <c r="X10" s="326" t="s">
        <v>583</v>
      </c>
      <c r="Y10" s="326" t="s">
        <v>308</v>
      </c>
      <c r="Z10" s="326"/>
      <c r="AA10" s="487" t="s">
        <v>584</v>
      </c>
    </row>
    <row r="11" spans="1:28" s="2" customFormat="1" ht="79.5" customHeight="1" x14ac:dyDescent="0.2">
      <c r="A11" s="371"/>
      <c r="B11" s="363"/>
      <c r="C11" s="480"/>
      <c r="D11" s="480"/>
      <c r="E11" s="480"/>
      <c r="F11" s="83">
        <f>'01-Mapa de riesgo-UO'!F12</f>
        <v>0</v>
      </c>
      <c r="G11" s="480"/>
      <c r="H11" s="454"/>
      <c r="I11" s="480"/>
      <c r="J11" s="492"/>
      <c r="K11" s="493"/>
      <c r="L11" s="84">
        <f>IF('01-Mapa de riesgo-UO'!P12="No existen", "No existe control para el riesgo",'01-Mapa de riesgo-UO'!T12)</f>
        <v>0</v>
      </c>
      <c r="M11" s="84">
        <f>'01-Mapa de riesgo-UO'!Y12</f>
        <v>0</v>
      </c>
      <c r="N11" s="84">
        <f>'01-Mapa de riesgo-UO'!AD12</f>
        <v>0</v>
      </c>
      <c r="O11" s="85">
        <f>'01-Mapa de riesgo-UO'!AI12</f>
        <v>0</v>
      </c>
      <c r="P11" s="85">
        <f>'01-Mapa de riesgo-UO'!AM12</f>
        <v>0</v>
      </c>
      <c r="Q11" s="496"/>
      <c r="R11" s="485" t="s">
        <v>587</v>
      </c>
      <c r="S11" s="485"/>
      <c r="T11" s="117" t="str">
        <f>'01-Mapa de riesgo-UO'!AT12</f>
        <v>COMPARTIR</v>
      </c>
      <c r="U11" s="117" t="str">
        <f>'01-Mapa de riesgo-UO'!AU12</f>
        <v>Informar a las fuentes de información primarias en caso de que existan cambios en los parámetros de reporte exigidos con el MEN</v>
      </c>
      <c r="V11" s="117" t="str">
        <f>IF(T11="COMPARTIR",'01-Mapa de riesgo-UO'!AW12, IF(T11=0, 0,$H$6))</f>
        <v>Dependencias fuentes de información primarias de los reportes al  MEN.</v>
      </c>
      <c r="W11" s="326" t="s">
        <v>302</v>
      </c>
      <c r="X11" s="326" t="s">
        <v>583</v>
      </c>
      <c r="Y11" s="326" t="s">
        <v>308</v>
      </c>
      <c r="Z11" s="326"/>
      <c r="AA11" s="488"/>
    </row>
    <row r="12" spans="1:28" s="2" customFormat="1" ht="62.45" customHeight="1" thickBot="1" x14ac:dyDescent="0.25">
      <c r="A12" s="371"/>
      <c r="B12" s="363"/>
      <c r="C12" s="480"/>
      <c r="D12" s="480"/>
      <c r="E12" s="480"/>
      <c r="F12" s="83">
        <f>'01-Mapa de riesgo-UO'!F13</f>
        <v>0</v>
      </c>
      <c r="G12" s="480"/>
      <c r="H12" s="454"/>
      <c r="I12" s="480"/>
      <c r="J12" s="492"/>
      <c r="K12" s="493"/>
      <c r="L12" s="84">
        <f>IF('01-Mapa de riesgo-UO'!P13="No existen", "No existe control para el riesgo",'01-Mapa de riesgo-UO'!T13)</f>
        <v>0</v>
      </c>
      <c r="M12" s="84">
        <f>'01-Mapa de riesgo-UO'!Y13</f>
        <v>0</v>
      </c>
      <c r="N12" s="84">
        <f>'01-Mapa de riesgo-UO'!AD13</f>
        <v>0</v>
      </c>
      <c r="O12" s="85">
        <f>'01-Mapa de riesgo-UO'!AI13</f>
        <v>0</v>
      </c>
      <c r="P12" s="85">
        <f>'01-Mapa de riesgo-UO'!AM13</f>
        <v>0</v>
      </c>
      <c r="Q12" s="497"/>
      <c r="R12" s="485" t="s">
        <v>587</v>
      </c>
      <c r="S12" s="485"/>
      <c r="T12" s="117">
        <f>'01-Mapa de riesgo-UO'!AT13</f>
        <v>0</v>
      </c>
      <c r="U12" s="117">
        <f>'01-Mapa de riesgo-UO'!AU13</f>
        <v>0</v>
      </c>
      <c r="V12" s="117">
        <f>IF(T12="COMPARTIR",'01-Mapa de riesgo-UO'!AW13, IF(T12=0, 0,$H$6))</f>
        <v>0</v>
      </c>
      <c r="W12" s="326"/>
      <c r="X12" s="326"/>
      <c r="Y12" s="326"/>
      <c r="Z12" s="326"/>
      <c r="AA12" s="488"/>
    </row>
    <row r="13" spans="1:28" s="2" customFormat="1" ht="89.25" customHeight="1" x14ac:dyDescent="0.2">
      <c r="A13" s="373">
        <v>2</v>
      </c>
      <c r="B13" s="363" t="str">
        <f>'01-Mapa de riesgo-UO'!B14</f>
        <v>DIRECCIONAMIENTO_INSTITUCIONAL</v>
      </c>
      <c r="C13" s="480" t="str">
        <f>'01-Mapa de riesgo-UO'!G14</f>
        <v>Cumplimiento</v>
      </c>
      <c r="D13" s="480" t="str">
        <f>'01-Mapa de riesgo-UO'!H14</f>
        <v>Incumplimiento de las metas en los tres niveles de gestión  del PDI 2020-2028</v>
      </c>
      <c r="E13" s="480" t="str">
        <f>'01-Mapa de riesgo-UO'!I14</f>
        <v xml:space="preserve">No se cumplan las metas planteadas en los tres niveles de gestión del Plan de Desarrollo Institcional  proyectadas por las redes de trabajo </v>
      </c>
      <c r="F13" s="83" t="str">
        <f>'01-Mapa de riesgo-UO'!F14</f>
        <v>Falta de seguimiento a las metas planteadas en el PDI</v>
      </c>
      <c r="G13" s="480" t="str">
        <f>'01-Mapa de riesgo-UO'!J14</f>
        <v>Incumplimiento de la misión y visión institucional
Hallazgos por parte de los entes de control
Reprocesos en el reporte
Credibilidad e imagen institucional 
Detrimento presupuestal</v>
      </c>
      <c r="H13" s="454" t="str">
        <f>'01-Mapa de riesgo-UO'!AQ14</f>
        <v>LEVE</v>
      </c>
      <c r="I13" s="479" t="str">
        <f xml:space="preserve"> '01-Mapa de riesgo-UO'!AR14</f>
        <v>Nivel cumplimiento del PDI en sus tres nivel</v>
      </c>
      <c r="J13" s="491">
        <v>6.0999999999999999E-2</v>
      </c>
      <c r="K13" s="493" t="s">
        <v>585</v>
      </c>
      <c r="L13" s="84" t="str">
        <f>IF('01-Mapa de riesgo-UO'!P14="No existen", "No existe control para el riesgo",'01-Mapa de riesgo-UO'!T14)</f>
        <v xml:space="preserve">Sistema de gerencia del Plan de Desarrollo Insitucional </v>
      </c>
      <c r="M13" s="84" t="str">
        <f>'01-Mapa de riesgo-UO'!Y14</f>
        <v>SIGER</v>
      </c>
      <c r="N13" s="84" t="str">
        <f>'01-Mapa de riesgo-UO'!AD14</f>
        <v>Profesional Gerencia del Plan de Desarrollo Institucional</v>
      </c>
      <c r="O13" s="85" t="str">
        <f>'01-Mapa de riesgo-UO'!AI14</f>
        <v>Bimestral</v>
      </c>
      <c r="P13" s="85" t="str">
        <f>'01-Mapa de riesgo-UO'!AM14</f>
        <v>Preventivo</v>
      </c>
      <c r="Q13" s="495" t="str">
        <f>'01-Mapa de riesgo-UO'!AO14</f>
        <v>FUERTE</v>
      </c>
      <c r="R13" s="485" t="s">
        <v>587</v>
      </c>
      <c r="S13" s="485"/>
      <c r="T13" s="117" t="str">
        <f>'01-Mapa de riesgo-UO'!AT14</f>
        <v>ASUMIR</v>
      </c>
      <c r="U13" s="117">
        <f>'01-Mapa de riesgo-UO'!AU14</f>
        <v>0</v>
      </c>
      <c r="V13" s="117" t="str">
        <f>IF(T13="COMPARTIR",'01-Mapa de riesgo-UO'!AW14, IF(T13=0, 0,$H$6))</f>
        <v>PLANEACIÓN</v>
      </c>
      <c r="W13" s="326"/>
      <c r="X13" s="326"/>
      <c r="Y13" s="326"/>
      <c r="Z13" s="326"/>
      <c r="AA13" s="487" t="s">
        <v>584</v>
      </c>
    </row>
    <row r="14" spans="1:28" s="2" customFormat="1" ht="86.25" customHeight="1" x14ac:dyDescent="0.2">
      <c r="A14" s="371"/>
      <c r="B14" s="363"/>
      <c r="C14" s="480"/>
      <c r="D14" s="480"/>
      <c r="E14" s="480"/>
      <c r="F14" s="83" t="str">
        <f>'01-Mapa de riesgo-UO'!F15</f>
        <v>Reporte ausente e  inadecuado por parte de las redes de trabajo del PDI</v>
      </c>
      <c r="G14" s="480"/>
      <c r="H14" s="454"/>
      <c r="I14" s="480"/>
      <c r="J14" s="492"/>
      <c r="K14" s="493"/>
      <c r="L14" s="84" t="str">
        <f>IF('01-Mapa de riesgo-UO'!P15="No existen", "No existe control para el riesgo",'01-Mapa de riesgo-UO'!T15)</f>
        <v>Sistema de información para el PDI
(Calidad de información del reporte)</v>
      </c>
      <c r="M14" s="84" t="str">
        <f>'01-Mapa de riesgo-UO'!Y15</f>
        <v>SIGER</v>
      </c>
      <c r="N14" s="84" t="str">
        <f>'01-Mapa de riesgo-UO'!AD15</f>
        <v>Profesional Administración de la Información Estratégica</v>
      </c>
      <c r="O14" s="85" t="str">
        <f>'01-Mapa de riesgo-UO'!AI15</f>
        <v>Bimestral</v>
      </c>
      <c r="P14" s="85" t="str">
        <f>'01-Mapa de riesgo-UO'!AM15</f>
        <v>Preventivo</v>
      </c>
      <c r="Q14" s="496"/>
      <c r="R14" s="485" t="s">
        <v>587</v>
      </c>
      <c r="S14" s="485"/>
      <c r="T14" s="117" t="str">
        <f>'01-Mapa de riesgo-UO'!AT15</f>
        <v>ASUMIR</v>
      </c>
      <c r="U14" s="117">
        <f>'01-Mapa de riesgo-UO'!AU15</f>
        <v>0</v>
      </c>
      <c r="V14" s="117" t="str">
        <f>IF(T14="COMPARTIR",'01-Mapa de riesgo-UO'!AW15, IF(T14=0, 0,$H$6))</f>
        <v>PLANEACIÓN</v>
      </c>
      <c r="W14" s="326"/>
      <c r="X14" s="326"/>
      <c r="Y14" s="326"/>
      <c r="Z14" s="326"/>
      <c r="AA14" s="488"/>
      <c r="AB14" s="482"/>
    </row>
    <row r="15" spans="1:28" s="2" customFormat="1" ht="62.45" customHeight="1" thickBot="1" x14ac:dyDescent="0.25">
      <c r="A15" s="371"/>
      <c r="B15" s="363"/>
      <c r="C15" s="480"/>
      <c r="D15" s="480"/>
      <c r="E15" s="480"/>
      <c r="F15" s="83" t="str">
        <f>'01-Mapa de riesgo-UO'!F16</f>
        <v>Baja calidad del reporte en los tres niveles de gestión del PDI</v>
      </c>
      <c r="G15" s="480"/>
      <c r="H15" s="454"/>
      <c r="I15" s="480"/>
      <c r="J15" s="492"/>
      <c r="K15" s="493"/>
      <c r="L15" s="84" t="str">
        <f>IF('01-Mapa de riesgo-UO'!P16="No existen", "No existe control para el riesgo",'01-Mapa de riesgo-UO'!T16)</f>
        <v>Comité del Sistema de Gerencia del PDI</v>
      </c>
      <c r="M15" s="84">
        <f>'01-Mapa de riesgo-UO'!Y16</f>
        <v>0</v>
      </c>
      <c r="N15" s="84" t="str">
        <f>'01-Mapa de riesgo-UO'!AD16</f>
        <v>Profesional Gerencia del Plan de Desarrollo Institucional</v>
      </c>
      <c r="O15" s="85" t="str">
        <f>'01-Mapa de riesgo-UO'!AI16</f>
        <v>Trimestral</v>
      </c>
      <c r="P15" s="85" t="str">
        <f>'01-Mapa de riesgo-UO'!AM16</f>
        <v>Preventivo</v>
      </c>
      <c r="Q15" s="497"/>
      <c r="R15" s="485" t="s">
        <v>588</v>
      </c>
      <c r="S15" s="485"/>
      <c r="T15" s="117" t="str">
        <f>'01-Mapa de riesgo-UO'!AT16</f>
        <v>ASUMIR</v>
      </c>
      <c r="U15" s="117">
        <f>'01-Mapa de riesgo-UO'!AU16</f>
        <v>0</v>
      </c>
      <c r="V15" s="117" t="str">
        <f>IF(T15="COMPARTIR",'01-Mapa de riesgo-UO'!AW16, IF(T15=0, 0,$H$6))</f>
        <v>PLANEACIÓN</v>
      </c>
      <c r="W15" s="326"/>
      <c r="X15" s="326"/>
      <c r="Y15" s="326"/>
      <c r="Z15" s="326"/>
      <c r="AA15" s="488"/>
      <c r="AB15" s="482"/>
    </row>
    <row r="16" spans="1:28" ht="62.45" customHeight="1" x14ac:dyDescent="0.2">
      <c r="A16" s="373">
        <v>3</v>
      </c>
      <c r="B16" s="363" t="str">
        <f>'01-Mapa de riesgo-UO'!B17</f>
        <v>DIRECCIONAMIENTO_INSTITUCIONAL</v>
      </c>
      <c r="C16" s="480" t="str">
        <f>'01-Mapa de riesgo-UO'!G17</f>
        <v>Corrupción</v>
      </c>
      <c r="D16" s="480" t="str">
        <f>'01-Mapa de riesgo-UO'!H17</f>
        <v>Ejecución inadecuada de proyectos (contratos, Ordenes de servicios,  resoluciones,  proyectos de operación comercial)</v>
      </c>
      <c r="E16" s="480" t="str">
        <f>'01-Mapa de riesgo-UO'!I17</f>
        <v>Incumplimiento en la  ejecución de proyectos (contratos, Ordenes de servicios, resoluciones, proyectos de operación comercial) en el desarrollo y ejecución en cada una de sus etapas</v>
      </c>
      <c r="F16" s="83" t="str">
        <f>'01-Mapa de riesgo-UO'!F17</f>
        <v xml:space="preserve">Desconocimiento de los  procedimientos contractuales y proyectos especiales  </v>
      </c>
      <c r="G16" s="480" t="str">
        <f>'01-Mapa de riesgo-UO'!J17</f>
        <v>Hallazgos por parte de entes de control
Detrimiento patrimonial
Incumplimiento de resultados</v>
      </c>
      <c r="H16" s="454" t="str">
        <f>'01-Mapa de riesgo-UO'!AQ17</f>
        <v>MODERADO</v>
      </c>
      <c r="I16" s="479" t="str">
        <f>'01-Mapa de riesgo-UO'!AR17</f>
        <v>Proyectos ejecutados inadecuadamente /Total proyectos ejecutados</v>
      </c>
      <c r="J16" s="499">
        <v>0</v>
      </c>
      <c r="K16" s="493" t="s">
        <v>586</v>
      </c>
      <c r="L16" s="84" t="str">
        <f>IF('01-Mapa de riesgo-UO'!P17="No existen", "No existe control para el riesgo",'01-Mapa de riesgo-UO'!T17)</f>
        <v xml:space="preserve">Generar periodicamene alertas a los supervisores  e interventores frente al estado de los contratos y documentación contractual </v>
      </c>
      <c r="M16" s="84">
        <f>'01-Mapa de riesgo-UO'!Y17</f>
        <v>0</v>
      </c>
      <c r="N16" s="84" t="str">
        <f>'01-Mapa de riesgo-UO'!AD17</f>
        <v>Contratista</v>
      </c>
      <c r="O16" s="85" t="str">
        <f>'01-Mapa de riesgo-UO'!AI17</f>
        <v>Bimestral</v>
      </c>
      <c r="P16" s="85" t="str">
        <f>'01-Mapa de riesgo-UO'!AM17</f>
        <v>Preventivo</v>
      </c>
      <c r="Q16" s="495" t="str">
        <f>'01-Mapa de riesgo-UO'!AO17</f>
        <v>FUERTE</v>
      </c>
      <c r="R16" s="485" t="s">
        <v>587</v>
      </c>
      <c r="S16" s="485"/>
      <c r="T16" s="117" t="str">
        <f>'01-Mapa de riesgo-UO'!AT17</f>
        <v>REDUCIR</v>
      </c>
      <c r="U16" s="117" t="str">
        <f>'01-Mapa de riesgo-UO'!AU17</f>
        <v>Difusión de tips al interior de la Oficina acerca del tema contractual, de supervisión e interventoría</v>
      </c>
      <c r="V16" s="117" t="str">
        <f>IF(T16="COMPARTIR",'01-Mapa de riesgo-UO'!AW17, IF(T16=0, 0,$H$6))</f>
        <v>PLANEACIÓN</v>
      </c>
      <c r="W16" s="326" t="s">
        <v>302</v>
      </c>
      <c r="X16" s="326" t="s">
        <v>590</v>
      </c>
      <c r="Y16" s="326" t="s">
        <v>308</v>
      </c>
      <c r="Z16" s="326"/>
      <c r="AA16" s="487" t="s">
        <v>584</v>
      </c>
    </row>
    <row r="17" spans="1:27" ht="62.45" customHeight="1" x14ac:dyDescent="0.2">
      <c r="A17" s="371"/>
      <c r="B17" s="363"/>
      <c r="C17" s="480"/>
      <c r="D17" s="480"/>
      <c r="E17" s="480"/>
      <c r="F17" s="83" t="str">
        <f>'01-Mapa de riesgo-UO'!F18</f>
        <v>Bajo nivel de seguimiento periódico en la ejecución de proyectos (contratos, Ordenes de servicios, proyectos de operación comercial)</v>
      </c>
      <c r="G17" s="480"/>
      <c r="H17" s="454"/>
      <c r="I17" s="480"/>
      <c r="J17" s="492"/>
      <c r="K17" s="493"/>
      <c r="L17" s="84" t="str">
        <f>IF('01-Mapa de riesgo-UO'!P18="No existen", "No existe control para el riesgo",'01-Mapa de riesgo-UO'!T18)</f>
        <v xml:space="preserve">Designación de un profesional de seguimiento y control como apoyo a la interventoría y supervisión de proyectos (verificación de productos)
</v>
      </c>
      <c r="M17" s="84">
        <f>'01-Mapa de riesgo-UO'!Y18</f>
        <v>0</v>
      </c>
      <c r="N17" s="84" t="str">
        <f>'01-Mapa de riesgo-UO'!AD18</f>
        <v>Contratista</v>
      </c>
      <c r="O17" s="85" t="str">
        <f>'01-Mapa de riesgo-UO'!AI18</f>
        <v>Anual</v>
      </c>
      <c r="P17" s="85" t="str">
        <f>'01-Mapa de riesgo-UO'!AM18</f>
        <v>Preventivo</v>
      </c>
      <c r="Q17" s="496"/>
      <c r="R17" s="485" t="s">
        <v>587</v>
      </c>
      <c r="S17" s="485"/>
      <c r="T17" s="117">
        <f>'01-Mapa de riesgo-UO'!AT18</f>
        <v>0</v>
      </c>
      <c r="U17" s="117">
        <f>'01-Mapa de riesgo-UO'!AU18</f>
        <v>0</v>
      </c>
      <c r="V17" s="117">
        <f>IF(T17="COMPARTIR",'01-Mapa de riesgo-UO'!AW18, IF(T17=0, 0,$H$6))</f>
        <v>0</v>
      </c>
      <c r="W17" s="326" t="s">
        <v>302</v>
      </c>
      <c r="X17" s="326" t="s">
        <v>591</v>
      </c>
      <c r="Y17" s="326" t="s">
        <v>308</v>
      </c>
      <c r="Z17" s="326"/>
      <c r="AA17" s="488"/>
    </row>
    <row r="18" spans="1:27" ht="62.45" customHeight="1" thickBot="1" x14ac:dyDescent="0.25">
      <c r="A18" s="371"/>
      <c r="B18" s="363"/>
      <c r="C18" s="480"/>
      <c r="D18" s="480"/>
      <c r="E18" s="480"/>
      <c r="F18" s="83" t="str">
        <f>'01-Mapa de riesgo-UO'!F19</f>
        <v xml:space="preserve">Desarticulación de los procedimientos institucionales para el desarrollo y ejecución en cada una de sus etapas </v>
      </c>
      <c r="G18" s="480"/>
      <c r="H18" s="454"/>
      <c r="I18" s="480"/>
      <c r="J18" s="492"/>
      <c r="K18" s="493"/>
      <c r="L18" s="84" t="str">
        <f>IF('01-Mapa de riesgo-UO'!P19="No existen", "No existe control para el riesgo",'01-Mapa de riesgo-UO'!T19)</f>
        <v xml:space="preserve">Realizar porcesos de  inducción y/o reinducción donde se articulen los proceso de contratación e interventoría </v>
      </c>
      <c r="M18" s="84">
        <f>'01-Mapa de riesgo-UO'!Y19</f>
        <v>0</v>
      </c>
      <c r="N18" s="84" t="str">
        <f>'01-Mapa de riesgo-UO'!AD19</f>
        <v>Contratista</v>
      </c>
      <c r="O18" s="85" t="str">
        <f>'01-Mapa de riesgo-UO'!AI19</f>
        <v>Anual</v>
      </c>
      <c r="P18" s="85" t="str">
        <f>'01-Mapa de riesgo-UO'!AM19</f>
        <v>Preventivo</v>
      </c>
      <c r="Q18" s="497"/>
      <c r="R18" s="485" t="s">
        <v>589</v>
      </c>
      <c r="S18" s="485"/>
      <c r="T18" s="117">
        <f>'01-Mapa de riesgo-UO'!AT19</f>
        <v>0</v>
      </c>
      <c r="U18" s="117">
        <f>'01-Mapa de riesgo-UO'!AU19</f>
        <v>0</v>
      </c>
      <c r="V18" s="117">
        <f>IF(T18="COMPARTIR",'01-Mapa de riesgo-UO'!AW19, IF(T18=0, 0,$H$6))</f>
        <v>0</v>
      </c>
      <c r="W18" s="326" t="s">
        <v>302</v>
      </c>
      <c r="X18" s="326" t="s">
        <v>592</v>
      </c>
      <c r="Y18" s="326" t="s">
        <v>308</v>
      </c>
      <c r="Z18" s="326"/>
      <c r="AA18" s="488"/>
    </row>
    <row r="19" spans="1:27" ht="62.45" customHeight="1" x14ac:dyDescent="0.2">
      <c r="A19" s="373">
        <v>4</v>
      </c>
      <c r="B19" s="363" t="str">
        <f>'01-Mapa de riesgo-UO'!B20</f>
        <v>ASEGURAMIENTO_DE_LA_CALIDAD_INSTITUCIONAL</v>
      </c>
      <c r="C19" s="480" t="str">
        <f>'01-Mapa de riesgo-UO'!G20</f>
        <v>Estratégico</v>
      </c>
      <c r="D19" s="480" t="str">
        <f>'01-Mapa de riesgo-UO'!H20</f>
        <v xml:space="preserve">Perdida del reconocimiento como institución de alta calidad </v>
      </c>
      <c r="E19" s="480" t="str">
        <f>'01-Mapa de riesgo-UO'!I20</f>
        <v xml:space="preserve">Perdida de los estandares de alta calidad institucional por la falta de apropiación del sistema dispuesto para el aseguramiento de la calidad y de mejoramiento continuo, mediante la autoreflexión, autoevaluación, autoregulación. </v>
      </c>
      <c r="F19" s="83" t="str">
        <f>'01-Mapa de riesgo-UO'!F20</f>
        <v xml:space="preserve">Cambios en la reglamentación para los procesos de aseguramiento de la calidad institucional </v>
      </c>
      <c r="G19" s="480" t="str">
        <f>'01-Mapa de riesgo-UO'!J20</f>
        <v>*Institución no acreditada en alta calidad, programas no acreditados con alta calidad
*Incumplimiento de las metas del Objetivo Cobertura con calidad en la oferta educativa
*Pérdida de oportinades que da estar acreditada institucionalmente en el modelo de gestión del SUE
*Proceso más largo en la creación y renovación de registros calificados
*Afectación de la imagen Institucional</v>
      </c>
      <c r="H19" s="454" t="str">
        <f>'01-Mapa de riesgo-UO'!AQ20</f>
        <v>LEVE</v>
      </c>
      <c r="I19" s="479" t="str">
        <f>'01-Mapa de riesgo-UO'!AR20</f>
        <v>Nivel cumplimiento del plan de acción del modelo metodológica de la autoevaluación institucional</v>
      </c>
      <c r="J19" s="491">
        <v>0.375</v>
      </c>
      <c r="K19" s="493" t="s">
        <v>593</v>
      </c>
      <c r="L19" s="84" t="str">
        <f>IF('01-Mapa de riesgo-UO'!P20="No existen", "No existe control para el riesgo",'01-Mapa de riesgo-UO'!T20)</f>
        <v>Monitoreo de los cambios de las normas legales vigentes de la educación superior, que incidan en el reconocimiento como institución de alta calidad.</v>
      </c>
      <c r="M19" s="84">
        <f>'01-Mapa de riesgo-UO'!Y20</f>
        <v>0</v>
      </c>
      <c r="N19" s="84" t="str">
        <f>'01-Mapa de riesgo-UO'!AD20</f>
        <v>Profesional Planeación Académica</v>
      </c>
      <c r="O19" s="85" t="str">
        <f>'01-Mapa de riesgo-UO'!AI20</f>
        <v>Anual</v>
      </c>
      <c r="P19" s="85" t="str">
        <f>'01-Mapa de riesgo-UO'!AM20</f>
        <v>Preventivo</v>
      </c>
      <c r="Q19" s="495" t="str">
        <f>'01-Mapa de riesgo-UO'!AO20</f>
        <v>FUERTE</v>
      </c>
      <c r="R19" s="485" t="s">
        <v>587</v>
      </c>
      <c r="S19" s="485"/>
      <c r="T19" s="117" t="str">
        <f>'01-Mapa de riesgo-UO'!AT20</f>
        <v>ASUMIR</v>
      </c>
      <c r="U19" s="117">
        <f>'01-Mapa de riesgo-UO'!AU20</f>
        <v>0</v>
      </c>
      <c r="V19" s="117" t="str">
        <f>IF(T19="COMPARTIR",'01-Mapa de riesgo-UO'!AW20, IF(T19=0, 0,$H$6))</f>
        <v>PLANEACIÓN</v>
      </c>
      <c r="W19" s="326"/>
      <c r="X19" s="326" t="s">
        <v>601</v>
      </c>
      <c r="Y19" s="326" t="s">
        <v>312</v>
      </c>
      <c r="Z19" s="326"/>
      <c r="AA19" s="487" t="s">
        <v>600</v>
      </c>
    </row>
    <row r="20" spans="1:27" ht="62.45" customHeight="1" x14ac:dyDescent="0.2">
      <c r="A20" s="371"/>
      <c r="B20" s="363"/>
      <c r="C20" s="480"/>
      <c r="D20" s="480"/>
      <c r="E20" s="480"/>
      <c r="F20" s="83" t="str">
        <f>'01-Mapa de riesgo-UO'!F21</f>
        <v xml:space="preserve">Ausencia de un Sistema de Aseguramiento de la Calidad a nivel institucional </v>
      </c>
      <c r="G20" s="480"/>
      <c r="H20" s="454"/>
      <c r="I20" s="480"/>
      <c r="J20" s="492"/>
      <c r="K20" s="493"/>
      <c r="L20" s="84" t="str">
        <f>IF('01-Mapa de riesgo-UO'!P21="No existen", "No existe control para el riesgo",'01-Mapa de riesgo-UO'!T21)</f>
        <v>Seguimiento al Plan de Mejoramiento Institucional</v>
      </c>
      <c r="M20" s="84">
        <f>'01-Mapa de riesgo-UO'!Y21</f>
        <v>0</v>
      </c>
      <c r="N20" s="84" t="str">
        <f>'01-Mapa de riesgo-UO'!AD21</f>
        <v>Profesional Planeación Académica</v>
      </c>
      <c r="O20" s="85" t="str">
        <f>'01-Mapa de riesgo-UO'!AI21</f>
        <v>Trimestral</v>
      </c>
      <c r="P20" s="85" t="str">
        <f>'01-Mapa de riesgo-UO'!AM21</f>
        <v>Preventivo</v>
      </c>
      <c r="Q20" s="496"/>
      <c r="R20" s="485" t="s">
        <v>587</v>
      </c>
      <c r="S20" s="485"/>
      <c r="T20" s="117" t="str">
        <f>'01-Mapa de riesgo-UO'!AT21</f>
        <v>ASUMIR</v>
      </c>
      <c r="U20" s="117">
        <f>'01-Mapa de riesgo-UO'!AU21</f>
        <v>0</v>
      </c>
      <c r="V20" s="117" t="str">
        <f>IF(T20="COMPARTIR",'01-Mapa de riesgo-UO'!AW21, IF(T20=0, 0,$H$6))</f>
        <v>PLANEACIÓN</v>
      </c>
      <c r="W20" s="326"/>
      <c r="X20" s="326" t="s">
        <v>602</v>
      </c>
      <c r="Y20" s="326" t="s">
        <v>312</v>
      </c>
      <c r="Z20" s="326"/>
      <c r="AA20" s="488"/>
    </row>
    <row r="21" spans="1:27" ht="62.45" customHeight="1" thickBot="1" x14ac:dyDescent="0.25">
      <c r="A21" s="371"/>
      <c r="B21" s="363"/>
      <c r="C21" s="480"/>
      <c r="D21" s="480"/>
      <c r="E21" s="480"/>
      <c r="F21" s="83" t="str">
        <f>'01-Mapa de riesgo-UO'!F22</f>
        <v xml:space="preserve">Baja apropiación del Sistema de aseguramiento de la calidad </v>
      </c>
      <c r="G21" s="480"/>
      <c r="H21" s="454"/>
      <c r="I21" s="480"/>
      <c r="J21" s="492"/>
      <c r="K21" s="493"/>
      <c r="L21" s="84" t="str">
        <f>IF('01-Mapa de riesgo-UO'!P22="No existen", "No existe control para el riesgo",'01-Mapa de riesgo-UO'!T22)</f>
        <v>Articulación de la estrategia de Seguimiento a los planes de mejora de los programas académicos con el Plan de Mejoramineto Institucional.</v>
      </c>
      <c r="M21" s="84">
        <f>'01-Mapa de riesgo-UO'!Y22</f>
        <v>0</v>
      </c>
      <c r="N21" s="84" t="str">
        <f>'01-Mapa de riesgo-UO'!AD22</f>
        <v>Profesional Planeación Académica</v>
      </c>
      <c r="O21" s="85" t="str">
        <f>'01-Mapa de riesgo-UO'!AI22</f>
        <v>Anual</v>
      </c>
      <c r="P21" s="85" t="str">
        <f>'01-Mapa de riesgo-UO'!AM22</f>
        <v>Preventivo</v>
      </c>
      <c r="Q21" s="497"/>
      <c r="R21" s="485" t="s">
        <v>587</v>
      </c>
      <c r="S21" s="485"/>
      <c r="T21" s="117" t="str">
        <f>'01-Mapa de riesgo-UO'!AT22</f>
        <v>ASUMIR</v>
      </c>
      <c r="U21" s="117">
        <f>'01-Mapa de riesgo-UO'!AU22</f>
        <v>0</v>
      </c>
      <c r="V21" s="117" t="str">
        <f>IF(T21="COMPARTIR",'01-Mapa de riesgo-UO'!AW22, IF(T21=0, 0,$H$6))</f>
        <v>PLANEACIÓN</v>
      </c>
      <c r="W21" s="326"/>
      <c r="X21" s="326" t="s">
        <v>603</v>
      </c>
      <c r="Y21" s="326" t="s">
        <v>312</v>
      </c>
      <c r="Z21" s="326"/>
      <c r="AA21" s="488"/>
    </row>
    <row r="22" spans="1:27" ht="62.45" customHeight="1" x14ac:dyDescent="0.2">
      <c r="A22" s="373">
        <v>5</v>
      </c>
      <c r="B22" s="363" t="str">
        <f>'01-Mapa de riesgo-UO'!B23</f>
        <v>ADMINISTRACIÓN_INSTITUCIONAL</v>
      </c>
      <c r="C22" s="480" t="str">
        <f>'01-Mapa de riesgo-UO'!G23</f>
        <v>Cumplimiento</v>
      </c>
      <c r="D22" s="480" t="str">
        <f>'01-Mapa de riesgo-UO'!H23</f>
        <v xml:space="preserve">Espacio Fisico inadecuado para la prestacion del servicio para el cual fue concebido. </v>
      </c>
      <c r="E22" s="480" t="str">
        <f>'01-Mapa de riesgo-UO'!I23</f>
        <v xml:space="preserve">Espacio fisico que no responde a las necesidades que originaron el proyecto y/o adecuación con  incumplimiento de normatividad. </v>
      </c>
      <c r="F22" s="83" t="str">
        <f>'01-Mapa de riesgo-UO'!F23</f>
        <v xml:space="preserve">Cambio de diseño por peticion del usuario durante ejecucion de las obras </v>
      </c>
      <c r="G22" s="480" t="str">
        <f>'01-Mapa de riesgo-UO'!J23</f>
        <v>*insatisfaccion del usuario. 
*Imposibilidad de prestacion del servicio. 
*Incremento de costos de construcción. 
*Riesgo juridico con contratistas.  
*Mayores costos de mantenimiento.</v>
      </c>
      <c r="H22" s="454" t="str">
        <f>'01-Mapa de riesgo-UO'!AQ23</f>
        <v>MODERADO</v>
      </c>
      <c r="I22" s="479" t="str">
        <f>'01-Mapa de riesgo-UO'!AR23</f>
        <v>Espacios no recibidos por el usuario con funcionamiento inadecuado: Proyectos de obra nueva y adecuaciones terminadas en la vigencia/ Proyectos recibidos a satisfacción</v>
      </c>
      <c r="J22" s="498">
        <v>25</v>
      </c>
      <c r="K22" s="493" t="s">
        <v>594</v>
      </c>
      <c r="L22" s="84" t="str">
        <f>IF('01-Mapa de riesgo-UO'!P23="No existen", "No existe control para el riesgo",'01-Mapa de riesgo-UO'!T23)</f>
        <v>Programa de necesidades validado con el usuario mediante actas de reunión.</v>
      </c>
      <c r="M22" s="84">
        <f>'01-Mapa de riesgo-UO'!Y23</f>
        <v>0</v>
      </c>
      <c r="N22" s="84" t="str">
        <f>'01-Mapa de riesgo-UO'!AD23</f>
        <v xml:space="preserve">Transitorio administrativo profesional III   </v>
      </c>
      <c r="O22" s="85" t="str">
        <f>'01-Mapa de riesgo-UO'!AI23</f>
        <v>No definida</v>
      </c>
      <c r="P22" s="85" t="str">
        <f>'01-Mapa de riesgo-UO'!AM23</f>
        <v>Preventivo</v>
      </c>
      <c r="Q22" s="495" t="str">
        <f>'01-Mapa de riesgo-UO'!AO23</f>
        <v>ACEPTABLE</v>
      </c>
      <c r="R22" s="485" t="s">
        <v>587</v>
      </c>
      <c r="S22" s="485"/>
      <c r="T22" s="117" t="str">
        <f>'01-Mapa de riesgo-UO'!AT23</f>
        <v>REDUCIR</v>
      </c>
      <c r="U22" s="117" t="str">
        <f>'01-Mapa de riesgo-UO'!AU23</f>
        <v xml:space="preserve">Registro y consolidacion de la necesidad del usuario a traves del aplicativo. </v>
      </c>
      <c r="V22" s="117" t="str">
        <f>IF(T22="COMPARTIR",'01-Mapa de riesgo-UO'!AW23, IF(T22=0, 0,$H$6))</f>
        <v>PLANEACIÓN</v>
      </c>
      <c r="W22" s="326" t="s">
        <v>302</v>
      </c>
      <c r="X22" s="326" t="s">
        <v>599</v>
      </c>
      <c r="Y22" s="326" t="s">
        <v>308</v>
      </c>
      <c r="Z22" s="326"/>
      <c r="AA22" s="487" t="s">
        <v>584</v>
      </c>
    </row>
    <row r="23" spans="1:27" ht="62.45" customHeight="1" x14ac:dyDescent="0.2">
      <c r="A23" s="371"/>
      <c r="B23" s="363"/>
      <c r="C23" s="480"/>
      <c r="D23" s="480"/>
      <c r="E23" s="480"/>
      <c r="F23" s="83" t="str">
        <f>'01-Mapa de riesgo-UO'!F24</f>
        <v xml:space="preserve">Falta de planeacion del proyecto </v>
      </c>
      <c r="G23" s="480"/>
      <c r="H23" s="454"/>
      <c r="I23" s="480"/>
      <c r="J23" s="492"/>
      <c r="K23" s="493"/>
      <c r="L23" s="84" t="str">
        <f>IF('01-Mapa de riesgo-UO'!P24="No existen", "No existe control para el riesgo",'01-Mapa de riesgo-UO'!T24)</f>
        <v>Cada proyecto de intervención de infraestructura debe contener (Estudios previos, diseños, presupuesto, especificaciones, en fase III)</v>
      </c>
      <c r="M23" s="84">
        <f>'01-Mapa de riesgo-UO'!Y24</f>
        <v>0</v>
      </c>
      <c r="N23" s="84" t="str">
        <f>'01-Mapa de riesgo-UO'!AD24</f>
        <v xml:space="preserve">Transitorio administrativo profesional III   </v>
      </c>
      <c r="O23" s="85" t="str">
        <f>'01-Mapa de riesgo-UO'!AI24</f>
        <v>No definida</v>
      </c>
      <c r="P23" s="85" t="str">
        <f>'01-Mapa de riesgo-UO'!AM24</f>
        <v>Preventivo</v>
      </c>
      <c r="Q23" s="496"/>
      <c r="R23" s="485" t="s">
        <v>587</v>
      </c>
      <c r="S23" s="485"/>
      <c r="T23" s="117" t="str">
        <f>'01-Mapa de riesgo-UO'!AT24</f>
        <v>REDUCIR</v>
      </c>
      <c r="U23" s="117" t="str">
        <f>'01-Mapa de riesgo-UO'!AU24</f>
        <v xml:space="preserve">Contar los estudios previos para la intervención de los proyectos. </v>
      </c>
      <c r="V23" s="117" t="str">
        <f>IF(T23="COMPARTIR",'01-Mapa de riesgo-UO'!AW24, IF(T23=0, 0,$H$6))</f>
        <v>PLANEACIÓN</v>
      </c>
      <c r="W23" s="326" t="s">
        <v>302</v>
      </c>
      <c r="X23" s="326" t="s">
        <v>596</v>
      </c>
      <c r="Y23" s="326" t="s">
        <v>308</v>
      </c>
      <c r="Z23" s="326"/>
      <c r="AA23" s="488"/>
    </row>
    <row r="24" spans="1:27" ht="62.45" customHeight="1" thickBot="1" x14ac:dyDescent="0.25">
      <c r="A24" s="371"/>
      <c r="B24" s="363"/>
      <c r="C24" s="480"/>
      <c r="D24" s="480"/>
      <c r="E24" s="480"/>
      <c r="F24" s="83" t="str">
        <f>'01-Mapa de riesgo-UO'!F25</f>
        <v>Cambio y actualizacion de normativas de construccion.</v>
      </c>
      <c r="G24" s="480"/>
      <c r="H24" s="454"/>
      <c r="I24" s="480"/>
      <c r="J24" s="492"/>
      <c r="K24" s="493"/>
      <c r="L24" s="84" t="str">
        <f>IF('01-Mapa de riesgo-UO'!P25="No existen", "No existe control para el riesgo",'01-Mapa de riesgo-UO'!T25)</f>
        <v xml:space="preserve">Se validan las intervenciones con las dependencias de la universidad relacionadas con el manejo de la planta fisica tales como seccion de mantenimiento y CRIE Centro de Recursos informaticos. </v>
      </c>
      <c r="M24" s="84">
        <f>'01-Mapa de riesgo-UO'!Y25</f>
        <v>0</v>
      </c>
      <c r="N24" s="84" t="str">
        <f>'01-Mapa de riesgo-UO'!AD25</f>
        <v xml:space="preserve">Transitorio administrativo profesional III   </v>
      </c>
      <c r="O24" s="85" t="str">
        <f>'01-Mapa de riesgo-UO'!AI25</f>
        <v>No definida</v>
      </c>
      <c r="P24" s="85" t="str">
        <f>'01-Mapa de riesgo-UO'!AM25</f>
        <v>Preventivo</v>
      </c>
      <c r="Q24" s="497"/>
      <c r="R24" s="485" t="s">
        <v>587</v>
      </c>
      <c r="S24" s="485"/>
      <c r="T24" s="117" t="str">
        <f>'01-Mapa de riesgo-UO'!AT25</f>
        <v>COMPARTIR</v>
      </c>
      <c r="U24" s="117" t="str">
        <f>'01-Mapa de riesgo-UO'!AU25</f>
        <v xml:space="preserve">socializar los proyectos de infraestructura con las dependencias del CRIE y MANTENIMIENTO para evitar inconvenientes. </v>
      </c>
      <c r="V24" s="117" t="str">
        <f>IF(T24="COMPARTIR",'01-Mapa de riesgo-UO'!AW25, IF(T24=0, 0,$H$6))</f>
        <v>CRIE y Mantenimiento</v>
      </c>
      <c r="W24" s="326" t="s">
        <v>303</v>
      </c>
      <c r="X24" s="326" t="s">
        <v>597</v>
      </c>
      <c r="Y24" s="326" t="s">
        <v>308</v>
      </c>
      <c r="Z24" s="326"/>
      <c r="AA24" s="488"/>
    </row>
    <row r="25" spans="1:27" ht="62.45" customHeight="1" x14ac:dyDescent="0.2">
      <c r="A25" s="373">
        <v>6</v>
      </c>
      <c r="B25" s="363" t="str">
        <f>'01-Mapa de riesgo-UO'!B26</f>
        <v>ADMINISTRACIÓN_INSTITUCIONAL</v>
      </c>
      <c r="C25" s="480" t="str">
        <f>'01-Mapa de riesgo-UO'!G26</f>
        <v>Operacional</v>
      </c>
      <c r="D25" s="480" t="str">
        <f>'01-Mapa de riesgo-UO'!H26</f>
        <v xml:space="preserve">Perdida en la confiabilidad de la información planimétrica y técnica de los proyectos de infraestructura por manejo inadecuado. </v>
      </c>
      <c r="E25" s="480" t="str">
        <f>'01-Mapa de riesgo-UO'!I26</f>
        <v xml:space="preserve">El manejo inadecuado de la información planimétrica y técnica de la infraestructura física puede conllevar a que se generen errores en la ejecución de las obras y a sobrecostos por reprocesos en la construcción especialmente cuando no se tiene la información actualizada y confiable. </v>
      </c>
      <c r="F25" s="83" t="str">
        <f>'01-Mapa de riesgo-UO'!F26</f>
        <v>Falta de procesos adecuados para el manejo de la información planimétrica y técnica de los proyectos de infraestructura.</v>
      </c>
      <c r="G25" s="480" t="str">
        <f>'01-Mapa de riesgo-UO'!J26</f>
        <v xml:space="preserve">*Sobrecostos por reprocesos y rediseños. </v>
      </c>
      <c r="H25" s="454" t="str">
        <f>'01-Mapa de riesgo-UO'!AQ26</f>
        <v>MODERADO</v>
      </c>
      <c r="I25" s="479" t="str">
        <f>'01-Mapa de riesgo-UO'!AR26</f>
        <v>Obras ejecutadas/ planos record recibidos</v>
      </c>
      <c r="J25" s="498">
        <v>30</v>
      </c>
      <c r="K25" s="493" t="s">
        <v>595</v>
      </c>
      <c r="L25" s="84" t="str">
        <f>IF('01-Mapa de riesgo-UO'!P26="No existen", "No existe control para el riesgo",'01-Mapa de riesgo-UO'!T26)</f>
        <v xml:space="preserve">Organización en el archivo físico y digital por parte del técnico del area GEC. </v>
      </c>
      <c r="M25" s="84">
        <f>'01-Mapa de riesgo-UO'!Y26</f>
        <v>0</v>
      </c>
      <c r="N25" s="84" t="str">
        <f>'01-Mapa de riesgo-UO'!AD26</f>
        <v>Técnico Administrativo</v>
      </c>
      <c r="O25" s="85" t="str">
        <f>'01-Mapa de riesgo-UO'!AI26</f>
        <v>No definida</v>
      </c>
      <c r="P25" s="85" t="str">
        <f>'01-Mapa de riesgo-UO'!AM26</f>
        <v>Preventivo</v>
      </c>
      <c r="Q25" s="495" t="str">
        <f>'01-Mapa de riesgo-UO'!AO26</f>
        <v>ACEPTABLE</v>
      </c>
      <c r="R25" s="485" t="s">
        <v>587</v>
      </c>
      <c r="S25" s="485"/>
      <c r="T25" s="117" t="str">
        <f>'01-Mapa de riesgo-UO'!AT26</f>
        <v>COMPARTIR</v>
      </c>
      <c r="U25" s="117" t="str">
        <f>'01-Mapa de riesgo-UO'!AU26</f>
        <v xml:space="preserve">Contar con los planos record confiables de las obras de infraestructura ejecutadas. </v>
      </c>
      <c r="V25" s="117" t="str">
        <f>IF(T25="COMPARTIR",'01-Mapa de riesgo-UO'!AW26, IF(T25=0, 0,$H$6))</f>
        <v>Supervisores de obra y/o  ADECUACIONES</v>
      </c>
      <c r="W25" s="326" t="s">
        <v>302</v>
      </c>
      <c r="X25" s="326" t="s">
        <v>598</v>
      </c>
      <c r="Y25" s="326" t="s">
        <v>308</v>
      </c>
      <c r="Z25" s="326"/>
      <c r="AA25" s="487" t="s">
        <v>584</v>
      </c>
    </row>
    <row r="26" spans="1:27" ht="62.45" customHeight="1" x14ac:dyDescent="0.2">
      <c r="A26" s="371"/>
      <c r="B26" s="363"/>
      <c r="C26" s="480"/>
      <c r="D26" s="480"/>
      <c r="E26" s="480"/>
      <c r="F26" s="83">
        <f>'01-Mapa de riesgo-UO'!F27</f>
        <v>0</v>
      </c>
      <c r="G26" s="480"/>
      <c r="H26" s="454"/>
      <c r="I26" s="480"/>
      <c r="J26" s="492"/>
      <c r="K26" s="493"/>
      <c r="L26" s="84">
        <f>IF('01-Mapa de riesgo-UO'!P27="No existen", "No existe control para el riesgo",'01-Mapa de riesgo-UO'!T27)</f>
        <v>0</v>
      </c>
      <c r="M26" s="84">
        <f>'01-Mapa de riesgo-UO'!Y27</f>
        <v>0</v>
      </c>
      <c r="N26" s="84">
        <f>'01-Mapa de riesgo-UO'!AD27</f>
        <v>0</v>
      </c>
      <c r="O26" s="85">
        <f>'01-Mapa de riesgo-UO'!AI27</f>
        <v>0</v>
      </c>
      <c r="P26" s="85">
        <f>'01-Mapa de riesgo-UO'!AM27</f>
        <v>0</v>
      </c>
      <c r="Q26" s="496"/>
      <c r="R26" s="485" t="s">
        <v>587</v>
      </c>
      <c r="S26" s="485"/>
      <c r="T26" s="117">
        <f>'01-Mapa de riesgo-UO'!AT27</f>
        <v>0</v>
      </c>
      <c r="U26" s="117">
        <f>'01-Mapa de riesgo-UO'!AU27</f>
        <v>0</v>
      </c>
      <c r="V26" s="117">
        <f>IF(T26="COMPARTIR",'01-Mapa de riesgo-UO'!AW27, IF(T26=0, 0,$H$6))</f>
        <v>0</v>
      </c>
      <c r="W26" s="326"/>
      <c r="X26" s="326"/>
      <c r="Y26" s="326"/>
      <c r="Z26" s="326"/>
      <c r="AA26" s="488"/>
    </row>
    <row r="27" spans="1:27" ht="62.45" customHeight="1" thickBot="1" x14ac:dyDescent="0.25">
      <c r="A27" s="371"/>
      <c r="B27" s="363"/>
      <c r="C27" s="480"/>
      <c r="D27" s="480"/>
      <c r="E27" s="480"/>
      <c r="F27" s="83">
        <f>'01-Mapa de riesgo-UO'!F28</f>
        <v>0</v>
      </c>
      <c r="G27" s="480"/>
      <c r="H27" s="454"/>
      <c r="I27" s="480"/>
      <c r="J27" s="492"/>
      <c r="K27" s="493"/>
      <c r="L27" s="84">
        <f>IF('01-Mapa de riesgo-UO'!P28="No existen", "No existe control para el riesgo",'01-Mapa de riesgo-UO'!T28)</f>
        <v>0</v>
      </c>
      <c r="M27" s="84">
        <f>'01-Mapa de riesgo-UO'!Y28</f>
        <v>0</v>
      </c>
      <c r="N27" s="84">
        <f>'01-Mapa de riesgo-UO'!AD28</f>
        <v>0</v>
      </c>
      <c r="O27" s="85">
        <f>'01-Mapa de riesgo-UO'!AI28</f>
        <v>0</v>
      </c>
      <c r="P27" s="85">
        <f>'01-Mapa de riesgo-UO'!AM28</f>
        <v>0</v>
      </c>
      <c r="Q27" s="497"/>
      <c r="R27" s="485" t="s">
        <v>587</v>
      </c>
      <c r="S27" s="485"/>
      <c r="T27" s="117">
        <f>'01-Mapa de riesgo-UO'!AT28</f>
        <v>0</v>
      </c>
      <c r="U27" s="117">
        <f>'01-Mapa de riesgo-UO'!AU28</f>
        <v>0</v>
      </c>
      <c r="V27" s="117">
        <f>IF(T27="COMPARTIR",'01-Mapa de riesgo-UO'!AW28, IF(T27=0, 0,$H$6))</f>
        <v>0</v>
      </c>
      <c r="W27" s="326"/>
      <c r="X27" s="326"/>
      <c r="Y27" s="326"/>
      <c r="Z27" s="326"/>
      <c r="AA27" s="488"/>
    </row>
    <row r="28" spans="1:27" ht="62.45" customHeight="1" x14ac:dyDescent="0.2">
      <c r="A28" s="373">
        <v>7</v>
      </c>
      <c r="B28" s="363">
        <f>'01-Mapa de riesgo-UO'!B29</f>
        <v>0</v>
      </c>
      <c r="C28" s="480">
        <f>'01-Mapa de riesgo-UO'!G29</f>
        <v>0</v>
      </c>
      <c r="D28" s="480">
        <f>'01-Mapa de riesgo-UO'!H29</f>
        <v>0</v>
      </c>
      <c r="E28" s="480">
        <f>'01-Mapa de riesgo-UO'!I29</f>
        <v>0</v>
      </c>
      <c r="F28" s="83">
        <f>'01-Mapa de riesgo-UO'!F29</f>
        <v>0</v>
      </c>
      <c r="G28" s="480">
        <f>'01-Mapa de riesgo-UO'!J29</f>
        <v>0</v>
      </c>
      <c r="H28" s="454" t="str">
        <f>'01-Mapa de riesgo-UO'!AQ29</f>
        <v>LEVE</v>
      </c>
      <c r="I28" s="479">
        <f>'01-Mapa de riesgo-UO'!AR29</f>
        <v>0</v>
      </c>
      <c r="J28" s="498"/>
      <c r="K28" s="493"/>
      <c r="L28" s="84">
        <f>IF('01-Mapa de riesgo-UO'!P29="No existen", "No existe control para el riesgo",'01-Mapa de riesgo-UO'!T29)</f>
        <v>0</v>
      </c>
      <c r="M28" s="84">
        <f>'01-Mapa de riesgo-UO'!Y29</f>
        <v>0</v>
      </c>
      <c r="N28" s="84">
        <f>'01-Mapa de riesgo-UO'!AD29</f>
        <v>0</v>
      </c>
      <c r="O28" s="85">
        <f>'01-Mapa de riesgo-UO'!AI29</f>
        <v>0</v>
      </c>
      <c r="P28" s="85">
        <f>'01-Mapa de riesgo-UO'!AM29</f>
        <v>0</v>
      </c>
      <c r="Q28" s="495" t="e">
        <f>'01-Mapa de riesgo-UO'!AO29</f>
        <v>#DIV/0!</v>
      </c>
      <c r="R28" s="485"/>
      <c r="S28" s="485"/>
      <c r="T28" s="117">
        <f>'01-Mapa de riesgo-UO'!AT29</f>
        <v>0</v>
      </c>
      <c r="U28" s="117">
        <f>'01-Mapa de riesgo-UO'!AU29</f>
        <v>0</v>
      </c>
      <c r="V28" s="117">
        <f>IF(T28="COMPARTIR",'01-Mapa de riesgo-UO'!AW29, IF(T28=0, 0,$H$6))</f>
        <v>0</v>
      </c>
      <c r="W28" s="326"/>
      <c r="X28" s="112"/>
      <c r="Y28" s="112"/>
      <c r="Z28" s="326"/>
      <c r="AA28" s="487"/>
    </row>
    <row r="29" spans="1:27" ht="62.45" customHeight="1" x14ac:dyDescent="0.2">
      <c r="A29" s="371"/>
      <c r="B29" s="363"/>
      <c r="C29" s="480"/>
      <c r="D29" s="480"/>
      <c r="E29" s="480"/>
      <c r="F29" s="83">
        <f>'01-Mapa de riesgo-UO'!F30</f>
        <v>0</v>
      </c>
      <c r="G29" s="480"/>
      <c r="H29" s="454"/>
      <c r="I29" s="480"/>
      <c r="J29" s="492"/>
      <c r="K29" s="493"/>
      <c r="L29" s="84">
        <f>IF('01-Mapa de riesgo-UO'!P30="No existen", "No existe control para el riesgo",'01-Mapa de riesgo-UO'!T30)</f>
        <v>0</v>
      </c>
      <c r="M29" s="84">
        <f>'01-Mapa de riesgo-UO'!Y30</f>
        <v>0</v>
      </c>
      <c r="N29" s="84">
        <f>'01-Mapa de riesgo-UO'!AD30</f>
        <v>0</v>
      </c>
      <c r="O29" s="85">
        <f>'01-Mapa de riesgo-UO'!AI30</f>
        <v>0</v>
      </c>
      <c r="P29" s="85">
        <f>'01-Mapa de riesgo-UO'!AM30</f>
        <v>0</v>
      </c>
      <c r="Q29" s="496"/>
      <c r="R29" s="485"/>
      <c r="S29" s="485"/>
      <c r="T29" s="117">
        <f>'01-Mapa de riesgo-UO'!AT30</f>
        <v>0</v>
      </c>
      <c r="U29" s="117">
        <f>'01-Mapa de riesgo-UO'!AU30</f>
        <v>0</v>
      </c>
      <c r="V29" s="117">
        <f>IF(T29="COMPARTIR",'01-Mapa de riesgo-UO'!AW30, IF(T29=0, 0,$H$6))</f>
        <v>0</v>
      </c>
      <c r="W29" s="326"/>
      <c r="X29" s="112"/>
      <c r="Y29" s="112"/>
      <c r="Z29" s="326"/>
      <c r="AA29" s="488"/>
    </row>
    <row r="30" spans="1:27" ht="62.45" customHeight="1" thickBot="1" x14ac:dyDescent="0.25">
      <c r="A30" s="371"/>
      <c r="B30" s="363"/>
      <c r="C30" s="480"/>
      <c r="D30" s="480"/>
      <c r="E30" s="480"/>
      <c r="F30" s="83">
        <f>'01-Mapa de riesgo-UO'!F31</f>
        <v>0</v>
      </c>
      <c r="G30" s="480"/>
      <c r="H30" s="454"/>
      <c r="I30" s="480"/>
      <c r="J30" s="492"/>
      <c r="K30" s="493"/>
      <c r="L30" s="84">
        <f>IF('01-Mapa de riesgo-UO'!P31="No existen", "No existe control para el riesgo",'01-Mapa de riesgo-UO'!T31)</f>
        <v>0</v>
      </c>
      <c r="M30" s="84">
        <f>'01-Mapa de riesgo-UO'!Y31</f>
        <v>0</v>
      </c>
      <c r="N30" s="84">
        <f>'01-Mapa de riesgo-UO'!AD31</f>
        <v>0</v>
      </c>
      <c r="O30" s="85">
        <f>'01-Mapa de riesgo-UO'!AI31</f>
        <v>0</v>
      </c>
      <c r="P30" s="85">
        <f>'01-Mapa de riesgo-UO'!AM31</f>
        <v>0</v>
      </c>
      <c r="Q30" s="497"/>
      <c r="R30" s="485"/>
      <c r="S30" s="485"/>
      <c r="T30" s="117">
        <f>'01-Mapa de riesgo-UO'!AT31</f>
        <v>0</v>
      </c>
      <c r="U30" s="117">
        <f>'01-Mapa de riesgo-UO'!AU31</f>
        <v>0</v>
      </c>
      <c r="V30" s="117">
        <f>IF(T30="COMPARTIR",'01-Mapa de riesgo-UO'!AW31, IF(T30=0, 0,$H$6))</f>
        <v>0</v>
      </c>
      <c r="W30" s="326"/>
      <c r="X30" s="112"/>
      <c r="Y30" s="112"/>
      <c r="Z30" s="326"/>
      <c r="AA30" s="488"/>
    </row>
    <row r="31" spans="1:27" ht="62.45" customHeight="1" x14ac:dyDescent="0.2">
      <c r="A31" s="373">
        <v>8</v>
      </c>
      <c r="B31" s="363">
        <f>'01-Mapa de riesgo-UO'!B32</f>
        <v>0</v>
      </c>
      <c r="C31" s="480">
        <f>'01-Mapa de riesgo-UO'!G32</f>
        <v>0</v>
      </c>
      <c r="D31" s="480">
        <f>'01-Mapa de riesgo-UO'!H32</f>
        <v>0</v>
      </c>
      <c r="E31" s="480">
        <f>'01-Mapa de riesgo-UO'!I32</f>
        <v>0</v>
      </c>
      <c r="F31" s="83">
        <f>'01-Mapa de riesgo-UO'!F32</f>
        <v>0</v>
      </c>
      <c r="G31" s="480">
        <f>'01-Mapa de riesgo-UO'!J32</f>
        <v>0</v>
      </c>
      <c r="H31" s="454" t="str">
        <f>'01-Mapa de riesgo-UO'!AQ32</f>
        <v>LEVE</v>
      </c>
      <c r="I31" s="479">
        <f>'01-Mapa de riesgo-UO'!AR32</f>
        <v>0</v>
      </c>
      <c r="J31" s="498"/>
      <c r="K31" s="493"/>
      <c r="L31" s="84">
        <f>IF('01-Mapa de riesgo-UO'!P32="No existen", "No existe control para el riesgo",'01-Mapa de riesgo-UO'!T32)</f>
        <v>0</v>
      </c>
      <c r="M31" s="84">
        <f>'01-Mapa de riesgo-UO'!Y32</f>
        <v>0</v>
      </c>
      <c r="N31" s="84">
        <f>'01-Mapa de riesgo-UO'!AD32</f>
        <v>0</v>
      </c>
      <c r="O31" s="85">
        <f>'01-Mapa de riesgo-UO'!AI32</f>
        <v>0</v>
      </c>
      <c r="P31" s="85">
        <f>'01-Mapa de riesgo-UO'!AM32</f>
        <v>0</v>
      </c>
      <c r="Q31" s="495" t="e">
        <f>'01-Mapa de riesgo-UO'!AO32</f>
        <v>#DIV/0!</v>
      </c>
      <c r="R31" s="485"/>
      <c r="S31" s="485"/>
      <c r="T31" s="117">
        <f>'01-Mapa de riesgo-UO'!AT32</f>
        <v>0</v>
      </c>
      <c r="U31" s="117">
        <f>'01-Mapa de riesgo-UO'!AU32</f>
        <v>0</v>
      </c>
      <c r="V31" s="117">
        <f>IF(T31="COMPARTIR",'01-Mapa de riesgo-UO'!AW32, IF(T31=0, 0,$H$6))</f>
        <v>0</v>
      </c>
      <c r="W31" s="326"/>
      <c r="X31" s="112"/>
      <c r="Y31" s="112"/>
      <c r="Z31" s="326"/>
      <c r="AA31" s="487"/>
    </row>
    <row r="32" spans="1:27" ht="62.45" customHeight="1" x14ac:dyDescent="0.2">
      <c r="A32" s="371"/>
      <c r="B32" s="363"/>
      <c r="C32" s="480"/>
      <c r="D32" s="480"/>
      <c r="E32" s="480"/>
      <c r="F32" s="83">
        <f>'01-Mapa de riesgo-UO'!F33</f>
        <v>0</v>
      </c>
      <c r="G32" s="480"/>
      <c r="H32" s="454"/>
      <c r="I32" s="480"/>
      <c r="J32" s="492"/>
      <c r="K32" s="493"/>
      <c r="L32" s="84">
        <f>IF('01-Mapa de riesgo-UO'!P33="No existen", "No existe control para el riesgo",'01-Mapa de riesgo-UO'!T33)</f>
        <v>0</v>
      </c>
      <c r="M32" s="84">
        <f>'01-Mapa de riesgo-UO'!Y33</f>
        <v>0</v>
      </c>
      <c r="N32" s="84">
        <f>'01-Mapa de riesgo-UO'!AD33</f>
        <v>0</v>
      </c>
      <c r="O32" s="85">
        <f>'01-Mapa de riesgo-UO'!AI33</f>
        <v>0</v>
      </c>
      <c r="P32" s="85">
        <f>'01-Mapa de riesgo-UO'!AM33</f>
        <v>0</v>
      </c>
      <c r="Q32" s="496"/>
      <c r="R32" s="485"/>
      <c r="S32" s="485"/>
      <c r="T32" s="117">
        <f>'01-Mapa de riesgo-UO'!AT33</f>
        <v>0</v>
      </c>
      <c r="U32" s="117">
        <f>'01-Mapa de riesgo-UO'!AU33</f>
        <v>0</v>
      </c>
      <c r="V32" s="117">
        <f>IF(T32="COMPARTIR",'01-Mapa de riesgo-UO'!AW33, IF(T32=0, 0,$H$6))</f>
        <v>0</v>
      </c>
      <c r="W32" s="326"/>
      <c r="X32" s="112"/>
      <c r="Y32" s="112"/>
      <c r="Z32" s="326"/>
      <c r="AA32" s="488"/>
    </row>
    <row r="33" spans="1:27" ht="62.45" customHeight="1" thickBot="1" x14ac:dyDescent="0.25">
      <c r="A33" s="371"/>
      <c r="B33" s="363"/>
      <c r="C33" s="480"/>
      <c r="D33" s="480"/>
      <c r="E33" s="480"/>
      <c r="F33" s="83">
        <f>'01-Mapa de riesgo-UO'!F34</f>
        <v>0</v>
      </c>
      <c r="G33" s="480"/>
      <c r="H33" s="454"/>
      <c r="I33" s="480"/>
      <c r="J33" s="492"/>
      <c r="K33" s="493"/>
      <c r="L33" s="84">
        <f>IF('01-Mapa de riesgo-UO'!P34="No existen", "No existe control para el riesgo",'01-Mapa de riesgo-UO'!T34)</f>
        <v>0</v>
      </c>
      <c r="M33" s="84">
        <f>'01-Mapa de riesgo-UO'!Y34</f>
        <v>0</v>
      </c>
      <c r="N33" s="84">
        <f>'01-Mapa de riesgo-UO'!AD34</f>
        <v>0</v>
      </c>
      <c r="O33" s="85">
        <f>'01-Mapa de riesgo-UO'!AI34</f>
        <v>0</v>
      </c>
      <c r="P33" s="85">
        <f>'01-Mapa de riesgo-UO'!AM34</f>
        <v>0</v>
      </c>
      <c r="Q33" s="497"/>
      <c r="R33" s="485"/>
      <c r="S33" s="485"/>
      <c r="T33" s="117">
        <f>'01-Mapa de riesgo-UO'!AT34</f>
        <v>0</v>
      </c>
      <c r="U33" s="117">
        <f>'01-Mapa de riesgo-UO'!AU34</f>
        <v>0</v>
      </c>
      <c r="V33" s="117">
        <f>IF(T33="COMPARTIR",'01-Mapa de riesgo-UO'!AW34, IF(T33=0, 0,$H$6))</f>
        <v>0</v>
      </c>
      <c r="W33" s="326"/>
      <c r="X33" s="112"/>
      <c r="Y33" s="112"/>
      <c r="Z33" s="326"/>
      <c r="AA33" s="488"/>
    </row>
    <row r="34" spans="1:27" ht="62.45" customHeight="1" x14ac:dyDescent="0.2">
      <c r="A34" s="373">
        <v>9</v>
      </c>
      <c r="B34" s="363">
        <f>'01-Mapa de riesgo-UO'!B35</f>
        <v>0</v>
      </c>
      <c r="C34" s="480">
        <f>'01-Mapa de riesgo-UO'!G35</f>
        <v>0</v>
      </c>
      <c r="D34" s="480">
        <f>'01-Mapa de riesgo-UO'!H35</f>
        <v>0</v>
      </c>
      <c r="E34" s="480">
        <f>'01-Mapa de riesgo-UO'!I35</f>
        <v>0</v>
      </c>
      <c r="F34" s="83">
        <f>'01-Mapa de riesgo-UO'!F35</f>
        <v>0</v>
      </c>
      <c r="G34" s="480">
        <f>'01-Mapa de riesgo-UO'!J35</f>
        <v>0</v>
      </c>
      <c r="H34" s="454" t="str">
        <f>'01-Mapa de riesgo-UO'!AQ35</f>
        <v>LEVE</v>
      </c>
      <c r="I34" s="479">
        <f>'01-Mapa de riesgo-UO'!AR35</f>
        <v>0</v>
      </c>
      <c r="J34" s="498"/>
      <c r="K34" s="493"/>
      <c r="L34" s="84">
        <f>IF('01-Mapa de riesgo-UO'!P35="No existen", "No existe control para el riesgo",'01-Mapa de riesgo-UO'!T35)</f>
        <v>0</v>
      </c>
      <c r="M34" s="84">
        <f>'01-Mapa de riesgo-UO'!Y35</f>
        <v>0</v>
      </c>
      <c r="N34" s="84">
        <f>'01-Mapa de riesgo-UO'!AD35</f>
        <v>0</v>
      </c>
      <c r="O34" s="85">
        <f>'01-Mapa de riesgo-UO'!AI35</f>
        <v>0</v>
      </c>
      <c r="P34" s="85">
        <f>'01-Mapa de riesgo-UO'!AM35</f>
        <v>0</v>
      </c>
      <c r="Q34" s="495" t="e">
        <f>'01-Mapa de riesgo-UO'!AO35</f>
        <v>#DIV/0!</v>
      </c>
      <c r="R34" s="485"/>
      <c r="S34" s="485"/>
      <c r="T34" s="117">
        <f>'01-Mapa de riesgo-UO'!AT35</f>
        <v>0</v>
      </c>
      <c r="U34" s="117">
        <f>'01-Mapa de riesgo-UO'!AU35</f>
        <v>0</v>
      </c>
      <c r="V34" s="117">
        <f>IF(T34="COMPARTIR",'01-Mapa de riesgo-UO'!AW35, IF(T34=0, 0,$H$6))</f>
        <v>0</v>
      </c>
      <c r="W34" s="326"/>
      <c r="X34" s="112"/>
      <c r="Y34" s="112"/>
      <c r="Z34" s="326"/>
      <c r="AA34" s="487"/>
    </row>
    <row r="35" spans="1:27" ht="62.45" customHeight="1" x14ac:dyDescent="0.2">
      <c r="A35" s="371"/>
      <c r="B35" s="363"/>
      <c r="C35" s="480"/>
      <c r="D35" s="480"/>
      <c r="E35" s="480"/>
      <c r="F35" s="83">
        <f>'01-Mapa de riesgo-UO'!F36</f>
        <v>0</v>
      </c>
      <c r="G35" s="480"/>
      <c r="H35" s="454"/>
      <c r="I35" s="480"/>
      <c r="J35" s="492"/>
      <c r="K35" s="493"/>
      <c r="L35" s="84">
        <f>IF('01-Mapa de riesgo-UO'!P36="No existen", "No existe control para el riesgo",'01-Mapa de riesgo-UO'!T36)</f>
        <v>0</v>
      </c>
      <c r="M35" s="84">
        <f>'01-Mapa de riesgo-UO'!Y36</f>
        <v>0</v>
      </c>
      <c r="N35" s="84">
        <f>'01-Mapa de riesgo-UO'!AD36</f>
        <v>0</v>
      </c>
      <c r="O35" s="85">
        <f>'01-Mapa de riesgo-UO'!AI36</f>
        <v>0</v>
      </c>
      <c r="P35" s="85">
        <f>'01-Mapa de riesgo-UO'!AM36</f>
        <v>0</v>
      </c>
      <c r="Q35" s="496"/>
      <c r="R35" s="485"/>
      <c r="S35" s="485"/>
      <c r="T35" s="117">
        <f>'01-Mapa de riesgo-UO'!AT36</f>
        <v>0</v>
      </c>
      <c r="U35" s="117">
        <f>'01-Mapa de riesgo-UO'!AU36</f>
        <v>0</v>
      </c>
      <c r="V35" s="117">
        <f>IF(T35="COMPARTIR",'01-Mapa de riesgo-UO'!AW36, IF(T35=0, 0,$H$6))</f>
        <v>0</v>
      </c>
      <c r="W35" s="326"/>
      <c r="X35" s="112"/>
      <c r="Y35" s="112"/>
      <c r="Z35" s="326"/>
      <c r="AA35" s="488"/>
    </row>
    <row r="36" spans="1:27" ht="62.45" customHeight="1" thickBot="1" x14ac:dyDescent="0.25">
      <c r="A36" s="371"/>
      <c r="B36" s="363"/>
      <c r="C36" s="480"/>
      <c r="D36" s="480"/>
      <c r="E36" s="480"/>
      <c r="F36" s="83">
        <f>'01-Mapa de riesgo-UO'!F37</f>
        <v>0</v>
      </c>
      <c r="G36" s="480"/>
      <c r="H36" s="454"/>
      <c r="I36" s="480"/>
      <c r="J36" s="492"/>
      <c r="K36" s="493"/>
      <c r="L36" s="84">
        <f>IF('01-Mapa de riesgo-UO'!P37="No existen", "No existe control para el riesgo",'01-Mapa de riesgo-UO'!T37)</f>
        <v>0</v>
      </c>
      <c r="M36" s="84">
        <f>'01-Mapa de riesgo-UO'!Y37</f>
        <v>0</v>
      </c>
      <c r="N36" s="84">
        <f>'01-Mapa de riesgo-UO'!AD37</f>
        <v>0</v>
      </c>
      <c r="O36" s="85">
        <f>'01-Mapa de riesgo-UO'!AI37</f>
        <v>0</v>
      </c>
      <c r="P36" s="85">
        <f>'01-Mapa de riesgo-UO'!AM37</f>
        <v>0</v>
      </c>
      <c r="Q36" s="497"/>
      <c r="R36" s="485"/>
      <c r="S36" s="485"/>
      <c r="T36" s="117">
        <f>'01-Mapa de riesgo-UO'!AT37</f>
        <v>0</v>
      </c>
      <c r="U36" s="117">
        <f>'01-Mapa de riesgo-UO'!AU37</f>
        <v>0</v>
      </c>
      <c r="V36" s="117">
        <f>IF(T36="COMPARTIR",'01-Mapa de riesgo-UO'!AW37, IF(T36=0, 0,$H$6))</f>
        <v>0</v>
      </c>
      <c r="W36" s="326"/>
      <c r="X36" s="112"/>
      <c r="Y36" s="112"/>
      <c r="Z36" s="326"/>
      <c r="AA36" s="488"/>
    </row>
    <row r="37" spans="1:27" ht="62.45" customHeight="1" x14ac:dyDescent="0.2">
      <c r="A37" s="373">
        <v>10</v>
      </c>
      <c r="B37" s="363">
        <f>'01-Mapa de riesgo-UO'!B38</f>
        <v>0</v>
      </c>
      <c r="C37" s="480">
        <f>'01-Mapa de riesgo-UO'!G38</f>
        <v>0</v>
      </c>
      <c r="D37" s="480">
        <f>'01-Mapa de riesgo-UO'!H38</f>
        <v>0</v>
      </c>
      <c r="E37" s="480">
        <f>'01-Mapa de riesgo-UO'!I38</f>
        <v>0</v>
      </c>
      <c r="F37" s="83">
        <f>'01-Mapa de riesgo-UO'!F38</f>
        <v>0</v>
      </c>
      <c r="G37" s="480">
        <f>'01-Mapa de riesgo-UO'!J38</f>
        <v>0</v>
      </c>
      <c r="H37" s="454" t="str">
        <f>'01-Mapa de riesgo-UO'!AQ38</f>
        <v>LEVE</v>
      </c>
      <c r="I37" s="479">
        <f>'01-Mapa de riesgo-UO'!AR38</f>
        <v>0</v>
      </c>
      <c r="J37" s="499"/>
      <c r="K37" s="493"/>
      <c r="L37" s="84">
        <f>IF('01-Mapa de riesgo-UO'!P38="No existen", "No existe control para el riesgo",'01-Mapa de riesgo-UO'!T38)</f>
        <v>0</v>
      </c>
      <c r="M37" s="84">
        <f>'01-Mapa de riesgo-UO'!Y38</f>
        <v>0</v>
      </c>
      <c r="N37" s="84">
        <f>'01-Mapa de riesgo-UO'!AD38</f>
        <v>0</v>
      </c>
      <c r="O37" s="85">
        <f>'01-Mapa de riesgo-UO'!AI38</f>
        <v>0</v>
      </c>
      <c r="P37" s="85">
        <f>'01-Mapa de riesgo-UO'!AM38</f>
        <v>0</v>
      </c>
      <c r="Q37" s="495" t="e">
        <f>'01-Mapa de riesgo-UO'!AO38</f>
        <v>#DIV/0!</v>
      </c>
      <c r="R37" s="485"/>
      <c r="S37" s="485"/>
      <c r="T37" s="117">
        <f>'01-Mapa de riesgo-UO'!AT38</f>
        <v>0</v>
      </c>
      <c r="U37" s="117">
        <f>'01-Mapa de riesgo-UO'!AU38</f>
        <v>0</v>
      </c>
      <c r="V37" s="117">
        <f>IF(T37="COMPARTIR",'01-Mapa de riesgo-UO'!AW38, IF(T37=0, 0,$H$6))</f>
        <v>0</v>
      </c>
      <c r="W37" s="326"/>
      <c r="X37" s="112"/>
      <c r="Y37" s="112"/>
      <c r="Z37" s="326"/>
      <c r="AA37" s="487"/>
    </row>
    <row r="38" spans="1:27" ht="62.45" customHeight="1" x14ac:dyDescent="0.2">
      <c r="A38" s="371"/>
      <c r="B38" s="363"/>
      <c r="C38" s="480"/>
      <c r="D38" s="480"/>
      <c r="E38" s="480"/>
      <c r="F38" s="83">
        <f>'01-Mapa de riesgo-UO'!F39</f>
        <v>0</v>
      </c>
      <c r="G38" s="480"/>
      <c r="H38" s="454"/>
      <c r="I38" s="480"/>
      <c r="J38" s="492"/>
      <c r="K38" s="493"/>
      <c r="L38" s="84">
        <f>IF('01-Mapa de riesgo-UO'!P39="No existen", "No existe control para el riesgo",'01-Mapa de riesgo-UO'!T39)</f>
        <v>0</v>
      </c>
      <c r="M38" s="84">
        <f>'01-Mapa de riesgo-UO'!Y39</f>
        <v>0</v>
      </c>
      <c r="N38" s="84">
        <f>'01-Mapa de riesgo-UO'!AD39</f>
        <v>0</v>
      </c>
      <c r="O38" s="85">
        <f>'01-Mapa de riesgo-UO'!AI39</f>
        <v>0</v>
      </c>
      <c r="P38" s="85">
        <f>'01-Mapa de riesgo-UO'!AM39</f>
        <v>0</v>
      </c>
      <c r="Q38" s="496"/>
      <c r="R38" s="485"/>
      <c r="S38" s="485"/>
      <c r="T38" s="117">
        <f>'01-Mapa de riesgo-UO'!AT39</f>
        <v>0</v>
      </c>
      <c r="U38" s="117">
        <f>'01-Mapa de riesgo-UO'!AU39</f>
        <v>0</v>
      </c>
      <c r="V38" s="117">
        <f>IF(T38="COMPARTIR",'01-Mapa de riesgo-UO'!AW39, IF(T38=0, 0,$H$6))</f>
        <v>0</v>
      </c>
      <c r="W38" s="326"/>
      <c r="X38" s="112"/>
      <c r="Y38" s="112"/>
      <c r="Z38" s="326"/>
      <c r="AA38" s="488"/>
    </row>
    <row r="39" spans="1:27" ht="62.45" customHeight="1" thickBot="1" x14ac:dyDescent="0.25">
      <c r="A39" s="371"/>
      <c r="B39" s="363"/>
      <c r="C39" s="480"/>
      <c r="D39" s="480"/>
      <c r="E39" s="480"/>
      <c r="F39" s="83">
        <f>'01-Mapa de riesgo-UO'!F40</f>
        <v>0</v>
      </c>
      <c r="G39" s="480"/>
      <c r="H39" s="454"/>
      <c r="I39" s="480"/>
      <c r="J39" s="492"/>
      <c r="K39" s="493"/>
      <c r="L39" s="84">
        <f>IF('01-Mapa de riesgo-UO'!P40="No existen", "No existe control para el riesgo",'01-Mapa de riesgo-UO'!T40)</f>
        <v>0</v>
      </c>
      <c r="M39" s="84">
        <f>'01-Mapa de riesgo-UO'!Y40</f>
        <v>0</v>
      </c>
      <c r="N39" s="84">
        <f>'01-Mapa de riesgo-UO'!AD40</f>
        <v>0</v>
      </c>
      <c r="O39" s="85">
        <f>'01-Mapa de riesgo-UO'!AI40</f>
        <v>0</v>
      </c>
      <c r="P39" s="85">
        <f>'01-Mapa de riesgo-UO'!AM40</f>
        <v>0</v>
      </c>
      <c r="Q39" s="497"/>
      <c r="R39" s="485"/>
      <c r="S39" s="485"/>
      <c r="T39" s="117">
        <f>'01-Mapa de riesgo-UO'!AT40</f>
        <v>0</v>
      </c>
      <c r="U39" s="117">
        <f>'01-Mapa de riesgo-UO'!AU40</f>
        <v>0</v>
      </c>
      <c r="V39" s="117">
        <f>IF(T39="COMPARTIR",'01-Mapa de riesgo-UO'!AW40, IF(T39=0, 0,$H$6))</f>
        <v>0</v>
      </c>
      <c r="W39" s="326"/>
      <c r="X39" s="112"/>
      <c r="Y39" s="112"/>
      <c r="Z39" s="326"/>
      <c r="AA39" s="488"/>
    </row>
    <row r="40" spans="1:27" ht="62.45" customHeight="1" x14ac:dyDescent="0.2">
      <c r="A40" s="373">
        <v>11</v>
      </c>
      <c r="B40" s="363">
        <f>'01-Mapa de riesgo-UO'!B41</f>
        <v>0</v>
      </c>
      <c r="C40" s="480">
        <f>'01-Mapa de riesgo-UO'!G41</f>
        <v>0</v>
      </c>
      <c r="D40" s="480">
        <f>'01-Mapa de riesgo-UO'!H41</f>
        <v>0</v>
      </c>
      <c r="E40" s="480">
        <f>'01-Mapa de riesgo-UO'!I41</f>
        <v>0</v>
      </c>
      <c r="F40" s="83">
        <f>'01-Mapa de riesgo-UO'!F41</f>
        <v>0</v>
      </c>
      <c r="G40" s="480">
        <f>'01-Mapa de riesgo-UO'!J41</f>
        <v>0</v>
      </c>
      <c r="H40" s="454" t="str">
        <f>'01-Mapa de riesgo-UO'!AQ41</f>
        <v>LEVE</v>
      </c>
      <c r="I40" s="479">
        <f>'01-Mapa de riesgo-UO'!AR41</f>
        <v>0</v>
      </c>
      <c r="J40" s="499"/>
      <c r="K40" s="493"/>
      <c r="L40" s="84">
        <f>IF('01-Mapa de riesgo-UO'!P41="No existen", "No existe control para el riesgo",'01-Mapa de riesgo-UO'!T41)</f>
        <v>0</v>
      </c>
      <c r="M40" s="84">
        <f>'01-Mapa de riesgo-UO'!Y41</f>
        <v>0</v>
      </c>
      <c r="N40" s="84">
        <f>'01-Mapa de riesgo-UO'!AD41</f>
        <v>0</v>
      </c>
      <c r="O40" s="85">
        <f>'01-Mapa de riesgo-UO'!AI41</f>
        <v>0</v>
      </c>
      <c r="P40" s="85">
        <f>'01-Mapa de riesgo-UO'!AM41</f>
        <v>0</v>
      </c>
      <c r="Q40" s="495" t="e">
        <f>'01-Mapa de riesgo-UO'!AO41</f>
        <v>#DIV/0!</v>
      </c>
      <c r="R40" s="485"/>
      <c r="S40" s="485"/>
      <c r="T40" s="117">
        <f>'01-Mapa de riesgo-UO'!AT41</f>
        <v>0</v>
      </c>
      <c r="U40" s="117">
        <f>'01-Mapa de riesgo-UO'!AU41</f>
        <v>0</v>
      </c>
      <c r="V40" s="117">
        <f>IF(T40="COMPARTIR",'01-Mapa de riesgo-UO'!AW41, IF(T40=0, 0,$H$6))</f>
        <v>0</v>
      </c>
      <c r="W40" s="326"/>
      <c r="X40" s="112"/>
      <c r="Y40" s="112"/>
      <c r="Z40" s="326"/>
      <c r="AA40" s="487"/>
    </row>
    <row r="41" spans="1:27" ht="62.45" customHeight="1" x14ac:dyDescent="0.2">
      <c r="A41" s="371"/>
      <c r="B41" s="363"/>
      <c r="C41" s="480"/>
      <c r="D41" s="480"/>
      <c r="E41" s="480"/>
      <c r="F41" s="83">
        <f>'01-Mapa de riesgo-UO'!F42</f>
        <v>0</v>
      </c>
      <c r="G41" s="480"/>
      <c r="H41" s="454"/>
      <c r="I41" s="480"/>
      <c r="J41" s="492"/>
      <c r="K41" s="493"/>
      <c r="L41" s="84">
        <f>IF('01-Mapa de riesgo-UO'!P42="No existen", "No existe control para el riesgo",'01-Mapa de riesgo-UO'!T42)</f>
        <v>0</v>
      </c>
      <c r="M41" s="84">
        <f>'01-Mapa de riesgo-UO'!Y42</f>
        <v>0</v>
      </c>
      <c r="N41" s="84">
        <f>'01-Mapa de riesgo-UO'!AD42</f>
        <v>0</v>
      </c>
      <c r="O41" s="85">
        <f>'01-Mapa de riesgo-UO'!AI42</f>
        <v>0</v>
      </c>
      <c r="P41" s="85">
        <f>'01-Mapa de riesgo-UO'!AM42</f>
        <v>0</v>
      </c>
      <c r="Q41" s="496"/>
      <c r="R41" s="485"/>
      <c r="S41" s="485"/>
      <c r="T41" s="117">
        <f>'01-Mapa de riesgo-UO'!AT42</f>
        <v>0</v>
      </c>
      <c r="U41" s="117">
        <f>'01-Mapa de riesgo-UO'!AU42</f>
        <v>0</v>
      </c>
      <c r="V41" s="117">
        <f>IF(T41="COMPARTIR",'01-Mapa de riesgo-UO'!AW42, IF(T41=0, 0,$H$6))</f>
        <v>0</v>
      </c>
      <c r="W41" s="326"/>
      <c r="X41" s="112"/>
      <c r="Y41" s="112"/>
      <c r="Z41" s="326"/>
      <c r="AA41" s="488"/>
    </row>
    <row r="42" spans="1:27" ht="62.45" customHeight="1" thickBot="1" x14ac:dyDescent="0.25">
      <c r="A42" s="371"/>
      <c r="B42" s="363"/>
      <c r="C42" s="480"/>
      <c r="D42" s="480"/>
      <c r="E42" s="480"/>
      <c r="F42" s="83">
        <f>'01-Mapa de riesgo-UO'!F43</f>
        <v>0</v>
      </c>
      <c r="G42" s="480"/>
      <c r="H42" s="454"/>
      <c r="I42" s="480"/>
      <c r="J42" s="492"/>
      <c r="K42" s="493"/>
      <c r="L42" s="84">
        <f>IF('01-Mapa de riesgo-UO'!P43="No existen", "No existe control para el riesgo",'01-Mapa de riesgo-UO'!T43)</f>
        <v>0</v>
      </c>
      <c r="M42" s="84">
        <f>'01-Mapa de riesgo-UO'!Y43</f>
        <v>0</v>
      </c>
      <c r="N42" s="84">
        <f>'01-Mapa de riesgo-UO'!AD43</f>
        <v>0</v>
      </c>
      <c r="O42" s="85">
        <f>'01-Mapa de riesgo-UO'!AI43</f>
        <v>0</v>
      </c>
      <c r="P42" s="85">
        <f>'01-Mapa de riesgo-UO'!AM43</f>
        <v>0</v>
      </c>
      <c r="Q42" s="497"/>
      <c r="R42" s="485"/>
      <c r="S42" s="485"/>
      <c r="T42" s="117">
        <f>'01-Mapa de riesgo-UO'!AT43</f>
        <v>0</v>
      </c>
      <c r="U42" s="117">
        <f>'01-Mapa de riesgo-UO'!AU43</f>
        <v>0</v>
      </c>
      <c r="V42" s="117">
        <f>IF(T42="COMPARTIR",'01-Mapa de riesgo-UO'!AW43, IF(T42=0, 0,$H$6))</f>
        <v>0</v>
      </c>
      <c r="W42" s="326"/>
      <c r="X42" s="112"/>
      <c r="Y42" s="112"/>
      <c r="Z42" s="326"/>
      <c r="AA42" s="488"/>
    </row>
    <row r="43" spans="1:27" ht="62.45" customHeight="1" x14ac:dyDescent="0.2">
      <c r="A43" s="373">
        <v>12</v>
      </c>
      <c r="B43" s="363">
        <f>'01-Mapa de riesgo-UO'!B44</f>
        <v>0</v>
      </c>
      <c r="C43" s="480">
        <f>'01-Mapa de riesgo-UO'!G44</f>
        <v>0</v>
      </c>
      <c r="D43" s="480">
        <f>'01-Mapa de riesgo-UO'!H44</f>
        <v>0</v>
      </c>
      <c r="E43" s="480">
        <f>'01-Mapa de riesgo-UO'!I44</f>
        <v>0</v>
      </c>
      <c r="F43" s="83">
        <f>'01-Mapa de riesgo-UO'!F44</f>
        <v>0</v>
      </c>
      <c r="G43" s="480">
        <f>'01-Mapa de riesgo-UO'!J44</f>
        <v>0</v>
      </c>
      <c r="H43" s="454" t="str">
        <f>'01-Mapa de riesgo-UO'!AQ44</f>
        <v>LEVE</v>
      </c>
      <c r="I43" s="479">
        <f>'01-Mapa de riesgo-UO'!AR44</f>
        <v>0</v>
      </c>
      <c r="J43" s="498"/>
      <c r="K43" s="493"/>
      <c r="L43" s="84">
        <f>IF('01-Mapa de riesgo-UO'!P44="No existen", "No existe control para el riesgo",'01-Mapa de riesgo-UO'!T44)</f>
        <v>0</v>
      </c>
      <c r="M43" s="84">
        <f>'01-Mapa de riesgo-UO'!Y44</f>
        <v>0</v>
      </c>
      <c r="N43" s="84">
        <f>'01-Mapa de riesgo-UO'!AD44</f>
        <v>0</v>
      </c>
      <c r="O43" s="85">
        <f>'01-Mapa de riesgo-UO'!AI44</f>
        <v>0</v>
      </c>
      <c r="P43" s="85">
        <f>'01-Mapa de riesgo-UO'!AM44</f>
        <v>0</v>
      </c>
      <c r="Q43" s="495" t="e">
        <f>'01-Mapa de riesgo-UO'!AO44</f>
        <v>#DIV/0!</v>
      </c>
      <c r="R43" s="485"/>
      <c r="S43" s="485"/>
      <c r="T43" s="117">
        <f>'01-Mapa de riesgo-UO'!AT44</f>
        <v>0</v>
      </c>
      <c r="U43" s="117">
        <f>'01-Mapa de riesgo-UO'!AU44</f>
        <v>0</v>
      </c>
      <c r="V43" s="117">
        <f>IF(T43="COMPARTIR",'01-Mapa de riesgo-UO'!AW44, IF(T43=0, 0,$H$6))</f>
        <v>0</v>
      </c>
      <c r="W43" s="326"/>
      <c r="X43" s="112"/>
      <c r="Y43" s="112"/>
      <c r="Z43" s="326"/>
      <c r="AA43" s="487"/>
    </row>
    <row r="44" spans="1:27" ht="62.45" customHeight="1" x14ac:dyDescent="0.2">
      <c r="A44" s="371"/>
      <c r="B44" s="363"/>
      <c r="C44" s="480"/>
      <c r="D44" s="480"/>
      <c r="E44" s="480"/>
      <c r="F44" s="83">
        <f>'01-Mapa de riesgo-UO'!F45</f>
        <v>0</v>
      </c>
      <c r="G44" s="480"/>
      <c r="H44" s="454"/>
      <c r="I44" s="480"/>
      <c r="J44" s="492"/>
      <c r="K44" s="493"/>
      <c r="L44" s="84">
        <f>IF('01-Mapa de riesgo-UO'!P45="No existen", "No existe control para el riesgo",'01-Mapa de riesgo-UO'!T45)</f>
        <v>0</v>
      </c>
      <c r="M44" s="84">
        <f>'01-Mapa de riesgo-UO'!Y45</f>
        <v>0</v>
      </c>
      <c r="N44" s="84">
        <f>'01-Mapa de riesgo-UO'!AD45</f>
        <v>0</v>
      </c>
      <c r="O44" s="85">
        <f>'01-Mapa de riesgo-UO'!AI45</f>
        <v>0</v>
      </c>
      <c r="P44" s="85">
        <f>'01-Mapa de riesgo-UO'!AM45</f>
        <v>0</v>
      </c>
      <c r="Q44" s="496"/>
      <c r="R44" s="485"/>
      <c r="S44" s="485"/>
      <c r="T44" s="117">
        <f>'01-Mapa de riesgo-UO'!AT45</f>
        <v>0</v>
      </c>
      <c r="U44" s="117">
        <f>'01-Mapa de riesgo-UO'!AU45</f>
        <v>0</v>
      </c>
      <c r="V44" s="117">
        <f>IF(T44="COMPARTIR",'01-Mapa de riesgo-UO'!AW45, IF(T44=0, 0,$H$6))</f>
        <v>0</v>
      </c>
      <c r="W44" s="326"/>
      <c r="X44" s="112"/>
      <c r="Y44" s="112"/>
      <c r="Z44" s="326"/>
      <c r="AA44" s="488"/>
    </row>
    <row r="45" spans="1:27" ht="62.45" customHeight="1" thickBot="1" x14ac:dyDescent="0.25">
      <c r="A45" s="371"/>
      <c r="B45" s="363"/>
      <c r="C45" s="480"/>
      <c r="D45" s="480"/>
      <c r="E45" s="480"/>
      <c r="F45" s="83">
        <f>'01-Mapa de riesgo-UO'!F46</f>
        <v>0</v>
      </c>
      <c r="G45" s="480"/>
      <c r="H45" s="454"/>
      <c r="I45" s="480"/>
      <c r="J45" s="492"/>
      <c r="K45" s="493"/>
      <c r="L45" s="84">
        <f>IF('01-Mapa de riesgo-UO'!P46="No existen", "No existe control para el riesgo",'01-Mapa de riesgo-UO'!T46)</f>
        <v>0</v>
      </c>
      <c r="M45" s="84">
        <f>'01-Mapa de riesgo-UO'!Y46</f>
        <v>0</v>
      </c>
      <c r="N45" s="84">
        <f>'01-Mapa de riesgo-UO'!AD46</f>
        <v>0</v>
      </c>
      <c r="O45" s="85">
        <f>'01-Mapa de riesgo-UO'!AI46</f>
        <v>0</v>
      </c>
      <c r="P45" s="85">
        <f>'01-Mapa de riesgo-UO'!AM46</f>
        <v>0</v>
      </c>
      <c r="Q45" s="497"/>
      <c r="R45" s="485"/>
      <c r="S45" s="485"/>
      <c r="T45" s="117">
        <f>'01-Mapa de riesgo-UO'!AT46</f>
        <v>0</v>
      </c>
      <c r="U45" s="117">
        <f>'01-Mapa de riesgo-UO'!AU46</f>
        <v>0</v>
      </c>
      <c r="V45" s="117">
        <f>IF(T45="COMPARTIR",'01-Mapa de riesgo-UO'!AW46, IF(T45=0, 0,$H$6))</f>
        <v>0</v>
      </c>
      <c r="W45" s="326"/>
      <c r="X45" s="112"/>
      <c r="Y45" s="112"/>
      <c r="Z45" s="326"/>
      <c r="AA45" s="488"/>
    </row>
    <row r="46" spans="1:27" ht="62.45" customHeight="1" x14ac:dyDescent="0.2">
      <c r="A46" s="373">
        <v>13</v>
      </c>
      <c r="B46" s="363">
        <f>'01-Mapa de riesgo-UO'!B47</f>
        <v>0</v>
      </c>
      <c r="C46" s="480">
        <f>'01-Mapa de riesgo-UO'!G47</f>
        <v>0</v>
      </c>
      <c r="D46" s="480">
        <f>'01-Mapa de riesgo-UO'!H47</f>
        <v>0</v>
      </c>
      <c r="E46" s="480">
        <f>'01-Mapa de riesgo-UO'!I47</f>
        <v>0</v>
      </c>
      <c r="F46" s="83">
        <f>'01-Mapa de riesgo-UO'!F47</f>
        <v>0</v>
      </c>
      <c r="G46" s="480">
        <f>'01-Mapa de riesgo-UO'!J47</f>
        <v>0</v>
      </c>
      <c r="H46" s="454" t="str">
        <f>'01-Mapa de riesgo-UO'!AQ47</f>
        <v>LEVE</v>
      </c>
      <c r="I46" s="479">
        <f>'01-Mapa de riesgo-UO'!AR47</f>
        <v>0</v>
      </c>
      <c r="J46" s="498"/>
      <c r="K46" s="493"/>
      <c r="L46" s="84">
        <f>IF('01-Mapa de riesgo-UO'!P47="No existen", "No existe control para el riesgo",'01-Mapa de riesgo-UO'!T47)</f>
        <v>0</v>
      </c>
      <c r="M46" s="84">
        <f>'01-Mapa de riesgo-UO'!Y47</f>
        <v>0</v>
      </c>
      <c r="N46" s="84">
        <f>'01-Mapa de riesgo-UO'!AD47</f>
        <v>0</v>
      </c>
      <c r="O46" s="85">
        <f>'01-Mapa de riesgo-UO'!AI47</f>
        <v>0</v>
      </c>
      <c r="P46" s="85">
        <f>'01-Mapa de riesgo-UO'!AM47</f>
        <v>0</v>
      </c>
      <c r="Q46" s="495" t="e">
        <f>'01-Mapa de riesgo-UO'!AO47</f>
        <v>#DIV/0!</v>
      </c>
      <c r="R46" s="485"/>
      <c r="S46" s="485"/>
      <c r="T46" s="117">
        <f>'01-Mapa de riesgo-UO'!AT47</f>
        <v>0</v>
      </c>
      <c r="U46" s="117">
        <f>'01-Mapa de riesgo-UO'!AU47</f>
        <v>0</v>
      </c>
      <c r="V46" s="117">
        <f>IF(T46="COMPARTIR",'01-Mapa de riesgo-UO'!AW47, IF(T46=0, 0,$H$6))</f>
        <v>0</v>
      </c>
      <c r="W46" s="326"/>
      <c r="X46" s="112"/>
      <c r="Y46" s="112"/>
      <c r="Z46" s="326"/>
      <c r="AA46" s="487"/>
    </row>
    <row r="47" spans="1:27" ht="62.45" customHeight="1" x14ac:dyDescent="0.2">
      <c r="A47" s="371"/>
      <c r="B47" s="363"/>
      <c r="C47" s="480"/>
      <c r="D47" s="480"/>
      <c r="E47" s="480"/>
      <c r="F47" s="83">
        <f>'01-Mapa de riesgo-UO'!F48</f>
        <v>0</v>
      </c>
      <c r="G47" s="480"/>
      <c r="H47" s="454"/>
      <c r="I47" s="480"/>
      <c r="J47" s="492"/>
      <c r="K47" s="493"/>
      <c r="L47" s="84">
        <f>IF('01-Mapa de riesgo-UO'!P48="No existen", "No existe control para el riesgo",'01-Mapa de riesgo-UO'!T48)</f>
        <v>0</v>
      </c>
      <c r="M47" s="84">
        <f>'01-Mapa de riesgo-UO'!Y48</f>
        <v>0</v>
      </c>
      <c r="N47" s="84">
        <f>'01-Mapa de riesgo-UO'!AD48</f>
        <v>0</v>
      </c>
      <c r="O47" s="85">
        <f>'01-Mapa de riesgo-UO'!AI48</f>
        <v>0</v>
      </c>
      <c r="P47" s="85">
        <f>'01-Mapa de riesgo-UO'!AM48</f>
        <v>0</v>
      </c>
      <c r="Q47" s="496"/>
      <c r="R47" s="485"/>
      <c r="S47" s="485"/>
      <c r="T47" s="117">
        <f>'01-Mapa de riesgo-UO'!AT48</f>
        <v>0</v>
      </c>
      <c r="U47" s="117">
        <f>'01-Mapa de riesgo-UO'!AU48</f>
        <v>0</v>
      </c>
      <c r="V47" s="117">
        <f>IF(T47="COMPARTIR",'01-Mapa de riesgo-UO'!AW48, IF(T47=0, 0,$H$6))</f>
        <v>0</v>
      </c>
      <c r="W47" s="326"/>
      <c r="X47" s="112"/>
      <c r="Y47" s="112"/>
      <c r="Z47" s="326"/>
      <c r="AA47" s="488"/>
    </row>
    <row r="48" spans="1:27" ht="62.45" customHeight="1" thickBot="1" x14ac:dyDescent="0.25">
      <c r="A48" s="371"/>
      <c r="B48" s="363"/>
      <c r="C48" s="480"/>
      <c r="D48" s="480"/>
      <c r="E48" s="480"/>
      <c r="F48" s="83">
        <f>'01-Mapa de riesgo-UO'!F49</f>
        <v>0</v>
      </c>
      <c r="G48" s="480"/>
      <c r="H48" s="454"/>
      <c r="I48" s="480"/>
      <c r="J48" s="492"/>
      <c r="K48" s="493"/>
      <c r="L48" s="84">
        <f>IF('01-Mapa de riesgo-UO'!P49="No existen", "No existe control para el riesgo",'01-Mapa de riesgo-UO'!T49)</f>
        <v>0</v>
      </c>
      <c r="M48" s="84">
        <f>'01-Mapa de riesgo-UO'!Y49</f>
        <v>0</v>
      </c>
      <c r="N48" s="84">
        <f>'01-Mapa de riesgo-UO'!AD49</f>
        <v>0</v>
      </c>
      <c r="O48" s="85">
        <f>'01-Mapa de riesgo-UO'!AI49</f>
        <v>0</v>
      </c>
      <c r="P48" s="85">
        <f>'01-Mapa de riesgo-UO'!AM49</f>
        <v>0</v>
      </c>
      <c r="Q48" s="497"/>
      <c r="R48" s="485"/>
      <c r="S48" s="485"/>
      <c r="T48" s="117">
        <f>'01-Mapa de riesgo-UO'!AT49</f>
        <v>0</v>
      </c>
      <c r="U48" s="117">
        <f>'01-Mapa de riesgo-UO'!AU49</f>
        <v>0</v>
      </c>
      <c r="V48" s="117">
        <f>IF(T48="COMPARTIR",'01-Mapa de riesgo-UO'!AW49, IF(T48=0, 0,$H$6))</f>
        <v>0</v>
      </c>
      <c r="W48" s="326"/>
      <c r="X48" s="112"/>
      <c r="Y48" s="112"/>
      <c r="Z48" s="326"/>
      <c r="AA48" s="488"/>
    </row>
    <row r="49" spans="1:27" ht="62.45" customHeight="1" x14ac:dyDescent="0.2">
      <c r="A49" s="373">
        <v>14</v>
      </c>
      <c r="B49" s="363">
        <f>'01-Mapa de riesgo-UO'!B50</f>
        <v>0</v>
      </c>
      <c r="C49" s="480">
        <f>'01-Mapa de riesgo-UO'!G50</f>
        <v>0</v>
      </c>
      <c r="D49" s="480">
        <f>'01-Mapa de riesgo-UO'!H50</f>
        <v>0</v>
      </c>
      <c r="E49" s="480">
        <f>'01-Mapa de riesgo-UO'!I50</f>
        <v>0</v>
      </c>
      <c r="F49" s="83">
        <f>'01-Mapa de riesgo-UO'!F50</f>
        <v>0</v>
      </c>
      <c r="G49" s="480">
        <f>'01-Mapa de riesgo-UO'!J50</f>
        <v>0</v>
      </c>
      <c r="H49" s="454" t="str">
        <f>'01-Mapa de riesgo-UO'!AQ50</f>
        <v>LEVE</v>
      </c>
      <c r="I49" s="479">
        <f>'01-Mapa de riesgo-UO'!AR50</f>
        <v>0</v>
      </c>
      <c r="J49" s="499"/>
      <c r="K49" s="493"/>
      <c r="L49" s="84">
        <f>IF('01-Mapa de riesgo-UO'!P50="No existen", "No existe control para el riesgo",'01-Mapa de riesgo-UO'!T50)</f>
        <v>0</v>
      </c>
      <c r="M49" s="84">
        <f>'01-Mapa de riesgo-UO'!Y50</f>
        <v>0</v>
      </c>
      <c r="N49" s="84">
        <f>'01-Mapa de riesgo-UO'!AD50</f>
        <v>0</v>
      </c>
      <c r="O49" s="85">
        <f>'01-Mapa de riesgo-UO'!AI50</f>
        <v>0</v>
      </c>
      <c r="P49" s="85">
        <f>'01-Mapa de riesgo-UO'!AM50</f>
        <v>0</v>
      </c>
      <c r="Q49" s="495" t="e">
        <f>'01-Mapa de riesgo-UO'!AO50</f>
        <v>#DIV/0!</v>
      </c>
      <c r="R49" s="485"/>
      <c r="S49" s="485"/>
      <c r="T49" s="117">
        <f>'01-Mapa de riesgo-UO'!AT50</f>
        <v>0</v>
      </c>
      <c r="U49" s="117">
        <f>'01-Mapa de riesgo-UO'!AU50</f>
        <v>0</v>
      </c>
      <c r="V49" s="117">
        <f>IF(T49="COMPARTIR",'01-Mapa de riesgo-UO'!AW50, IF(T49=0, 0,$H$6))</f>
        <v>0</v>
      </c>
      <c r="W49" s="326"/>
      <c r="X49" s="112"/>
      <c r="Y49" s="112"/>
      <c r="Z49" s="326"/>
      <c r="AA49" s="487"/>
    </row>
    <row r="50" spans="1:27" ht="62.45" customHeight="1" x14ac:dyDescent="0.2">
      <c r="A50" s="371"/>
      <c r="B50" s="363"/>
      <c r="C50" s="480"/>
      <c r="D50" s="480"/>
      <c r="E50" s="480"/>
      <c r="F50" s="83">
        <f>'01-Mapa de riesgo-UO'!F51</f>
        <v>0</v>
      </c>
      <c r="G50" s="480"/>
      <c r="H50" s="454"/>
      <c r="I50" s="480"/>
      <c r="J50" s="492"/>
      <c r="K50" s="493"/>
      <c r="L50" s="84">
        <f>IF('01-Mapa de riesgo-UO'!P51="No existen", "No existe control para el riesgo",'01-Mapa de riesgo-UO'!T51)</f>
        <v>0</v>
      </c>
      <c r="M50" s="84">
        <f>'01-Mapa de riesgo-UO'!Y51</f>
        <v>0</v>
      </c>
      <c r="N50" s="84">
        <f>'01-Mapa de riesgo-UO'!AD51</f>
        <v>0</v>
      </c>
      <c r="O50" s="85">
        <f>'01-Mapa de riesgo-UO'!AI51</f>
        <v>0</v>
      </c>
      <c r="P50" s="85">
        <f>'01-Mapa de riesgo-UO'!AM51</f>
        <v>0</v>
      </c>
      <c r="Q50" s="496"/>
      <c r="R50" s="485"/>
      <c r="S50" s="485"/>
      <c r="T50" s="117">
        <f>'01-Mapa de riesgo-UO'!AT51</f>
        <v>0</v>
      </c>
      <c r="U50" s="117">
        <f>'01-Mapa de riesgo-UO'!AU51</f>
        <v>0</v>
      </c>
      <c r="V50" s="117">
        <f>IF(T50="COMPARTIR",'01-Mapa de riesgo-UO'!AW51, IF(T50=0, 0,$H$6))</f>
        <v>0</v>
      </c>
      <c r="W50" s="326"/>
      <c r="X50" s="112"/>
      <c r="Y50" s="112"/>
      <c r="Z50" s="326"/>
      <c r="AA50" s="488"/>
    </row>
    <row r="51" spans="1:27" ht="62.45" customHeight="1" thickBot="1" x14ac:dyDescent="0.25">
      <c r="A51" s="371"/>
      <c r="B51" s="363"/>
      <c r="C51" s="480"/>
      <c r="D51" s="480"/>
      <c r="E51" s="480"/>
      <c r="F51" s="83">
        <f>'01-Mapa de riesgo-UO'!F52</f>
        <v>0</v>
      </c>
      <c r="G51" s="480"/>
      <c r="H51" s="454"/>
      <c r="I51" s="480"/>
      <c r="J51" s="492"/>
      <c r="K51" s="493"/>
      <c r="L51" s="84">
        <f>IF('01-Mapa de riesgo-UO'!P52="No existen", "No existe control para el riesgo",'01-Mapa de riesgo-UO'!T52)</f>
        <v>0</v>
      </c>
      <c r="M51" s="84">
        <f>'01-Mapa de riesgo-UO'!Y52</f>
        <v>0</v>
      </c>
      <c r="N51" s="84">
        <f>'01-Mapa de riesgo-UO'!AD52</f>
        <v>0</v>
      </c>
      <c r="O51" s="85">
        <f>'01-Mapa de riesgo-UO'!AI52</f>
        <v>0</v>
      </c>
      <c r="P51" s="85">
        <f>'01-Mapa de riesgo-UO'!AM52</f>
        <v>0</v>
      </c>
      <c r="Q51" s="497"/>
      <c r="R51" s="485"/>
      <c r="S51" s="485"/>
      <c r="T51" s="117">
        <f>'01-Mapa de riesgo-UO'!AT52</f>
        <v>0</v>
      </c>
      <c r="U51" s="117">
        <f>'01-Mapa de riesgo-UO'!AU52</f>
        <v>0</v>
      </c>
      <c r="V51" s="117">
        <f>IF(T51="COMPARTIR",'01-Mapa de riesgo-UO'!AW52, IF(T51=0, 0,$H$6))</f>
        <v>0</v>
      </c>
      <c r="W51" s="326"/>
      <c r="X51" s="112"/>
      <c r="Y51" s="112"/>
      <c r="Z51" s="326"/>
      <c r="AA51" s="488"/>
    </row>
    <row r="52" spans="1:27" ht="62.45" customHeight="1" x14ac:dyDescent="0.2">
      <c r="A52" s="373">
        <v>15</v>
      </c>
      <c r="B52" s="363">
        <f>'01-Mapa de riesgo-UO'!B53</f>
        <v>0</v>
      </c>
      <c r="C52" s="480">
        <f>'01-Mapa de riesgo-UO'!G53</f>
        <v>0</v>
      </c>
      <c r="D52" s="480">
        <f>'01-Mapa de riesgo-UO'!H53</f>
        <v>0</v>
      </c>
      <c r="E52" s="480">
        <f>'01-Mapa de riesgo-UO'!I53</f>
        <v>0</v>
      </c>
      <c r="F52" s="83">
        <f>'01-Mapa de riesgo-UO'!F53</f>
        <v>0</v>
      </c>
      <c r="G52" s="480">
        <f>'01-Mapa de riesgo-UO'!J53</f>
        <v>0</v>
      </c>
      <c r="H52" s="454" t="str">
        <f>'01-Mapa de riesgo-UO'!AQ53</f>
        <v>LEVE</v>
      </c>
      <c r="I52" s="479">
        <f>'01-Mapa de riesgo-UO'!AR53</f>
        <v>0</v>
      </c>
      <c r="J52" s="498"/>
      <c r="K52" s="493"/>
      <c r="L52" s="84">
        <f>IF('01-Mapa de riesgo-UO'!P53="No existen", "No existe control para el riesgo",'01-Mapa de riesgo-UO'!T53)</f>
        <v>0</v>
      </c>
      <c r="M52" s="84">
        <f>'01-Mapa de riesgo-UO'!Y53</f>
        <v>0</v>
      </c>
      <c r="N52" s="84">
        <f>'01-Mapa de riesgo-UO'!AD53</f>
        <v>0</v>
      </c>
      <c r="O52" s="85">
        <f>'01-Mapa de riesgo-UO'!AI53</f>
        <v>0</v>
      </c>
      <c r="P52" s="85">
        <f>'01-Mapa de riesgo-UO'!AM53</f>
        <v>0</v>
      </c>
      <c r="Q52" s="495" t="e">
        <f>'01-Mapa de riesgo-UO'!AO53</f>
        <v>#DIV/0!</v>
      </c>
      <c r="R52" s="485"/>
      <c r="S52" s="485"/>
      <c r="T52" s="117">
        <f>'01-Mapa de riesgo-UO'!AT53</f>
        <v>0</v>
      </c>
      <c r="U52" s="117">
        <f>'01-Mapa de riesgo-UO'!AU53</f>
        <v>0</v>
      </c>
      <c r="V52" s="117">
        <f>IF(T52="COMPARTIR",'01-Mapa de riesgo-UO'!AW53, IF(T52=0, 0,$H$6))</f>
        <v>0</v>
      </c>
      <c r="W52" s="326"/>
      <c r="X52" s="112"/>
      <c r="Y52" s="112"/>
      <c r="Z52" s="326"/>
      <c r="AA52" s="487"/>
    </row>
    <row r="53" spans="1:27" ht="62.45" customHeight="1" x14ac:dyDescent="0.2">
      <c r="A53" s="371"/>
      <c r="B53" s="363"/>
      <c r="C53" s="480"/>
      <c r="D53" s="480"/>
      <c r="E53" s="480"/>
      <c r="F53" s="83">
        <f>'01-Mapa de riesgo-UO'!F54</f>
        <v>0</v>
      </c>
      <c r="G53" s="480"/>
      <c r="H53" s="454"/>
      <c r="I53" s="480"/>
      <c r="J53" s="492"/>
      <c r="K53" s="493"/>
      <c r="L53" s="84">
        <f>IF('01-Mapa de riesgo-UO'!P54="No existen", "No existe control para el riesgo",'01-Mapa de riesgo-UO'!T54)</f>
        <v>0</v>
      </c>
      <c r="M53" s="84">
        <f>'01-Mapa de riesgo-UO'!Y54</f>
        <v>0</v>
      </c>
      <c r="N53" s="84">
        <f>'01-Mapa de riesgo-UO'!AD54</f>
        <v>0</v>
      </c>
      <c r="O53" s="85">
        <f>'01-Mapa de riesgo-UO'!AI54</f>
        <v>0</v>
      </c>
      <c r="P53" s="85">
        <f>'01-Mapa de riesgo-UO'!AM54</f>
        <v>0</v>
      </c>
      <c r="Q53" s="496"/>
      <c r="R53" s="485"/>
      <c r="S53" s="485"/>
      <c r="T53" s="117">
        <f>'01-Mapa de riesgo-UO'!AT54</f>
        <v>0</v>
      </c>
      <c r="U53" s="117">
        <f>'01-Mapa de riesgo-UO'!AU54</f>
        <v>0</v>
      </c>
      <c r="V53" s="117">
        <f>IF(T53="COMPARTIR",'01-Mapa de riesgo-UO'!AW54, IF(T53=0, 0,$H$6))</f>
        <v>0</v>
      </c>
      <c r="W53" s="326"/>
      <c r="X53" s="112"/>
      <c r="Y53" s="112"/>
      <c r="Z53" s="326"/>
      <c r="AA53" s="488"/>
    </row>
    <row r="54" spans="1:27" ht="62.45" customHeight="1" thickBot="1" x14ac:dyDescent="0.25">
      <c r="A54" s="371"/>
      <c r="B54" s="363"/>
      <c r="C54" s="480"/>
      <c r="D54" s="480"/>
      <c r="E54" s="480"/>
      <c r="F54" s="83">
        <f>'01-Mapa de riesgo-UO'!F55</f>
        <v>0</v>
      </c>
      <c r="G54" s="480"/>
      <c r="H54" s="454"/>
      <c r="I54" s="480"/>
      <c r="J54" s="492"/>
      <c r="K54" s="493"/>
      <c r="L54" s="84">
        <f>IF('01-Mapa de riesgo-UO'!P55="No existen", "No existe control para el riesgo",'01-Mapa de riesgo-UO'!T55)</f>
        <v>0</v>
      </c>
      <c r="M54" s="84">
        <f>'01-Mapa de riesgo-UO'!Y55</f>
        <v>0</v>
      </c>
      <c r="N54" s="84">
        <f>'01-Mapa de riesgo-UO'!AD55</f>
        <v>0</v>
      </c>
      <c r="O54" s="85">
        <f>'01-Mapa de riesgo-UO'!AI55</f>
        <v>0</v>
      </c>
      <c r="P54" s="85">
        <f>'01-Mapa de riesgo-UO'!AM55</f>
        <v>0</v>
      </c>
      <c r="Q54" s="497"/>
      <c r="R54" s="485"/>
      <c r="S54" s="485"/>
      <c r="T54" s="117">
        <f>'01-Mapa de riesgo-UO'!AT55</f>
        <v>0</v>
      </c>
      <c r="U54" s="117">
        <f>'01-Mapa de riesgo-UO'!AU55</f>
        <v>0</v>
      </c>
      <c r="V54" s="117">
        <f>IF(T54="COMPARTIR",'01-Mapa de riesgo-UO'!AW55, IF(T54=0, 0,$H$6))</f>
        <v>0</v>
      </c>
      <c r="W54" s="326"/>
      <c r="X54" s="112"/>
      <c r="Y54" s="112"/>
      <c r="Z54" s="326"/>
      <c r="AA54" s="488"/>
    </row>
    <row r="55" spans="1:27" ht="62.45" customHeight="1" x14ac:dyDescent="0.2">
      <c r="A55" s="373">
        <v>16</v>
      </c>
      <c r="B55" s="363">
        <f>'01-Mapa de riesgo-UO'!B56</f>
        <v>0</v>
      </c>
      <c r="C55" s="480">
        <f>'01-Mapa de riesgo-UO'!G56</f>
        <v>0</v>
      </c>
      <c r="D55" s="480">
        <f>'01-Mapa de riesgo-UO'!H56</f>
        <v>0</v>
      </c>
      <c r="E55" s="480">
        <f>'01-Mapa de riesgo-UO'!I56</f>
        <v>0</v>
      </c>
      <c r="F55" s="83">
        <f>'01-Mapa de riesgo-UO'!F56</f>
        <v>0</v>
      </c>
      <c r="G55" s="480">
        <f>'01-Mapa de riesgo-UO'!J56</f>
        <v>0</v>
      </c>
      <c r="H55" s="454" t="str">
        <f>'01-Mapa de riesgo-UO'!AQ56</f>
        <v>LEVE</v>
      </c>
      <c r="I55" s="479">
        <f>'01-Mapa de riesgo-UO'!AR56</f>
        <v>0</v>
      </c>
      <c r="J55" s="499"/>
      <c r="K55" s="493"/>
      <c r="L55" s="84">
        <f>IF('01-Mapa de riesgo-UO'!P56="No existen", "No existe control para el riesgo",'01-Mapa de riesgo-UO'!T56)</f>
        <v>0</v>
      </c>
      <c r="M55" s="84">
        <f>'01-Mapa de riesgo-UO'!Y56</f>
        <v>0</v>
      </c>
      <c r="N55" s="84">
        <f>'01-Mapa de riesgo-UO'!AD56</f>
        <v>0</v>
      </c>
      <c r="O55" s="85">
        <f>'01-Mapa de riesgo-UO'!AI56</f>
        <v>0</v>
      </c>
      <c r="P55" s="85">
        <f>'01-Mapa de riesgo-UO'!AM56</f>
        <v>0</v>
      </c>
      <c r="Q55" s="495" t="e">
        <f>'01-Mapa de riesgo-UO'!AO56</f>
        <v>#DIV/0!</v>
      </c>
      <c r="R55" s="485"/>
      <c r="S55" s="485"/>
      <c r="T55" s="117">
        <f>'01-Mapa de riesgo-UO'!AT56</f>
        <v>0</v>
      </c>
      <c r="U55" s="117">
        <f>'01-Mapa de riesgo-UO'!AU56</f>
        <v>0</v>
      </c>
      <c r="V55" s="117">
        <f>IF(T55="COMPARTIR",'01-Mapa de riesgo-UO'!AW56, IF(T55=0, 0,$H$6))</f>
        <v>0</v>
      </c>
      <c r="W55" s="326"/>
      <c r="X55" s="112"/>
      <c r="Y55" s="112"/>
      <c r="Z55" s="326"/>
      <c r="AA55" s="487"/>
    </row>
    <row r="56" spans="1:27" ht="62.45" customHeight="1" x14ac:dyDescent="0.2">
      <c r="A56" s="371"/>
      <c r="B56" s="363"/>
      <c r="C56" s="480"/>
      <c r="D56" s="480"/>
      <c r="E56" s="480"/>
      <c r="F56" s="83">
        <f>'01-Mapa de riesgo-UO'!F57</f>
        <v>0</v>
      </c>
      <c r="G56" s="480"/>
      <c r="H56" s="454"/>
      <c r="I56" s="480"/>
      <c r="J56" s="492"/>
      <c r="K56" s="493"/>
      <c r="L56" s="84">
        <f>IF('01-Mapa de riesgo-UO'!P57="No existen", "No existe control para el riesgo",'01-Mapa de riesgo-UO'!T57)</f>
        <v>0</v>
      </c>
      <c r="M56" s="84">
        <f>'01-Mapa de riesgo-UO'!Y57</f>
        <v>0</v>
      </c>
      <c r="N56" s="84">
        <f>'01-Mapa de riesgo-UO'!AD57</f>
        <v>0</v>
      </c>
      <c r="O56" s="85">
        <f>'01-Mapa de riesgo-UO'!AI57</f>
        <v>0</v>
      </c>
      <c r="P56" s="85">
        <f>'01-Mapa de riesgo-UO'!AM57</f>
        <v>0</v>
      </c>
      <c r="Q56" s="496"/>
      <c r="R56" s="485"/>
      <c r="S56" s="485"/>
      <c r="T56" s="117">
        <f>'01-Mapa de riesgo-UO'!AT57</f>
        <v>0</v>
      </c>
      <c r="U56" s="117">
        <f>'01-Mapa de riesgo-UO'!AU57</f>
        <v>0</v>
      </c>
      <c r="V56" s="117">
        <f>IF(T56="COMPARTIR",'01-Mapa de riesgo-UO'!AW57, IF(T56=0, 0,$H$6))</f>
        <v>0</v>
      </c>
      <c r="W56" s="326"/>
      <c r="X56" s="112"/>
      <c r="Y56" s="112"/>
      <c r="Z56" s="326"/>
      <c r="AA56" s="488"/>
    </row>
    <row r="57" spans="1:27" ht="62.45" customHeight="1" thickBot="1" x14ac:dyDescent="0.25">
      <c r="A57" s="371"/>
      <c r="B57" s="363"/>
      <c r="C57" s="480"/>
      <c r="D57" s="480"/>
      <c r="E57" s="480"/>
      <c r="F57" s="83">
        <f>'01-Mapa de riesgo-UO'!F58</f>
        <v>0</v>
      </c>
      <c r="G57" s="480"/>
      <c r="H57" s="454"/>
      <c r="I57" s="480"/>
      <c r="J57" s="492"/>
      <c r="K57" s="493"/>
      <c r="L57" s="84">
        <f>IF('01-Mapa de riesgo-UO'!P58="No existen", "No existe control para el riesgo",'01-Mapa de riesgo-UO'!T58)</f>
        <v>0</v>
      </c>
      <c r="M57" s="84">
        <f>'01-Mapa de riesgo-UO'!Y58</f>
        <v>0</v>
      </c>
      <c r="N57" s="84">
        <f>'01-Mapa de riesgo-UO'!AD58</f>
        <v>0</v>
      </c>
      <c r="O57" s="85">
        <f>'01-Mapa de riesgo-UO'!AI58</f>
        <v>0</v>
      </c>
      <c r="P57" s="85">
        <f>'01-Mapa de riesgo-UO'!AM58</f>
        <v>0</v>
      </c>
      <c r="Q57" s="497"/>
      <c r="R57" s="485"/>
      <c r="S57" s="485"/>
      <c r="T57" s="117">
        <f>'01-Mapa de riesgo-UO'!AT58</f>
        <v>0</v>
      </c>
      <c r="U57" s="117">
        <f>'01-Mapa de riesgo-UO'!AU58</f>
        <v>0</v>
      </c>
      <c r="V57" s="117">
        <f>IF(T57="COMPARTIR",'01-Mapa de riesgo-UO'!AW58, IF(T57=0, 0,$H$6))</f>
        <v>0</v>
      </c>
      <c r="W57" s="326"/>
      <c r="X57" s="112"/>
      <c r="Y57" s="112"/>
      <c r="Z57" s="326"/>
      <c r="AA57" s="488"/>
    </row>
    <row r="58" spans="1:27" ht="62.45" customHeight="1" x14ac:dyDescent="0.2">
      <c r="A58" s="373">
        <v>17</v>
      </c>
      <c r="B58" s="363">
        <f>'01-Mapa de riesgo-UO'!B59</f>
        <v>0</v>
      </c>
      <c r="C58" s="480">
        <f>'01-Mapa de riesgo-UO'!G59</f>
        <v>0</v>
      </c>
      <c r="D58" s="480">
        <f>'01-Mapa de riesgo-UO'!H59</f>
        <v>0</v>
      </c>
      <c r="E58" s="480">
        <f>'01-Mapa de riesgo-UO'!I59</f>
        <v>0</v>
      </c>
      <c r="F58" s="83">
        <f>'01-Mapa de riesgo-UO'!F59</f>
        <v>0</v>
      </c>
      <c r="G58" s="480">
        <f>'01-Mapa de riesgo-UO'!J59</f>
        <v>0</v>
      </c>
      <c r="H58" s="454" t="str">
        <f>'01-Mapa de riesgo-UO'!AQ59</f>
        <v>LEVE</v>
      </c>
      <c r="I58" s="479">
        <f>'01-Mapa de riesgo-UO'!AR59</f>
        <v>0</v>
      </c>
      <c r="J58" s="499"/>
      <c r="K58" s="493"/>
      <c r="L58" s="84">
        <f>IF('01-Mapa de riesgo-UO'!P59="No existen", "No existe control para el riesgo",'01-Mapa de riesgo-UO'!T59)</f>
        <v>0</v>
      </c>
      <c r="M58" s="84">
        <f>'01-Mapa de riesgo-UO'!Y59</f>
        <v>0</v>
      </c>
      <c r="N58" s="84">
        <f>'01-Mapa de riesgo-UO'!AD59</f>
        <v>0</v>
      </c>
      <c r="O58" s="85">
        <f>'01-Mapa de riesgo-UO'!AI59</f>
        <v>0</v>
      </c>
      <c r="P58" s="85">
        <f>'01-Mapa de riesgo-UO'!AM59</f>
        <v>0</v>
      </c>
      <c r="Q58" s="495" t="e">
        <f>'01-Mapa de riesgo-UO'!AO59</f>
        <v>#DIV/0!</v>
      </c>
      <c r="R58" s="485"/>
      <c r="S58" s="485"/>
      <c r="T58" s="117">
        <f>'01-Mapa de riesgo-UO'!AT59</f>
        <v>0</v>
      </c>
      <c r="U58" s="117">
        <f>'01-Mapa de riesgo-UO'!AU59</f>
        <v>0</v>
      </c>
      <c r="V58" s="117">
        <f>IF(T58="COMPARTIR",'01-Mapa de riesgo-UO'!AW59, IF(T58=0, 0,$H$6))</f>
        <v>0</v>
      </c>
      <c r="W58" s="326"/>
      <c r="X58" s="112"/>
      <c r="Y58" s="112"/>
      <c r="Z58" s="326"/>
      <c r="AA58" s="487"/>
    </row>
    <row r="59" spans="1:27" ht="62.45" customHeight="1" x14ac:dyDescent="0.2">
      <c r="A59" s="371"/>
      <c r="B59" s="363"/>
      <c r="C59" s="480"/>
      <c r="D59" s="480"/>
      <c r="E59" s="480"/>
      <c r="F59" s="83">
        <f>'01-Mapa de riesgo-UO'!F60</f>
        <v>0</v>
      </c>
      <c r="G59" s="480"/>
      <c r="H59" s="454"/>
      <c r="I59" s="480"/>
      <c r="J59" s="492"/>
      <c r="K59" s="493"/>
      <c r="L59" s="84">
        <f>IF('01-Mapa de riesgo-UO'!P60="No existen", "No existe control para el riesgo",'01-Mapa de riesgo-UO'!T60)</f>
        <v>0</v>
      </c>
      <c r="M59" s="84">
        <f>'01-Mapa de riesgo-UO'!Y60</f>
        <v>0</v>
      </c>
      <c r="N59" s="84">
        <f>'01-Mapa de riesgo-UO'!AD60</f>
        <v>0</v>
      </c>
      <c r="O59" s="85">
        <f>'01-Mapa de riesgo-UO'!AI60</f>
        <v>0</v>
      </c>
      <c r="P59" s="85">
        <f>'01-Mapa de riesgo-UO'!AM60</f>
        <v>0</v>
      </c>
      <c r="Q59" s="496"/>
      <c r="R59" s="485"/>
      <c r="S59" s="485"/>
      <c r="T59" s="117">
        <f>'01-Mapa de riesgo-UO'!AT60</f>
        <v>0</v>
      </c>
      <c r="U59" s="117">
        <f>'01-Mapa de riesgo-UO'!AU60</f>
        <v>0</v>
      </c>
      <c r="V59" s="117">
        <f>IF(T59="COMPARTIR",'01-Mapa de riesgo-UO'!AW60, IF(T59=0, 0,$H$6))</f>
        <v>0</v>
      </c>
      <c r="W59" s="326"/>
      <c r="X59" s="112"/>
      <c r="Y59" s="112"/>
      <c r="Z59" s="326"/>
      <c r="AA59" s="488"/>
    </row>
    <row r="60" spans="1:27" ht="62.45" customHeight="1" thickBot="1" x14ac:dyDescent="0.25">
      <c r="A60" s="371"/>
      <c r="B60" s="363"/>
      <c r="C60" s="480"/>
      <c r="D60" s="480"/>
      <c r="E60" s="480"/>
      <c r="F60" s="83">
        <f>'01-Mapa de riesgo-UO'!F61</f>
        <v>0</v>
      </c>
      <c r="G60" s="480"/>
      <c r="H60" s="454"/>
      <c r="I60" s="480"/>
      <c r="J60" s="492"/>
      <c r="K60" s="493"/>
      <c r="L60" s="84">
        <f>IF('01-Mapa de riesgo-UO'!P61="No existen", "No existe control para el riesgo",'01-Mapa de riesgo-UO'!T61)</f>
        <v>0</v>
      </c>
      <c r="M60" s="84">
        <f>'01-Mapa de riesgo-UO'!Y61</f>
        <v>0</v>
      </c>
      <c r="N60" s="84">
        <f>'01-Mapa de riesgo-UO'!AD61</f>
        <v>0</v>
      </c>
      <c r="O60" s="85">
        <f>'01-Mapa de riesgo-UO'!AI61</f>
        <v>0</v>
      </c>
      <c r="P60" s="85">
        <f>'01-Mapa de riesgo-UO'!AM61</f>
        <v>0</v>
      </c>
      <c r="Q60" s="497"/>
      <c r="R60" s="485"/>
      <c r="S60" s="485"/>
      <c r="T60" s="117">
        <f>'01-Mapa de riesgo-UO'!AT61</f>
        <v>0</v>
      </c>
      <c r="U60" s="117">
        <f>'01-Mapa de riesgo-UO'!AU61</f>
        <v>0</v>
      </c>
      <c r="V60" s="117">
        <f>IF(T60="COMPARTIR",'01-Mapa de riesgo-UO'!AW61, IF(T60=0, 0,$H$6))</f>
        <v>0</v>
      </c>
      <c r="W60" s="326"/>
      <c r="X60" s="112"/>
      <c r="Y60" s="112"/>
      <c r="Z60" s="326"/>
      <c r="AA60" s="488"/>
    </row>
    <row r="61" spans="1:27" ht="62.45" customHeight="1" x14ac:dyDescent="0.2">
      <c r="A61" s="373">
        <v>18</v>
      </c>
      <c r="B61" s="363">
        <f>'01-Mapa de riesgo-UO'!B62</f>
        <v>0</v>
      </c>
      <c r="C61" s="480">
        <f>'01-Mapa de riesgo-UO'!G62</f>
        <v>0</v>
      </c>
      <c r="D61" s="480">
        <f>'01-Mapa de riesgo-UO'!H62</f>
        <v>0</v>
      </c>
      <c r="E61" s="480">
        <f>'01-Mapa de riesgo-UO'!I62</f>
        <v>0</v>
      </c>
      <c r="F61" s="83">
        <f>'01-Mapa de riesgo-UO'!F62</f>
        <v>0</v>
      </c>
      <c r="G61" s="480">
        <f>'01-Mapa de riesgo-UO'!J62</f>
        <v>0</v>
      </c>
      <c r="H61" s="454" t="str">
        <f>'01-Mapa de riesgo-UO'!AQ62</f>
        <v>LEVE</v>
      </c>
      <c r="I61" s="479">
        <f>'01-Mapa de riesgo-UO'!AR62</f>
        <v>0</v>
      </c>
      <c r="J61" s="499"/>
      <c r="K61" s="493"/>
      <c r="L61" s="84">
        <f>IF('01-Mapa de riesgo-UO'!P62="No existen", "No existe control para el riesgo",'01-Mapa de riesgo-UO'!T62)</f>
        <v>0</v>
      </c>
      <c r="M61" s="84">
        <f>'01-Mapa de riesgo-UO'!Y62</f>
        <v>0</v>
      </c>
      <c r="N61" s="84">
        <f>'01-Mapa de riesgo-UO'!AD62</f>
        <v>0</v>
      </c>
      <c r="O61" s="85">
        <f>'01-Mapa de riesgo-UO'!AI62</f>
        <v>0</v>
      </c>
      <c r="P61" s="85">
        <f>'01-Mapa de riesgo-UO'!AM62</f>
        <v>0</v>
      </c>
      <c r="Q61" s="495" t="e">
        <f>'01-Mapa de riesgo-UO'!AO62</f>
        <v>#DIV/0!</v>
      </c>
      <c r="R61" s="485"/>
      <c r="S61" s="485"/>
      <c r="T61" s="117">
        <f>'01-Mapa de riesgo-UO'!AT62</f>
        <v>0</v>
      </c>
      <c r="U61" s="117">
        <f>'01-Mapa de riesgo-UO'!AU62</f>
        <v>0</v>
      </c>
      <c r="V61" s="117">
        <f>IF(T61="COMPARTIR",'01-Mapa de riesgo-UO'!AW62, IF(T61=0, 0,$H$6))</f>
        <v>0</v>
      </c>
      <c r="W61" s="326"/>
      <c r="X61" s="112"/>
      <c r="Y61" s="112"/>
      <c r="Z61" s="326"/>
      <c r="AA61" s="487"/>
    </row>
    <row r="62" spans="1:27" ht="62.45" customHeight="1" x14ac:dyDescent="0.2">
      <c r="A62" s="371"/>
      <c r="B62" s="363"/>
      <c r="C62" s="480"/>
      <c r="D62" s="480"/>
      <c r="E62" s="480"/>
      <c r="F62" s="83">
        <f>'01-Mapa de riesgo-UO'!F63</f>
        <v>0</v>
      </c>
      <c r="G62" s="480"/>
      <c r="H62" s="454"/>
      <c r="I62" s="480"/>
      <c r="J62" s="492"/>
      <c r="K62" s="493"/>
      <c r="L62" s="84">
        <f>IF('01-Mapa de riesgo-UO'!P63="No existen", "No existe control para el riesgo",'01-Mapa de riesgo-UO'!T63)</f>
        <v>0</v>
      </c>
      <c r="M62" s="84">
        <f>'01-Mapa de riesgo-UO'!Y63</f>
        <v>0</v>
      </c>
      <c r="N62" s="84">
        <f>'01-Mapa de riesgo-UO'!AD63</f>
        <v>0</v>
      </c>
      <c r="O62" s="85">
        <f>'01-Mapa de riesgo-UO'!AI63</f>
        <v>0</v>
      </c>
      <c r="P62" s="85">
        <f>'01-Mapa de riesgo-UO'!AM63</f>
        <v>0</v>
      </c>
      <c r="Q62" s="496"/>
      <c r="R62" s="485"/>
      <c r="S62" s="485"/>
      <c r="T62" s="117">
        <f>'01-Mapa de riesgo-UO'!AT63</f>
        <v>0</v>
      </c>
      <c r="U62" s="117">
        <f>'01-Mapa de riesgo-UO'!AU63</f>
        <v>0</v>
      </c>
      <c r="V62" s="117">
        <f>IF(T62="COMPARTIR",'01-Mapa de riesgo-UO'!AW63, IF(T62=0, 0,$H$6))</f>
        <v>0</v>
      </c>
      <c r="W62" s="326"/>
      <c r="X62" s="112"/>
      <c r="Y62" s="112"/>
      <c r="Z62" s="326"/>
      <c r="AA62" s="488"/>
    </row>
    <row r="63" spans="1:27" ht="62.45" customHeight="1" thickBot="1" x14ac:dyDescent="0.25">
      <c r="A63" s="371"/>
      <c r="B63" s="363"/>
      <c r="C63" s="480"/>
      <c r="D63" s="480"/>
      <c r="E63" s="480"/>
      <c r="F63" s="83">
        <f>'01-Mapa de riesgo-UO'!F64</f>
        <v>0</v>
      </c>
      <c r="G63" s="480"/>
      <c r="H63" s="454"/>
      <c r="I63" s="480"/>
      <c r="J63" s="492"/>
      <c r="K63" s="493"/>
      <c r="L63" s="84">
        <f>IF('01-Mapa de riesgo-UO'!P64="No existen", "No existe control para el riesgo",'01-Mapa de riesgo-UO'!T64)</f>
        <v>0</v>
      </c>
      <c r="M63" s="84">
        <f>'01-Mapa de riesgo-UO'!Y64</f>
        <v>0</v>
      </c>
      <c r="N63" s="84">
        <f>'01-Mapa de riesgo-UO'!AD64</f>
        <v>0</v>
      </c>
      <c r="O63" s="85">
        <f>'01-Mapa de riesgo-UO'!AI64</f>
        <v>0</v>
      </c>
      <c r="P63" s="85">
        <f>'01-Mapa de riesgo-UO'!AM64</f>
        <v>0</v>
      </c>
      <c r="Q63" s="497"/>
      <c r="R63" s="485"/>
      <c r="S63" s="485"/>
      <c r="T63" s="117">
        <f>'01-Mapa de riesgo-UO'!AT64</f>
        <v>0</v>
      </c>
      <c r="U63" s="117">
        <f>'01-Mapa de riesgo-UO'!AU64</f>
        <v>0</v>
      </c>
      <c r="V63" s="117">
        <f>IF(T63="COMPARTIR",'01-Mapa de riesgo-UO'!AW64, IF(T63=0, 0,$H$6))</f>
        <v>0</v>
      </c>
      <c r="W63" s="326"/>
      <c r="X63" s="112"/>
      <c r="Y63" s="112"/>
      <c r="Z63" s="326"/>
      <c r="AA63" s="488"/>
    </row>
    <row r="64" spans="1:27" ht="62.45" customHeight="1" x14ac:dyDescent="0.2">
      <c r="A64" s="373">
        <v>19</v>
      </c>
      <c r="B64" s="363">
        <f>'01-Mapa de riesgo-UO'!B65</f>
        <v>0</v>
      </c>
      <c r="C64" s="480">
        <f>'01-Mapa de riesgo-UO'!G65</f>
        <v>0</v>
      </c>
      <c r="D64" s="480">
        <f>'01-Mapa de riesgo-UO'!H65</f>
        <v>0</v>
      </c>
      <c r="E64" s="480">
        <f>'01-Mapa de riesgo-UO'!I65</f>
        <v>0</v>
      </c>
      <c r="F64" s="83">
        <f>'01-Mapa de riesgo-UO'!F65</f>
        <v>0</v>
      </c>
      <c r="G64" s="480">
        <f>'01-Mapa de riesgo-UO'!J65</f>
        <v>0</v>
      </c>
      <c r="H64" s="454" t="str">
        <f>'01-Mapa de riesgo-UO'!AQ65</f>
        <v>LEVE</v>
      </c>
      <c r="I64" s="479">
        <f>'01-Mapa de riesgo-UO'!AR65</f>
        <v>0</v>
      </c>
      <c r="J64" s="498"/>
      <c r="K64" s="493"/>
      <c r="L64" s="84">
        <f>IF('01-Mapa de riesgo-UO'!P65="No existen", "No existe control para el riesgo",'01-Mapa de riesgo-UO'!T65)</f>
        <v>0</v>
      </c>
      <c r="M64" s="84">
        <f>'01-Mapa de riesgo-UO'!Y65</f>
        <v>0</v>
      </c>
      <c r="N64" s="84">
        <f>'01-Mapa de riesgo-UO'!AD65</f>
        <v>0</v>
      </c>
      <c r="O64" s="85">
        <f>'01-Mapa de riesgo-UO'!AI65</f>
        <v>0</v>
      </c>
      <c r="P64" s="85">
        <f>'01-Mapa de riesgo-UO'!AM65</f>
        <v>0</v>
      </c>
      <c r="Q64" s="495" t="e">
        <f>'01-Mapa de riesgo-UO'!AO65</f>
        <v>#DIV/0!</v>
      </c>
      <c r="R64" s="485"/>
      <c r="S64" s="485"/>
      <c r="T64" s="117">
        <f>'01-Mapa de riesgo-UO'!AT65</f>
        <v>0</v>
      </c>
      <c r="U64" s="117">
        <f>'01-Mapa de riesgo-UO'!AU65</f>
        <v>0</v>
      </c>
      <c r="V64" s="117">
        <f>IF(T64="COMPARTIR",'01-Mapa de riesgo-UO'!AW65, IF(T64=0, 0,$H$6))</f>
        <v>0</v>
      </c>
      <c r="W64" s="326"/>
      <c r="X64" s="112"/>
      <c r="Y64" s="112"/>
      <c r="Z64" s="326"/>
      <c r="AA64" s="487"/>
    </row>
    <row r="65" spans="1:27" ht="62.45" customHeight="1" x14ac:dyDescent="0.2">
      <c r="A65" s="371"/>
      <c r="B65" s="363"/>
      <c r="C65" s="480"/>
      <c r="D65" s="480"/>
      <c r="E65" s="480"/>
      <c r="F65" s="83">
        <f>'01-Mapa de riesgo-UO'!F66</f>
        <v>0</v>
      </c>
      <c r="G65" s="480"/>
      <c r="H65" s="454"/>
      <c r="I65" s="480"/>
      <c r="J65" s="492"/>
      <c r="K65" s="493"/>
      <c r="L65" s="84">
        <f>IF('01-Mapa de riesgo-UO'!P66="No existen", "No existe control para el riesgo",'01-Mapa de riesgo-UO'!T66)</f>
        <v>0</v>
      </c>
      <c r="M65" s="84">
        <f>'01-Mapa de riesgo-UO'!Y66</f>
        <v>0</v>
      </c>
      <c r="N65" s="84">
        <f>'01-Mapa de riesgo-UO'!AD66</f>
        <v>0</v>
      </c>
      <c r="O65" s="85">
        <f>'01-Mapa de riesgo-UO'!AI66</f>
        <v>0</v>
      </c>
      <c r="P65" s="85">
        <f>'01-Mapa de riesgo-UO'!AM66</f>
        <v>0</v>
      </c>
      <c r="Q65" s="496"/>
      <c r="R65" s="485"/>
      <c r="S65" s="485"/>
      <c r="T65" s="117">
        <f>'01-Mapa de riesgo-UO'!AT66</f>
        <v>0</v>
      </c>
      <c r="U65" s="117">
        <f>'01-Mapa de riesgo-UO'!AU66</f>
        <v>0</v>
      </c>
      <c r="V65" s="117">
        <f>IF(T65="COMPARTIR",'01-Mapa de riesgo-UO'!AW66, IF(T65=0, 0,$H$6))</f>
        <v>0</v>
      </c>
      <c r="W65" s="326"/>
      <c r="X65" s="112"/>
      <c r="Y65" s="112"/>
      <c r="Z65" s="326"/>
      <c r="AA65" s="488"/>
    </row>
    <row r="66" spans="1:27" ht="62.45" customHeight="1" thickBot="1" x14ac:dyDescent="0.25">
      <c r="A66" s="371"/>
      <c r="B66" s="363"/>
      <c r="C66" s="480"/>
      <c r="D66" s="480"/>
      <c r="E66" s="480"/>
      <c r="F66" s="83">
        <f>'01-Mapa de riesgo-UO'!F67</f>
        <v>0</v>
      </c>
      <c r="G66" s="480"/>
      <c r="H66" s="454"/>
      <c r="I66" s="480"/>
      <c r="J66" s="492"/>
      <c r="K66" s="493"/>
      <c r="L66" s="84">
        <f>IF('01-Mapa de riesgo-UO'!P67="No existen", "No existe control para el riesgo",'01-Mapa de riesgo-UO'!T67)</f>
        <v>0</v>
      </c>
      <c r="M66" s="84">
        <f>'01-Mapa de riesgo-UO'!Y67</f>
        <v>0</v>
      </c>
      <c r="N66" s="84">
        <f>'01-Mapa de riesgo-UO'!AD67</f>
        <v>0</v>
      </c>
      <c r="O66" s="85">
        <f>'01-Mapa de riesgo-UO'!AI67</f>
        <v>0</v>
      </c>
      <c r="P66" s="85">
        <f>'01-Mapa de riesgo-UO'!AM67</f>
        <v>0</v>
      </c>
      <c r="Q66" s="497"/>
      <c r="R66" s="485"/>
      <c r="S66" s="485"/>
      <c r="T66" s="117">
        <f>'01-Mapa de riesgo-UO'!AT67</f>
        <v>0</v>
      </c>
      <c r="U66" s="117">
        <f>'01-Mapa de riesgo-UO'!AU67</f>
        <v>0</v>
      </c>
      <c r="V66" s="117">
        <f>IF(T66="COMPARTIR",'01-Mapa de riesgo-UO'!AW67, IF(T66=0, 0,$H$6))</f>
        <v>0</v>
      </c>
      <c r="W66" s="326"/>
      <c r="X66" s="112"/>
      <c r="Y66" s="112"/>
      <c r="Z66" s="326"/>
      <c r="AA66" s="488"/>
    </row>
    <row r="67" spans="1:27" ht="62.45" customHeight="1" x14ac:dyDescent="0.2">
      <c r="A67" s="373">
        <v>20</v>
      </c>
      <c r="B67" s="363">
        <f>'01-Mapa de riesgo-UO'!B68</f>
        <v>0</v>
      </c>
      <c r="C67" s="480">
        <f>'01-Mapa de riesgo-UO'!G68</f>
        <v>0</v>
      </c>
      <c r="D67" s="480">
        <f>'01-Mapa de riesgo-UO'!H68</f>
        <v>0</v>
      </c>
      <c r="E67" s="480">
        <f>'01-Mapa de riesgo-UO'!I68</f>
        <v>0</v>
      </c>
      <c r="F67" s="83">
        <f>'01-Mapa de riesgo-UO'!F68</f>
        <v>0</v>
      </c>
      <c r="G67" s="480">
        <f>'01-Mapa de riesgo-UO'!J68</f>
        <v>0</v>
      </c>
      <c r="H67" s="454" t="str">
        <f>'01-Mapa de riesgo-UO'!AQ68</f>
        <v>LEVE</v>
      </c>
      <c r="I67" s="479">
        <f>'01-Mapa de riesgo-UO'!AR68</f>
        <v>0</v>
      </c>
      <c r="J67" s="498"/>
      <c r="K67" s="493"/>
      <c r="L67" s="84">
        <f>IF('01-Mapa de riesgo-UO'!P68="No existen", "No existe control para el riesgo",'01-Mapa de riesgo-UO'!T68)</f>
        <v>0</v>
      </c>
      <c r="M67" s="84">
        <f>'01-Mapa de riesgo-UO'!Y68</f>
        <v>0</v>
      </c>
      <c r="N67" s="84">
        <f>'01-Mapa de riesgo-UO'!AD68</f>
        <v>0</v>
      </c>
      <c r="O67" s="85">
        <f>'01-Mapa de riesgo-UO'!AI68</f>
        <v>0</v>
      </c>
      <c r="P67" s="85">
        <f>'01-Mapa de riesgo-UO'!AM68</f>
        <v>0</v>
      </c>
      <c r="Q67" s="495" t="e">
        <f>'01-Mapa de riesgo-UO'!AO68</f>
        <v>#DIV/0!</v>
      </c>
      <c r="R67" s="485"/>
      <c r="S67" s="485"/>
      <c r="T67" s="117">
        <f>'01-Mapa de riesgo-UO'!AT68</f>
        <v>0</v>
      </c>
      <c r="U67" s="117">
        <f>'01-Mapa de riesgo-UO'!AU68</f>
        <v>0</v>
      </c>
      <c r="V67" s="117">
        <f>IF(T67="COMPARTIR",'01-Mapa de riesgo-UO'!AW68, IF(T67=0, 0,$H$6))</f>
        <v>0</v>
      </c>
      <c r="W67" s="326"/>
      <c r="X67" s="112"/>
      <c r="Y67" s="112"/>
      <c r="Z67" s="326"/>
      <c r="AA67" s="487"/>
    </row>
    <row r="68" spans="1:27" ht="62.45" customHeight="1" x14ac:dyDescent="0.2">
      <c r="A68" s="371"/>
      <c r="B68" s="363"/>
      <c r="C68" s="480"/>
      <c r="D68" s="480"/>
      <c r="E68" s="480"/>
      <c r="F68" s="83">
        <f>'01-Mapa de riesgo-UO'!F69</f>
        <v>0</v>
      </c>
      <c r="G68" s="480"/>
      <c r="H68" s="454"/>
      <c r="I68" s="480"/>
      <c r="J68" s="492"/>
      <c r="K68" s="493"/>
      <c r="L68" s="84">
        <f>IF('01-Mapa de riesgo-UO'!P69="No existen", "No existe control para el riesgo",'01-Mapa de riesgo-UO'!T69)</f>
        <v>0</v>
      </c>
      <c r="M68" s="84">
        <f>'01-Mapa de riesgo-UO'!Y69</f>
        <v>0</v>
      </c>
      <c r="N68" s="84">
        <f>'01-Mapa de riesgo-UO'!AD69</f>
        <v>0</v>
      </c>
      <c r="O68" s="85">
        <f>'01-Mapa de riesgo-UO'!AI69</f>
        <v>0</v>
      </c>
      <c r="P68" s="85">
        <f>'01-Mapa de riesgo-UO'!AM69</f>
        <v>0</v>
      </c>
      <c r="Q68" s="496"/>
      <c r="R68" s="485"/>
      <c r="S68" s="485"/>
      <c r="T68" s="117">
        <f>'01-Mapa de riesgo-UO'!AT69</f>
        <v>0</v>
      </c>
      <c r="U68" s="117">
        <f>'01-Mapa de riesgo-UO'!AU69</f>
        <v>0</v>
      </c>
      <c r="V68" s="117">
        <f>IF(T68="COMPARTIR",'01-Mapa de riesgo-UO'!AW69, IF(T68=0, 0,$H$6))</f>
        <v>0</v>
      </c>
      <c r="W68" s="326"/>
      <c r="X68" s="112"/>
      <c r="Y68" s="112"/>
      <c r="Z68" s="326"/>
      <c r="AA68" s="488"/>
    </row>
    <row r="69" spans="1:27" ht="62.45" customHeight="1" thickBot="1" x14ac:dyDescent="0.25">
      <c r="A69" s="371"/>
      <c r="B69" s="363"/>
      <c r="C69" s="480"/>
      <c r="D69" s="480"/>
      <c r="E69" s="480"/>
      <c r="F69" s="83">
        <f>'01-Mapa de riesgo-UO'!F70</f>
        <v>0</v>
      </c>
      <c r="G69" s="480"/>
      <c r="H69" s="454"/>
      <c r="I69" s="480"/>
      <c r="J69" s="492"/>
      <c r="K69" s="493"/>
      <c r="L69" s="84">
        <f>IF('01-Mapa de riesgo-UO'!P70="No existen", "No existe control para el riesgo",'01-Mapa de riesgo-UO'!T70)</f>
        <v>0</v>
      </c>
      <c r="M69" s="84">
        <f>'01-Mapa de riesgo-UO'!Y70</f>
        <v>0</v>
      </c>
      <c r="N69" s="84">
        <f>'01-Mapa de riesgo-UO'!AD70</f>
        <v>0</v>
      </c>
      <c r="O69" s="85">
        <f>'01-Mapa de riesgo-UO'!AI70</f>
        <v>0</v>
      </c>
      <c r="P69" s="85">
        <f>'01-Mapa de riesgo-UO'!AM70</f>
        <v>0</v>
      </c>
      <c r="Q69" s="497"/>
      <c r="R69" s="485"/>
      <c r="S69" s="485"/>
      <c r="T69" s="117">
        <f>'01-Mapa de riesgo-UO'!AT70</f>
        <v>0</v>
      </c>
      <c r="U69" s="117">
        <f>'01-Mapa de riesgo-UO'!AU70</f>
        <v>0</v>
      </c>
      <c r="V69" s="117">
        <f>IF(T69="COMPARTIR",'01-Mapa de riesgo-UO'!AW70, IF(T69=0, 0,$H$6))</f>
        <v>0</v>
      </c>
      <c r="W69" s="326"/>
      <c r="X69" s="112"/>
      <c r="Y69" s="112"/>
      <c r="Z69" s="326"/>
      <c r="AA69" s="488"/>
    </row>
    <row r="70" spans="1:27" ht="62.45" customHeight="1" x14ac:dyDescent="0.2">
      <c r="A70" s="373">
        <v>21</v>
      </c>
      <c r="B70" s="363">
        <f>'01-Mapa de riesgo-UO'!B71</f>
        <v>0</v>
      </c>
      <c r="C70" s="480">
        <f>'01-Mapa de riesgo-UO'!G71</f>
        <v>0</v>
      </c>
      <c r="D70" s="480">
        <f>'01-Mapa de riesgo-UO'!H71</f>
        <v>0</v>
      </c>
      <c r="E70" s="480">
        <f>'01-Mapa de riesgo-UO'!I71</f>
        <v>0</v>
      </c>
      <c r="F70" s="83">
        <f>'01-Mapa de riesgo-UO'!F71</f>
        <v>0</v>
      </c>
      <c r="G70" s="480">
        <f>'01-Mapa de riesgo-UO'!J71</f>
        <v>0</v>
      </c>
      <c r="H70" s="454" t="str">
        <f>'01-Mapa de riesgo-UO'!AQ71</f>
        <v>LEVE</v>
      </c>
      <c r="I70" s="479">
        <f>'01-Mapa de riesgo-UO'!AR71</f>
        <v>0</v>
      </c>
      <c r="J70" s="499"/>
      <c r="K70" s="493"/>
      <c r="L70" s="84">
        <f>IF('01-Mapa de riesgo-UO'!P71="No existen", "No existe control para el riesgo",'01-Mapa de riesgo-UO'!T71)</f>
        <v>0</v>
      </c>
      <c r="M70" s="84">
        <f>'01-Mapa de riesgo-UO'!Y71</f>
        <v>0</v>
      </c>
      <c r="N70" s="84">
        <f>'01-Mapa de riesgo-UO'!AD71</f>
        <v>0</v>
      </c>
      <c r="O70" s="85">
        <f>'01-Mapa de riesgo-UO'!AI71</f>
        <v>0</v>
      </c>
      <c r="P70" s="85">
        <f>'01-Mapa de riesgo-UO'!AM71</f>
        <v>0</v>
      </c>
      <c r="Q70" s="495" t="e">
        <f>'01-Mapa de riesgo-UO'!AO71</f>
        <v>#DIV/0!</v>
      </c>
      <c r="R70" s="485"/>
      <c r="S70" s="485"/>
      <c r="T70" s="117">
        <f>'01-Mapa de riesgo-UO'!AT71</f>
        <v>0</v>
      </c>
      <c r="U70" s="117">
        <f>'01-Mapa de riesgo-UO'!AU71</f>
        <v>0</v>
      </c>
      <c r="V70" s="117">
        <f>IF(T70="COMPARTIR",'01-Mapa de riesgo-UO'!AW71, IF(T70=0, 0,$H$6))</f>
        <v>0</v>
      </c>
      <c r="W70" s="326"/>
      <c r="X70" s="112"/>
      <c r="Y70" s="112"/>
      <c r="Z70" s="326"/>
      <c r="AA70" s="487"/>
    </row>
    <row r="71" spans="1:27" ht="62.45" customHeight="1" x14ac:dyDescent="0.2">
      <c r="A71" s="371"/>
      <c r="B71" s="363"/>
      <c r="C71" s="480"/>
      <c r="D71" s="480"/>
      <c r="E71" s="480"/>
      <c r="F71" s="83">
        <f>'01-Mapa de riesgo-UO'!F72</f>
        <v>0</v>
      </c>
      <c r="G71" s="480"/>
      <c r="H71" s="454"/>
      <c r="I71" s="480"/>
      <c r="J71" s="492"/>
      <c r="K71" s="493"/>
      <c r="L71" s="84">
        <f>IF('01-Mapa de riesgo-UO'!P72="No existen", "No existe control para el riesgo",'01-Mapa de riesgo-UO'!T72)</f>
        <v>0</v>
      </c>
      <c r="M71" s="84">
        <f>'01-Mapa de riesgo-UO'!Y72</f>
        <v>0</v>
      </c>
      <c r="N71" s="84">
        <f>'01-Mapa de riesgo-UO'!AD72</f>
        <v>0</v>
      </c>
      <c r="O71" s="85">
        <f>'01-Mapa de riesgo-UO'!AI72</f>
        <v>0</v>
      </c>
      <c r="P71" s="85">
        <f>'01-Mapa de riesgo-UO'!AM72</f>
        <v>0</v>
      </c>
      <c r="Q71" s="496"/>
      <c r="R71" s="485"/>
      <c r="S71" s="485"/>
      <c r="T71" s="117">
        <f>'01-Mapa de riesgo-UO'!AT72</f>
        <v>0</v>
      </c>
      <c r="U71" s="117">
        <f>'01-Mapa de riesgo-UO'!AU72</f>
        <v>0</v>
      </c>
      <c r="V71" s="117">
        <f>IF(T71="COMPARTIR",'01-Mapa de riesgo-UO'!AW72, IF(T71=0, 0,$H$6))</f>
        <v>0</v>
      </c>
      <c r="W71" s="326"/>
      <c r="X71" s="112"/>
      <c r="Y71" s="112"/>
      <c r="Z71" s="326"/>
      <c r="AA71" s="488"/>
    </row>
    <row r="72" spans="1:27" ht="62.45" customHeight="1" thickBot="1" x14ac:dyDescent="0.25">
      <c r="A72" s="371"/>
      <c r="B72" s="363"/>
      <c r="C72" s="480"/>
      <c r="D72" s="480"/>
      <c r="E72" s="480"/>
      <c r="F72" s="83">
        <f>'01-Mapa de riesgo-UO'!F73</f>
        <v>0</v>
      </c>
      <c r="G72" s="480"/>
      <c r="H72" s="454"/>
      <c r="I72" s="480"/>
      <c r="J72" s="492"/>
      <c r="K72" s="493"/>
      <c r="L72" s="84">
        <f>IF('01-Mapa de riesgo-UO'!P73="No existen", "No existe control para el riesgo",'01-Mapa de riesgo-UO'!T73)</f>
        <v>0</v>
      </c>
      <c r="M72" s="84">
        <f>'01-Mapa de riesgo-UO'!Y73</f>
        <v>0</v>
      </c>
      <c r="N72" s="84">
        <f>'01-Mapa de riesgo-UO'!AD73</f>
        <v>0</v>
      </c>
      <c r="O72" s="85">
        <f>'01-Mapa de riesgo-UO'!AI73</f>
        <v>0</v>
      </c>
      <c r="P72" s="85">
        <f>'01-Mapa de riesgo-UO'!AM73</f>
        <v>0</v>
      </c>
      <c r="Q72" s="497"/>
      <c r="R72" s="485"/>
      <c r="S72" s="485"/>
      <c r="T72" s="117">
        <f>'01-Mapa de riesgo-UO'!AT73</f>
        <v>0</v>
      </c>
      <c r="U72" s="117">
        <f>'01-Mapa de riesgo-UO'!AU73</f>
        <v>0</v>
      </c>
      <c r="V72" s="117">
        <f>IF(T72="COMPARTIR",'01-Mapa de riesgo-UO'!AW73, IF(T72=0, 0,$H$6))</f>
        <v>0</v>
      </c>
      <c r="W72" s="326"/>
      <c r="X72" s="112"/>
      <c r="Y72" s="112"/>
      <c r="Z72" s="326"/>
      <c r="AA72" s="488"/>
    </row>
    <row r="73" spans="1:27" ht="62.45" customHeight="1" x14ac:dyDescent="0.2">
      <c r="A73" s="373">
        <v>22</v>
      </c>
      <c r="B73" s="363">
        <f>'01-Mapa de riesgo-UO'!B74</f>
        <v>0</v>
      </c>
      <c r="C73" s="480">
        <f>'01-Mapa de riesgo-UO'!G74</f>
        <v>0</v>
      </c>
      <c r="D73" s="480">
        <f>'01-Mapa de riesgo-UO'!H74</f>
        <v>0</v>
      </c>
      <c r="E73" s="480">
        <f>'01-Mapa de riesgo-UO'!I74</f>
        <v>0</v>
      </c>
      <c r="F73" s="83">
        <f>'01-Mapa de riesgo-UO'!F74</f>
        <v>0</v>
      </c>
      <c r="G73" s="480">
        <f>'01-Mapa de riesgo-UO'!J74</f>
        <v>0</v>
      </c>
      <c r="H73" s="454" t="str">
        <f>'01-Mapa de riesgo-UO'!AQ74</f>
        <v>LEVE</v>
      </c>
      <c r="I73" s="479">
        <f>'01-Mapa de riesgo-UO'!AR74</f>
        <v>0</v>
      </c>
      <c r="J73" s="499"/>
      <c r="K73" s="493"/>
      <c r="L73" s="84">
        <f>IF('01-Mapa de riesgo-UO'!P74="No existen", "No existe control para el riesgo",'01-Mapa de riesgo-UO'!T74)</f>
        <v>0</v>
      </c>
      <c r="M73" s="84">
        <f>'01-Mapa de riesgo-UO'!Y74</f>
        <v>0</v>
      </c>
      <c r="N73" s="84">
        <f>'01-Mapa de riesgo-UO'!AD74</f>
        <v>0</v>
      </c>
      <c r="O73" s="85">
        <f>'01-Mapa de riesgo-UO'!AI74</f>
        <v>0</v>
      </c>
      <c r="P73" s="85">
        <f>'01-Mapa de riesgo-UO'!AM74</f>
        <v>0</v>
      </c>
      <c r="Q73" s="495" t="e">
        <f>'01-Mapa de riesgo-UO'!AO74</f>
        <v>#DIV/0!</v>
      </c>
      <c r="R73" s="485"/>
      <c r="S73" s="485"/>
      <c r="T73" s="117">
        <f>'01-Mapa de riesgo-UO'!AT74</f>
        <v>0</v>
      </c>
      <c r="U73" s="117">
        <f>'01-Mapa de riesgo-UO'!AU74</f>
        <v>0</v>
      </c>
      <c r="V73" s="117">
        <f>IF(T73="COMPARTIR",'01-Mapa de riesgo-UO'!AW74, IF(T73=0, 0,$H$6))</f>
        <v>0</v>
      </c>
      <c r="W73" s="326"/>
      <c r="X73" s="112"/>
      <c r="Y73" s="112"/>
      <c r="Z73" s="326"/>
      <c r="AA73" s="487"/>
    </row>
    <row r="74" spans="1:27" ht="62.45" customHeight="1" x14ac:dyDescent="0.2">
      <c r="A74" s="371"/>
      <c r="B74" s="363"/>
      <c r="C74" s="480"/>
      <c r="D74" s="480"/>
      <c r="E74" s="480"/>
      <c r="F74" s="83">
        <f>'01-Mapa de riesgo-UO'!F75</f>
        <v>0</v>
      </c>
      <c r="G74" s="480"/>
      <c r="H74" s="454"/>
      <c r="I74" s="480"/>
      <c r="J74" s="492"/>
      <c r="K74" s="493"/>
      <c r="L74" s="84">
        <f>IF('01-Mapa de riesgo-UO'!P75="No existen", "No existe control para el riesgo",'01-Mapa de riesgo-UO'!T75)</f>
        <v>0</v>
      </c>
      <c r="M74" s="84">
        <f>'01-Mapa de riesgo-UO'!Y75</f>
        <v>0</v>
      </c>
      <c r="N74" s="84">
        <f>'01-Mapa de riesgo-UO'!AD75</f>
        <v>0</v>
      </c>
      <c r="O74" s="85">
        <f>'01-Mapa de riesgo-UO'!AI75</f>
        <v>0</v>
      </c>
      <c r="P74" s="85">
        <f>'01-Mapa de riesgo-UO'!AM75</f>
        <v>0</v>
      </c>
      <c r="Q74" s="496"/>
      <c r="R74" s="485"/>
      <c r="S74" s="485"/>
      <c r="T74" s="117">
        <f>'01-Mapa de riesgo-UO'!AT75</f>
        <v>0</v>
      </c>
      <c r="U74" s="117">
        <f>'01-Mapa de riesgo-UO'!AU75</f>
        <v>0</v>
      </c>
      <c r="V74" s="117">
        <f>IF(T74="COMPARTIR",'01-Mapa de riesgo-UO'!AW75, IF(T74=0, 0,$H$6))</f>
        <v>0</v>
      </c>
      <c r="W74" s="326"/>
      <c r="X74" s="112"/>
      <c r="Y74" s="112"/>
      <c r="Z74" s="326"/>
      <c r="AA74" s="488"/>
    </row>
    <row r="75" spans="1:27" ht="62.45" customHeight="1" thickBot="1" x14ac:dyDescent="0.25">
      <c r="A75" s="371"/>
      <c r="B75" s="427"/>
      <c r="C75" s="518"/>
      <c r="D75" s="518"/>
      <c r="E75" s="518"/>
      <c r="F75" s="118">
        <f>'01-Mapa de riesgo-UO'!F76</f>
        <v>0</v>
      </c>
      <c r="G75" s="518"/>
      <c r="H75" s="455"/>
      <c r="I75" s="518"/>
      <c r="J75" s="519"/>
      <c r="K75" s="520"/>
      <c r="L75" s="119">
        <f>IF('01-Mapa de riesgo-UO'!P76="No existen", "No existe control para el riesgo",'01-Mapa de riesgo-UO'!T76)</f>
        <v>0</v>
      </c>
      <c r="M75" s="119">
        <f>'01-Mapa de riesgo-UO'!Y76</f>
        <v>0</v>
      </c>
      <c r="N75" s="119">
        <f>'01-Mapa de riesgo-UO'!AD76</f>
        <v>0</v>
      </c>
      <c r="O75" s="200">
        <f>'01-Mapa de riesgo-UO'!AI76</f>
        <v>0</v>
      </c>
      <c r="P75" s="200">
        <f>'01-Mapa de riesgo-UO'!AM76</f>
        <v>0</v>
      </c>
      <c r="Q75" s="522"/>
      <c r="R75" s="517"/>
      <c r="S75" s="517"/>
      <c r="T75" s="120">
        <f>'01-Mapa de riesgo-UO'!AT76</f>
        <v>0</v>
      </c>
      <c r="U75" s="120">
        <f>'01-Mapa de riesgo-UO'!AU76</f>
        <v>0</v>
      </c>
      <c r="V75" s="120">
        <f>IF(T75="COMPARTIR",'01-Mapa de riesgo-UO'!AW76, IF(T75=0, 0,$H$6))</f>
        <v>0</v>
      </c>
      <c r="W75" s="326"/>
      <c r="X75" s="121"/>
      <c r="Y75" s="121"/>
      <c r="Z75" s="326"/>
      <c r="AA75" s="488"/>
    </row>
    <row r="76" spans="1:27" x14ac:dyDescent="0.2">
      <c r="A76" s="21"/>
      <c r="B76" s="21"/>
      <c r="C76" s="22"/>
      <c r="D76" s="22"/>
      <c r="E76" s="22"/>
      <c r="F76" s="22"/>
      <c r="G76" s="22"/>
      <c r="H76" s="22"/>
      <c r="I76" s="21"/>
      <c r="J76" s="21"/>
      <c r="K76" s="21"/>
      <c r="L76" s="21"/>
      <c r="M76" s="21"/>
      <c r="N76" s="21"/>
      <c r="O76" s="21"/>
      <c r="P76" s="21"/>
      <c r="Q76" s="521"/>
      <c r="R76" s="21"/>
      <c r="S76" s="21"/>
      <c r="T76" s="21"/>
      <c r="U76" s="21"/>
      <c r="V76" s="21"/>
      <c r="W76" s="21"/>
      <c r="X76" s="21"/>
      <c r="Y76" s="21"/>
      <c r="Z76" s="21"/>
      <c r="AA76" s="21"/>
    </row>
    <row r="77" spans="1:27" x14ac:dyDescent="0.2">
      <c r="A77" s="21"/>
      <c r="B77" s="21"/>
      <c r="C77" s="22"/>
      <c r="D77" s="22"/>
      <c r="E77" s="22"/>
      <c r="F77" s="22"/>
      <c r="G77" s="22"/>
      <c r="H77" s="22"/>
      <c r="I77" s="21"/>
      <c r="J77" s="21"/>
      <c r="K77" s="21"/>
      <c r="L77" s="21"/>
      <c r="M77" s="21"/>
      <c r="N77" s="21"/>
      <c r="O77" s="21"/>
      <c r="P77" s="21"/>
      <c r="Q77" s="521"/>
      <c r="R77" s="21"/>
      <c r="S77" s="21"/>
      <c r="T77" s="21"/>
      <c r="U77" s="21"/>
      <c r="V77" s="21"/>
      <c r="W77" s="21"/>
      <c r="X77" s="21"/>
      <c r="Y77" s="21"/>
      <c r="Z77" s="21"/>
      <c r="AA77" s="21"/>
    </row>
    <row r="78" spans="1:27" x14ac:dyDescent="0.2">
      <c r="A78" s="21"/>
      <c r="B78" s="21"/>
      <c r="C78" s="22"/>
      <c r="D78" s="22"/>
      <c r="E78" s="22"/>
      <c r="F78" s="22"/>
      <c r="G78" s="22"/>
      <c r="H78" s="22"/>
      <c r="I78" s="21"/>
      <c r="J78" s="21"/>
      <c r="K78" s="21"/>
      <c r="L78" s="21"/>
      <c r="M78" s="21"/>
      <c r="N78" s="21"/>
      <c r="O78" s="21"/>
      <c r="P78" s="21"/>
      <c r="Q78" s="521"/>
      <c r="R78" s="21"/>
      <c r="S78" s="21"/>
      <c r="T78" s="21"/>
      <c r="U78" s="21"/>
      <c r="V78" s="21"/>
      <c r="W78" s="21"/>
      <c r="X78" s="21"/>
      <c r="Y78" s="21"/>
      <c r="Z78" s="21"/>
      <c r="AA78" s="21"/>
    </row>
    <row r="79" spans="1:27" x14ac:dyDescent="0.2">
      <c r="A79" s="21"/>
      <c r="B79" s="21"/>
      <c r="C79" s="22"/>
      <c r="D79" s="22"/>
      <c r="E79" s="22"/>
      <c r="F79" s="22"/>
      <c r="G79" s="22"/>
      <c r="H79" s="22"/>
      <c r="I79" s="21"/>
      <c r="J79" s="21"/>
      <c r="K79" s="21"/>
      <c r="L79" s="21"/>
      <c r="M79" s="21"/>
      <c r="N79" s="21"/>
      <c r="O79" s="21"/>
      <c r="P79" s="21"/>
      <c r="Q79" s="521"/>
      <c r="R79" s="21"/>
      <c r="S79" s="21"/>
      <c r="T79" s="21"/>
      <c r="U79" s="21"/>
      <c r="V79" s="21"/>
      <c r="W79" s="21"/>
      <c r="X79" s="21"/>
      <c r="Y79" s="21"/>
      <c r="Z79" s="21"/>
      <c r="AA79" s="21"/>
    </row>
    <row r="80" spans="1:27" x14ac:dyDescent="0.2">
      <c r="A80" s="21"/>
      <c r="B80" s="21"/>
      <c r="C80" s="22"/>
      <c r="D80" s="22"/>
      <c r="E80" s="22"/>
      <c r="F80" s="22"/>
      <c r="G80" s="22"/>
      <c r="H80" s="22"/>
      <c r="I80" s="21"/>
      <c r="J80" s="21"/>
      <c r="K80" s="21"/>
      <c r="L80" s="21"/>
      <c r="M80" s="21"/>
      <c r="N80" s="21"/>
      <c r="O80" s="21"/>
      <c r="P80" s="21"/>
      <c r="Q80" s="521"/>
      <c r="R80" s="21"/>
      <c r="S80" s="21"/>
      <c r="T80" s="21"/>
      <c r="U80" s="21"/>
      <c r="V80" s="21"/>
      <c r="W80" s="21"/>
      <c r="X80" s="21"/>
      <c r="Y80" s="21"/>
      <c r="Z80" s="21"/>
      <c r="AA80" s="21"/>
    </row>
    <row r="81" spans="1:27" x14ac:dyDescent="0.2">
      <c r="A81" s="21"/>
      <c r="B81" s="21"/>
      <c r="C81" s="22"/>
      <c r="D81" s="22"/>
      <c r="E81" s="22"/>
      <c r="F81" s="22"/>
      <c r="G81" s="22"/>
      <c r="H81" s="22"/>
      <c r="I81" s="21"/>
      <c r="J81" s="21"/>
      <c r="K81" s="21"/>
      <c r="L81" s="21"/>
      <c r="M81" s="21"/>
      <c r="N81" s="21"/>
      <c r="O81" s="21"/>
      <c r="P81" s="21"/>
      <c r="Q81" s="521"/>
      <c r="R81" s="21"/>
      <c r="S81" s="21"/>
      <c r="T81" s="21"/>
      <c r="U81" s="21"/>
      <c r="V81" s="21"/>
      <c r="W81" s="21"/>
      <c r="X81" s="21"/>
      <c r="Y81" s="21"/>
      <c r="Z81" s="21"/>
      <c r="AA81" s="21"/>
    </row>
    <row r="82" spans="1:27" x14ac:dyDescent="0.2">
      <c r="A82" s="21"/>
      <c r="B82" s="21"/>
      <c r="C82" s="22"/>
      <c r="D82" s="22"/>
      <c r="E82" s="22"/>
      <c r="F82" s="22"/>
      <c r="G82" s="22"/>
      <c r="H82" s="22"/>
      <c r="I82" s="21"/>
      <c r="J82" s="21"/>
      <c r="K82" s="21"/>
      <c r="L82" s="21"/>
      <c r="M82" s="21"/>
      <c r="N82" s="21"/>
      <c r="O82" s="21"/>
      <c r="P82" s="21"/>
      <c r="Q82" s="521"/>
      <c r="R82" s="21"/>
      <c r="S82" s="21"/>
      <c r="T82" s="21"/>
      <c r="U82" s="21"/>
      <c r="V82" s="21"/>
      <c r="W82" s="21"/>
      <c r="X82" s="21"/>
      <c r="Y82" s="21"/>
      <c r="Z82" s="21"/>
      <c r="AA82" s="21"/>
    </row>
    <row r="83" spans="1:27" x14ac:dyDescent="0.2">
      <c r="A83" s="21"/>
      <c r="B83" s="21"/>
      <c r="C83" s="22"/>
      <c r="D83" s="22"/>
      <c r="E83" s="22"/>
      <c r="F83" s="22"/>
      <c r="G83" s="22"/>
      <c r="H83" s="22"/>
      <c r="I83" s="21"/>
      <c r="J83" s="21"/>
      <c r="K83" s="21"/>
      <c r="L83" s="21"/>
      <c r="M83" s="21"/>
      <c r="N83" s="21"/>
      <c r="O83" s="21"/>
      <c r="P83" s="21"/>
      <c r="Q83" s="521"/>
      <c r="R83" s="21"/>
      <c r="S83" s="21"/>
      <c r="T83" s="21"/>
      <c r="U83" s="21"/>
      <c r="V83" s="21"/>
      <c r="W83" s="21"/>
      <c r="X83" s="21"/>
      <c r="Y83" s="21"/>
      <c r="Z83" s="21"/>
      <c r="AA83" s="21"/>
    </row>
    <row r="84" spans="1:27" x14ac:dyDescent="0.2">
      <c r="A84" s="21"/>
      <c r="B84" s="21"/>
      <c r="C84" s="22"/>
      <c r="D84" s="22"/>
      <c r="E84" s="22"/>
      <c r="F84" s="22"/>
      <c r="G84" s="22"/>
      <c r="H84" s="22"/>
      <c r="I84" s="21"/>
      <c r="J84" s="21"/>
      <c r="K84" s="21"/>
      <c r="L84" s="21"/>
      <c r="M84" s="21"/>
      <c r="N84" s="21"/>
      <c r="O84" s="21"/>
      <c r="P84" s="21"/>
      <c r="Q84" s="521"/>
      <c r="R84" s="21"/>
      <c r="S84" s="21"/>
      <c r="T84" s="21"/>
      <c r="U84" s="21"/>
      <c r="V84" s="21"/>
      <c r="W84" s="21"/>
      <c r="X84" s="21"/>
      <c r="Y84" s="21"/>
      <c r="Z84" s="21"/>
      <c r="AA84" s="21"/>
    </row>
    <row r="85" spans="1:27" x14ac:dyDescent="0.2">
      <c r="A85" s="21"/>
      <c r="B85" s="21"/>
      <c r="C85" s="22"/>
      <c r="D85" s="22"/>
      <c r="E85" s="22"/>
      <c r="F85" s="22"/>
      <c r="G85" s="22"/>
      <c r="H85" s="22"/>
      <c r="I85" s="21"/>
      <c r="J85" s="21"/>
      <c r="K85" s="21"/>
      <c r="L85" s="21"/>
      <c r="M85" s="21"/>
      <c r="N85" s="21"/>
      <c r="O85" s="21"/>
      <c r="P85" s="21"/>
      <c r="Q85" s="496" t="e">
        <f>'01-Mapa de riesgo-UO'!#REF!</f>
        <v>#REF!</v>
      </c>
      <c r="R85" s="21"/>
      <c r="S85" s="21"/>
      <c r="T85" s="21"/>
      <c r="U85" s="21"/>
      <c r="V85" s="21"/>
      <c r="W85" s="21"/>
      <c r="X85" s="21"/>
      <c r="Y85" s="21"/>
      <c r="Z85" s="21"/>
      <c r="AA85" s="21"/>
    </row>
    <row r="86" spans="1:27" x14ac:dyDescent="0.2">
      <c r="A86" s="21"/>
      <c r="B86" s="21"/>
      <c r="C86" s="22"/>
      <c r="D86" s="22"/>
      <c r="E86" s="22"/>
      <c r="F86" s="22"/>
      <c r="G86" s="22"/>
      <c r="H86" s="22"/>
      <c r="I86" s="21"/>
      <c r="J86" s="21"/>
      <c r="K86" s="21"/>
      <c r="L86" s="21"/>
      <c r="M86" s="21"/>
      <c r="N86" s="21"/>
      <c r="O86" s="21"/>
      <c r="P86" s="21"/>
      <c r="Q86" s="496"/>
      <c r="R86" s="21"/>
      <c r="S86" s="21"/>
      <c r="T86" s="21"/>
      <c r="U86" s="21"/>
      <c r="V86" s="21"/>
      <c r="W86" s="21"/>
      <c r="X86" s="21"/>
      <c r="Y86" s="21"/>
      <c r="Z86" s="21"/>
      <c r="AA86" s="21"/>
    </row>
    <row r="87" spans="1:27" x14ac:dyDescent="0.2">
      <c r="A87" s="21"/>
      <c r="B87" s="21"/>
      <c r="C87" s="22"/>
      <c r="D87" s="22"/>
      <c r="E87" s="22"/>
      <c r="F87" s="22"/>
      <c r="G87" s="22"/>
      <c r="H87" s="22"/>
      <c r="I87" s="21"/>
      <c r="J87" s="21"/>
      <c r="K87" s="21"/>
      <c r="L87" s="21"/>
      <c r="M87" s="21"/>
      <c r="N87" s="21"/>
      <c r="O87" s="21"/>
      <c r="P87" s="21"/>
      <c r="Q87" s="497"/>
      <c r="R87" s="21"/>
      <c r="S87" s="21"/>
      <c r="T87" s="21"/>
      <c r="U87" s="21"/>
      <c r="V87" s="21"/>
      <c r="W87" s="21"/>
      <c r="X87" s="21"/>
      <c r="Y87" s="21"/>
      <c r="Z87" s="21"/>
      <c r="AA87" s="21"/>
    </row>
    <row r="88" spans="1:27" x14ac:dyDescent="0.2">
      <c r="A88" s="21"/>
      <c r="B88" s="21"/>
      <c r="C88" s="22"/>
      <c r="D88" s="22"/>
      <c r="E88" s="22"/>
      <c r="F88" s="22"/>
      <c r="G88" s="22"/>
      <c r="H88" s="22"/>
      <c r="I88" s="21"/>
      <c r="J88" s="21"/>
      <c r="K88" s="21"/>
      <c r="L88" s="21"/>
      <c r="M88" s="21"/>
      <c r="N88" s="21"/>
      <c r="O88" s="21"/>
      <c r="P88" s="21"/>
      <c r="Q88" s="21"/>
      <c r="R88" s="21"/>
      <c r="S88" s="21"/>
      <c r="T88" s="21"/>
      <c r="U88" s="21"/>
      <c r="V88" s="21"/>
      <c r="W88" s="21"/>
      <c r="X88" s="21"/>
      <c r="Y88" s="21"/>
      <c r="Z88" s="21"/>
      <c r="AA88" s="21"/>
    </row>
    <row r="89" spans="1:27" x14ac:dyDescent="0.2">
      <c r="A89" s="21"/>
      <c r="B89" s="21"/>
      <c r="C89" s="22"/>
      <c r="D89" s="22"/>
      <c r="E89" s="22"/>
      <c r="F89" s="22"/>
      <c r="G89" s="22"/>
      <c r="H89" s="22"/>
      <c r="I89" s="21"/>
      <c r="J89" s="21"/>
      <c r="K89" s="21"/>
      <c r="L89" s="21"/>
      <c r="M89" s="21"/>
      <c r="N89" s="21"/>
      <c r="O89" s="21"/>
      <c r="P89" s="21"/>
      <c r="Q89" s="21"/>
      <c r="R89" s="21"/>
      <c r="S89" s="21"/>
      <c r="T89" s="21"/>
      <c r="U89" s="21"/>
      <c r="V89" s="21"/>
      <c r="W89" s="21"/>
      <c r="X89" s="21"/>
      <c r="Y89" s="21"/>
      <c r="Z89" s="21"/>
      <c r="AA89" s="21"/>
    </row>
    <row r="90" spans="1:27" x14ac:dyDescent="0.2">
      <c r="A90" s="21"/>
      <c r="B90" s="21"/>
      <c r="C90" s="22"/>
      <c r="D90" s="22"/>
      <c r="E90" s="22"/>
      <c r="F90" s="22"/>
      <c r="G90" s="22"/>
      <c r="H90" s="22"/>
      <c r="I90" s="21"/>
      <c r="J90" s="21"/>
      <c r="K90" s="21"/>
      <c r="L90" s="21"/>
      <c r="M90" s="21"/>
      <c r="N90" s="21"/>
      <c r="O90" s="21"/>
      <c r="P90" s="21"/>
      <c r="Q90" s="21"/>
      <c r="R90" s="21"/>
      <c r="S90" s="21"/>
      <c r="T90" s="21"/>
      <c r="U90" s="21"/>
      <c r="V90" s="21"/>
      <c r="W90" s="21"/>
      <c r="X90" s="21"/>
      <c r="Y90" s="21"/>
      <c r="Z90" s="21"/>
      <c r="AA90" s="21"/>
    </row>
    <row r="91" spans="1:27" x14ac:dyDescent="0.2">
      <c r="A91" s="21"/>
      <c r="B91" s="21"/>
      <c r="C91" s="22"/>
      <c r="D91" s="22"/>
      <c r="E91" s="22"/>
      <c r="F91" s="22"/>
      <c r="G91" s="22"/>
      <c r="H91" s="22"/>
      <c r="I91" s="21"/>
      <c r="J91" s="21"/>
      <c r="K91" s="21"/>
      <c r="L91" s="21"/>
      <c r="M91" s="21"/>
      <c r="N91" s="21"/>
      <c r="O91" s="21"/>
      <c r="P91" s="21"/>
      <c r="Q91" s="21"/>
      <c r="R91" s="21"/>
      <c r="S91" s="21"/>
      <c r="T91" s="21"/>
      <c r="U91" s="21"/>
      <c r="V91" s="21"/>
      <c r="W91" s="21"/>
      <c r="X91" s="21"/>
      <c r="Y91" s="21"/>
      <c r="Z91" s="21"/>
      <c r="AA91" s="21"/>
    </row>
    <row r="92" spans="1:27" x14ac:dyDescent="0.2">
      <c r="A92" s="21"/>
      <c r="B92" s="21"/>
      <c r="C92" s="22"/>
      <c r="D92" s="22"/>
      <c r="E92" s="22"/>
      <c r="F92" s="22"/>
      <c r="G92" s="22"/>
      <c r="H92" s="22"/>
      <c r="I92" s="21"/>
      <c r="J92" s="21"/>
      <c r="K92" s="21"/>
      <c r="L92" s="21"/>
      <c r="M92" s="21"/>
      <c r="N92" s="21"/>
      <c r="O92" s="21"/>
      <c r="P92" s="21"/>
      <c r="Q92" s="21"/>
      <c r="R92" s="21"/>
      <c r="S92" s="21"/>
      <c r="T92" s="21"/>
      <c r="U92" s="21"/>
      <c r="V92" s="21"/>
      <c r="W92" s="21"/>
      <c r="X92" s="21"/>
      <c r="Y92" s="21"/>
      <c r="Z92" s="21"/>
      <c r="AA92" s="21"/>
    </row>
    <row r="93" spans="1:27" x14ac:dyDescent="0.2">
      <c r="A93" s="21"/>
      <c r="B93" s="21"/>
      <c r="C93" s="22"/>
      <c r="D93" s="22"/>
      <c r="E93" s="22"/>
      <c r="F93" s="22"/>
      <c r="G93" s="22"/>
      <c r="H93" s="22"/>
      <c r="I93" s="21"/>
      <c r="J93" s="21"/>
      <c r="K93" s="21"/>
      <c r="L93" s="21"/>
      <c r="M93" s="21"/>
      <c r="N93" s="21"/>
      <c r="O93" s="21"/>
      <c r="P93" s="21"/>
      <c r="Q93" s="21"/>
      <c r="R93" s="21"/>
      <c r="S93" s="21"/>
      <c r="T93" s="21"/>
      <c r="U93" s="21"/>
      <c r="V93" s="21"/>
      <c r="W93" s="21"/>
      <c r="X93" s="21"/>
      <c r="Y93" s="21"/>
      <c r="Z93" s="21"/>
      <c r="AA93" s="21"/>
    </row>
    <row r="94" spans="1:27" x14ac:dyDescent="0.2">
      <c r="A94" s="21"/>
      <c r="B94" s="21"/>
      <c r="C94" s="22"/>
      <c r="D94" s="22"/>
      <c r="E94" s="22"/>
      <c r="F94" s="22"/>
      <c r="G94" s="22"/>
      <c r="H94" s="22"/>
      <c r="I94" s="21"/>
      <c r="J94" s="21"/>
      <c r="K94" s="21"/>
      <c r="L94" s="21"/>
      <c r="M94" s="21"/>
      <c r="N94" s="21"/>
      <c r="O94" s="21"/>
      <c r="P94" s="21"/>
      <c r="Q94" s="21"/>
      <c r="R94" s="21"/>
      <c r="S94" s="21"/>
      <c r="T94" s="21"/>
      <c r="U94" s="21"/>
      <c r="V94" s="21"/>
      <c r="W94" s="21"/>
      <c r="X94" s="21"/>
      <c r="Y94" s="21"/>
      <c r="Z94" s="21"/>
      <c r="AA94" s="21"/>
    </row>
    <row r="95" spans="1:27" x14ac:dyDescent="0.2">
      <c r="A95" s="21"/>
      <c r="B95" s="21"/>
      <c r="C95" s="22"/>
      <c r="D95" s="22"/>
      <c r="E95" s="22"/>
      <c r="F95" s="22"/>
      <c r="G95" s="22"/>
      <c r="H95" s="22"/>
      <c r="I95" s="21"/>
      <c r="J95" s="21"/>
      <c r="K95" s="21"/>
      <c r="L95" s="21"/>
      <c r="M95" s="21"/>
      <c r="N95" s="21"/>
      <c r="O95" s="21"/>
      <c r="P95" s="21"/>
      <c r="Q95" s="21"/>
      <c r="R95" s="21"/>
      <c r="S95" s="21"/>
      <c r="T95" s="21"/>
      <c r="U95" s="21"/>
      <c r="V95" s="21"/>
      <c r="W95" s="21"/>
      <c r="X95" s="21"/>
      <c r="Y95" s="21"/>
      <c r="Z95" s="21"/>
      <c r="AA95" s="21"/>
    </row>
    <row r="96" spans="1:27" x14ac:dyDescent="0.2">
      <c r="A96" s="21"/>
      <c r="B96" s="21"/>
      <c r="C96" s="22"/>
      <c r="D96" s="22"/>
      <c r="E96" s="22"/>
      <c r="F96" s="22"/>
      <c r="G96" s="22"/>
      <c r="H96" s="22"/>
      <c r="I96" s="21"/>
      <c r="J96" s="21"/>
      <c r="K96" s="21"/>
      <c r="L96" s="21"/>
      <c r="M96" s="21"/>
      <c r="N96" s="21"/>
      <c r="O96" s="21"/>
      <c r="P96" s="21"/>
      <c r="Q96" s="21"/>
      <c r="R96" s="21"/>
      <c r="S96" s="21"/>
      <c r="T96" s="21"/>
      <c r="U96" s="21"/>
      <c r="V96" s="21"/>
      <c r="W96" s="21"/>
      <c r="X96" s="21"/>
      <c r="Y96" s="21"/>
      <c r="Z96" s="21"/>
      <c r="AA96" s="21"/>
    </row>
    <row r="97" spans="1:27" x14ac:dyDescent="0.2">
      <c r="A97" s="21"/>
      <c r="B97" s="21"/>
      <c r="C97" s="22"/>
      <c r="D97" s="22"/>
      <c r="E97" s="22"/>
      <c r="F97" s="22"/>
      <c r="G97" s="22"/>
      <c r="H97" s="22"/>
      <c r="I97" s="21"/>
      <c r="J97" s="21"/>
      <c r="K97" s="21"/>
      <c r="L97" s="21"/>
      <c r="M97" s="21"/>
      <c r="N97" s="21"/>
      <c r="O97" s="21"/>
      <c r="P97" s="21"/>
      <c r="Q97" s="21"/>
      <c r="R97" s="21"/>
      <c r="S97" s="21"/>
      <c r="T97" s="21"/>
      <c r="U97" s="21"/>
      <c r="V97" s="21"/>
      <c r="W97" s="21"/>
      <c r="X97" s="21"/>
      <c r="Y97" s="21"/>
      <c r="Z97" s="21"/>
      <c r="AA97" s="21"/>
    </row>
    <row r="98" spans="1:27" x14ac:dyDescent="0.2">
      <c r="A98" s="21"/>
      <c r="B98" s="21"/>
      <c r="C98" s="22"/>
      <c r="D98" s="22"/>
      <c r="E98" s="22"/>
      <c r="F98" s="22"/>
      <c r="G98" s="22"/>
      <c r="H98" s="22"/>
      <c r="I98" s="21"/>
      <c r="J98" s="21"/>
      <c r="K98" s="21"/>
      <c r="L98" s="21"/>
      <c r="M98" s="21"/>
      <c r="N98" s="21"/>
      <c r="O98" s="21"/>
      <c r="P98" s="21"/>
      <c r="Q98" s="21"/>
      <c r="R98" s="21"/>
      <c r="S98" s="21"/>
      <c r="T98" s="21"/>
      <c r="U98" s="21"/>
      <c r="V98" s="21"/>
      <c r="W98" s="21"/>
      <c r="X98" s="21"/>
      <c r="Y98" s="21"/>
      <c r="Z98" s="21"/>
      <c r="AA98" s="21"/>
    </row>
    <row r="99" spans="1:27" x14ac:dyDescent="0.2">
      <c r="A99" s="21"/>
      <c r="B99" s="21"/>
      <c r="C99" s="22"/>
      <c r="D99" s="22"/>
      <c r="E99" s="22"/>
      <c r="F99" s="22"/>
      <c r="G99" s="22"/>
      <c r="H99" s="22"/>
      <c r="I99" s="21"/>
      <c r="J99" s="21"/>
      <c r="K99" s="21"/>
      <c r="L99" s="21"/>
      <c r="M99" s="21"/>
      <c r="N99" s="21"/>
      <c r="O99" s="21"/>
      <c r="P99" s="21"/>
      <c r="Q99" s="21"/>
      <c r="R99" s="21"/>
      <c r="S99" s="21"/>
      <c r="T99" s="21"/>
      <c r="U99" s="21"/>
      <c r="V99" s="21"/>
      <c r="W99" s="21"/>
      <c r="X99" s="21"/>
      <c r="Y99" s="21"/>
      <c r="Z99" s="21"/>
      <c r="AA99" s="21"/>
    </row>
    <row r="100" spans="1:27" x14ac:dyDescent="0.2">
      <c r="A100" s="21"/>
      <c r="B100" s="21"/>
      <c r="C100" s="22"/>
      <c r="D100" s="22"/>
      <c r="E100" s="22"/>
      <c r="F100" s="22"/>
      <c r="G100" s="22"/>
      <c r="H100" s="22"/>
      <c r="I100" s="21"/>
      <c r="J100" s="21"/>
      <c r="K100" s="21"/>
      <c r="L100" s="21"/>
      <c r="M100" s="21"/>
      <c r="N100" s="21"/>
      <c r="O100" s="21"/>
      <c r="P100" s="21"/>
      <c r="Q100" s="21"/>
      <c r="R100" s="21"/>
      <c r="S100" s="21"/>
      <c r="T100" s="21"/>
      <c r="U100" s="21"/>
      <c r="V100" s="21"/>
      <c r="W100" s="21"/>
      <c r="X100" s="21"/>
      <c r="Y100" s="21"/>
      <c r="Z100" s="21"/>
      <c r="AA100" s="21"/>
    </row>
    <row r="101" spans="1:27" x14ac:dyDescent="0.2">
      <c r="A101" s="21"/>
      <c r="B101" s="21"/>
      <c r="C101" s="22"/>
      <c r="D101" s="22"/>
      <c r="E101" s="22"/>
      <c r="F101" s="22"/>
      <c r="G101" s="22"/>
      <c r="H101" s="22"/>
      <c r="I101" s="21"/>
      <c r="J101" s="21"/>
      <c r="K101" s="21"/>
      <c r="L101" s="21"/>
      <c r="M101" s="21"/>
      <c r="N101" s="21"/>
      <c r="O101" s="21"/>
      <c r="P101" s="21"/>
      <c r="Q101" s="21"/>
      <c r="R101" s="21"/>
      <c r="S101" s="21"/>
      <c r="T101" s="21"/>
      <c r="U101" s="21"/>
      <c r="V101" s="21"/>
      <c r="W101" s="21"/>
      <c r="X101" s="21"/>
      <c r="Y101" s="21"/>
      <c r="Z101" s="21"/>
      <c r="AA101" s="21"/>
    </row>
    <row r="102" spans="1:27" x14ac:dyDescent="0.2">
      <c r="A102" s="21"/>
      <c r="B102" s="21"/>
      <c r="C102" s="22"/>
      <c r="D102" s="22"/>
      <c r="E102" s="22"/>
      <c r="F102" s="22"/>
      <c r="G102" s="22"/>
      <c r="H102" s="22"/>
      <c r="I102" s="21"/>
      <c r="J102" s="21"/>
      <c r="K102" s="21"/>
      <c r="L102" s="21"/>
      <c r="M102" s="21"/>
      <c r="N102" s="21"/>
      <c r="O102" s="21"/>
      <c r="P102" s="21"/>
      <c r="Q102" s="21"/>
      <c r="R102" s="21"/>
      <c r="S102" s="21"/>
      <c r="T102" s="21"/>
      <c r="U102" s="21"/>
      <c r="V102" s="21"/>
      <c r="W102" s="21"/>
      <c r="X102" s="21"/>
      <c r="Y102" s="21"/>
      <c r="Z102" s="21"/>
      <c r="AA102" s="21"/>
    </row>
    <row r="103" spans="1:27" x14ac:dyDescent="0.2">
      <c r="A103" s="21"/>
      <c r="B103" s="21"/>
      <c r="C103" s="22"/>
      <c r="D103" s="22"/>
      <c r="E103" s="22"/>
      <c r="F103" s="22"/>
      <c r="G103" s="22"/>
      <c r="H103" s="22"/>
      <c r="I103" s="21"/>
      <c r="J103" s="21"/>
      <c r="K103" s="21"/>
      <c r="L103" s="21"/>
      <c r="M103" s="21"/>
      <c r="N103" s="21"/>
      <c r="O103" s="21"/>
      <c r="P103" s="21"/>
      <c r="Q103" s="21"/>
      <c r="R103" s="21"/>
      <c r="S103" s="21"/>
      <c r="T103" s="21"/>
      <c r="U103" s="21"/>
      <c r="V103" s="21"/>
      <c r="W103" s="21"/>
      <c r="X103" s="21"/>
      <c r="Y103" s="21"/>
      <c r="Z103" s="21"/>
      <c r="AA103" s="21"/>
    </row>
    <row r="104" spans="1:27" x14ac:dyDescent="0.2">
      <c r="A104" s="21"/>
      <c r="B104" s="21"/>
      <c r="C104" s="22"/>
      <c r="D104" s="22"/>
      <c r="E104" s="22"/>
      <c r="F104" s="22"/>
      <c r="G104" s="22"/>
      <c r="H104" s="22"/>
      <c r="I104" s="21"/>
      <c r="J104" s="21"/>
      <c r="K104" s="21"/>
      <c r="L104" s="21"/>
      <c r="M104" s="21"/>
      <c r="N104" s="21"/>
      <c r="O104" s="21"/>
      <c r="P104" s="21"/>
      <c r="Q104" s="21"/>
      <c r="R104" s="21"/>
      <c r="S104" s="21"/>
      <c r="T104" s="21"/>
      <c r="U104" s="21"/>
      <c r="V104" s="21"/>
      <c r="W104" s="21"/>
      <c r="X104" s="21"/>
      <c r="Y104" s="21"/>
      <c r="Z104" s="21"/>
      <c r="AA104" s="21"/>
    </row>
    <row r="105" spans="1:27" x14ac:dyDescent="0.2">
      <c r="A105" s="21"/>
      <c r="B105" s="21"/>
      <c r="C105" s="22"/>
      <c r="D105" s="22"/>
      <c r="E105" s="22"/>
      <c r="F105" s="22"/>
      <c r="G105" s="22"/>
      <c r="H105" s="22"/>
      <c r="I105" s="21"/>
      <c r="J105" s="21"/>
      <c r="K105" s="21"/>
      <c r="L105" s="21"/>
      <c r="M105" s="21"/>
      <c r="N105" s="21"/>
      <c r="O105" s="21"/>
      <c r="P105" s="21"/>
      <c r="Q105" s="21"/>
      <c r="R105" s="21"/>
      <c r="S105" s="21"/>
      <c r="T105" s="21"/>
      <c r="U105" s="21"/>
      <c r="V105" s="21"/>
      <c r="W105" s="21"/>
      <c r="X105" s="21"/>
      <c r="Y105" s="21"/>
      <c r="Z105" s="21"/>
      <c r="AA105" s="21"/>
    </row>
    <row r="106" spans="1:27" x14ac:dyDescent="0.2">
      <c r="A106" s="21"/>
      <c r="B106" s="21"/>
      <c r="C106" s="22"/>
      <c r="D106" s="22"/>
      <c r="E106" s="22"/>
      <c r="F106" s="22"/>
      <c r="G106" s="22"/>
      <c r="H106" s="22"/>
      <c r="I106" s="21"/>
      <c r="J106" s="21"/>
      <c r="K106" s="21"/>
      <c r="L106" s="21"/>
      <c r="M106" s="21"/>
      <c r="N106" s="21"/>
      <c r="O106" s="21"/>
      <c r="P106" s="21"/>
      <c r="Q106" s="21"/>
      <c r="R106" s="21"/>
      <c r="S106" s="21"/>
      <c r="T106" s="21"/>
      <c r="U106" s="21"/>
      <c r="V106" s="21"/>
      <c r="W106" s="21"/>
      <c r="X106" s="21"/>
      <c r="Y106" s="21"/>
      <c r="Z106" s="21"/>
      <c r="AA106" s="21"/>
    </row>
    <row r="107" spans="1:27" x14ac:dyDescent="0.2">
      <c r="A107" s="21"/>
      <c r="B107" s="21"/>
      <c r="C107" s="22"/>
      <c r="D107" s="22"/>
      <c r="E107" s="22"/>
      <c r="F107" s="22"/>
      <c r="G107" s="22"/>
      <c r="H107" s="22"/>
      <c r="I107" s="21"/>
      <c r="J107" s="21"/>
      <c r="K107" s="21"/>
      <c r="L107" s="21"/>
      <c r="M107" s="21"/>
      <c r="N107" s="21"/>
      <c r="O107" s="21"/>
      <c r="P107" s="21"/>
      <c r="Q107" s="21"/>
      <c r="R107" s="21"/>
      <c r="S107" s="21"/>
      <c r="T107" s="21"/>
      <c r="U107" s="21"/>
      <c r="V107" s="21"/>
      <c r="W107" s="21"/>
      <c r="X107" s="21"/>
      <c r="Y107" s="21"/>
      <c r="Z107" s="21"/>
      <c r="AA107" s="21"/>
    </row>
    <row r="108" spans="1:27" x14ac:dyDescent="0.2">
      <c r="A108" s="21"/>
      <c r="B108" s="21"/>
      <c r="C108" s="22"/>
      <c r="D108" s="22"/>
      <c r="E108" s="22"/>
      <c r="F108" s="22"/>
      <c r="G108" s="22"/>
      <c r="H108" s="22"/>
      <c r="I108" s="21"/>
      <c r="J108" s="21"/>
      <c r="K108" s="21"/>
      <c r="L108" s="21"/>
      <c r="M108" s="21"/>
      <c r="N108" s="21"/>
      <c r="O108" s="21"/>
      <c r="P108" s="21"/>
      <c r="Q108" s="21"/>
      <c r="R108" s="21"/>
      <c r="S108" s="21"/>
      <c r="T108" s="21"/>
      <c r="U108" s="21"/>
      <c r="V108" s="21"/>
      <c r="W108" s="21"/>
      <c r="X108" s="21"/>
      <c r="Y108" s="21"/>
      <c r="Z108" s="21"/>
      <c r="AA108" s="21"/>
    </row>
    <row r="109" spans="1:27" x14ac:dyDescent="0.2">
      <c r="A109" s="21"/>
      <c r="B109" s="21"/>
      <c r="C109" s="22"/>
      <c r="D109" s="22"/>
      <c r="E109" s="22"/>
      <c r="F109" s="22"/>
      <c r="G109" s="22"/>
      <c r="H109" s="22"/>
      <c r="I109" s="21"/>
      <c r="J109" s="21"/>
      <c r="K109" s="21"/>
      <c r="L109" s="21"/>
      <c r="M109" s="21"/>
      <c r="N109" s="21"/>
      <c r="O109" s="21"/>
      <c r="P109" s="21"/>
      <c r="Q109" s="21"/>
      <c r="R109" s="21"/>
      <c r="S109" s="21"/>
      <c r="T109" s="21"/>
      <c r="U109" s="21"/>
      <c r="V109" s="21"/>
      <c r="W109" s="21"/>
      <c r="X109" s="21"/>
      <c r="Y109" s="21"/>
      <c r="Z109" s="21"/>
      <c r="AA109" s="21"/>
    </row>
    <row r="110" spans="1:27" x14ac:dyDescent="0.2">
      <c r="A110" s="21"/>
      <c r="B110" s="21"/>
      <c r="C110" s="22"/>
      <c r="D110" s="22"/>
      <c r="E110" s="22"/>
      <c r="F110" s="22"/>
      <c r="G110" s="22"/>
      <c r="H110" s="22"/>
      <c r="I110" s="21"/>
      <c r="J110" s="21"/>
      <c r="K110" s="21"/>
      <c r="L110" s="21"/>
      <c r="M110" s="21"/>
      <c r="N110" s="21"/>
      <c r="O110" s="21"/>
      <c r="P110" s="21"/>
      <c r="Q110" s="21"/>
      <c r="R110" s="21"/>
      <c r="S110" s="21"/>
      <c r="T110" s="21"/>
      <c r="U110" s="21"/>
      <c r="V110" s="21"/>
      <c r="W110" s="21"/>
      <c r="X110" s="21"/>
      <c r="Y110" s="21"/>
      <c r="Z110" s="21"/>
      <c r="AA110" s="21"/>
    </row>
    <row r="111" spans="1:27" x14ac:dyDescent="0.2">
      <c r="A111" s="21"/>
      <c r="B111" s="21"/>
      <c r="C111" s="22"/>
      <c r="D111" s="22"/>
      <c r="E111" s="22"/>
      <c r="F111" s="22"/>
      <c r="G111" s="22"/>
      <c r="H111" s="22"/>
      <c r="I111" s="21"/>
      <c r="J111" s="21"/>
      <c r="K111" s="21"/>
      <c r="L111" s="21"/>
      <c r="M111" s="21"/>
      <c r="N111" s="21"/>
      <c r="O111" s="21"/>
      <c r="P111" s="21"/>
      <c r="Q111" s="21"/>
      <c r="R111" s="21"/>
      <c r="S111" s="21"/>
      <c r="T111" s="21"/>
      <c r="U111" s="21"/>
      <c r="V111" s="21"/>
      <c r="W111" s="21"/>
      <c r="X111" s="21"/>
      <c r="Y111" s="21"/>
      <c r="Z111" s="21"/>
      <c r="AA111" s="21"/>
    </row>
    <row r="112" spans="1:27" x14ac:dyDescent="0.2">
      <c r="A112" s="21"/>
      <c r="B112" s="21"/>
      <c r="C112" s="22"/>
      <c r="D112" s="22"/>
      <c r="E112" s="22"/>
      <c r="F112" s="22"/>
      <c r="G112" s="22"/>
      <c r="H112" s="22"/>
      <c r="I112" s="21"/>
      <c r="J112" s="21"/>
      <c r="K112" s="21"/>
      <c r="L112" s="21"/>
      <c r="M112" s="21"/>
      <c r="N112" s="21"/>
      <c r="O112" s="21"/>
      <c r="P112" s="21"/>
      <c r="Q112" s="21"/>
      <c r="R112" s="21"/>
      <c r="S112" s="21"/>
      <c r="T112" s="21"/>
      <c r="U112" s="21"/>
      <c r="V112" s="21"/>
      <c r="W112" s="21"/>
      <c r="X112" s="21"/>
      <c r="Y112" s="21"/>
      <c r="Z112" s="21"/>
      <c r="AA112" s="21"/>
    </row>
    <row r="113" spans="1:27" x14ac:dyDescent="0.2">
      <c r="A113" s="21"/>
      <c r="B113" s="21"/>
      <c r="C113" s="22"/>
      <c r="D113" s="22"/>
      <c r="E113" s="22"/>
      <c r="F113" s="22"/>
      <c r="G113" s="22"/>
      <c r="H113" s="22"/>
      <c r="I113" s="21"/>
      <c r="J113" s="21"/>
      <c r="K113" s="21"/>
      <c r="L113" s="21"/>
      <c r="M113" s="21"/>
      <c r="N113" s="21"/>
      <c r="O113" s="21"/>
      <c r="P113" s="21"/>
      <c r="Q113" s="21"/>
      <c r="R113" s="21"/>
      <c r="S113" s="21"/>
      <c r="T113" s="21"/>
      <c r="U113" s="21"/>
      <c r="V113" s="21"/>
      <c r="W113" s="21"/>
      <c r="X113" s="21"/>
      <c r="Y113" s="21"/>
      <c r="Z113" s="21"/>
      <c r="AA113" s="21"/>
    </row>
    <row r="114" spans="1:27" x14ac:dyDescent="0.2">
      <c r="A114" s="21"/>
      <c r="B114" s="21"/>
      <c r="C114" s="22"/>
      <c r="D114" s="22"/>
      <c r="E114" s="22"/>
      <c r="F114" s="22"/>
      <c r="G114" s="22"/>
      <c r="H114" s="22"/>
      <c r="I114" s="21"/>
      <c r="J114" s="21"/>
      <c r="K114" s="21"/>
      <c r="L114" s="21"/>
      <c r="M114" s="21"/>
      <c r="N114" s="21"/>
      <c r="O114" s="21"/>
      <c r="P114" s="21"/>
      <c r="Q114" s="21"/>
      <c r="R114" s="21"/>
      <c r="S114" s="21"/>
      <c r="T114" s="21"/>
      <c r="U114" s="21"/>
      <c r="V114" s="21"/>
      <c r="W114" s="21"/>
      <c r="X114" s="21"/>
      <c r="Y114" s="21"/>
      <c r="Z114" s="21"/>
      <c r="AA114" s="21"/>
    </row>
    <row r="115" spans="1:27" x14ac:dyDescent="0.2">
      <c r="A115" s="21"/>
      <c r="B115" s="21"/>
      <c r="C115" s="22"/>
      <c r="D115" s="22"/>
      <c r="E115" s="22"/>
      <c r="F115" s="22"/>
      <c r="G115" s="22"/>
      <c r="H115" s="22"/>
      <c r="I115" s="21"/>
      <c r="J115" s="21"/>
      <c r="K115" s="21"/>
      <c r="L115" s="21"/>
      <c r="M115" s="21"/>
      <c r="N115" s="21"/>
      <c r="O115" s="21"/>
      <c r="P115" s="21"/>
      <c r="Q115" s="21"/>
      <c r="R115" s="21"/>
      <c r="S115" s="21"/>
      <c r="T115" s="21"/>
      <c r="U115" s="21"/>
      <c r="V115" s="21"/>
      <c r="W115" s="21"/>
      <c r="X115" s="21"/>
      <c r="Y115" s="21"/>
      <c r="Z115" s="21"/>
      <c r="AA115" s="21"/>
    </row>
    <row r="116" spans="1:27" x14ac:dyDescent="0.2">
      <c r="A116" s="21"/>
      <c r="B116" s="21"/>
      <c r="C116" s="22"/>
      <c r="D116" s="22"/>
      <c r="E116" s="22"/>
      <c r="F116" s="22"/>
      <c r="G116" s="22"/>
      <c r="H116" s="22"/>
      <c r="I116" s="21"/>
      <c r="J116" s="21"/>
      <c r="K116" s="21"/>
      <c r="L116" s="21"/>
      <c r="M116" s="21"/>
      <c r="N116" s="21"/>
      <c r="O116" s="21"/>
      <c r="P116" s="21"/>
      <c r="Q116" s="21"/>
      <c r="R116" s="21"/>
      <c r="S116" s="21"/>
      <c r="T116" s="21"/>
      <c r="U116" s="21"/>
      <c r="V116" s="21"/>
      <c r="W116" s="21"/>
      <c r="X116" s="21"/>
      <c r="Y116" s="21"/>
      <c r="Z116" s="21"/>
      <c r="AA116" s="21"/>
    </row>
    <row r="117" spans="1:27" x14ac:dyDescent="0.2">
      <c r="E117" s="22"/>
      <c r="F117" s="22"/>
      <c r="G117" s="22"/>
      <c r="H117" s="22"/>
    </row>
    <row r="118" spans="1:27" x14ac:dyDescent="0.2">
      <c r="E118" s="22"/>
      <c r="F118" s="22"/>
      <c r="G118" s="22"/>
      <c r="H118" s="22"/>
    </row>
    <row r="119" spans="1:27" x14ac:dyDescent="0.2">
      <c r="E119" s="22"/>
      <c r="F119" s="22"/>
      <c r="G119" s="22"/>
      <c r="H119" s="22"/>
    </row>
    <row r="120" spans="1:27" x14ac:dyDescent="0.2">
      <c r="E120" s="22"/>
      <c r="F120" s="22"/>
      <c r="G120" s="22"/>
      <c r="H120" s="22"/>
    </row>
    <row r="121" spans="1:27" x14ac:dyDescent="0.2">
      <c r="E121" s="22"/>
      <c r="F121" s="22"/>
      <c r="G121" s="22"/>
      <c r="H121" s="22"/>
    </row>
    <row r="122" spans="1:27" x14ac:dyDescent="0.2">
      <c r="E122" s="22"/>
      <c r="F122" s="22"/>
      <c r="G122" s="22"/>
      <c r="H122" s="22"/>
    </row>
    <row r="1048453" spans="21:25" ht="24" x14ac:dyDescent="0.2">
      <c r="U1048453" s="3" t="s">
        <v>310</v>
      </c>
      <c r="V1048453" s="3" t="s">
        <v>311</v>
      </c>
      <c r="W1048453" s="3" t="s">
        <v>302</v>
      </c>
      <c r="X1048453" s="3" t="s">
        <v>303</v>
      </c>
    </row>
    <row r="1048454" spans="21:25" ht="36" x14ac:dyDescent="0.2">
      <c r="U1048454" s="3" t="s">
        <v>311</v>
      </c>
      <c r="V1048454" s="3" t="s">
        <v>312</v>
      </c>
      <c r="W1048454" s="3" t="s">
        <v>308</v>
      </c>
      <c r="X1048454" s="3" t="s">
        <v>313</v>
      </c>
    </row>
    <row r="1048455" spans="21:25" ht="24" x14ac:dyDescent="0.2">
      <c r="U1048455" s="3" t="s">
        <v>302</v>
      </c>
      <c r="V1048455" s="3" t="s">
        <v>314</v>
      </c>
    </row>
    <row r="1048456" spans="21:25" x14ac:dyDescent="0.2">
      <c r="U1048456" s="3" t="s">
        <v>303</v>
      </c>
    </row>
    <row r="1048462" spans="21:25" x14ac:dyDescent="0.2">
      <c r="U1048462" s="3" t="s">
        <v>91</v>
      </c>
      <c r="V1048462" s="3" t="s">
        <v>94</v>
      </c>
      <c r="W1048462" s="3" t="s">
        <v>92</v>
      </c>
      <c r="X1048462" s="3" t="s">
        <v>95</v>
      </c>
      <c r="Y1048462" s="3" t="s">
        <v>93</v>
      </c>
    </row>
    <row r="1048463" spans="21:25" ht="24" x14ac:dyDescent="0.2">
      <c r="V1048463" s="3" t="s">
        <v>311</v>
      </c>
      <c r="W1048463" s="3" t="s">
        <v>311</v>
      </c>
      <c r="X1048463" s="3" t="s">
        <v>311</v>
      </c>
      <c r="Y1048463" s="3" t="s">
        <v>311</v>
      </c>
    </row>
    <row r="1048464" spans="21:25" ht="24" x14ac:dyDescent="0.2">
      <c r="V1048464" s="3" t="s">
        <v>302</v>
      </c>
      <c r="W1048464" s="3" t="s">
        <v>302</v>
      </c>
      <c r="X1048464" s="3" t="s">
        <v>302</v>
      </c>
      <c r="Y1048464" s="3" t="s">
        <v>302</v>
      </c>
    </row>
    <row r="1048465" spans="6:25" ht="24" x14ac:dyDescent="0.2">
      <c r="V1048465" s="3" t="s">
        <v>303</v>
      </c>
      <c r="W1048465" s="3" t="s">
        <v>303</v>
      </c>
      <c r="X1048465" s="3" t="s">
        <v>303</v>
      </c>
      <c r="Y1048465" s="3" t="s">
        <v>303</v>
      </c>
    </row>
    <row r="1048467" spans="6:25" x14ac:dyDescent="0.2">
      <c r="F1048467" s="4" t="s">
        <v>90</v>
      </c>
      <c r="G1048467" s="4" t="s">
        <v>89</v>
      </c>
      <c r="H1048467" s="4" t="s">
        <v>88</v>
      </c>
    </row>
    <row r="1048468" spans="6:25" x14ac:dyDescent="0.2">
      <c r="F1048468" s="4" t="s">
        <v>295</v>
      </c>
      <c r="G1048468" s="4" t="s">
        <v>295</v>
      </c>
      <c r="H1048468" s="4" t="s">
        <v>297</v>
      </c>
    </row>
    <row r="1048469" spans="6:25" x14ac:dyDescent="0.2">
      <c r="G1048469" s="4" t="s">
        <v>296</v>
      </c>
      <c r="H1048469" s="4" t="s">
        <v>298</v>
      </c>
    </row>
  </sheetData>
  <sheetProtection algorithmName="SHA-512" hashValue="PVS9nINp3p5oX/ZXa4k37oyWFbgEptlcdGZ/irNcTBUbsNXfqySNQRxik7qyaOAj4y0/d5xFYAj1iQpyJe+Qeg==" saltValue="WN3LW8CEm+A9TaChd+YB3g==" spinCount="100000" sheet="1" formatRows="0" insertRows="0" deleteRows="0" selectLockedCells="1"/>
  <dataConsolidate/>
  <mergeCells count="359">
    <mergeCell ref="Q79:Q81"/>
    <mergeCell ref="Q82:Q84"/>
    <mergeCell ref="Q85:Q87"/>
    <mergeCell ref="Y9:Z9"/>
    <mergeCell ref="Q52:Q54"/>
    <mergeCell ref="Q55:Q57"/>
    <mergeCell ref="Q58:Q60"/>
    <mergeCell ref="Q61:Q63"/>
    <mergeCell ref="Q64:Q66"/>
    <mergeCell ref="Q67:Q69"/>
    <mergeCell ref="Q70:Q72"/>
    <mergeCell ref="Q73:Q75"/>
    <mergeCell ref="Q76:Q78"/>
    <mergeCell ref="Q16:Q18"/>
    <mergeCell ref="Q19:Q21"/>
    <mergeCell ref="Q22:Q24"/>
    <mergeCell ref="Q25:Q27"/>
    <mergeCell ref="Q28:Q30"/>
    <mergeCell ref="Q31:Q33"/>
    <mergeCell ref="Q34:Q36"/>
    <mergeCell ref="Q37:Q39"/>
    <mergeCell ref="Q40:Q42"/>
    <mergeCell ref="R73:S73"/>
    <mergeCell ref="R61:S61"/>
    <mergeCell ref="K67:K69"/>
    <mergeCell ref="R67:S67"/>
    <mergeCell ref="AA67:AA69"/>
    <mergeCell ref="R68:S68"/>
    <mergeCell ref="R69:S69"/>
    <mergeCell ref="K70:K72"/>
    <mergeCell ref="R70:S70"/>
    <mergeCell ref="AA70:AA72"/>
    <mergeCell ref="R71:S71"/>
    <mergeCell ref="R72:S72"/>
    <mergeCell ref="AA73:AA75"/>
    <mergeCell ref="R74:S74"/>
    <mergeCell ref="R75:S75"/>
    <mergeCell ref="A70:A72"/>
    <mergeCell ref="B70:B72"/>
    <mergeCell ref="C70:C72"/>
    <mergeCell ref="D70:D72"/>
    <mergeCell ref="E70:E72"/>
    <mergeCell ref="G70:G72"/>
    <mergeCell ref="H70:H72"/>
    <mergeCell ref="I70:I72"/>
    <mergeCell ref="J70:J72"/>
    <mergeCell ref="A73:A75"/>
    <mergeCell ref="B73:B75"/>
    <mergeCell ref="C73:C75"/>
    <mergeCell ref="D73:D75"/>
    <mergeCell ref="E73:E75"/>
    <mergeCell ref="G73:G75"/>
    <mergeCell ref="H73:H75"/>
    <mergeCell ref="I73:I75"/>
    <mergeCell ref="J73:J75"/>
    <mergeCell ref="K73:K75"/>
    <mergeCell ref="A67:A69"/>
    <mergeCell ref="B67:B69"/>
    <mergeCell ref="C67:C69"/>
    <mergeCell ref="D67:D69"/>
    <mergeCell ref="E67:E69"/>
    <mergeCell ref="G67:G69"/>
    <mergeCell ref="H67:H69"/>
    <mergeCell ref="I67:I69"/>
    <mergeCell ref="J67:J69"/>
    <mergeCell ref="K64:K66"/>
    <mergeCell ref="R64:S64"/>
    <mergeCell ref="AA64:AA66"/>
    <mergeCell ref="R65:S65"/>
    <mergeCell ref="R66:S66"/>
    <mergeCell ref="A61:A63"/>
    <mergeCell ref="B61:B63"/>
    <mergeCell ref="C61:C63"/>
    <mergeCell ref="D61:D63"/>
    <mergeCell ref="E61:E63"/>
    <mergeCell ref="A64:A66"/>
    <mergeCell ref="B64:B66"/>
    <mergeCell ref="C64:C66"/>
    <mergeCell ref="D64:D66"/>
    <mergeCell ref="E64:E66"/>
    <mergeCell ref="G64:G66"/>
    <mergeCell ref="H64:H66"/>
    <mergeCell ref="I64:I66"/>
    <mergeCell ref="J64:J66"/>
    <mergeCell ref="G61:G63"/>
    <mergeCell ref="H61:H63"/>
    <mergeCell ref="I61:I63"/>
    <mergeCell ref="J61:J63"/>
    <mergeCell ref="K61:K63"/>
    <mergeCell ref="K55:K57"/>
    <mergeCell ref="R55:S55"/>
    <mergeCell ref="AA55:AA57"/>
    <mergeCell ref="R56:S56"/>
    <mergeCell ref="R57:S57"/>
    <mergeCell ref="K58:K60"/>
    <mergeCell ref="R58:S58"/>
    <mergeCell ref="AA58:AA60"/>
    <mergeCell ref="R59:S59"/>
    <mergeCell ref="R60:S60"/>
    <mergeCell ref="AA61:AA63"/>
    <mergeCell ref="R62:S62"/>
    <mergeCell ref="R63:S63"/>
    <mergeCell ref="A58:A60"/>
    <mergeCell ref="B58:B60"/>
    <mergeCell ref="C58:C60"/>
    <mergeCell ref="D58:D60"/>
    <mergeCell ref="E58:E60"/>
    <mergeCell ref="G58:G60"/>
    <mergeCell ref="H58:H60"/>
    <mergeCell ref="I58:I60"/>
    <mergeCell ref="J58:J60"/>
    <mergeCell ref="A55:A57"/>
    <mergeCell ref="B55:B57"/>
    <mergeCell ref="C55:C57"/>
    <mergeCell ref="D55:D57"/>
    <mergeCell ref="E55:E57"/>
    <mergeCell ref="G55:G57"/>
    <mergeCell ref="H55:H57"/>
    <mergeCell ref="I55:I57"/>
    <mergeCell ref="J55:J57"/>
    <mergeCell ref="K52:K54"/>
    <mergeCell ref="R52:S52"/>
    <mergeCell ref="AA52:AA54"/>
    <mergeCell ref="R53:S53"/>
    <mergeCell ref="R54:S54"/>
    <mergeCell ref="A49:A51"/>
    <mergeCell ref="B49:B51"/>
    <mergeCell ref="C49:C51"/>
    <mergeCell ref="D49:D51"/>
    <mergeCell ref="E49:E51"/>
    <mergeCell ref="A52:A54"/>
    <mergeCell ref="B52:B54"/>
    <mergeCell ref="C52:C54"/>
    <mergeCell ref="D52:D54"/>
    <mergeCell ref="E52:E54"/>
    <mergeCell ref="G52:G54"/>
    <mergeCell ref="H52:H54"/>
    <mergeCell ref="I52:I54"/>
    <mergeCell ref="J52:J54"/>
    <mergeCell ref="G49:G51"/>
    <mergeCell ref="H49:H51"/>
    <mergeCell ref="I49:I51"/>
    <mergeCell ref="J49:J51"/>
    <mergeCell ref="K49:K51"/>
    <mergeCell ref="K43:K45"/>
    <mergeCell ref="R43:S43"/>
    <mergeCell ref="AA43:AA45"/>
    <mergeCell ref="R44:S44"/>
    <mergeCell ref="R45:S45"/>
    <mergeCell ref="K46:K48"/>
    <mergeCell ref="R46:S46"/>
    <mergeCell ref="AA46:AA48"/>
    <mergeCell ref="R47:S47"/>
    <mergeCell ref="R48:S48"/>
    <mergeCell ref="Q43:Q45"/>
    <mergeCell ref="Q46:Q48"/>
    <mergeCell ref="R49:S49"/>
    <mergeCell ref="AA49:AA51"/>
    <mergeCell ref="R50:S50"/>
    <mergeCell ref="R51:S51"/>
    <mergeCell ref="A46:A48"/>
    <mergeCell ref="B46:B48"/>
    <mergeCell ref="C46:C48"/>
    <mergeCell ref="D46:D48"/>
    <mergeCell ref="E46:E48"/>
    <mergeCell ref="G46:G48"/>
    <mergeCell ref="H46:H48"/>
    <mergeCell ref="I46:I48"/>
    <mergeCell ref="J46:J48"/>
    <mergeCell ref="Q49:Q51"/>
    <mergeCell ref="A43:A45"/>
    <mergeCell ref="B43:B45"/>
    <mergeCell ref="C43:C45"/>
    <mergeCell ref="D43:D45"/>
    <mergeCell ref="E43:E45"/>
    <mergeCell ref="G43:G45"/>
    <mergeCell ref="H43:H45"/>
    <mergeCell ref="I43:I45"/>
    <mergeCell ref="J43:J45"/>
    <mergeCell ref="A40:A42"/>
    <mergeCell ref="B40:B42"/>
    <mergeCell ref="C40:C42"/>
    <mergeCell ref="D40:D42"/>
    <mergeCell ref="E40:E42"/>
    <mergeCell ref="G40:G42"/>
    <mergeCell ref="H40:H42"/>
    <mergeCell ref="I40:I42"/>
    <mergeCell ref="J40:J42"/>
    <mergeCell ref="AA31:AA33"/>
    <mergeCell ref="R32:S32"/>
    <mergeCell ref="R33:S33"/>
    <mergeCell ref="K34:K36"/>
    <mergeCell ref="R34:S34"/>
    <mergeCell ref="AA34:AA36"/>
    <mergeCell ref="R35:S35"/>
    <mergeCell ref="R36:S36"/>
    <mergeCell ref="K40:K42"/>
    <mergeCell ref="R40:S40"/>
    <mergeCell ref="AA40:AA42"/>
    <mergeCell ref="R41:S41"/>
    <mergeCell ref="R42:S42"/>
    <mergeCell ref="K37:K39"/>
    <mergeCell ref="R38:S38"/>
    <mergeCell ref="R39:S39"/>
    <mergeCell ref="R37:S37"/>
    <mergeCell ref="AA37:AA39"/>
    <mergeCell ref="K31:K33"/>
    <mergeCell ref="R31:S31"/>
    <mergeCell ref="A37:A39"/>
    <mergeCell ref="B37:B39"/>
    <mergeCell ref="C37:C39"/>
    <mergeCell ref="D37:D39"/>
    <mergeCell ref="E37:E39"/>
    <mergeCell ref="G37:G39"/>
    <mergeCell ref="H37:H39"/>
    <mergeCell ref="I37:I39"/>
    <mergeCell ref="J37:J39"/>
    <mergeCell ref="A34:A36"/>
    <mergeCell ref="B34:B36"/>
    <mergeCell ref="C34:C36"/>
    <mergeCell ref="D34:D36"/>
    <mergeCell ref="E34:E36"/>
    <mergeCell ref="G34:G36"/>
    <mergeCell ref="H34:H36"/>
    <mergeCell ref="I34:I36"/>
    <mergeCell ref="J34:J36"/>
    <mergeCell ref="A31:A33"/>
    <mergeCell ref="B31:B33"/>
    <mergeCell ref="C31:C33"/>
    <mergeCell ref="D31:D33"/>
    <mergeCell ref="E31:E33"/>
    <mergeCell ref="G31:G33"/>
    <mergeCell ref="H31:H33"/>
    <mergeCell ref="I31:I33"/>
    <mergeCell ref="J31:J33"/>
    <mergeCell ref="C2:Y2"/>
    <mergeCell ref="C3:Y3"/>
    <mergeCell ref="C4:Y4"/>
    <mergeCell ref="X6:Y6"/>
    <mergeCell ref="R6:W6"/>
    <mergeCell ref="H6:K6"/>
    <mergeCell ref="T8:Z8"/>
    <mergeCell ref="A5:AA5"/>
    <mergeCell ref="A6:B6"/>
    <mergeCell ref="C6:D6"/>
    <mergeCell ref="E6:G6"/>
    <mergeCell ref="A7:AA7"/>
    <mergeCell ref="A8:A9"/>
    <mergeCell ref="B8:B9"/>
    <mergeCell ref="C8:G8"/>
    <mergeCell ref="Z6:AA6"/>
    <mergeCell ref="L6:Q6"/>
    <mergeCell ref="K16:K18"/>
    <mergeCell ref="K19:K21"/>
    <mergeCell ref="I19:I21"/>
    <mergeCell ref="H22:H24"/>
    <mergeCell ref="I22:I24"/>
    <mergeCell ref="J22:J24"/>
    <mergeCell ref="K22:K24"/>
    <mergeCell ref="J19:J21"/>
    <mergeCell ref="J16:J18"/>
    <mergeCell ref="I16:I18"/>
    <mergeCell ref="AA16:AA18"/>
    <mergeCell ref="AA13:AA15"/>
    <mergeCell ref="AA19:AA21"/>
    <mergeCell ref="R18:S18"/>
    <mergeCell ref="R19:S19"/>
    <mergeCell ref="R20:S20"/>
    <mergeCell ref="R21:S21"/>
    <mergeCell ref="R22:S22"/>
    <mergeCell ref="R16:S16"/>
    <mergeCell ref="R17:S17"/>
    <mergeCell ref="AA22:AA24"/>
    <mergeCell ref="R23:S23"/>
    <mergeCell ref="R24:S24"/>
    <mergeCell ref="R25:S25"/>
    <mergeCell ref="AA25:AA27"/>
    <mergeCell ref="R26:S26"/>
    <mergeCell ref="R27:S27"/>
    <mergeCell ref="AA28:AA30"/>
    <mergeCell ref="C28:C30"/>
    <mergeCell ref="D28:D30"/>
    <mergeCell ref="E28:E30"/>
    <mergeCell ref="G28:G30"/>
    <mergeCell ref="J28:J30"/>
    <mergeCell ref="K28:K30"/>
    <mergeCell ref="R28:S28"/>
    <mergeCell ref="R29:S29"/>
    <mergeCell ref="H25:H27"/>
    <mergeCell ref="I25:I27"/>
    <mergeCell ref="J25:J27"/>
    <mergeCell ref="K25:K27"/>
    <mergeCell ref="H28:H30"/>
    <mergeCell ref="I28:I30"/>
    <mergeCell ref="R30:S30"/>
    <mergeCell ref="A25:A27"/>
    <mergeCell ref="B25:B27"/>
    <mergeCell ref="C25:C27"/>
    <mergeCell ref="D25:D27"/>
    <mergeCell ref="E25:E27"/>
    <mergeCell ref="G25:G27"/>
    <mergeCell ref="A28:A30"/>
    <mergeCell ref="B28:B30"/>
    <mergeCell ref="E13:E15"/>
    <mergeCell ref="A22:A24"/>
    <mergeCell ref="C22:C24"/>
    <mergeCell ref="D22:D24"/>
    <mergeCell ref="E22:E24"/>
    <mergeCell ref="G22:G24"/>
    <mergeCell ref="B22:B24"/>
    <mergeCell ref="B19:B21"/>
    <mergeCell ref="A13:A15"/>
    <mergeCell ref="C13:C15"/>
    <mergeCell ref="D13:D15"/>
    <mergeCell ref="AB14:AB15"/>
    <mergeCell ref="R9:S9"/>
    <mergeCell ref="R10:S10"/>
    <mergeCell ref="R11:S11"/>
    <mergeCell ref="R12:S12"/>
    <mergeCell ref="R13:S13"/>
    <mergeCell ref="R14:S14"/>
    <mergeCell ref="R15:S15"/>
    <mergeCell ref="H8:H9"/>
    <mergeCell ref="AA8:AA9"/>
    <mergeCell ref="I8:K8"/>
    <mergeCell ref="L8:S8"/>
    <mergeCell ref="AA10:AA12"/>
    <mergeCell ref="W9:X9"/>
    <mergeCell ref="J10:J12"/>
    <mergeCell ref="J13:J15"/>
    <mergeCell ref="K13:K15"/>
    <mergeCell ref="K10:K12"/>
    <mergeCell ref="H13:H15"/>
    <mergeCell ref="I13:I15"/>
    <mergeCell ref="I10:I12"/>
    <mergeCell ref="Q10:Q12"/>
    <mergeCell ref="Q13:Q15"/>
    <mergeCell ref="G10:G12"/>
    <mergeCell ref="H10:H12"/>
    <mergeCell ref="E19:E21"/>
    <mergeCell ref="G19:G21"/>
    <mergeCell ref="H19:H21"/>
    <mergeCell ref="A19:A21"/>
    <mergeCell ref="C19:C21"/>
    <mergeCell ref="D19:D21"/>
    <mergeCell ref="G13:G15"/>
    <mergeCell ref="A16:A18"/>
    <mergeCell ref="C16:C18"/>
    <mergeCell ref="D16:D18"/>
    <mergeCell ref="E16:E18"/>
    <mergeCell ref="G16:G18"/>
    <mergeCell ref="H16:H18"/>
    <mergeCell ref="A10:A12"/>
    <mergeCell ref="C10:C12"/>
    <mergeCell ref="D10:D12"/>
    <mergeCell ref="E10:E12"/>
    <mergeCell ref="B10:B12"/>
    <mergeCell ref="B13:B15"/>
    <mergeCell ref="B16:B18"/>
  </mergeCells>
  <phoneticPr fontId="4" type="noConversion"/>
  <conditionalFormatting sqref="H10:H75">
    <cfRule type="cellIs" dxfId="68" priority="218" stopIfTrue="1" operator="equal">
      <formula>1</formula>
    </cfRule>
    <cfRule type="cellIs" dxfId="67" priority="219" stopIfTrue="1" operator="between">
      <formula>1.9</formula>
      <formula>3.1</formula>
    </cfRule>
    <cfRule type="cellIs" dxfId="66" priority="220" stopIfTrue="1" operator="equal">
      <formula>4</formula>
    </cfRule>
  </conditionalFormatting>
  <conditionalFormatting sqref="AA22:AA75">
    <cfRule type="containsText" dxfId="65" priority="63" operator="containsText" text="CONTINUA LA ACCIÓN ANTERIOR">
      <formula>NOT(ISERROR(SEARCH("CONTINUA LA ACCIÓN ANTERIOR",AA22)))</formula>
    </cfRule>
    <cfRule type="containsText" dxfId="64" priority="64" operator="containsText" text="REQUIERE NUEVA ACCIÓN">
      <formula>NOT(ISERROR(SEARCH("REQUIERE NUEVA ACCIÓN",AA22)))</formula>
    </cfRule>
    <cfRule type="containsText" dxfId="63" priority="65" operator="containsText" text="RIESGO CONTROLADO">
      <formula>NOT(ISERROR(SEARCH("RIESGO CONTROLADO",AA22)))</formula>
    </cfRule>
  </conditionalFormatting>
  <conditionalFormatting sqref="Y22:Y27">
    <cfRule type="beginsWith" dxfId="62" priority="62" operator="beginsWith" text="No eficaz">
      <formula>LEFT(Y22,LEN("No eficaz"))="No eficaz"</formula>
    </cfRule>
  </conditionalFormatting>
  <conditionalFormatting sqref="Y22:Y27">
    <cfRule type="beginsWith" dxfId="61" priority="61" operator="beginsWith" text="Eficaz">
      <formula>LEFT(Y22,LEN("Eficaz"))="Eficaz"</formula>
    </cfRule>
  </conditionalFormatting>
  <conditionalFormatting sqref="W22:W75">
    <cfRule type="expression" dxfId="60" priority="60">
      <formula>T22="ASUMIR"</formula>
    </cfRule>
  </conditionalFormatting>
  <conditionalFormatting sqref="Y22:Y27">
    <cfRule type="expression" dxfId="59" priority="59">
      <formula>T22="ASUMIR"</formula>
    </cfRule>
  </conditionalFormatting>
  <conditionalFormatting sqref="X22:X27">
    <cfRule type="expression" dxfId="58" priority="58">
      <formula>T22="ASUMIR"</formula>
    </cfRule>
  </conditionalFormatting>
  <conditionalFormatting sqref="Z22:Z75">
    <cfRule type="expression" dxfId="57" priority="57">
      <formula>T22="ASUMIR"</formula>
    </cfRule>
  </conditionalFormatting>
  <conditionalFormatting sqref="W22:W75">
    <cfRule type="cellIs" dxfId="56" priority="56" operator="equal">
      <formula>"NO_CUMPLIDA"</formula>
    </cfRule>
  </conditionalFormatting>
  <conditionalFormatting sqref="Z22">
    <cfRule type="expression" dxfId="55" priority="55">
      <formula>$W$22&lt;&gt;"CUMPLIMIENTO_TOTAL"</formula>
    </cfRule>
  </conditionalFormatting>
  <conditionalFormatting sqref="Z23">
    <cfRule type="expression" dxfId="54" priority="54">
      <formula>$W$23&lt;&gt;"CUMPLIMIENTO_TOTAL"</formula>
    </cfRule>
  </conditionalFormatting>
  <conditionalFormatting sqref="Z24">
    <cfRule type="expression" dxfId="53" priority="53">
      <formula>$W$24&lt;&gt;"CUMPLIMIENTO_TOTAL"</formula>
    </cfRule>
  </conditionalFormatting>
  <conditionalFormatting sqref="Z25:Z75">
    <cfRule type="expression" dxfId="52" priority="52">
      <formula>$W$25&lt;&gt;"CUMPLIMIENTO_TOTAL"</formula>
    </cfRule>
  </conditionalFormatting>
  <conditionalFormatting sqref="AA19:AA21">
    <cfRule type="containsText" dxfId="51" priority="47" operator="containsText" text="CONTINUA LA ACCIÓN ANTERIOR">
      <formula>NOT(ISERROR(SEARCH("CONTINUA LA ACCIÓN ANTERIOR",AA19)))</formula>
    </cfRule>
    <cfRule type="containsText" dxfId="50" priority="48" operator="containsText" text="REQUIERE NUEVA ACCIÓN">
      <formula>NOT(ISERROR(SEARCH("REQUIERE NUEVA ACCIÓN",AA19)))</formula>
    </cfRule>
    <cfRule type="containsText" dxfId="49" priority="49" operator="containsText" text="RIESGO CONTROLADO">
      <formula>NOT(ISERROR(SEARCH("RIESGO CONTROLADO",AA19)))</formula>
    </cfRule>
  </conditionalFormatting>
  <conditionalFormatting sqref="Y19:Y21">
    <cfRule type="beginsWith" dxfId="48" priority="44" operator="beginsWith" text="No eficaz">
      <formula>LEFT(Y19,LEN("No eficaz"))="No eficaz"</formula>
    </cfRule>
  </conditionalFormatting>
  <conditionalFormatting sqref="Y19:Y21">
    <cfRule type="beginsWith" dxfId="47" priority="43" operator="beginsWith" text="Eficaz">
      <formula>LEFT(Y19,LEN("Eficaz"))="Eficaz"</formula>
    </cfRule>
  </conditionalFormatting>
  <conditionalFormatting sqref="W19:W21">
    <cfRule type="expression" dxfId="46" priority="42">
      <formula>T19="ASUMIR"</formula>
    </cfRule>
  </conditionalFormatting>
  <conditionalFormatting sqref="Y19:Y21">
    <cfRule type="expression" dxfId="45" priority="41">
      <formula>T19="ASUMIR"</formula>
    </cfRule>
  </conditionalFormatting>
  <conditionalFormatting sqref="X19:X21">
    <cfRule type="expression" dxfId="44" priority="40">
      <formula>T19="ASUMIR"</formula>
    </cfRule>
  </conditionalFormatting>
  <conditionalFormatting sqref="Z19:Z21">
    <cfRule type="expression" dxfId="43" priority="39">
      <formula>T19="ASUMIR"</formula>
    </cfRule>
  </conditionalFormatting>
  <conditionalFormatting sqref="W19:W21">
    <cfRule type="cellIs" dxfId="42" priority="38" operator="equal">
      <formula>"NO_CUMPLIDA"</formula>
    </cfRule>
  </conditionalFormatting>
  <conditionalFormatting sqref="Z19">
    <cfRule type="expression" dxfId="41" priority="37">
      <formula>$W$19&lt;&gt;"CUMPLIMIENTO_TOTAL"</formula>
    </cfRule>
  </conditionalFormatting>
  <conditionalFormatting sqref="Z20">
    <cfRule type="expression" dxfId="40" priority="36">
      <formula>$W$20&lt;&gt;"CUMPLIMIENTO_TOTAL"</formula>
    </cfRule>
  </conditionalFormatting>
  <conditionalFormatting sqref="Z21">
    <cfRule type="expression" dxfId="39" priority="35">
      <formula>$W$21&lt;&gt;"CUMPLIMIENTO_TOTAL"</formula>
    </cfRule>
  </conditionalFormatting>
  <conditionalFormatting sqref="AA13:AA18">
    <cfRule type="containsText" dxfId="38" priority="30" operator="containsText" text="CONTINUA LA ACCIÓN ANTERIOR">
      <formula>NOT(ISERROR(SEARCH("CONTINUA LA ACCIÓN ANTERIOR",AA13)))</formula>
    </cfRule>
    <cfRule type="containsText" dxfId="37" priority="31" operator="containsText" text="REQUIERE NUEVA ACCIÓN">
      <formula>NOT(ISERROR(SEARCH("REQUIERE NUEVA ACCIÓN",AA13)))</formula>
    </cfRule>
    <cfRule type="containsText" dxfId="36" priority="32" operator="containsText" text="RIESGO CONTROLADO">
      <formula>NOT(ISERROR(SEARCH("RIESGO CONTROLADO",AA13)))</formula>
    </cfRule>
  </conditionalFormatting>
  <conditionalFormatting sqref="Y13:Y18">
    <cfRule type="beginsWith" dxfId="35" priority="29" operator="beginsWith" text="No eficaz">
      <formula>LEFT(Y13,LEN("No eficaz"))="No eficaz"</formula>
    </cfRule>
  </conditionalFormatting>
  <conditionalFormatting sqref="Y13:Y18">
    <cfRule type="beginsWith" dxfId="34" priority="28" operator="beginsWith" text="Eficaz">
      <formula>LEFT(Y13,LEN("Eficaz"))="Eficaz"</formula>
    </cfRule>
  </conditionalFormatting>
  <conditionalFormatting sqref="W13:W18">
    <cfRule type="expression" dxfId="33" priority="27">
      <formula>T13="ASUMIR"</formula>
    </cfRule>
  </conditionalFormatting>
  <conditionalFormatting sqref="Y13:Y18">
    <cfRule type="expression" dxfId="32" priority="26">
      <formula>T13="ASUMIR"</formula>
    </cfRule>
  </conditionalFormatting>
  <conditionalFormatting sqref="X13:X18">
    <cfRule type="expression" dxfId="31" priority="25">
      <formula>T13="ASUMIR"</formula>
    </cfRule>
  </conditionalFormatting>
  <conditionalFormatting sqref="Z13:Z18">
    <cfRule type="expression" dxfId="30" priority="24">
      <formula>T13="ASUMIR"</formula>
    </cfRule>
  </conditionalFormatting>
  <conditionalFormatting sqref="W13:W18">
    <cfRule type="cellIs" dxfId="29" priority="23" operator="equal">
      <formula>"NO_CUMPLIDA"</formula>
    </cfRule>
  </conditionalFormatting>
  <conditionalFormatting sqref="Z13">
    <cfRule type="expression" dxfId="28" priority="22">
      <formula>$W$13&lt;&gt;"CUMPLIMIENTO_TOTAL"</formula>
    </cfRule>
  </conditionalFormatting>
  <conditionalFormatting sqref="Z14">
    <cfRule type="expression" dxfId="27" priority="21">
      <formula>$W$14&lt;&gt;"CUMPLIMIENTO_TOTAL"</formula>
    </cfRule>
  </conditionalFormatting>
  <conditionalFormatting sqref="Z15">
    <cfRule type="expression" dxfId="26" priority="20">
      <formula>$W$15&lt;&gt;"CUMPLIMIENTO_TOTAL"</formula>
    </cfRule>
  </conditionalFormatting>
  <conditionalFormatting sqref="Z16">
    <cfRule type="expression" dxfId="25" priority="19">
      <formula>$W$16&lt;&gt;"CUMPLIMIENTO_TOTAL"</formula>
    </cfRule>
  </conditionalFormatting>
  <conditionalFormatting sqref="Z17">
    <cfRule type="expression" dxfId="24" priority="18">
      <formula>$W$17&lt;&gt;"CUMPLIMIENTO_TOTAL"</formula>
    </cfRule>
  </conditionalFormatting>
  <conditionalFormatting sqref="Z18">
    <cfRule type="expression" dxfId="23" priority="17">
      <formula>$W$18&lt;&gt;"CUMPLIMIENTO_TOTAL"</formula>
    </cfRule>
  </conditionalFormatting>
  <conditionalFormatting sqref="Y10:Y12">
    <cfRule type="beginsWith" dxfId="22" priority="14" operator="beginsWith" text="No eficaz">
      <formula>LEFT(Y10,LEN("No eficaz"))="No eficaz"</formula>
    </cfRule>
  </conditionalFormatting>
  <conditionalFormatting sqref="Y10:Y12">
    <cfRule type="beginsWith" dxfId="21" priority="13" operator="beginsWith" text="Eficaz">
      <formula>LEFT(Y10,LEN("Eficaz"))="Eficaz"</formula>
    </cfRule>
  </conditionalFormatting>
  <conditionalFormatting sqref="W10:W12">
    <cfRule type="expression" dxfId="20" priority="12">
      <formula>T10="ASUMIR"</formula>
    </cfRule>
  </conditionalFormatting>
  <conditionalFormatting sqref="Y10:Y12">
    <cfRule type="expression" dxfId="19" priority="11">
      <formula>T10="ASUMIR"</formula>
    </cfRule>
  </conditionalFormatting>
  <conditionalFormatting sqref="X10:X12">
    <cfRule type="expression" dxfId="18" priority="10">
      <formula>T10="ASUMIR"</formula>
    </cfRule>
  </conditionalFormatting>
  <conditionalFormatting sqref="Z10:Z12">
    <cfRule type="expression" dxfId="17" priority="9">
      <formula>T10="ASUMIR"</formula>
    </cfRule>
  </conditionalFormatting>
  <conditionalFormatting sqref="W10">
    <cfRule type="cellIs" dxfId="16" priority="8" operator="equal">
      <formula>"NO_CUMPLIDA"</formula>
    </cfRule>
  </conditionalFormatting>
  <conditionalFormatting sqref="W11:W12">
    <cfRule type="cellIs" dxfId="15" priority="7" operator="equal">
      <formula>"NO_CUMPLIDA"</formula>
    </cfRule>
  </conditionalFormatting>
  <conditionalFormatting sqref="Z10">
    <cfRule type="expression" dxfId="14" priority="6">
      <formula>$W$10&lt;&gt;"CUMPLIMIENTO_TOTAL"</formula>
    </cfRule>
  </conditionalFormatting>
  <conditionalFormatting sqref="Z11">
    <cfRule type="expression" dxfId="13" priority="5">
      <formula>$W$11&lt;&gt;"CUMPLIMIENTO_TOTAL"</formula>
    </cfRule>
  </conditionalFormatting>
  <conditionalFormatting sqref="Z12">
    <cfRule type="expression" dxfId="12" priority="4">
      <formula>$W$12&lt;&gt;"CUMPLIMIENTO_TOTAL"</formula>
    </cfRule>
  </conditionalFormatting>
  <conditionalFormatting sqref="AA10:AA12">
    <cfRule type="containsText" dxfId="11" priority="1" operator="containsText" text="CONTINUA LA ACCIÓN ANTERIOR">
      <formula>NOT(ISERROR(SEARCH("CONTINUA LA ACCIÓN ANTERIOR",AA10)))</formula>
    </cfRule>
    <cfRule type="containsText" dxfId="10" priority="2" operator="containsText" text="REQUIERE NUEVA ACCIÓN">
      <formula>NOT(ISERROR(SEARCH("REQUIERE NUEVA ACCIÓN",AA10)))</formula>
    </cfRule>
    <cfRule type="containsText" dxfId="9" priority="3" operator="containsText" text="RIESGO CONTROLADO">
      <formula>NOT(ISERROR(SEARCH("RIESGO CONTROLADO",AA10)))</formula>
    </cfRule>
  </conditionalFormatting>
  <dataValidations xWindow="789" yWindow="679" count="9">
    <dataValidation allowBlank="1" showInputMessage="1" showErrorMessage="1" promptTitle="FACTORES DE RIESGO" prompt="Seleccione el factor de riesgo interno o externo" sqref="C10:C75"/>
    <dataValidation allowBlank="1" showInputMessage="1" showErrorMessage="1" promptTitle="Análisis del indicador" prompt="Describa brevemente el comportamiento del indicador" sqref="K10:K75"/>
    <dataValidation allowBlank="1" showInputMessage="1" showErrorMessage="1" promptTitle="Limitación del control" prompt="Describa brevemente los problemas o limitantes tenidos al momento de aplicar el control establecido._x000a_En caso de &quot;NO EXISTE CONTROL&quot;, deje en blanco la celda" sqref="R10:S75"/>
    <dataValidation allowBlank="1" showInputMessage="1" showErrorMessage="1" promptTitle="Acción" prompt="Describa la forma en la cual se ha cumplido con la acción (oportunidad de mejora) que se implementó para tratar el riesgo" sqref="X10:X75"/>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10:Z75">
      <formula1>W10="CUMPLIMIENTO_TOTAL"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A10:AA75">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W10:W75">
      <formula1>INDIRECT(T10)</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Y10:Y75">
      <formula1>INDIRECT(W10)</formula1>
    </dataValidation>
    <dataValidation type="decimal" allowBlank="1" showInputMessage="1" showErrorMessage="1" promptTitle="% De medición del indicador" prompt="Sólo permite números" sqref="J10:J75">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222" operator="containsText" id="{5FF8A8BD-18FC-417B-850F-ACA90835F62D}">
            <xm:f>NOT(ISERROR(SEARCH(#REF!,Y28)))</xm:f>
            <xm:f>#REF!</xm:f>
            <x14:dxf>
              <font>
                <color rgb="FF9C0006"/>
              </font>
              <fill>
                <patternFill>
                  <bgColor rgb="FFFFC7CE"/>
                </patternFill>
              </fill>
            </x14:dxf>
          </x14:cfRule>
          <xm:sqref>Y28:Y75</xm:sqref>
        </x14:conditionalFormatting>
        <x14:conditionalFormatting xmlns:xm="http://schemas.microsoft.com/office/excel/2006/main">
          <x14:cfRule type="containsText" priority="66" operator="containsText" id="{D0A7BED2-74A1-42E9-B4F4-45E9AF69D01F}">
            <xm:f>NOT(ISERROR(SEARCH(#REF!,Y22)))</xm:f>
            <xm:f>#REF!</xm:f>
            <x14:dxf>
              <font>
                <color rgb="FF9C0006"/>
              </font>
              <fill>
                <patternFill>
                  <bgColor rgb="FFFFC7CE"/>
                </patternFill>
              </fill>
            </x14:dxf>
          </x14:cfRule>
          <xm:sqref>Y22:Y27</xm:sqref>
        </x14:conditionalFormatting>
        <x14:conditionalFormatting xmlns:xm="http://schemas.microsoft.com/office/excel/2006/main">
          <x14:cfRule type="containsText" priority="67" operator="containsText" id="{74C67BD7-33E6-4788-AFF0-6E175F13A453}">
            <xm:f>NOT(ISERROR(SEARCH(#REF!,W22)))</xm:f>
            <xm:f>#REF!</xm:f>
            <x14:dxf>
              <font>
                <color rgb="FF9C0006"/>
              </font>
              <fill>
                <patternFill>
                  <bgColor rgb="FFFFC7CE"/>
                </patternFill>
              </fill>
            </x14:dxf>
          </x14:cfRule>
          <xm:sqref>W22:W75</xm:sqref>
        </x14:conditionalFormatting>
        <x14:conditionalFormatting xmlns:xm="http://schemas.microsoft.com/office/excel/2006/main">
          <x14:cfRule type="containsText" priority="45" operator="containsText" id="{0AC16686-65BF-4CBC-A231-A251003E2EBA}">
            <xm:f>NOT(ISERROR(SEARCH(#REF!,Y19)))</xm:f>
            <xm:f>#REF!</xm:f>
            <x14:dxf>
              <font>
                <color rgb="FF9C0006"/>
              </font>
              <fill>
                <patternFill>
                  <bgColor rgb="FFFFC7CE"/>
                </patternFill>
              </fill>
            </x14:dxf>
          </x14:cfRule>
          <xm:sqref>Y19:Y21</xm:sqref>
        </x14:conditionalFormatting>
        <x14:conditionalFormatting xmlns:xm="http://schemas.microsoft.com/office/excel/2006/main">
          <x14:cfRule type="containsText" priority="46" operator="containsText" id="{8F63EAA4-E28D-4136-86C3-B08AA97F8983}">
            <xm:f>NOT(ISERROR(SEARCH(#REF!,W19)))</xm:f>
            <xm:f>#REF!</xm:f>
            <x14:dxf>
              <font>
                <color rgb="FF9C0006"/>
              </font>
              <fill>
                <patternFill>
                  <bgColor rgb="FFFFC7CE"/>
                </patternFill>
              </fill>
            </x14:dxf>
          </x14:cfRule>
          <xm:sqref>W19:W21</xm:sqref>
        </x14:conditionalFormatting>
        <x14:conditionalFormatting xmlns:xm="http://schemas.microsoft.com/office/excel/2006/main">
          <x14:cfRule type="containsText" priority="33" operator="containsText" id="{DEB12E75-85E1-4A54-B7DF-740F4E3803D7}">
            <xm:f>NOT(ISERROR(SEARCH(#REF!,Y13)))</xm:f>
            <xm:f>#REF!</xm:f>
            <x14:dxf>
              <font>
                <color rgb="FF9C0006"/>
              </font>
              <fill>
                <patternFill>
                  <bgColor rgb="FFFFC7CE"/>
                </patternFill>
              </fill>
            </x14:dxf>
          </x14:cfRule>
          <xm:sqref>Y13:Y18</xm:sqref>
        </x14:conditionalFormatting>
        <x14:conditionalFormatting xmlns:xm="http://schemas.microsoft.com/office/excel/2006/main">
          <x14:cfRule type="containsText" priority="34" operator="containsText" id="{834C8643-AA48-4AA9-9A73-88C18FF02091}">
            <xm:f>NOT(ISERROR(SEARCH(#REF!,W13)))</xm:f>
            <xm:f>#REF!</xm:f>
            <x14:dxf>
              <font>
                <color rgb="FF9C0006"/>
              </font>
              <fill>
                <patternFill>
                  <bgColor rgb="FFFFC7CE"/>
                </patternFill>
              </fill>
            </x14:dxf>
          </x14:cfRule>
          <xm:sqref>W13:W18</xm:sqref>
        </x14:conditionalFormatting>
        <x14:conditionalFormatting xmlns:xm="http://schemas.microsoft.com/office/excel/2006/main">
          <x14:cfRule type="containsText" priority="15" operator="containsText" id="{12B63B55-DD6F-4F0A-98FC-89090D0B7FD0}">
            <xm:f>NOT(ISERROR(SEARCH(#REF!,Y10)))</xm:f>
            <xm:f>#REF!</xm:f>
            <x14:dxf>
              <font>
                <color rgb="FF9C0006"/>
              </font>
              <fill>
                <patternFill>
                  <bgColor rgb="FFFFC7CE"/>
                </patternFill>
              </fill>
            </x14:dxf>
          </x14:cfRule>
          <xm:sqref>Y10:Y12</xm:sqref>
        </x14:conditionalFormatting>
        <x14:conditionalFormatting xmlns:xm="http://schemas.microsoft.com/office/excel/2006/main">
          <x14:cfRule type="containsText" priority="16" operator="containsText" id="{83B081FA-469B-4AF6-B793-CA1DF0552A4D}">
            <xm:f>NOT(ISERROR(SEARCH(#REF!,W10)))</xm:f>
            <xm:f>#REF!</xm:f>
            <x14:dxf>
              <font>
                <color rgb="FF9C0006"/>
              </font>
              <fill>
                <patternFill>
                  <bgColor rgb="FFFFC7CE"/>
                </patternFill>
              </fill>
            </x14:dxf>
          </x14:cfRule>
          <xm:sqref>W10:W12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11</v>
      </c>
    </row>
    <row r="3" spans="1:2" x14ac:dyDescent="0.2">
      <c r="A3" s="6" t="s">
        <v>12</v>
      </c>
    </row>
    <row r="5" spans="1:2" x14ac:dyDescent="0.2">
      <c r="A5">
        <v>1</v>
      </c>
      <c r="B5" t="s">
        <v>13</v>
      </c>
    </row>
    <row r="6" spans="1:2" x14ac:dyDescent="0.2">
      <c r="A6">
        <v>2</v>
      </c>
      <c r="B6" t="s">
        <v>14</v>
      </c>
    </row>
    <row r="7" spans="1:2" x14ac:dyDescent="0.2">
      <c r="A7">
        <v>3</v>
      </c>
      <c r="B7" t="s">
        <v>15</v>
      </c>
    </row>
    <row r="8" spans="1:2" x14ac:dyDescent="0.2">
      <c r="A8">
        <v>5</v>
      </c>
      <c r="B8" t="s">
        <v>16</v>
      </c>
    </row>
    <row r="9" spans="1:2" x14ac:dyDescent="0.2">
      <c r="A9">
        <v>6</v>
      </c>
      <c r="B9" t="s">
        <v>17</v>
      </c>
    </row>
    <row r="10" spans="1:2" x14ac:dyDescent="0.2">
      <c r="A10">
        <v>7</v>
      </c>
      <c r="B10" t="s">
        <v>18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15"/>
  <sheetViews>
    <sheetView topLeftCell="A73" zoomScale="90" zoomScaleNormal="90" workbookViewId="0">
      <selection activeCell="P86" sqref="P86:S91"/>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562" t="s">
        <v>69</v>
      </c>
      <c r="B1" s="563"/>
      <c r="C1" s="563"/>
      <c r="D1" s="563"/>
      <c r="E1" s="563"/>
      <c r="F1" s="563"/>
      <c r="G1" s="563"/>
      <c r="H1" s="563"/>
      <c r="I1" s="563"/>
      <c r="J1" s="563"/>
      <c r="K1" s="563"/>
      <c r="L1" s="563"/>
      <c r="M1" s="563"/>
      <c r="N1" s="563"/>
      <c r="O1" s="563"/>
      <c r="P1" s="563"/>
      <c r="Q1" s="563"/>
      <c r="R1" s="563"/>
      <c r="S1" s="563"/>
      <c r="T1" s="564"/>
    </row>
    <row r="2" spans="1:34" ht="15.75" x14ac:dyDescent="0.25">
      <c r="A2" s="30"/>
      <c r="B2" s="31"/>
      <c r="C2" s="31"/>
      <c r="D2" s="31"/>
      <c r="E2" s="31"/>
      <c r="F2" s="31"/>
      <c r="G2" s="31"/>
      <c r="H2" s="31"/>
      <c r="I2" s="31"/>
      <c r="J2" s="31"/>
      <c r="K2" s="31"/>
      <c r="L2" s="31"/>
      <c r="M2" s="31"/>
      <c r="N2" s="31"/>
      <c r="O2" s="31"/>
      <c r="P2" s="31"/>
      <c r="Q2" s="31"/>
      <c r="R2" s="42"/>
      <c r="S2" s="42"/>
      <c r="T2" s="32"/>
    </row>
    <row r="3" spans="1:34" ht="15.75" x14ac:dyDescent="0.25">
      <c r="A3" s="559" t="s">
        <v>68</v>
      </c>
      <c r="B3" s="560"/>
      <c r="C3" s="560"/>
      <c r="D3" s="560"/>
      <c r="E3" s="560"/>
      <c r="F3" s="560"/>
      <c r="G3" s="560"/>
      <c r="H3" s="560"/>
      <c r="I3" s="560"/>
      <c r="J3" s="560"/>
      <c r="K3" s="560"/>
      <c r="L3" s="560"/>
      <c r="M3" s="560"/>
      <c r="N3" s="560"/>
      <c r="O3" s="560"/>
      <c r="P3" s="560"/>
      <c r="Q3" s="560"/>
      <c r="R3" s="560"/>
      <c r="S3" s="560"/>
      <c r="T3" s="561"/>
    </row>
    <row r="4" spans="1:34" x14ac:dyDescent="0.2">
      <c r="A4" s="26"/>
      <c r="B4" s="27"/>
      <c r="C4" s="28"/>
      <c r="D4" s="28"/>
      <c r="E4" s="28"/>
      <c r="F4" s="28"/>
      <c r="G4" s="28"/>
      <c r="H4" s="28"/>
      <c r="I4" s="28"/>
      <c r="J4" s="28"/>
      <c r="K4" s="28"/>
      <c r="L4" s="28"/>
      <c r="M4" s="28"/>
      <c r="N4" s="28"/>
      <c r="O4" s="28"/>
      <c r="P4" s="28"/>
      <c r="Q4" s="28"/>
      <c r="R4" s="28"/>
      <c r="S4" s="28"/>
      <c r="T4" s="29"/>
    </row>
    <row r="5" spans="1:34" ht="13.5" thickBot="1" x14ac:dyDescent="0.25">
      <c r="A5" s="33"/>
      <c r="B5" s="33"/>
      <c r="C5" s="34"/>
      <c r="D5" s="34"/>
      <c r="E5" s="34"/>
      <c r="F5" s="34"/>
      <c r="G5" s="34"/>
      <c r="H5" s="34"/>
      <c r="I5" s="34"/>
      <c r="J5" s="34"/>
      <c r="K5" s="34"/>
      <c r="L5" s="34"/>
      <c r="M5" s="34"/>
      <c r="N5" s="34"/>
      <c r="O5" s="34"/>
      <c r="P5" s="34"/>
      <c r="Q5" s="34"/>
      <c r="R5" s="34"/>
      <c r="S5" s="34"/>
      <c r="T5" s="34"/>
    </row>
    <row r="6" spans="1:34" ht="24" customHeight="1" x14ac:dyDescent="0.2">
      <c r="A6" s="35" t="s">
        <v>20</v>
      </c>
      <c r="B6" s="573"/>
      <c r="C6" s="592" t="s">
        <v>84</v>
      </c>
      <c r="D6" s="592"/>
      <c r="E6" s="592"/>
      <c r="F6" s="592"/>
      <c r="G6" s="592"/>
      <c r="H6" s="592"/>
      <c r="I6" s="580"/>
      <c r="J6" s="577"/>
      <c r="K6" s="576" t="s">
        <v>83</v>
      </c>
      <c r="L6" s="576"/>
      <c r="M6" s="576"/>
      <c r="N6" s="576"/>
      <c r="O6" s="576"/>
      <c r="P6" s="576"/>
      <c r="Q6" s="576"/>
      <c r="R6" s="44"/>
      <c r="S6" s="44"/>
      <c r="T6" s="566"/>
    </row>
    <row r="7" spans="1:34" ht="15" customHeight="1" x14ac:dyDescent="0.2">
      <c r="A7" s="571" t="s">
        <v>22</v>
      </c>
      <c r="B7" s="574"/>
      <c r="C7" s="546"/>
      <c r="D7" s="546"/>
      <c r="E7" s="546"/>
      <c r="F7" s="546"/>
      <c r="G7" s="546"/>
      <c r="H7" s="546"/>
      <c r="I7" s="581"/>
      <c r="J7" s="578"/>
      <c r="K7" s="524" t="s">
        <v>97</v>
      </c>
      <c r="L7" s="524"/>
      <c r="M7" s="524"/>
      <c r="N7" s="524"/>
      <c r="O7" s="524"/>
      <c r="P7" s="524"/>
      <c r="Q7" s="524"/>
      <c r="R7" s="524"/>
      <c r="S7" s="524"/>
      <c r="T7" s="567"/>
    </row>
    <row r="8" spans="1:34" ht="15" customHeight="1" x14ac:dyDescent="0.2">
      <c r="A8" s="571"/>
      <c r="B8" s="574"/>
      <c r="C8" s="523" t="s">
        <v>21</v>
      </c>
      <c r="D8" s="523"/>
      <c r="E8" s="523"/>
      <c r="F8" s="523" t="s">
        <v>242</v>
      </c>
      <c r="G8" s="523"/>
      <c r="H8" s="523"/>
      <c r="I8" s="581"/>
      <c r="J8" s="578"/>
      <c r="K8" s="524"/>
      <c r="L8" s="524"/>
      <c r="M8" s="524"/>
      <c r="N8" s="524"/>
      <c r="O8" s="524"/>
      <c r="P8" s="524"/>
      <c r="Q8" s="524"/>
      <c r="R8" s="524"/>
      <c r="S8" s="524"/>
      <c r="T8" s="567"/>
    </row>
    <row r="9" spans="1:34" ht="15" customHeight="1" x14ac:dyDescent="0.2">
      <c r="A9" s="571"/>
      <c r="B9" s="574"/>
      <c r="C9" s="565" t="s">
        <v>34</v>
      </c>
      <c r="D9" s="565"/>
      <c r="E9" s="565"/>
      <c r="F9" s="565" t="s">
        <v>293</v>
      </c>
      <c r="G9" s="565"/>
      <c r="H9" s="565"/>
      <c r="I9" s="581"/>
      <c r="J9" s="578"/>
      <c r="K9" s="524" t="s">
        <v>456</v>
      </c>
      <c r="L9" s="524"/>
      <c r="M9" s="524"/>
      <c r="N9" s="524"/>
      <c r="O9" s="524"/>
      <c r="P9" s="524"/>
      <c r="Q9" s="524"/>
      <c r="R9" s="524"/>
      <c r="S9" s="524"/>
      <c r="T9" s="567"/>
      <c r="W9" s="7"/>
      <c r="X9" s="7"/>
      <c r="Y9" s="7"/>
      <c r="Z9" s="7"/>
      <c r="AA9" s="7"/>
      <c r="AB9" s="7"/>
      <c r="AC9" s="7"/>
      <c r="AD9" s="7"/>
      <c r="AE9" s="7"/>
      <c r="AF9" s="7"/>
      <c r="AG9" s="7"/>
      <c r="AH9" s="7"/>
    </row>
    <row r="10" spans="1:34" ht="12.75" customHeight="1" x14ac:dyDescent="0.2">
      <c r="A10" s="571"/>
      <c r="B10" s="574"/>
      <c r="C10" s="565" t="s">
        <v>35</v>
      </c>
      <c r="D10" s="565"/>
      <c r="E10" s="565"/>
      <c r="F10" s="565" t="s">
        <v>39</v>
      </c>
      <c r="G10" s="565"/>
      <c r="H10" s="565"/>
      <c r="I10" s="581"/>
      <c r="J10" s="578"/>
      <c r="K10" s="524"/>
      <c r="L10" s="524"/>
      <c r="M10" s="524"/>
      <c r="N10" s="524"/>
      <c r="O10" s="524"/>
      <c r="P10" s="524"/>
      <c r="Q10" s="524"/>
      <c r="R10" s="524"/>
      <c r="S10" s="524"/>
      <c r="T10" s="567"/>
      <c r="W10" s="528"/>
      <c r="X10" s="528"/>
      <c r="Y10" s="528"/>
      <c r="Z10" s="547"/>
      <c r="AA10" s="528"/>
      <c r="AB10" s="528"/>
      <c r="AC10" s="528"/>
      <c r="AD10" s="528"/>
      <c r="AE10" s="528"/>
      <c r="AF10" s="528"/>
      <c r="AG10" s="528"/>
      <c r="AH10" s="528"/>
    </row>
    <row r="11" spans="1:34" ht="15" customHeight="1" x14ac:dyDescent="0.2">
      <c r="A11" s="571"/>
      <c r="B11" s="574"/>
      <c r="C11" s="565" t="s">
        <v>36</v>
      </c>
      <c r="D11" s="565"/>
      <c r="E11" s="565"/>
      <c r="F11" s="565" t="s">
        <v>40</v>
      </c>
      <c r="G11" s="565"/>
      <c r="H11" s="565"/>
      <c r="I11" s="581"/>
      <c r="J11" s="578"/>
      <c r="K11" s="524"/>
      <c r="L11" s="524"/>
      <c r="M11" s="524"/>
      <c r="N11" s="524"/>
      <c r="O11" s="524"/>
      <c r="P11" s="524"/>
      <c r="Q11" s="524"/>
      <c r="R11" s="524"/>
      <c r="S11" s="524"/>
      <c r="T11" s="567"/>
      <c r="W11" s="528"/>
      <c r="X11" s="528"/>
      <c r="Y11" s="528"/>
      <c r="Z11" s="547"/>
      <c r="AA11" s="528"/>
      <c r="AB11" s="528"/>
      <c r="AC11" s="528"/>
      <c r="AD11" s="528"/>
      <c r="AE11" s="528"/>
      <c r="AF11" s="528"/>
      <c r="AG11" s="528"/>
      <c r="AH11" s="528"/>
    </row>
    <row r="12" spans="1:34" ht="12.75" customHeight="1" x14ac:dyDescent="0.2">
      <c r="A12" s="571"/>
      <c r="B12" s="574"/>
      <c r="C12" s="565" t="s">
        <v>37</v>
      </c>
      <c r="D12" s="565"/>
      <c r="E12" s="565"/>
      <c r="F12" s="565" t="s">
        <v>41</v>
      </c>
      <c r="G12" s="565"/>
      <c r="H12" s="565"/>
      <c r="I12" s="581"/>
      <c r="J12" s="578"/>
      <c r="K12" s="524" t="s">
        <v>98</v>
      </c>
      <c r="L12" s="524"/>
      <c r="M12" s="524"/>
      <c r="N12" s="524"/>
      <c r="O12" s="524"/>
      <c r="P12" s="524"/>
      <c r="Q12" s="524"/>
      <c r="R12" s="524"/>
      <c r="S12" s="524"/>
      <c r="T12" s="567"/>
    </row>
    <row r="13" spans="1:34" ht="12.75" customHeight="1" x14ac:dyDescent="0.2">
      <c r="A13" s="571"/>
      <c r="B13" s="574"/>
      <c r="C13" s="565" t="s">
        <v>245</v>
      </c>
      <c r="D13" s="565"/>
      <c r="E13" s="565"/>
      <c r="F13" s="565" t="s">
        <v>243</v>
      </c>
      <c r="G13" s="565"/>
      <c r="H13" s="565"/>
      <c r="I13" s="581"/>
      <c r="J13" s="578"/>
      <c r="K13" s="524"/>
      <c r="L13" s="524"/>
      <c r="M13" s="524"/>
      <c r="N13" s="524"/>
      <c r="O13" s="524"/>
      <c r="P13" s="524"/>
      <c r="Q13" s="524"/>
      <c r="R13" s="524"/>
      <c r="S13" s="524"/>
      <c r="T13" s="567"/>
    </row>
    <row r="14" spans="1:34" ht="19.5" customHeight="1" x14ac:dyDescent="0.2">
      <c r="A14" s="571"/>
      <c r="B14" s="574"/>
      <c r="C14" s="565" t="s">
        <v>38</v>
      </c>
      <c r="D14" s="565"/>
      <c r="E14" s="565"/>
      <c r="F14" s="565" t="s">
        <v>244</v>
      </c>
      <c r="G14" s="565"/>
      <c r="H14" s="565"/>
      <c r="I14" s="581"/>
      <c r="J14" s="578"/>
      <c r="K14" s="524" t="s">
        <v>99</v>
      </c>
      <c r="L14" s="524"/>
      <c r="M14" s="524"/>
      <c r="N14" s="524"/>
      <c r="O14" s="524"/>
      <c r="P14" s="524"/>
      <c r="Q14" s="524"/>
      <c r="R14" s="524"/>
      <c r="S14" s="524"/>
      <c r="T14" s="567"/>
    </row>
    <row r="15" spans="1:34" ht="12.75" customHeight="1" x14ac:dyDescent="0.2">
      <c r="A15" s="571"/>
      <c r="B15" s="574"/>
      <c r="C15" s="565"/>
      <c r="D15" s="565"/>
      <c r="E15" s="565"/>
      <c r="F15" s="540"/>
      <c r="G15" s="540"/>
      <c r="H15" s="540"/>
      <c r="I15" s="581"/>
      <c r="J15" s="578"/>
      <c r="K15" s="524" t="s">
        <v>100</v>
      </c>
      <c r="L15" s="524"/>
      <c r="M15" s="524"/>
      <c r="N15" s="524"/>
      <c r="O15" s="524"/>
      <c r="P15" s="524"/>
      <c r="Q15" s="524"/>
      <c r="R15" s="524"/>
      <c r="S15" s="524"/>
      <c r="T15" s="567"/>
    </row>
    <row r="16" spans="1:34" ht="12.75" customHeight="1" x14ac:dyDescent="0.2">
      <c r="A16" s="571"/>
      <c r="B16" s="574"/>
      <c r="C16" s="565" t="s">
        <v>85</v>
      </c>
      <c r="D16" s="565"/>
      <c r="E16" s="565"/>
      <c r="F16" s="565"/>
      <c r="G16" s="565"/>
      <c r="H16" s="565"/>
      <c r="I16" s="581"/>
      <c r="J16" s="578"/>
      <c r="K16" s="524"/>
      <c r="L16" s="524"/>
      <c r="M16" s="524"/>
      <c r="N16" s="524"/>
      <c r="O16" s="524"/>
      <c r="P16" s="524"/>
      <c r="Q16" s="524"/>
      <c r="R16" s="524"/>
      <c r="S16" s="524"/>
      <c r="T16" s="567"/>
    </row>
    <row r="17" spans="1:21" ht="12.75" customHeight="1" x14ac:dyDescent="0.2">
      <c r="A17" s="571"/>
      <c r="B17" s="574"/>
      <c r="C17" s="565"/>
      <c r="D17" s="565"/>
      <c r="E17" s="565"/>
      <c r="F17" s="565"/>
      <c r="G17" s="565"/>
      <c r="H17" s="565"/>
      <c r="I17" s="581"/>
      <c r="J17" s="578"/>
      <c r="K17" s="524"/>
      <c r="L17" s="524"/>
      <c r="M17" s="524"/>
      <c r="N17" s="524"/>
      <c r="O17" s="524"/>
      <c r="P17" s="524"/>
      <c r="Q17" s="524"/>
      <c r="R17" s="524"/>
      <c r="S17" s="524"/>
      <c r="T17" s="567"/>
    </row>
    <row r="18" spans="1:21" ht="13.5" thickBot="1" x14ac:dyDescent="0.25">
      <c r="A18" s="572"/>
      <c r="B18" s="575"/>
      <c r="C18" s="569"/>
      <c r="D18" s="569"/>
      <c r="E18" s="569"/>
      <c r="F18" s="569"/>
      <c r="G18" s="569"/>
      <c r="H18" s="569"/>
      <c r="I18" s="582"/>
      <c r="J18" s="579"/>
      <c r="K18" s="570"/>
      <c r="L18" s="570"/>
      <c r="M18" s="570"/>
      <c r="N18" s="570"/>
      <c r="O18" s="570"/>
      <c r="P18" s="570"/>
      <c r="Q18" s="570"/>
      <c r="R18" s="43"/>
      <c r="S18" s="43"/>
      <c r="T18" s="568"/>
    </row>
    <row r="19" spans="1:21" ht="24" customHeight="1" x14ac:dyDescent="0.2">
      <c r="A19" s="36" t="s">
        <v>23</v>
      </c>
      <c r="B19" s="583"/>
      <c r="C19" s="592" t="s">
        <v>50</v>
      </c>
      <c r="D19" s="592"/>
      <c r="E19" s="592"/>
      <c r="F19" s="592"/>
      <c r="G19" s="592"/>
      <c r="H19" s="592"/>
      <c r="I19" s="586"/>
      <c r="J19" s="577"/>
      <c r="K19" s="73"/>
      <c r="L19" s="73"/>
      <c r="M19" s="73"/>
      <c r="N19" s="73"/>
      <c r="O19" s="73"/>
      <c r="P19" s="73"/>
      <c r="Q19" s="73"/>
      <c r="R19" s="73"/>
      <c r="S19" s="73"/>
      <c r="T19" s="548"/>
    </row>
    <row r="20" spans="1:21" ht="12.75" customHeight="1" x14ac:dyDescent="0.2">
      <c r="A20" s="571" t="s">
        <v>24</v>
      </c>
      <c r="B20" s="584"/>
      <c r="C20" s="555"/>
      <c r="D20" s="555"/>
      <c r="E20" s="555"/>
      <c r="F20" s="555"/>
      <c r="G20" s="555"/>
      <c r="H20" s="555"/>
      <c r="I20" s="587"/>
      <c r="J20" s="578"/>
      <c r="K20" s="551" t="s">
        <v>218</v>
      </c>
      <c r="L20" s="551"/>
      <c r="M20" s="551"/>
      <c r="N20" s="551"/>
      <c r="O20" s="551"/>
      <c r="P20" s="551"/>
      <c r="Q20" s="551"/>
      <c r="R20" s="551"/>
      <c r="S20" s="551"/>
      <c r="T20" s="549"/>
      <c r="U20" s="8"/>
    </row>
    <row r="21" spans="1:21" ht="12.75" customHeight="1" x14ac:dyDescent="0.2">
      <c r="A21" s="571"/>
      <c r="B21" s="584"/>
      <c r="C21" s="545" t="s">
        <v>101</v>
      </c>
      <c r="D21" s="545"/>
      <c r="E21" s="545"/>
      <c r="F21" s="545"/>
      <c r="G21" s="545"/>
      <c r="H21" s="545"/>
      <c r="I21" s="587"/>
      <c r="J21" s="578"/>
      <c r="K21" s="556" t="s">
        <v>25</v>
      </c>
      <c r="L21" s="55" t="s">
        <v>219</v>
      </c>
      <c r="M21" s="56" t="s">
        <v>150</v>
      </c>
      <c r="N21" s="56">
        <v>5</v>
      </c>
      <c r="O21" s="57">
        <v>5</v>
      </c>
      <c r="P21" s="58">
        <v>10</v>
      </c>
      <c r="Q21" s="58">
        <v>15</v>
      </c>
      <c r="R21" s="58">
        <v>20</v>
      </c>
      <c r="S21" s="58">
        <v>25</v>
      </c>
      <c r="T21" s="549"/>
      <c r="U21" s="7"/>
    </row>
    <row r="22" spans="1:21" x14ac:dyDescent="0.2">
      <c r="A22" s="571"/>
      <c r="B22" s="584"/>
      <c r="C22" s="545" t="s">
        <v>232</v>
      </c>
      <c r="D22" s="545"/>
      <c r="E22" s="545"/>
      <c r="F22" s="545"/>
      <c r="G22" s="545"/>
      <c r="H22" s="545"/>
      <c r="I22" s="587"/>
      <c r="J22" s="578"/>
      <c r="K22" s="557"/>
      <c r="L22" s="59" t="s">
        <v>220</v>
      </c>
      <c r="M22" s="56" t="s">
        <v>221</v>
      </c>
      <c r="N22" s="56">
        <v>4</v>
      </c>
      <c r="O22" s="57">
        <v>4</v>
      </c>
      <c r="P22" s="57">
        <v>8</v>
      </c>
      <c r="Q22" s="58">
        <v>12</v>
      </c>
      <c r="R22" s="58">
        <v>16</v>
      </c>
      <c r="S22" s="58">
        <v>20</v>
      </c>
      <c r="T22" s="549"/>
      <c r="U22" s="7"/>
    </row>
    <row r="23" spans="1:21" x14ac:dyDescent="0.2">
      <c r="A23" s="571"/>
      <c r="B23" s="584"/>
      <c r="C23" s="545" t="s">
        <v>233</v>
      </c>
      <c r="D23" s="545"/>
      <c r="E23" s="545"/>
      <c r="F23" s="545"/>
      <c r="G23" s="545"/>
      <c r="H23" s="545"/>
      <c r="I23" s="587"/>
      <c r="J23" s="578"/>
      <c r="K23" s="557"/>
      <c r="L23" s="59" t="s">
        <v>222</v>
      </c>
      <c r="M23" s="56" t="s">
        <v>106</v>
      </c>
      <c r="N23" s="56">
        <v>3</v>
      </c>
      <c r="O23" s="60">
        <v>3</v>
      </c>
      <c r="P23" s="57">
        <v>6</v>
      </c>
      <c r="Q23" s="57">
        <v>9</v>
      </c>
      <c r="R23" s="58">
        <v>12</v>
      </c>
      <c r="S23" s="58">
        <v>15</v>
      </c>
      <c r="T23" s="549"/>
      <c r="U23" s="7"/>
    </row>
    <row r="24" spans="1:21" x14ac:dyDescent="0.2">
      <c r="A24" s="571"/>
      <c r="B24" s="584"/>
      <c r="C24" s="545" t="s">
        <v>236</v>
      </c>
      <c r="D24" s="545"/>
      <c r="E24" s="545"/>
      <c r="F24" s="545"/>
      <c r="G24" s="545"/>
      <c r="H24" s="545"/>
      <c r="I24" s="587"/>
      <c r="J24" s="578"/>
      <c r="K24" s="557"/>
      <c r="L24" s="59" t="s">
        <v>223</v>
      </c>
      <c r="M24" s="56" t="s">
        <v>224</v>
      </c>
      <c r="N24" s="56">
        <v>2</v>
      </c>
      <c r="O24" s="60">
        <v>2</v>
      </c>
      <c r="P24" s="57">
        <v>4</v>
      </c>
      <c r="Q24" s="57">
        <v>6</v>
      </c>
      <c r="R24" s="57">
        <v>8</v>
      </c>
      <c r="S24" s="58">
        <v>10</v>
      </c>
      <c r="T24" s="549"/>
      <c r="U24" s="7"/>
    </row>
    <row r="25" spans="1:21" x14ac:dyDescent="0.2">
      <c r="A25" s="571"/>
      <c r="B25" s="584"/>
      <c r="C25" s="545" t="s">
        <v>237</v>
      </c>
      <c r="D25" s="545"/>
      <c r="E25" s="545"/>
      <c r="F25" s="545"/>
      <c r="G25" s="545"/>
      <c r="H25" s="545"/>
      <c r="I25" s="587"/>
      <c r="J25" s="578"/>
      <c r="K25" s="558"/>
      <c r="L25" s="59" t="s">
        <v>225</v>
      </c>
      <c r="M25" s="56" t="s">
        <v>129</v>
      </c>
      <c r="N25" s="56">
        <v>1</v>
      </c>
      <c r="O25" s="61">
        <v>1</v>
      </c>
      <c r="P25" s="61">
        <v>2</v>
      </c>
      <c r="Q25" s="61">
        <v>3</v>
      </c>
      <c r="R25" s="62">
        <v>4</v>
      </c>
      <c r="S25" s="57">
        <v>5</v>
      </c>
      <c r="T25" s="549"/>
      <c r="U25" s="7"/>
    </row>
    <row r="26" spans="1:21" ht="12.75" customHeight="1" x14ac:dyDescent="0.2">
      <c r="A26" s="571"/>
      <c r="B26" s="584"/>
      <c r="C26" s="545" t="s">
        <v>234</v>
      </c>
      <c r="D26" s="545"/>
      <c r="E26" s="545"/>
      <c r="F26" s="545"/>
      <c r="G26" s="545"/>
      <c r="H26" s="545"/>
      <c r="I26" s="587"/>
      <c r="J26" s="578"/>
      <c r="K26" s="63"/>
      <c r="L26" s="63"/>
      <c r="M26" s="63"/>
      <c r="N26" s="63"/>
      <c r="O26" s="56">
        <v>1</v>
      </c>
      <c r="P26" s="56">
        <v>2</v>
      </c>
      <c r="Q26" s="56">
        <v>3</v>
      </c>
      <c r="R26" s="64">
        <v>4</v>
      </c>
      <c r="S26" s="56">
        <v>5</v>
      </c>
      <c r="T26" s="549"/>
    </row>
    <row r="27" spans="1:21" ht="12.75" customHeight="1" x14ac:dyDescent="0.2">
      <c r="A27" s="571"/>
      <c r="B27" s="584"/>
      <c r="C27" s="7"/>
      <c r="D27" s="7"/>
      <c r="E27" s="7"/>
      <c r="F27" s="7"/>
      <c r="G27" s="7"/>
      <c r="H27" s="7"/>
      <c r="I27" s="587"/>
      <c r="J27" s="578"/>
      <c r="K27" s="65"/>
      <c r="L27" s="65"/>
      <c r="M27" s="66"/>
      <c r="N27" s="66"/>
      <c r="O27" s="56" t="s">
        <v>143</v>
      </c>
      <c r="P27" s="56" t="s">
        <v>226</v>
      </c>
      <c r="Q27" s="56" t="s">
        <v>142</v>
      </c>
      <c r="R27" s="56" t="s">
        <v>227</v>
      </c>
      <c r="S27" s="56" t="s">
        <v>141</v>
      </c>
      <c r="T27" s="549"/>
    </row>
    <row r="28" spans="1:21" ht="12.75" customHeight="1" x14ac:dyDescent="0.2">
      <c r="A28" s="571"/>
      <c r="B28" s="584"/>
      <c r="C28" s="555" t="s">
        <v>457</v>
      </c>
      <c r="D28" s="555"/>
      <c r="E28" s="555"/>
      <c r="F28" s="555"/>
      <c r="G28" s="555"/>
      <c r="H28" s="555"/>
      <c r="I28" s="587"/>
      <c r="J28" s="578"/>
      <c r="K28" s="65"/>
      <c r="L28" s="65"/>
      <c r="M28" s="66"/>
      <c r="N28" s="66"/>
      <c r="O28" s="67" t="s">
        <v>228</v>
      </c>
      <c r="P28" s="67" t="s">
        <v>229</v>
      </c>
      <c r="Q28" s="67" t="s">
        <v>89</v>
      </c>
      <c r="R28" s="67" t="s">
        <v>230</v>
      </c>
      <c r="S28" s="67" t="s">
        <v>231</v>
      </c>
      <c r="T28" s="549"/>
    </row>
    <row r="29" spans="1:21" ht="25.5" customHeight="1" x14ac:dyDescent="0.2">
      <c r="A29" s="571"/>
      <c r="B29" s="584"/>
      <c r="C29" s="545" t="s">
        <v>235</v>
      </c>
      <c r="D29" s="545"/>
      <c r="E29" s="545"/>
      <c r="F29" s="545"/>
      <c r="G29" s="545"/>
      <c r="H29" s="545"/>
      <c r="I29" s="587"/>
      <c r="J29" s="578"/>
      <c r="K29" s="68"/>
      <c r="L29" s="65"/>
      <c r="M29" s="69"/>
      <c r="N29" s="69"/>
      <c r="O29" s="552" t="s">
        <v>26</v>
      </c>
      <c r="P29" s="553"/>
      <c r="Q29" s="553"/>
      <c r="R29" s="553"/>
      <c r="S29" s="553"/>
      <c r="T29" s="549"/>
    </row>
    <row r="30" spans="1:21" ht="12.75" customHeight="1" x14ac:dyDescent="0.2">
      <c r="A30" s="571"/>
      <c r="B30" s="584"/>
      <c r="C30" s="545" t="s">
        <v>238</v>
      </c>
      <c r="D30" s="545"/>
      <c r="E30" s="545"/>
      <c r="F30" s="545"/>
      <c r="G30" s="545"/>
      <c r="H30" s="545"/>
      <c r="I30" s="587"/>
      <c r="J30" s="578"/>
      <c r="K30" s="74"/>
      <c r="L30" s="74"/>
      <c r="M30" s="74"/>
      <c r="N30" s="74"/>
      <c r="O30" s="74"/>
      <c r="P30" s="74"/>
      <c r="Q30" s="74"/>
      <c r="R30" s="74"/>
      <c r="S30" s="74"/>
      <c r="T30" s="549"/>
    </row>
    <row r="31" spans="1:21" ht="12.75" customHeight="1" x14ac:dyDescent="0.2">
      <c r="A31" s="571"/>
      <c r="B31" s="584"/>
      <c r="C31" s="545" t="s">
        <v>239</v>
      </c>
      <c r="D31" s="545"/>
      <c r="E31" s="545"/>
      <c r="F31" s="545"/>
      <c r="G31" s="545"/>
      <c r="H31" s="545"/>
      <c r="I31" s="587"/>
      <c r="J31" s="578"/>
      <c r="K31" s="554" t="s">
        <v>43</v>
      </c>
      <c r="L31" s="554"/>
      <c r="M31" s="554"/>
      <c r="N31" s="554"/>
      <c r="O31" s="554"/>
      <c r="P31" s="554"/>
      <c r="Q31" s="554"/>
      <c r="R31" s="554"/>
      <c r="S31" s="554"/>
      <c r="T31" s="549"/>
    </row>
    <row r="32" spans="1:21" ht="12.75" customHeight="1" x14ac:dyDescent="0.2">
      <c r="A32" s="571"/>
      <c r="B32" s="584"/>
      <c r="C32" s="545" t="s">
        <v>240</v>
      </c>
      <c r="D32" s="545"/>
      <c r="E32" s="545"/>
      <c r="F32" s="545"/>
      <c r="G32" s="545"/>
      <c r="H32" s="545"/>
      <c r="I32" s="587"/>
      <c r="J32" s="578"/>
      <c r="K32" s="74"/>
      <c r="L32" s="74"/>
      <c r="M32" s="74"/>
      <c r="N32" s="74"/>
      <c r="O32" s="74"/>
      <c r="P32" s="74"/>
      <c r="Q32" s="74"/>
      <c r="R32" s="74"/>
      <c r="S32" s="74"/>
      <c r="T32" s="549"/>
    </row>
    <row r="33" spans="1:20" ht="12.75" customHeight="1" x14ac:dyDescent="0.2">
      <c r="A33" s="571"/>
      <c r="B33" s="584"/>
      <c r="C33" s="545" t="s">
        <v>241</v>
      </c>
      <c r="D33" s="545"/>
      <c r="E33" s="545"/>
      <c r="F33" s="545"/>
      <c r="G33" s="545"/>
      <c r="H33" s="545"/>
      <c r="I33" s="587"/>
      <c r="J33" s="578"/>
      <c r="K33" s="555" t="s">
        <v>459</v>
      </c>
      <c r="L33" s="555"/>
      <c r="M33" s="555"/>
      <c r="N33" s="555"/>
      <c r="O33" s="555"/>
      <c r="P33" s="555"/>
      <c r="Q33" s="555"/>
      <c r="R33" s="555"/>
      <c r="S33" s="555"/>
      <c r="T33" s="549"/>
    </row>
    <row r="34" spans="1:20" ht="12.75" customHeight="1" x14ac:dyDescent="0.2">
      <c r="A34" s="571"/>
      <c r="B34" s="584"/>
      <c r="C34" s="217"/>
      <c r="D34" s="217"/>
      <c r="E34" s="217"/>
      <c r="F34" s="217"/>
      <c r="G34" s="217"/>
      <c r="H34" s="217"/>
      <c r="I34" s="587"/>
      <c r="J34" s="578"/>
      <c r="K34" s="555"/>
      <c r="L34" s="555"/>
      <c r="M34" s="555"/>
      <c r="N34" s="555"/>
      <c r="O34" s="555"/>
      <c r="P34" s="555"/>
      <c r="Q34" s="555"/>
      <c r="R34" s="555"/>
      <c r="S34" s="555"/>
      <c r="T34" s="549"/>
    </row>
    <row r="35" spans="1:20" ht="30" customHeight="1" x14ac:dyDescent="0.2">
      <c r="A35" s="571"/>
      <c r="B35" s="584"/>
      <c r="C35" s="523" t="s">
        <v>458</v>
      </c>
      <c r="D35" s="523"/>
      <c r="E35" s="523"/>
      <c r="F35" s="523"/>
      <c r="G35" s="523"/>
      <c r="H35" s="523"/>
      <c r="I35" s="587"/>
      <c r="J35" s="578"/>
      <c r="K35" s="555"/>
      <c r="L35" s="555"/>
      <c r="M35" s="555"/>
      <c r="N35" s="555"/>
      <c r="O35" s="555"/>
      <c r="P35" s="555"/>
      <c r="Q35" s="555"/>
      <c r="R35" s="555"/>
      <c r="S35" s="555"/>
      <c r="T35" s="549"/>
    </row>
    <row r="36" spans="1:20" ht="13.5" thickBot="1" x14ac:dyDescent="0.25">
      <c r="A36" s="572"/>
      <c r="B36" s="585"/>
      <c r="C36" s="591"/>
      <c r="D36" s="591"/>
      <c r="E36" s="591"/>
      <c r="F36" s="591"/>
      <c r="G36" s="591"/>
      <c r="H36" s="591"/>
      <c r="I36" s="588"/>
      <c r="J36" s="579"/>
      <c r="K36" s="541"/>
      <c r="L36" s="541"/>
      <c r="M36" s="541"/>
      <c r="N36" s="541"/>
      <c r="O36" s="541"/>
      <c r="P36" s="541"/>
      <c r="Q36" s="541"/>
      <c r="R36" s="45"/>
      <c r="S36" s="45"/>
      <c r="T36" s="550"/>
    </row>
    <row r="37" spans="1:20" ht="24" customHeight="1" x14ac:dyDescent="0.2">
      <c r="A37" s="36" t="s">
        <v>27</v>
      </c>
      <c r="B37" s="583"/>
      <c r="I37" s="586"/>
      <c r="J37" s="595"/>
      <c r="K37" s="72"/>
      <c r="L37" s="72"/>
      <c r="M37" s="72"/>
      <c r="N37" s="72"/>
      <c r="O37" s="72"/>
      <c r="P37" s="72"/>
      <c r="Q37" s="72"/>
      <c r="R37" s="70"/>
      <c r="S37" s="70"/>
      <c r="T37" s="530"/>
    </row>
    <row r="38" spans="1:20" ht="21" customHeight="1" x14ac:dyDescent="0.2">
      <c r="A38" s="589" t="s">
        <v>47</v>
      </c>
      <c r="B38" s="584"/>
      <c r="C38" s="546" t="s">
        <v>460</v>
      </c>
      <c r="D38" s="546"/>
      <c r="E38" s="546"/>
      <c r="F38" s="546"/>
      <c r="G38" s="546"/>
      <c r="H38" s="546"/>
      <c r="I38" s="587"/>
      <c r="J38" s="596"/>
      <c r="K38" s="219"/>
      <c r="L38" s="542"/>
      <c r="M38" s="542"/>
      <c r="N38" s="542"/>
      <c r="O38" s="542"/>
      <c r="P38" s="542"/>
      <c r="Q38" s="542"/>
      <c r="R38" s="542"/>
      <c r="S38" s="542"/>
      <c r="T38" s="530"/>
    </row>
    <row r="39" spans="1:20" ht="15.75" customHeight="1" x14ac:dyDescent="0.2">
      <c r="A39" s="589"/>
      <c r="B39" s="584"/>
      <c r="C39" s="546"/>
      <c r="D39" s="546"/>
      <c r="E39" s="546"/>
      <c r="F39" s="546"/>
      <c r="G39" s="546"/>
      <c r="H39" s="546"/>
      <c r="I39" s="587"/>
      <c r="J39" s="596"/>
      <c r="K39" s="220"/>
      <c r="L39" s="543"/>
      <c r="M39" s="221"/>
      <c r="N39" s="222"/>
      <c r="O39" s="223"/>
      <c r="P39" s="223"/>
      <c r="Q39" s="223"/>
      <c r="R39" s="223"/>
      <c r="S39" s="223"/>
      <c r="T39" s="530"/>
    </row>
    <row r="40" spans="1:20" ht="12.75" customHeight="1" x14ac:dyDescent="0.2">
      <c r="A40" s="589"/>
      <c r="B40" s="584"/>
      <c r="I40" s="587"/>
      <c r="J40" s="596"/>
      <c r="K40" s="220"/>
      <c r="L40" s="543"/>
      <c r="M40" s="224"/>
      <c r="N40" s="222"/>
      <c r="O40" s="223"/>
      <c r="P40" s="223"/>
      <c r="Q40" s="223"/>
      <c r="R40" s="223"/>
      <c r="S40" s="223"/>
      <c r="T40" s="530"/>
    </row>
    <row r="41" spans="1:20" x14ac:dyDescent="0.2">
      <c r="A41" s="589"/>
      <c r="B41" s="584"/>
      <c r="C41" s="524" t="s">
        <v>102</v>
      </c>
      <c r="D41" s="524"/>
      <c r="E41" s="524"/>
      <c r="F41" s="524"/>
      <c r="G41" s="524"/>
      <c r="H41" s="524"/>
      <c r="I41" s="587"/>
      <c r="J41" s="596"/>
      <c r="K41" s="220"/>
      <c r="L41" s="543"/>
      <c r="M41" s="224"/>
      <c r="N41" s="222"/>
      <c r="O41" s="223"/>
      <c r="P41" s="223"/>
      <c r="Q41" s="223"/>
      <c r="R41" s="223"/>
      <c r="S41" s="223"/>
      <c r="T41" s="530"/>
    </row>
    <row r="42" spans="1:20" x14ac:dyDescent="0.2">
      <c r="A42" s="589"/>
      <c r="B42" s="584"/>
      <c r="C42" s="524"/>
      <c r="D42" s="524"/>
      <c r="E42" s="524"/>
      <c r="F42" s="524"/>
      <c r="G42" s="524"/>
      <c r="H42" s="524"/>
      <c r="I42" s="587"/>
      <c r="J42" s="596"/>
      <c r="K42" s="220"/>
      <c r="L42" s="543"/>
      <c r="M42" s="224"/>
      <c r="N42" s="222"/>
      <c r="O42" s="223"/>
      <c r="P42" s="223"/>
      <c r="Q42" s="223"/>
      <c r="R42" s="223"/>
      <c r="S42" s="223"/>
      <c r="T42" s="530"/>
    </row>
    <row r="43" spans="1:20" ht="12.75" customHeight="1" x14ac:dyDescent="0.2">
      <c r="A43" s="589"/>
      <c r="B43" s="584"/>
      <c r="C43" s="524"/>
      <c r="D43" s="524"/>
      <c r="E43" s="524"/>
      <c r="F43" s="524"/>
      <c r="G43" s="524"/>
      <c r="H43" s="524"/>
      <c r="I43" s="587"/>
      <c r="J43" s="596"/>
      <c r="K43" s="220"/>
      <c r="L43" s="543"/>
      <c r="M43" s="224"/>
      <c r="N43" s="222"/>
      <c r="O43" s="223"/>
      <c r="P43" s="223"/>
      <c r="Q43" s="223"/>
      <c r="R43" s="223"/>
      <c r="S43" s="223"/>
      <c r="T43" s="530"/>
    </row>
    <row r="44" spans="1:20" ht="12.75" customHeight="1" x14ac:dyDescent="0.2">
      <c r="A44" s="589"/>
      <c r="B44" s="584"/>
      <c r="C44" s="524"/>
      <c r="D44" s="524"/>
      <c r="E44" s="524"/>
      <c r="F44" s="524"/>
      <c r="G44" s="524"/>
      <c r="H44" s="524"/>
      <c r="I44" s="587"/>
      <c r="J44" s="596"/>
      <c r="K44" s="220"/>
      <c r="L44" s="543"/>
      <c r="M44" s="224"/>
      <c r="N44" s="222"/>
      <c r="O44" s="223"/>
      <c r="P44" s="223"/>
      <c r="Q44" s="223"/>
      <c r="R44" s="223"/>
      <c r="S44" s="223"/>
      <c r="T44" s="530"/>
    </row>
    <row r="45" spans="1:20" ht="12.75" customHeight="1" x14ac:dyDescent="0.2">
      <c r="A45" s="589"/>
      <c r="B45" s="584"/>
      <c r="C45" s="34"/>
      <c r="D45" s="38"/>
      <c r="E45" s="38"/>
      <c r="F45" s="38"/>
      <c r="G45" s="38"/>
      <c r="H45" s="38"/>
      <c r="I45" s="587"/>
      <c r="J45" s="596"/>
      <c r="K45" s="220"/>
      <c r="L45" s="543"/>
      <c r="M45" s="224"/>
      <c r="N45" s="222"/>
      <c r="O45" s="223"/>
      <c r="P45" s="223"/>
      <c r="Q45" s="223"/>
      <c r="R45" s="223"/>
      <c r="S45" s="223"/>
      <c r="T45" s="530"/>
    </row>
    <row r="46" spans="1:20" ht="12.75" customHeight="1" x14ac:dyDescent="0.2">
      <c r="A46" s="589"/>
      <c r="B46" s="584"/>
      <c r="C46" s="546" t="s">
        <v>461</v>
      </c>
      <c r="D46" s="546"/>
      <c r="E46" s="546"/>
      <c r="F46" s="546"/>
      <c r="G46" s="546"/>
      <c r="H46" s="546"/>
      <c r="I46" s="587"/>
      <c r="J46" s="596"/>
      <c r="K46" s="220"/>
      <c r="L46" s="543"/>
      <c r="M46" s="224"/>
      <c r="N46" s="222"/>
      <c r="O46" s="223"/>
      <c r="P46" s="223"/>
      <c r="Q46" s="223"/>
      <c r="R46" s="223"/>
      <c r="S46" s="223"/>
      <c r="T46" s="530"/>
    </row>
    <row r="47" spans="1:20" ht="12.75" customHeight="1" x14ac:dyDescent="0.2">
      <c r="A47" s="589"/>
      <c r="B47" s="584"/>
      <c r="C47" s="546"/>
      <c r="D47" s="546"/>
      <c r="E47" s="546"/>
      <c r="F47" s="546"/>
      <c r="G47" s="546"/>
      <c r="H47" s="546"/>
      <c r="I47" s="587"/>
      <c r="J47" s="596"/>
      <c r="K47" s="220"/>
      <c r="L47" s="543"/>
      <c r="M47" s="224"/>
      <c r="N47" s="222"/>
      <c r="O47" s="223"/>
      <c r="P47" s="223"/>
      <c r="Q47" s="223"/>
      <c r="R47" s="223"/>
      <c r="S47" s="223"/>
      <c r="T47" s="530"/>
    </row>
    <row r="48" spans="1:20" ht="12.75" customHeight="1" x14ac:dyDescent="0.2">
      <c r="A48" s="589"/>
      <c r="B48" s="584"/>
      <c r="C48" s="546"/>
      <c r="D48" s="546"/>
      <c r="E48" s="546"/>
      <c r="F48" s="546"/>
      <c r="G48" s="546"/>
      <c r="H48" s="546"/>
      <c r="I48" s="587"/>
      <c r="J48" s="596"/>
      <c r="K48" s="220"/>
      <c r="L48" s="543"/>
      <c r="M48" s="224"/>
      <c r="N48" s="222"/>
      <c r="O48" s="223"/>
      <c r="P48" s="223"/>
      <c r="Q48" s="223"/>
      <c r="R48" s="223"/>
      <c r="S48" s="223"/>
      <c r="T48" s="530"/>
    </row>
    <row r="49" spans="1:20" ht="12.75" customHeight="1" x14ac:dyDescent="0.2">
      <c r="A49" s="589"/>
      <c r="B49" s="584"/>
      <c r="C49" s="546"/>
      <c r="D49" s="546"/>
      <c r="E49" s="546"/>
      <c r="F49" s="546"/>
      <c r="G49" s="546"/>
      <c r="H49" s="546"/>
      <c r="I49" s="587"/>
      <c r="J49" s="596"/>
      <c r="K49" s="220"/>
      <c r="L49" s="543"/>
      <c r="M49" s="224"/>
      <c r="N49" s="222"/>
      <c r="O49" s="223"/>
      <c r="P49" s="223"/>
      <c r="Q49" s="223"/>
      <c r="R49" s="223"/>
      <c r="S49" s="223"/>
      <c r="T49" s="530"/>
    </row>
    <row r="50" spans="1:20" ht="12.75" customHeight="1" x14ac:dyDescent="0.2">
      <c r="A50" s="589"/>
      <c r="B50" s="584"/>
      <c r="C50" s="546"/>
      <c r="D50" s="546"/>
      <c r="E50" s="546"/>
      <c r="F50" s="546"/>
      <c r="G50" s="546"/>
      <c r="H50" s="546"/>
      <c r="I50" s="587"/>
      <c r="J50" s="596"/>
      <c r="K50" s="220"/>
      <c r="L50" s="543"/>
      <c r="M50" s="224"/>
      <c r="N50" s="222"/>
      <c r="O50" s="223"/>
      <c r="P50" s="223"/>
      <c r="Q50" s="223"/>
      <c r="R50" s="223"/>
      <c r="S50" s="223"/>
      <c r="T50" s="530"/>
    </row>
    <row r="51" spans="1:20" ht="12.75" customHeight="1" x14ac:dyDescent="0.2">
      <c r="A51" s="589"/>
      <c r="B51" s="584"/>
      <c r="C51" s="546"/>
      <c r="D51" s="546"/>
      <c r="E51" s="546"/>
      <c r="F51" s="546"/>
      <c r="G51" s="546"/>
      <c r="H51" s="546"/>
      <c r="I51" s="587"/>
      <c r="J51" s="596"/>
      <c r="K51" s="220"/>
      <c r="L51" s="543"/>
      <c r="M51" s="224"/>
      <c r="N51" s="222"/>
      <c r="O51" s="223"/>
      <c r="P51" s="223"/>
      <c r="Q51" s="223"/>
      <c r="R51" s="223"/>
      <c r="S51" s="223"/>
      <c r="T51" s="530"/>
    </row>
    <row r="52" spans="1:20" ht="12.75" customHeight="1" x14ac:dyDescent="0.2">
      <c r="A52" s="589"/>
      <c r="B52" s="584"/>
      <c r="C52" s="546"/>
      <c r="D52" s="546"/>
      <c r="E52" s="546"/>
      <c r="F52" s="546"/>
      <c r="G52" s="546"/>
      <c r="H52" s="546"/>
      <c r="I52" s="587"/>
      <c r="J52" s="596"/>
      <c r="K52" s="220"/>
      <c r="L52" s="543"/>
      <c r="M52" s="224"/>
      <c r="N52" s="222"/>
      <c r="O52" s="223"/>
      <c r="P52" s="223"/>
      <c r="Q52" s="223"/>
      <c r="R52" s="223"/>
      <c r="S52" s="223"/>
      <c r="T52" s="530"/>
    </row>
    <row r="53" spans="1:20" ht="12.75" customHeight="1" x14ac:dyDescent="0.2">
      <c r="A53" s="589"/>
      <c r="B53" s="584"/>
      <c r="C53" s="546"/>
      <c r="D53" s="546"/>
      <c r="E53" s="546"/>
      <c r="F53" s="546"/>
      <c r="G53" s="546"/>
      <c r="H53" s="546"/>
      <c r="I53" s="587"/>
      <c r="J53" s="596"/>
      <c r="K53" s="220"/>
      <c r="L53" s="543"/>
      <c r="M53" s="224"/>
      <c r="N53" s="222"/>
      <c r="O53" s="223"/>
      <c r="P53" s="223"/>
      <c r="Q53" s="223"/>
      <c r="R53" s="223"/>
      <c r="S53" s="223"/>
      <c r="T53" s="530"/>
    </row>
    <row r="54" spans="1:20" ht="12.75" customHeight="1" x14ac:dyDescent="0.2">
      <c r="A54" s="589"/>
      <c r="B54" s="584"/>
      <c r="C54" s="546"/>
      <c r="D54" s="546"/>
      <c r="E54" s="546"/>
      <c r="F54" s="546"/>
      <c r="G54" s="546"/>
      <c r="H54" s="546"/>
      <c r="I54" s="587"/>
      <c r="J54" s="596"/>
      <c r="K54" s="220"/>
      <c r="L54" s="543"/>
      <c r="M54" s="224"/>
      <c r="N54" s="222"/>
      <c r="O54" s="223"/>
      <c r="P54" s="223"/>
      <c r="Q54" s="223"/>
      <c r="R54" s="223"/>
      <c r="S54" s="223"/>
      <c r="T54" s="530"/>
    </row>
    <row r="55" spans="1:20" ht="12.75" customHeight="1" x14ac:dyDescent="0.2">
      <c r="A55" s="589"/>
      <c r="B55" s="584"/>
      <c r="C55" s="546"/>
      <c r="D55" s="546"/>
      <c r="E55" s="546"/>
      <c r="F55" s="546"/>
      <c r="G55" s="546"/>
      <c r="H55" s="546"/>
      <c r="I55" s="587"/>
      <c r="J55" s="596"/>
      <c r="K55" s="220"/>
      <c r="L55" s="543"/>
      <c r="M55" s="224"/>
      <c r="N55" s="222"/>
      <c r="O55" s="223"/>
      <c r="P55" s="223"/>
      <c r="Q55" s="223"/>
      <c r="R55" s="223"/>
      <c r="S55" s="223"/>
      <c r="T55" s="530"/>
    </row>
    <row r="56" spans="1:20" ht="12.75" customHeight="1" x14ac:dyDescent="0.2">
      <c r="A56" s="589"/>
      <c r="B56" s="584"/>
      <c r="C56" s="218"/>
      <c r="D56" s="218"/>
      <c r="E56" s="218"/>
      <c r="F56" s="218"/>
      <c r="G56" s="218"/>
      <c r="H56" s="218"/>
      <c r="I56" s="587"/>
      <c r="J56" s="596"/>
      <c r="K56" s="220"/>
      <c r="L56" s="543"/>
      <c r="M56" s="224"/>
      <c r="N56" s="222"/>
      <c r="O56" s="223"/>
      <c r="P56" s="223"/>
      <c r="Q56" s="223"/>
      <c r="R56" s="223"/>
      <c r="S56" s="223"/>
      <c r="T56" s="530"/>
    </row>
    <row r="57" spans="1:20" ht="12.75" customHeight="1" x14ac:dyDescent="0.2">
      <c r="A57" s="589"/>
      <c r="B57" s="584"/>
      <c r="C57" s="546" t="s">
        <v>462</v>
      </c>
      <c r="D57" s="546"/>
      <c r="E57" s="546"/>
      <c r="F57" s="546"/>
      <c r="G57" s="546"/>
      <c r="H57" s="546"/>
      <c r="I57" s="587"/>
      <c r="J57" s="596"/>
      <c r="K57" s="220"/>
      <c r="L57" s="543"/>
      <c r="M57" s="224"/>
      <c r="N57" s="222"/>
      <c r="O57" s="223"/>
      <c r="P57" s="223"/>
      <c r="Q57" s="223"/>
      <c r="R57" s="223"/>
      <c r="S57" s="223"/>
      <c r="T57" s="530"/>
    </row>
    <row r="58" spans="1:20" ht="12.75" customHeight="1" x14ac:dyDescent="0.2">
      <c r="A58" s="589"/>
      <c r="B58" s="584"/>
      <c r="C58" s="546"/>
      <c r="D58" s="546"/>
      <c r="E58" s="546"/>
      <c r="F58" s="546"/>
      <c r="G58" s="546"/>
      <c r="H58" s="546"/>
      <c r="I58" s="587"/>
      <c r="J58" s="596"/>
      <c r="K58" s="220"/>
      <c r="L58" s="543"/>
      <c r="M58" s="224"/>
      <c r="N58" s="222"/>
      <c r="O58" s="223"/>
      <c r="P58" s="223"/>
      <c r="Q58" s="223"/>
      <c r="R58" s="223"/>
      <c r="S58" s="223"/>
      <c r="T58" s="530"/>
    </row>
    <row r="59" spans="1:20" ht="12.75" customHeight="1" x14ac:dyDescent="0.2">
      <c r="A59" s="589"/>
      <c r="B59" s="584"/>
      <c r="C59" s="546"/>
      <c r="D59" s="546"/>
      <c r="E59" s="546"/>
      <c r="F59" s="546"/>
      <c r="G59" s="546"/>
      <c r="H59" s="546"/>
      <c r="I59" s="587"/>
      <c r="J59" s="596"/>
      <c r="K59" s="220"/>
      <c r="L59" s="543"/>
      <c r="M59" s="224"/>
      <c r="N59" s="222"/>
      <c r="O59" s="223"/>
      <c r="P59" s="223"/>
      <c r="Q59" s="223"/>
      <c r="R59" s="223"/>
      <c r="S59" s="223"/>
      <c r="T59" s="530"/>
    </row>
    <row r="60" spans="1:20" ht="12.75" customHeight="1" x14ac:dyDescent="0.2">
      <c r="A60" s="589"/>
      <c r="B60" s="584"/>
      <c r="C60" s="546"/>
      <c r="D60" s="546"/>
      <c r="E60" s="546"/>
      <c r="F60" s="546"/>
      <c r="G60" s="546"/>
      <c r="H60" s="546"/>
      <c r="I60" s="587"/>
      <c r="J60" s="596"/>
      <c r="K60" s="220"/>
      <c r="L60" s="543"/>
      <c r="M60" s="224"/>
      <c r="N60" s="222"/>
      <c r="O60" s="223"/>
      <c r="P60" s="223"/>
      <c r="Q60" s="223"/>
      <c r="R60" s="223"/>
      <c r="S60" s="223"/>
      <c r="T60" s="530"/>
    </row>
    <row r="61" spans="1:20" ht="12.75" customHeight="1" x14ac:dyDescent="0.2">
      <c r="A61" s="589"/>
      <c r="B61" s="584"/>
      <c r="C61" s="546"/>
      <c r="D61" s="546"/>
      <c r="E61" s="546"/>
      <c r="F61" s="546"/>
      <c r="G61" s="546"/>
      <c r="H61" s="546"/>
      <c r="I61" s="587"/>
      <c r="J61" s="596"/>
      <c r="K61" s="220"/>
      <c r="L61" s="543"/>
      <c r="M61" s="224"/>
      <c r="N61" s="222"/>
      <c r="O61" s="223"/>
      <c r="P61" s="223"/>
      <c r="Q61" s="223"/>
      <c r="R61" s="223"/>
      <c r="S61" s="223"/>
      <c r="T61" s="530"/>
    </row>
    <row r="62" spans="1:20" ht="12.75" customHeight="1" x14ac:dyDescent="0.2">
      <c r="A62" s="589"/>
      <c r="B62" s="584"/>
      <c r="C62" s="546"/>
      <c r="D62" s="546"/>
      <c r="E62" s="546"/>
      <c r="F62" s="546"/>
      <c r="G62" s="546"/>
      <c r="H62" s="546"/>
      <c r="I62" s="587"/>
      <c r="J62" s="596"/>
      <c r="K62" s="220"/>
      <c r="L62" s="543"/>
      <c r="M62" s="224"/>
      <c r="N62" s="222"/>
      <c r="O62" s="223"/>
      <c r="P62" s="223"/>
      <c r="Q62" s="223"/>
      <c r="R62" s="223"/>
      <c r="S62" s="223"/>
      <c r="T62" s="530"/>
    </row>
    <row r="63" spans="1:20" ht="12.75" customHeight="1" x14ac:dyDescent="0.2">
      <c r="A63" s="589"/>
      <c r="B63" s="584"/>
      <c r="C63" s="79"/>
      <c r="D63" s="79"/>
      <c r="E63" s="79"/>
      <c r="F63" s="79"/>
      <c r="G63" s="79"/>
      <c r="H63" s="79"/>
      <c r="I63" s="587"/>
      <c r="J63" s="596"/>
      <c r="K63" s="220"/>
      <c r="L63" s="543"/>
      <c r="M63" s="224"/>
      <c r="N63" s="222"/>
      <c r="O63" s="223"/>
      <c r="P63" s="223"/>
      <c r="Q63" s="223"/>
      <c r="R63" s="223"/>
      <c r="S63" s="223"/>
      <c r="T63" s="530"/>
    </row>
    <row r="64" spans="1:20" ht="12.75" customHeight="1" x14ac:dyDescent="0.2">
      <c r="A64" s="589"/>
      <c r="B64" s="584"/>
      <c r="C64" s="523" t="s">
        <v>82</v>
      </c>
      <c r="D64" s="565"/>
      <c r="E64" s="565"/>
      <c r="F64" s="565"/>
      <c r="G64" s="565"/>
      <c r="H64" s="565"/>
      <c r="I64" s="587"/>
      <c r="J64" s="596"/>
      <c r="K64" s="220"/>
      <c r="L64" s="543"/>
      <c r="M64" s="224"/>
      <c r="N64" s="222"/>
      <c r="O64" s="223"/>
      <c r="P64" s="223"/>
      <c r="Q64" s="223"/>
      <c r="R64" s="223"/>
      <c r="S64" s="223"/>
      <c r="T64" s="530"/>
    </row>
    <row r="65" spans="1:20" ht="12.75" customHeight="1" x14ac:dyDescent="0.2">
      <c r="A65" s="589"/>
      <c r="B65" s="584"/>
      <c r="C65" s="186" t="s">
        <v>415</v>
      </c>
      <c r="D65" s="524" t="s">
        <v>464</v>
      </c>
      <c r="E65" s="524"/>
      <c r="F65" s="524"/>
      <c r="G65" s="524"/>
      <c r="H65" s="524"/>
      <c r="I65" s="587"/>
      <c r="J65" s="596"/>
      <c r="K65" s="220"/>
      <c r="L65" s="543"/>
      <c r="M65" s="224"/>
      <c r="N65" s="222"/>
      <c r="O65" s="223"/>
      <c r="P65" s="223"/>
      <c r="Q65" s="223"/>
      <c r="R65" s="223"/>
      <c r="S65" s="223"/>
      <c r="T65" s="530"/>
    </row>
    <row r="66" spans="1:20" ht="31.5" customHeight="1" x14ac:dyDescent="0.2">
      <c r="A66" s="589"/>
      <c r="B66" s="584"/>
      <c r="C66" s="187" t="s">
        <v>354</v>
      </c>
      <c r="D66" s="602" t="s">
        <v>420</v>
      </c>
      <c r="E66" s="602"/>
      <c r="F66" s="602"/>
      <c r="G66" s="602"/>
      <c r="H66" s="602"/>
      <c r="I66" s="587"/>
      <c r="J66" s="596"/>
      <c r="K66" s="220"/>
      <c r="L66" s="221"/>
      <c r="M66" s="221"/>
      <c r="N66" s="225"/>
      <c r="O66" s="226"/>
      <c r="P66" s="226"/>
      <c r="Q66" s="226"/>
      <c r="R66" s="226"/>
      <c r="S66" s="226"/>
      <c r="T66" s="530"/>
    </row>
    <row r="67" spans="1:20" ht="45" customHeight="1" x14ac:dyDescent="0.2">
      <c r="A67" s="589"/>
      <c r="B67" s="584"/>
      <c r="C67" s="188" t="s">
        <v>416</v>
      </c>
      <c r="D67" s="602" t="s">
        <v>425</v>
      </c>
      <c r="E67" s="602"/>
      <c r="F67" s="602"/>
      <c r="G67" s="602"/>
      <c r="H67" s="602"/>
      <c r="I67" s="587"/>
      <c r="J67" s="596"/>
      <c r="K67" s="220"/>
      <c r="L67" s="221"/>
      <c r="N67" s="225"/>
      <c r="O67" s="227"/>
      <c r="P67" s="227"/>
      <c r="Q67" s="544"/>
      <c r="R67" s="544"/>
      <c r="S67" s="227"/>
      <c r="T67" s="530"/>
    </row>
    <row r="68" spans="1:20" ht="36.75" customHeight="1" x14ac:dyDescent="0.2">
      <c r="A68" s="589"/>
      <c r="B68" s="584"/>
      <c r="C68" s="188" t="s">
        <v>417</v>
      </c>
      <c r="D68" s="602" t="s">
        <v>421</v>
      </c>
      <c r="E68" s="602"/>
      <c r="F68" s="602"/>
      <c r="G68" s="602"/>
      <c r="H68" s="602"/>
      <c r="I68" s="587"/>
      <c r="J68" s="596"/>
      <c r="K68" s="220"/>
      <c r="L68" s="523" t="s">
        <v>422</v>
      </c>
      <c r="M68" s="523"/>
      <c r="N68" s="523"/>
      <c r="O68" s="523"/>
      <c r="P68" s="523"/>
      <c r="Q68" s="523"/>
      <c r="R68" s="523"/>
      <c r="S68" s="523"/>
      <c r="T68" s="530"/>
    </row>
    <row r="69" spans="1:20" ht="36" customHeight="1" x14ac:dyDescent="0.2">
      <c r="A69" s="589"/>
      <c r="B69" s="584"/>
      <c r="C69" s="188" t="s">
        <v>418</v>
      </c>
      <c r="D69" s="602" t="s">
        <v>419</v>
      </c>
      <c r="E69" s="602"/>
      <c r="F69" s="602"/>
      <c r="G69" s="602"/>
      <c r="H69" s="602"/>
      <c r="I69" s="587"/>
      <c r="J69" s="596"/>
      <c r="K69" s="220"/>
      <c r="L69" s="523" t="s">
        <v>463</v>
      </c>
      <c r="M69" s="523"/>
      <c r="N69" s="523"/>
      <c r="O69" s="523"/>
      <c r="P69" s="523"/>
      <c r="Q69" s="523"/>
      <c r="R69" s="523"/>
      <c r="S69" s="523"/>
      <c r="T69" s="530"/>
    </row>
    <row r="70" spans="1:20" ht="11.25" customHeight="1" thickBot="1" x14ac:dyDescent="0.25">
      <c r="A70" s="590"/>
      <c r="B70" s="584"/>
      <c r="C70" s="600"/>
      <c r="D70" s="600"/>
      <c r="E70" s="600"/>
      <c r="F70" s="600"/>
      <c r="G70" s="600"/>
      <c r="H70" s="600"/>
      <c r="I70" s="587"/>
      <c r="J70" s="596"/>
      <c r="K70" s="598"/>
      <c r="L70" s="598"/>
      <c r="M70" s="598"/>
      <c r="N70" s="598"/>
      <c r="O70" s="598"/>
      <c r="P70" s="598"/>
      <c r="Q70" s="598"/>
      <c r="R70" s="598"/>
      <c r="S70" s="598"/>
      <c r="T70" s="599"/>
    </row>
    <row r="71" spans="1:20" ht="32.25" customHeight="1" x14ac:dyDescent="0.2">
      <c r="A71" s="37" t="s">
        <v>28</v>
      </c>
      <c r="B71" s="583"/>
      <c r="C71" s="592" t="s">
        <v>465</v>
      </c>
      <c r="D71" s="592"/>
      <c r="E71" s="592"/>
      <c r="F71" s="592"/>
      <c r="G71" s="592"/>
      <c r="H71" s="592"/>
      <c r="I71" s="532"/>
      <c r="J71" s="595"/>
      <c r="K71" s="601"/>
      <c r="L71" s="601"/>
      <c r="M71" s="601"/>
      <c r="N71" s="601"/>
      <c r="O71" s="601"/>
      <c r="P71" s="601"/>
      <c r="Q71" s="601"/>
      <c r="R71" s="71"/>
      <c r="S71" s="71"/>
      <c r="T71" s="529"/>
    </row>
    <row r="72" spans="1:20" ht="25.5" customHeight="1" x14ac:dyDescent="0.2">
      <c r="A72" s="571" t="s">
        <v>30</v>
      </c>
      <c r="B72" s="584"/>
      <c r="C72" s="593" t="s">
        <v>466</v>
      </c>
      <c r="D72" s="546"/>
      <c r="E72" s="546"/>
      <c r="F72" s="546"/>
      <c r="G72" s="546"/>
      <c r="H72" s="546"/>
      <c r="I72" s="533"/>
      <c r="J72" s="596"/>
      <c r="K72" s="525" t="s">
        <v>51</v>
      </c>
      <c r="L72" s="525"/>
      <c r="M72" s="525" t="s">
        <v>48</v>
      </c>
      <c r="N72" s="525"/>
      <c r="O72" s="525"/>
      <c r="P72" s="525" t="s">
        <v>49</v>
      </c>
      <c r="Q72" s="525"/>
      <c r="R72" s="525"/>
      <c r="S72" s="525"/>
      <c r="T72" s="530"/>
    </row>
    <row r="73" spans="1:20" ht="24.95" customHeight="1" x14ac:dyDescent="0.2">
      <c r="A73" s="571"/>
      <c r="B73" s="584"/>
      <c r="C73" s="593" t="s">
        <v>467</v>
      </c>
      <c r="D73" s="546"/>
      <c r="E73" s="546"/>
      <c r="F73" s="546"/>
      <c r="G73" s="546"/>
      <c r="H73" s="546"/>
      <c r="I73" s="533"/>
      <c r="J73" s="596"/>
      <c r="K73" s="525"/>
      <c r="L73" s="525"/>
      <c r="M73" s="525"/>
      <c r="N73" s="525"/>
      <c r="O73" s="525"/>
      <c r="P73" s="525"/>
      <c r="Q73" s="525"/>
      <c r="R73" s="525"/>
      <c r="S73" s="525"/>
      <c r="T73" s="530"/>
    </row>
    <row r="74" spans="1:20" ht="23.25" customHeight="1" x14ac:dyDescent="0.2">
      <c r="A74" s="571"/>
      <c r="B74" s="584"/>
      <c r="C74" s="524" t="s">
        <v>103</v>
      </c>
      <c r="D74" s="524"/>
      <c r="E74" s="524"/>
      <c r="F74" s="524"/>
      <c r="G74" s="524"/>
      <c r="H74" s="524"/>
      <c r="I74" s="533"/>
      <c r="J74" s="596"/>
      <c r="K74" s="535" t="s">
        <v>423</v>
      </c>
      <c r="L74" s="535"/>
      <c r="M74" s="527" t="s">
        <v>44</v>
      </c>
      <c r="N74" s="527"/>
      <c r="O74" s="527"/>
      <c r="P74" s="526" t="s">
        <v>469</v>
      </c>
      <c r="Q74" s="526"/>
      <c r="R74" s="526"/>
      <c r="S74" s="526"/>
      <c r="T74" s="530"/>
    </row>
    <row r="75" spans="1:20" ht="24.95" customHeight="1" x14ac:dyDescent="0.2">
      <c r="A75" s="571"/>
      <c r="B75" s="584"/>
      <c r="C75" s="593" t="s">
        <v>468</v>
      </c>
      <c r="D75" s="546"/>
      <c r="E75" s="546"/>
      <c r="F75" s="546"/>
      <c r="G75" s="546"/>
      <c r="H75" s="546"/>
      <c r="I75" s="533"/>
      <c r="J75" s="596"/>
      <c r="K75" s="535"/>
      <c r="L75" s="535"/>
      <c r="M75" s="527"/>
      <c r="N75" s="527"/>
      <c r="O75" s="527"/>
      <c r="P75" s="526"/>
      <c r="Q75" s="526"/>
      <c r="R75" s="526"/>
      <c r="S75" s="526"/>
      <c r="T75" s="530"/>
    </row>
    <row r="76" spans="1:20" ht="24.95" customHeight="1" x14ac:dyDescent="0.2">
      <c r="A76" s="571"/>
      <c r="B76" s="584"/>
      <c r="C76" s="546"/>
      <c r="D76" s="546"/>
      <c r="E76" s="546"/>
      <c r="F76" s="546"/>
      <c r="G76" s="546"/>
      <c r="H76" s="546"/>
      <c r="I76" s="533"/>
      <c r="J76" s="596"/>
      <c r="K76" s="535"/>
      <c r="L76" s="535"/>
      <c r="M76" s="527"/>
      <c r="N76" s="527"/>
      <c r="O76" s="527"/>
      <c r="P76" s="526"/>
      <c r="Q76" s="526"/>
      <c r="R76" s="526"/>
      <c r="S76" s="526"/>
      <c r="T76" s="530"/>
    </row>
    <row r="77" spans="1:20" ht="24.95" customHeight="1" x14ac:dyDescent="0.2">
      <c r="A77" s="571"/>
      <c r="B77" s="584"/>
      <c r="C77" s="546"/>
      <c r="D77" s="546"/>
      <c r="E77" s="546"/>
      <c r="F77" s="546"/>
      <c r="G77" s="546"/>
      <c r="H77" s="546"/>
      <c r="I77" s="533"/>
      <c r="J77" s="596"/>
      <c r="K77" s="535"/>
      <c r="L77" s="535"/>
      <c r="M77" s="527"/>
      <c r="N77" s="527"/>
      <c r="O77" s="527"/>
      <c r="P77" s="526"/>
      <c r="Q77" s="526"/>
      <c r="R77" s="526"/>
      <c r="S77" s="526"/>
      <c r="T77" s="530"/>
    </row>
    <row r="78" spans="1:20" ht="24.95" customHeight="1" x14ac:dyDescent="0.2">
      <c r="A78" s="571"/>
      <c r="B78" s="584"/>
      <c r="C78" s="523" t="s">
        <v>29</v>
      </c>
      <c r="D78" s="523"/>
      <c r="E78" s="523"/>
      <c r="F78" s="523"/>
      <c r="G78" s="523"/>
      <c r="H78" s="523"/>
      <c r="I78" s="533"/>
      <c r="J78" s="596"/>
      <c r="K78" s="535"/>
      <c r="L78" s="535"/>
      <c r="M78" s="527"/>
      <c r="N78" s="527"/>
      <c r="O78" s="527"/>
      <c r="P78" s="526"/>
      <c r="Q78" s="526"/>
      <c r="R78" s="526"/>
      <c r="S78" s="526"/>
      <c r="T78" s="530"/>
    </row>
    <row r="79" spans="1:20" ht="23.1" customHeight="1" x14ac:dyDescent="0.2">
      <c r="A79" s="571"/>
      <c r="B79" s="584"/>
      <c r="C79" s="546" t="s">
        <v>104</v>
      </c>
      <c r="D79" s="546"/>
      <c r="E79" s="546"/>
      <c r="F79" s="546"/>
      <c r="G79" s="546"/>
      <c r="H79" s="546"/>
      <c r="I79" s="533"/>
      <c r="J79" s="596"/>
      <c r="K79" s="535"/>
      <c r="L79" s="535"/>
      <c r="M79" s="527"/>
      <c r="N79" s="527"/>
      <c r="O79" s="527"/>
      <c r="P79" s="526"/>
      <c r="Q79" s="526"/>
      <c r="R79" s="526"/>
      <c r="S79" s="526"/>
      <c r="T79" s="530"/>
    </row>
    <row r="80" spans="1:20" ht="23.1" customHeight="1" x14ac:dyDescent="0.2">
      <c r="A80" s="571"/>
      <c r="B80" s="584"/>
      <c r="C80" s="546"/>
      <c r="D80" s="546"/>
      <c r="E80" s="546"/>
      <c r="F80" s="546"/>
      <c r="G80" s="546"/>
      <c r="H80" s="546"/>
      <c r="I80" s="533"/>
      <c r="J80" s="596"/>
      <c r="K80" s="537" t="s">
        <v>426</v>
      </c>
      <c r="L80" s="537"/>
      <c r="M80" s="527" t="s">
        <v>45</v>
      </c>
      <c r="N80" s="527"/>
      <c r="O80" s="527"/>
      <c r="P80" s="526" t="s">
        <v>470</v>
      </c>
      <c r="Q80" s="526"/>
      <c r="R80" s="526"/>
      <c r="S80" s="526"/>
      <c r="T80" s="530"/>
    </row>
    <row r="81" spans="1:20" ht="23.1" customHeight="1" x14ac:dyDescent="0.2">
      <c r="A81" s="571"/>
      <c r="B81" s="584"/>
      <c r="C81" s="546"/>
      <c r="D81" s="546"/>
      <c r="E81" s="546"/>
      <c r="F81" s="546"/>
      <c r="G81" s="546"/>
      <c r="H81" s="546"/>
      <c r="I81" s="533"/>
      <c r="J81" s="596"/>
      <c r="K81" s="537"/>
      <c r="L81" s="537"/>
      <c r="M81" s="527"/>
      <c r="N81" s="527"/>
      <c r="O81" s="527"/>
      <c r="P81" s="526"/>
      <c r="Q81" s="526"/>
      <c r="R81" s="526"/>
      <c r="S81" s="526"/>
      <c r="T81" s="530"/>
    </row>
    <row r="82" spans="1:20" ht="23.1" customHeight="1" x14ac:dyDescent="0.2">
      <c r="A82" s="571"/>
      <c r="B82" s="584"/>
      <c r="C82" s="523" t="s">
        <v>105</v>
      </c>
      <c r="D82" s="523"/>
      <c r="E82" s="523"/>
      <c r="F82" s="523"/>
      <c r="G82" s="523"/>
      <c r="H82" s="523"/>
      <c r="I82" s="533"/>
      <c r="J82" s="596"/>
      <c r="K82" s="537"/>
      <c r="L82" s="537"/>
      <c r="M82" s="527"/>
      <c r="N82" s="527"/>
      <c r="O82" s="527"/>
      <c r="P82" s="526"/>
      <c r="Q82" s="526"/>
      <c r="R82" s="526"/>
      <c r="S82" s="526"/>
      <c r="T82" s="530"/>
    </row>
    <row r="83" spans="1:20" ht="23.1" customHeight="1" x14ac:dyDescent="0.2">
      <c r="A83" s="571"/>
      <c r="B83" s="584"/>
      <c r="C83" s="593" t="s">
        <v>87</v>
      </c>
      <c r="D83" s="524"/>
      <c r="E83" s="524"/>
      <c r="F83" s="524"/>
      <c r="G83" s="524"/>
      <c r="H83" s="524"/>
      <c r="I83" s="533"/>
      <c r="J83" s="596"/>
      <c r="K83" s="537"/>
      <c r="L83" s="537"/>
      <c r="M83" s="527"/>
      <c r="N83" s="527"/>
      <c r="O83" s="527"/>
      <c r="P83" s="526"/>
      <c r="Q83" s="526"/>
      <c r="R83" s="526"/>
      <c r="S83" s="526"/>
      <c r="T83" s="530"/>
    </row>
    <row r="84" spans="1:20" ht="23.1" customHeight="1" x14ac:dyDescent="0.2">
      <c r="A84" s="571"/>
      <c r="B84" s="584"/>
      <c r="C84" s="524"/>
      <c r="D84" s="524"/>
      <c r="E84" s="524"/>
      <c r="F84" s="524"/>
      <c r="G84" s="524"/>
      <c r="H84" s="524"/>
      <c r="I84" s="533"/>
      <c r="J84" s="596"/>
      <c r="K84" s="537"/>
      <c r="L84" s="537"/>
      <c r="M84" s="527"/>
      <c r="N84" s="527"/>
      <c r="O84" s="527"/>
      <c r="P84" s="526"/>
      <c r="Q84" s="526"/>
      <c r="R84" s="526"/>
      <c r="S84" s="526"/>
      <c r="T84" s="530"/>
    </row>
    <row r="85" spans="1:20" ht="23.1" customHeight="1" x14ac:dyDescent="0.2">
      <c r="A85" s="571"/>
      <c r="B85" s="584"/>
      <c r="C85" s="523" t="s">
        <v>81</v>
      </c>
      <c r="D85" s="523"/>
      <c r="E85" s="523"/>
      <c r="F85" s="523"/>
      <c r="G85" s="523"/>
      <c r="H85" s="523"/>
      <c r="I85" s="533"/>
      <c r="J85" s="596"/>
      <c r="K85" s="537"/>
      <c r="L85" s="537"/>
      <c r="M85" s="527"/>
      <c r="N85" s="527"/>
      <c r="O85" s="527"/>
      <c r="P85" s="526"/>
      <c r="Q85" s="526"/>
      <c r="R85" s="526"/>
      <c r="S85" s="526"/>
      <c r="T85" s="530"/>
    </row>
    <row r="86" spans="1:20" ht="23.1" customHeight="1" x14ac:dyDescent="0.2">
      <c r="A86" s="571"/>
      <c r="B86" s="584"/>
      <c r="C86" s="565" t="s">
        <v>80</v>
      </c>
      <c r="D86" s="565"/>
      <c r="E86" s="565"/>
      <c r="F86" s="565"/>
      <c r="G86" s="565"/>
      <c r="H86" s="565"/>
      <c r="I86" s="533"/>
      <c r="J86" s="596"/>
      <c r="K86" s="536" t="s">
        <v>424</v>
      </c>
      <c r="L86" s="536"/>
      <c r="M86" s="539" t="s">
        <v>46</v>
      </c>
      <c r="N86" s="539"/>
      <c r="O86" s="539"/>
      <c r="P86" s="538" t="s">
        <v>75</v>
      </c>
      <c r="Q86" s="538"/>
      <c r="R86" s="538"/>
      <c r="S86" s="538"/>
      <c r="T86" s="530"/>
    </row>
    <row r="87" spans="1:20" ht="23.1" customHeight="1" x14ac:dyDescent="0.2">
      <c r="A87" s="571"/>
      <c r="B87" s="584"/>
      <c r="C87" s="565"/>
      <c r="D87" s="565"/>
      <c r="E87" s="565"/>
      <c r="F87" s="565"/>
      <c r="G87" s="565"/>
      <c r="H87" s="565"/>
      <c r="I87" s="533"/>
      <c r="J87" s="596"/>
      <c r="K87" s="536"/>
      <c r="L87" s="536"/>
      <c r="M87" s="539"/>
      <c r="N87" s="539"/>
      <c r="O87" s="539"/>
      <c r="P87" s="538"/>
      <c r="Q87" s="538"/>
      <c r="R87" s="538"/>
      <c r="S87" s="538"/>
      <c r="T87" s="530"/>
    </row>
    <row r="88" spans="1:20" ht="23.1" customHeight="1" x14ac:dyDescent="0.2">
      <c r="A88" s="571"/>
      <c r="B88" s="584"/>
      <c r="C88" s="523" t="s">
        <v>62</v>
      </c>
      <c r="D88" s="523"/>
      <c r="E88" s="523"/>
      <c r="F88" s="523"/>
      <c r="G88" s="523"/>
      <c r="H88" s="523"/>
      <c r="I88" s="533"/>
      <c r="J88" s="596"/>
      <c r="K88" s="536"/>
      <c r="L88" s="536"/>
      <c r="M88" s="539"/>
      <c r="N88" s="539"/>
      <c r="O88" s="539"/>
      <c r="P88" s="538"/>
      <c r="Q88" s="538"/>
      <c r="R88" s="538"/>
      <c r="S88" s="538"/>
      <c r="T88" s="530"/>
    </row>
    <row r="89" spans="1:20" ht="23.1" customHeight="1" x14ac:dyDescent="0.2">
      <c r="A89" s="571"/>
      <c r="B89" s="584"/>
      <c r="C89" s="565" t="s">
        <v>445</v>
      </c>
      <c r="D89" s="565"/>
      <c r="E89" s="565"/>
      <c r="F89" s="565"/>
      <c r="G89" s="565"/>
      <c r="H89" s="565"/>
      <c r="I89" s="533"/>
      <c r="J89" s="596"/>
      <c r="K89" s="536"/>
      <c r="L89" s="536"/>
      <c r="M89" s="539"/>
      <c r="N89" s="539"/>
      <c r="O89" s="539"/>
      <c r="P89" s="538"/>
      <c r="Q89" s="538"/>
      <c r="R89" s="538"/>
      <c r="S89" s="538"/>
      <c r="T89" s="530"/>
    </row>
    <row r="90" spans="1:20" ht="23.1" customHeight="1" x14ac:dyDescent="0.2">
      <c r="A90" s="571"/>
      <c r="B90" s="584"/>
      <c r="C90" s="565"/>
      <c r="D90" s="565"/>
      <c r="E90" s="565"/>
      <c r="F90" s="565"/>
      <c r="G90" s="565"/>
      <c r="H90" s="565"/>
      <c r="I90" s="533"/>
      <c r="J90" s="596"/>
      <c r="K90" s="536"/>
      <c r="L90" s="536"/>
      <c r="M90" s="539"/>
      <c r="N90" s="539"/>
      <c r="O90" s="539"/>
      <c r="P90" s="538"/>
      <c r="Q90" s="538"/>
      <c r="R90" s="538"/>
      <c r="S90" s="538"/>
      <c r="T90" s="530"/>
    </row>
    <row r="91" spans="1:20" ht="22.5" customHeight="1" x14ac:dyDescent="0.2">
      <c r="A91" s="571"/>
      <c r="B91" s="584"/>
      <c r="C91" s="565"/>
      <c r="D91" s="565"/>
      <c r="E91" s="565"/>
      <c r="F91" s="565"/>
      <c r="G91" s="565"/>
      <c r="H91" s="565"/>
      <c r="I91" s="533"/>
      <c r="J91" s="596"/>
      <c r="K91" s="536"/>
      <c r="L91" s="536"/>
      <c r="M91" s="539"/>
      <c r="N91" s="539"/>
      <c r="O91" s="539"/>
      <c r="P91" s="538"/>
      <c r="Q91" s="538"/>
      <c r="R91" s="538"/>
      <c r="S91" s="538"/>
      <c r="T91" s="530"/>
    </row>
    <row r="92" spans="1:20" ht="18" customHeight="1" thickBot="1" x14ac:dyDescent="0.25">
      <c r="A92" s="572"/>
      <c r="B92" s="585"/>
      <c r="C92" s="591"/>
      <c r="D92" s="591"/>
      <c r="E92" s="591"/>
      <c r="F92" s="591"/>
      <c r="G92" s="591"/>
      <c r="H92" s="591"/>
      <c r="I92" s="534"/>
      <c r="J92" s="597"/>
      <c r="K92" s="541"/>
      <c r="L92" s="541"/>
      <c r="M92" s="541"/>
      <c r="N92" s="541"/>
      <c r="O92" s="541"/>
      <c r="P92" s="541"/>
      <c r="Q92" s="541"/>
      <c r="R92" s="45"/>
      <c r="S92" s="45"/>
      <c r="T92" s="531"/>
    </row>
    <row r="96" spans="1:20" ht="12.75" customHeight="1" x14ac:dyDescent="0.2"/>
    <row r="97" spans="1:12" x14ac:dyDescent="0.2">
      <c r="F97" s="10"/>
    </row>
    <row r="98" spans="1:12" x14ac:dyDescent="0.2">
      <c r="F98" s="10"/>
    </row>
    <row r="99" spans="1:12" x14ac:dyDescent="0.2">
      <c r="F99" s="10"/>
    </row>
    <row r="100" spans="1:12" ht="12.75" customHeight="1" x14ac:dyDescent="0.2">
      <c r="F100" s="10"/>
    </row>
    <row r="102" spans="1:12" ht="12.75" customHeight="1" x14ac:dyDescent="0.2">
      <c r="B102" s="9"/>
      <c r="C102" s="9"/>
      <c r="D102" s="9"/>
      <c r="E102" s="9"/>
      <c r="F102" s="9"/>
    </row>
    <row r="103" spans="1:12" x14ac:dyDescent="0.2">
      <c r="A103" s="9"/>
      <c r="B103" s="9"/>
      <c r="C103" s="9"/>
      <c r="D103" s="9"/>
      <c r="E103" s="9"/>
      <c r="F103" s="9"/>
      <c r="I103" s="12"/>
      <c r="J103" s="594"/>
      <c r="K103" s="594"/>
      <c r="L103" s="594"/>
    </row>
    <row r="104" spans="1:12" ht="22.5" customHeight="1" x14ac:dyDescent="0.2">
      <c r="A104" s="9"/>
      <c r="B104" s="9"/>
      <c r="C104" s="9"/>
      <c r="D104" s="9"/>
      <c r="E104" s="9"/>
      <c r="F104" s="9"/>
      <c r="I104" s="13"/>
      <c r="J104" s="594"/>
      <c r="K104" s="594"/>
      <c r="L104" s="594"/>
    </row>
    <row r="105" spans="1:12" x14ac:dyDescent="0.2">
      <c r="A105" s="9"/>
      <c r="B105" s="9"/>
      <c r="C105" s="9"/>
      <c r="D105" s="9"/>
      <c r="E105" s="9"/>
      <c r="F105" s="9"/>
      <c r="I105" s="14"/>
      <c r="J105" s="15"/>
      <c r="K105" s="11"/>
      <c r="L105" s="11"/>
    </row>
    <row r="106" spans="1:12" x14ac:dyDescent="0.2">
      <c r="A106" s="9"/>
      <c r="B106" s="9"/>
      <c r="C106" s="9"/>
      <c r="D106" s="9"/>
      <c r="E106" s="9"/>
      <c r="F106" s="9"/>
    </row>
    <row r="115" spans="5:5" x14ac:dyDescent="0.2">
      <c r="E115" s="20"/>
    </row>
  </sheetData>
  <sheetProtection algorithmName="SHA-512" hashValue="S2avPaEBGtB54AP64/k9aXrO/1pS6zPf6mtkm/pfQ734vvaZhQyngjAqexXbvX/LmJlnrMuW3ylDyDH7JzblSQ==" saltValue="GPC8l/P/e2RD+ypgV0rVHQ==" spinCount="100000" sheet="1" objects="1" scenarios="1"/>
  <mergeCells count="128">
    <mergeCell ref="K7:S8"/>
    <mergeCell ref="K9:S11"/>
    <mergeCell ref="K12:S13"/>
    <mergeCell ref="K14:S14"/>
    <mergeCell ref="K15:S17"/>
    <mergeCell ref="C6:H7"/>
    <mergeCell ref="C15:E15"/>
    <mergeCell ref="F14:H14"/>
    <mergeCell ref="C19:H19"/>
    <mergeCell ref="J103:L104"/>
    <mergeCell ref="J71:J92"/>
    <mergeCell ref="B37:B70"/>
    <mergeCell ref="I37:I70"/>
    <mergeCell ref="J37:J70"/>
    <mergeCell ref="K70:T70"/>
    <mergeCell ref="T37:T69"/>
    <mergeCell ref="C64:H64"/>
    <mergeCell ref="C70:H70"/>
    <mergeCell ref="B71:B92"/>
    <mergeCell ref="C82:H82"/>
    <mergeCell ref="C88:H88"/>
    <mergeCell ref="C78:H78"/>
    <mergeCell ref="C89:H91"/>
    <mergeCell ref="C92:H92"/>
    <mergeCell ref="K92:Q92"/>
    <mergeCell ref="K71:Q71"/>
    <mergeCell ref="C85:H85"/>
    <mergeCell ref="C75:H77"/>
    <mergeCell ref="C79:H81"/>
    <mergeCell ref="D69:H69"/>
    <mergeCell ref="D68:H68"/>
    <mergeCell ref="D66:H66"/>
    <mergeCell ref="D67:H67"/>
    <mergeCell ref="A72:A92"/>
    <mergeCell ref="A20:A36"/>
    <mergeCell ref="C22:H22"/>
    <mergeCell ref="C24:H24"/>
    <mergeCell ref="C26:H26"/>
    <mergeCell ref="B19:B36"/>
    <mergeCell ref="I19:I36"/>
    <mergeCell ref="J19:J36"/>
    <mergeCell ref="A38:A70"/>
    <mergeCell ref="C20:H20"/>
    <mergeCell ref="C28:H28"/>
    <mergeCell ref="C30:H30"/>
    <mergeCell ref="C21:H21"/>
    <mergeCell ref="C86:H87"/>
    <mergeCell ref="C36:H36"/>
    <mergeCell ref="C38:H39"/>
    <mergeCell ref="C41:H44"/>
    <mergeCell ref="C71:H71"/>
    <mergeCell ref="C72:H72"/>
    <mergeCell ref="C73:H73"/>
    <mergeCell ref="C74:H74"/>
    <mergeCell ref="C83:H84"/>
    <mergeCell ref="C32:H32"/>
    <mergeCell ref="C57:H62"/>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AG10:AG11"/>
    <mergeCell ref="AH10:AH11"/>
    <mergeCell ref="C29:H29"/>
    <mergeCell ref="C35:H35"/>
    <mergeCell ref="C46:H55"/>
    <mergeCell ref="W10:W11"/>
    <mergeCell ref="X10:X11"/>
    <mergeCell ref="Y10:Y11"/>
    <mergeCell ref="Z10:Z11"/>
    <mergeCell ref="AA10:AA11"/>
    <mergeCell ref="AB10:AB11"/>
    <mergeCell ref="AC10:AC11"/>
    <mergeCell ref="AD10:AD11"/>
    <mergeCell ref="AE10:AE11"/>
    <mergeCell ref="T19:T36"/>
    <mergeCell ref="K20:S20"/>
    <mergeCell ref="O29:S29"/>
    <mergeCell ref="K31:S31"/>
    <mergeCell ref="K33:S35"/>
    <mergeCell ref="C23:H23"/>
    <mergeCell ref="C25:H25"/>
    <mergeCell ref="C31:H31"/>
    <mergeCell ref="C33:H33"/>
    <mergeCell ref="K21:K25"/>
    <mergeCell ref="L69:S69"/>
    <mergeCell ref="L68:S68"/>
    <mergeCell ref="D65:H65"/>
    <mergeCell ref="P72:S73"/>
    <mergeCell ref="P74:S79"/>
    <mergeCell ref="M72:O73"/>
    <mergeCell ref="M74:O79"/>
    <mergeCell ref="AF10:AF11"/>
    <mergeCell ref="T71:T92"/>
    <mergeCell ref="I71:I92"/>
    <mergeCell ref="K72:L73"/>
    <mergeCell ref="K74:L79"/>
    <mergeCell ref="K86:L91"/>
    <mergeCell ref="K80:L85"/>
    <mergeCell ref="P80:S85"/>
    <mergeCell ref="P86:S91"/>
    <mergeCell ref="M80:O85"/>
    <mergeCell ref="M86:O91"/>
    <mergeCell ref="F15:H15"/>
    <mergeCell ref="K36:Q36"/>
    <mergeCell ref="L38:S38"/>
    <mergeCell ref="L39:L65"/>
    <mergeCell ref="Q67:R67"/>
  </mergeCells>
  <pageMargins left="0.7" right="0.7" top="0.75" bottom="0.75" header="0.3" footer="0.3"/>
  <pageSetup scale="80" orientation="landscape" r:id="rId1"/>
  <rowBreaks count="2" manualBreakCount="2">
    <brk id="36" max="16383" man="1"/>
    <brk id="7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view="pageBreakPreview" zoomScale="75" zoomScaleNormal="100" zoomScaleSheetLayoutView="75" workbookViewId="0">
      <selection activeCell="F4" sqref="F4:F5"/>
    </sheetView>
  </sheetViews>
  <sheetFormatPr baseColWidth="10" defaultRowHeight="12.75" x14ac:dyDescent="0.2"/>
  <cols>
    <col min="1" max="1" width="16.140625" customWidth="1"/>
    <col min="2" max="4" width="19.7109375" customWidth="1"/>
    <col min="5" max="5" width="19.7109375" style="215"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603" t="s">
        <v>108</v>
      </c>
      <c r="B1" s="604"/>
      <c r="C1" s="604"/>
      <c r="D1" s="604"/>
      <c r="E1" s="604"/>
      <c r="F1" s="604"/>
      <c r="G1" s="604"/>
      <c r="H1" s="604"/>
      <c r="I1" s="604"/>
      <c r="J1" s="604"/>
      <c r="K1" s="604"/>
      <c r="L1" s="604"/>
      <c r="M1" s="605"/>
    </row>
    <row r="2" spans="1:13" ht="18" customHeight="1" x14ac:dyDescent="0.2">
      <c r="A2" s="615" t="s">
        <v>433</v>
      </c>
      <c r="B2" s="617" t="s">
        <v>109</v>
      </c>
      <c r="C2" s="619" t="s">
        <v>110</v>
      </c>
      <c r="D2" s="619" t="s">
        <v>107</v>
      </c>
      <c r="E2" s="621" t="s">
        <v>111</v>
      </c>
      <c r="F2" s="619" t="s">
        <v>112</v>
      </c>
      <c r="G2" s="619" t="s">
        <v>113</v>
      </c>
      <c r="H2" s="619" t="s">
        <v>114</v>
      </c>
      <c r="I2" s="619" t="s">
        <v>115</v>
      </c>
      <c r="J2" s="619" t="s">
        <v>144</v>
      </c>
      <c r="K2" s="619" t="s">
        <v>246</v>
      </c>
      <c r="L2" s="619" t="s">
        <v>116</v>
      </c>
      <c r="M2" s="619" t="s">
        <v>117</v>
      </c>
    </row>
    <row r="3" spans="1:13" ht="20.25" customHeight="1" thickBot="1" x14ac:dyDescent="0.25">
      <c r="A3" s="616"/>
      <c r="B3" s="618"/>
      <c r="C3" s="620"/>
      <c r="D3" s="620"/>
      <c r="E3" s="622"/>
      <c r="F3" s="620"/>
      <c r="G3" s="620"/>
      <c r="H3" s="620"/>
      <c r="I3" s="620"/>
      <c r="J3" s="620"/>
      <c r="K3" s="620"/>
      <c r="L3" s="620"/>
      <c r="M3" s="620"/>
    </row>
    <row r="4" spans="1:13" ht="57.75" customHeight="1" x14ac:dyDescent="0.2">
      <c r="A4" s="616"/>
      <c r="B4" s="625" t="s">
        <v>118</v>
      </c>
      <c r="C4" s="623" t="s">
        <v>434</v>
      </c>
      <c r="D4" s="623" t="s">
        <v>119</v>
      </c>
      <c r="E4" s="627" t="s">
        <v>247</v>
      </c>
      <c r="F4" s="623" t="s">
        <v>120</v>
      </c>
      <c r="G4" s="623" t="s">
        <v>121</v>
      </c>
      <c r="H4" s="623" t="s">
        <v>122</v>
      </c>
      <c r="I4" s="623" t="s">
        <v>123</v>
      </c>
      <c r="J4" s="623" t="s">
        <v>124</v>
      </c>
      <c r="K4" s="623" t="s">
        <v>364</v>
      </c>
      <c r="L4" s="623" t="s">
        <v>125</v>
      </c>
      <c r="M4" s="623" t="s">
        <v>126</v>
      </c>
    </row>
    <row r="5" spans="1:13" ht="120" customHeight="1" thickBot="1" x14ac:dyDescent="0.25">
      <c r="A5" s="202" t="s">
        <v>140</v>
      </c>
      <c r="B5" s="626"/>
      <c r="C5" s="624"/>
      <c r="D5" s="624"/>
      <c r="E5" s="628"/>
      <c r="F5" s="624"/>
      <c r="G5" s="624"/>
      <c r="H5" s="624"/>
      <c r="I5" s="624"/>
      <c r="J5" s="624"/>
      <c r="K5" s="624"/>
      <c r="L5" s="624"/>
      <c r="M5" s="624"/>
    </row>
    <row r="6" spans="1:13" ht="210" customHeight="1" thickBot="1" x14ac:dyDescent="0.25">
      <c r="A6" s="203" t="s">
        <v>141</v>
      </c>
      <c r="B6" s="201" t="s">
        <v>365</v>
      </c>
      <c r="C6" s="201" t="s">
        <v>128</v>
      </c>
      <c r="D6" s="201" t="s">
        <v>366</v>
      </c>
      <c r="E6" s="211" t="s">
        <v>440</v>
      </c>
      <c r="F6" s="201" t="s">
        <v>367</v>
      </c>
      <c r="G6" s="201" t="s">
        <v>368</v>
      </c>
      <c r="H6" s="201" t="s">
        <v>369</v>
      </c>
      <c r="I6" s="201" t="s">
        <v>370</v>
      </c>
      <c r="J6" s="201" t="s">
        <v>371</v>
      </c>
      <c r="K6" s="76" t="s">
        <v>372</v>
      </c>
      <c r="L6" s="201" t="s">
        <v>373</v>
      </c>
      <c r="M6" s="201" t="s">
        <v>374</v>
      </c>
    </row>
    <row r="7" spans="1:13" ht="189.75" customHeight="1" thickBot="1" x14ac:dyDescent="0.25">
      <c r="A7" s="204" t="s">
        <v>227</v>
      </c>
      <c r="B7" s="76" t="s">
        <v>375</v>
      </c>
      <c r="C7" s="76" t="s">
        <v>248</v>
      </c>
      <c r="D7" s="76" t="s">
        <v>376</v>
      </c>
      <c r="E7" s="211" t="s">
        <v>441</v>
      </c>
      <c r="F7" s="76" t="s">
        <v>377</v>
      </c>
      <c r="G7" s="76" t="s">
        <v>378</v>
      </c>
      <c r="H7" s="201" t="s">
        <v>379</v>
      </c>
      <c r="I7" s="76" t="s">
        <v>380</v>
      </c>
      <c r="J7" s="201" t="s">
        <v>249</v>
      </c>
      <c r="K7" s="205" t="s">
        <v>381</v>
      </c>
      <c r="L7" s="76" t="s">
        <v>382</v>
      </c>
      <c r="M7" s="76" t="s">
        <v>132</v>
      </c>
    </row>
    <row r="8" spans="1:13" ht="144.75" customHeight="1" thickBot="1" x14ac:dyDescent="0.25">
      <c r="A8" s="206" t="s">
        <v>142</v>
      </c>
      <c r="B8" s="76" t="s">
        <v>383</v>
      </c>
      <c r="C8" s="76" t="s">
        <v>250</v>
      </c>
      <c r="D8" s="76" t="s">
        <v>384</v>
      </c>
      <c r="E8" s="212" t="s">
        <v>442</v>
      </c>
      <c r="F8" s="76" t="s">
        <v>385</v>
      </c>
      <c r="G8" s="76" t="s">
        <v>386</v>
      </c>
      <c r="H8" s="201" t="s">
        <v>387</v>
      </c>
      <c r="I8" s="201" t="s">
        <v>388</v>
      </c>
      <c r="J8" s="76" t="s">
        <v>389</v>
      </c>
      <c r="K8" s="76" t="s">
        <v>390</v>
      </c>
      <c r="L8" s="76" t="s">
        <v>251</v>
      </c>
      <c r="M8" s="76" t="s">
        <v>391</v>
      </c>
    </row>
    <row r="9" spans="1:13" ht="108.75" customHeight="1" thickBot="1" x14ac:dyDescent="0.25">
      <c r="A9" s="207" t="s">
        <v>226</v>
      </c>
      <c r="B9" s="39" t="s">
        <v>392</v>
      </c>
      <c r="C9" s="39" t="s">
        <v>130</v>
      </c>
      <c r="D9" s="76" t="s">
        <v>393</v>
      </c>
      <c r="E9" s="213" t="s">
        <v>443</v>
      </c>
      <c r="F9" s="76" t="s">
        <v>394</v>
      </c>
      <c r="G9" s="39" t="s">
        <v>395</v>
      </c>
      <c r="H9" s="201" t="s">
        <v>396</v>
      </c>
      <c r="I9" s="76" t="s">
        <v>380</v>
      </c>
      <c r="J9" s="39" t="s">
        <v>131</v>
      </c>
      <c r="K9" s="205" t="s">
        <v>397</v>
      </c>
      <c r="L9" s="76" t="s">
        <v>252</v>
      </c>
      <c r="M9" s="76" t="s">
        <v>380</v>
      </c>
    </row>
    <row r="10" spans="1:13" ht="100.5" customHeight="1" thickBot="1" x14ac:dyDescent="0.25">
      <c r="A10" s="208" t="s">
        <v>143</v>
      </c>
      <c r="B10" s="39" t="s">
        <v>398</v>
      </c>
      <c r="C10" s="39" t="s">
        <v>253</v>
      </c>
      <c r="D10" s="76" t="s">
        <v>399</v>
      </c>
      <c r="E10" s="213" t="s">
        <v>444</v>
      </c>
      <c r="F10" s="76" t="s">
        <v>400</v>
      </c>
      <c r="G10" s="39" t="s">
        <v>401</v>
      </c>
      <c r="H10" s="76" t="s">
        <v>402</v>
      </c>
      <c r="I10" s="76" t="s">
        <v>403</v>
      </c>
      <c r="J10" s="39" t="s">
        <v>131</v>
      </c>
      <c r="K10" s="76" t="s">
        <v>404</v>
      </c>
      <c r="L10" s="76" t="s">
        <v>333</v>
      </c>
      <c r="M10" s="39" t="s">
        <v>380</v>
      </c>
    </row>
    <row r="11" spans="1:13" x14ac:dyDescent="0.2">
      <c r="A11" s="209"/>
      <c r="B11" s="209"/>
      <c r="C11" s="209"/>
      <c r="D11" s="209"/>
      <c r="E11" s="214"/>
      <c r="F11" s="209"/>
      <c r="G11" s="209"/>
      <c r="H11" s="209"/>
      <c r="I11" s="209"/>
      <c r="J11" s="209"/>
      <c r="K11" s="209"/>
      <c r="L11" s="209"/>
      <c r="M11" s="209"/>
    </row>
    <row r="12" spans="1:13" ht="13.5" thickBot="1" x14ac:dyDescent="0.25">
      <c r="A12" s="209"/>
      <c r="B12" s="209"/>
      <c r="C12" s="209"/>
      <c r="D12" s="209"/>
      <c r="E12" s="214"/>
      <c r="F12" s="209"/>
      <c r="G12" s="209"/>
      <c r="H12" s="209"/>
      <c r="I12" s="209"/>
      <c r="J12" s="209"/>
      <c r="K12" s="209"/>
      <c r="L12" s="209"/>
      <c r="M12" s="209"/>
    </row>
    <row r="13" spans="1:13" ht="19.5" thickBot="1" x14ac:dyDescent="0.25">
      <c r="A13" s="603" t="s">
        <v>133</v>
      </c>
      <c r="B13" s="604"/>
      <c r="C13" s="604"/>
      <c r="D13" s="604"/>
      <c r="E13" s="604"/>
      <c r="F13" s="604"/>
      <c r="G13" s="604"/>
      <c r="H13" s="604"/>
      <c r="I13" s="604"/>
      <c r="J13" s="604"/>
      <c r="K13" s="604"/>
      <c r="L13" s="604"/>
      <c r="M13" s="605"/>
    </row>
    <row r="14" spans="1:13" x14ac:dyDescent="0.2">
      <c r="A14" s="606" t="s">
        <v>134</v>
      </c>
      <c r="B14" s="608" t="s">
        <v>109</v>
      </c>
      <c r="C14" s="608" t="s">
        <v>110</v>
      </c>
      <c r="D14" s="608" t="s">
        <v>107</v>
      </c>
      <c r="E14" s="610" t="s">
        <v>111</v>
      </c>
      <c r="F14" s="608" t="s">
        <v>112</v>
      </c>
      <c r="G14" s="608" t="s">
        <v>113</v>
      </c>
      <c r="H14" s="608" t="s">
        <v>114</v>
      </c>
      <c r="I14" s="608" t="s">
        <v>115</v>
      </c>
      <c r="J14" s="608" t="s">
        <v>144</v>
      </c>
      <c r="K14" s="608" t="s">
        <v>246</v>
      </c>
      <c r="L14" s="608" t="s">
        <v>116</v>
      </c>
      <c r="M14" s="612" t="s">
        <v>117</v>
      </c>
    </row>
    <row r="15" spans="1:13" x14ac:dyDescent="0.2">
      <c r="A15" s="607"/>
      <c r="B15" s="609"/>
      <c r="C15" s="609"/>
      <c r="D15" s="609"/>
      <c r="E15" s="611"/>
      <c r="F15" s="609"/>
      <c r="G15" s="609"/>
      <c r="H15" s="609"/>
      <c r="I15" s="609"/>
      <c r="J15" s="609"/>
      <c r="K15" s="609"/>
      <c r="L15" s="609"/>
      <c r="M15" s="613"/>
    </row>
    <row r="16" spans="1:13" x14ac:dyDescent="0.2">
      <c r="A16" s="614" t="s">
        <v>135</v>
      </c>
      <c r="B16" s="609"/>
      <c r="C16" s="609"/>
      <c r="D16" s="609"/>
      <c r="E16" s="611"/>
      <c r="F16" s="609"/>
      <c r="G16" s="609"/>
      <c r="H16" s="609"/>
      <c r="I16" s="609"/>
      <c r="J16" s="609"/>
      <c r="K16" s="609"/>
      <c r="L16" s="609"/>
      <c r="M16" s="613"/>
    </row>
    <row r="17" spans="1:13" ht="13.5" thickBot="1" x14ac:dyDescent="0.25">
      <c r="A17" s="614" t="s">
        <v>136</v>
      </c>
      <c r="B17" s="609"/>
      <c r="C17" s="609"/>
      <c r="D17" s="609"/>
      <c r="E17" s="611"/>
      <c r="F17" s="609"/>
      <c r="G17" s="609"/>
      <c r="H17" s="609"/>
      <c r="I17" s="609"/>
      <c r="J17" s="609"/>
      <c r="K17" s="609"/>
      <c r="L17" s="609"/>
      <c r="M17" s="613"/>
    </row>
    <row r="18" spans="1:13" ht="63" customHeight="1" thickBot="1" x14ac:dyDescent="0.25">
      <c r="A18" s="203" t="s">
        <v>127</v>
      </c>
      <c r="B18" s="39" t="s">
        <v>405</v>
      </c>
      <c r="C18" s="39" t="s">
        <v>137</v>
      </c>
      <c r="D18" s="229" t="s">
        <v>137</v>
      </c>
      <c r="E18" s="210" t="s">
        <v>406</v>
      </c>
      <c r="F18" s="39" t="s">
        <v>406</v>
      </c>
      <c r="G18" s="39" t="s">
        <v>405</v>
      </c>
      <c r="H18" s="228" t="s">
        <v>137</v>
      </c>
      <c r="I18" s="228" t="s">
        <v>137</v>
      </c>
      <c r="J18" s="39" t="s">
        <v>254</v>
      </c>
      <c r="K18" s="76" t="s">
        <v>137</v>
      </c>
      <c r="L18" s="228" t="s">
        <v>137</v>
      </c>
      <c r="M18" s="39" t="s">
        <v>405</v>
      </c>
    </row>
    <row r="19" spans="1:13" ht="65.25" customHeight="1" thickBot="1" x14ac:dyDescent="0.25">
      <c r="A19" s="204" t="s">
        <v>221</v>
      </c>
      <c r="B19" s="39" t="s">
        <v>407</v>
      </c>
      <c r="C19" s="39" t="s">
        <v>471</v>
      </c>
      <c r="D19" s="229" t="s">
        <v>471</v>
      </c>
      <c r="E19" s="210" t="s">
        <v>408</v>
      </c>
      <c r="F19" s="39" t="s">
        <v>408</v>
      </c>
      <c r="G19" s="39" t="s">
        <v>407</v>
      </c>
      <c r="H19" s="228" t="s">
        <v>471</v>
      </c>
      <c r="I19" s="228" t="s">
        <v>471</v>
      </c>
      <c r="J19" s="39" t="s">
        <v>255</v>
      </c>
      <c r="K19" s="76" t="s">
        <v>138</v>
      </c>
      <c r="L19" s="228" t="s">
        <v>471</v>
      </c>
      <c r="M19" s="39" t="s">
        <v>407</v>
      </c>
    </row>
    <row r="20" spans="1:13" ht="56.25" customHeight="1" thickBot="1" x14ac:dyDescent="0.25">
      <c r="A20" s="206" t="s">
        <v>106</v>
      </c>
      <c r="B20" s="39" t="s">
        <v>409</v>
      </c>
      <c r="C20" s="39" t="s">
        <v>472</v>
      </c>
      <c r="D20" s="229" t="s">
        <v>472</v>
      </c>
      <c r="E20" s="210" t="s">
        <v>409</v>
      </c>
      <c r="F20" s="39" t="s">
        <v>409</v>
      </c>
      <c r="G20" s="39" t="s">
        <v>409</v>
      </c>
      <c r="H20" s="228" t="s">
        <v>472</v>
      </c>
      <c r="I20" s="228" t="s">
        <v>472</v>
      </c>
      <c r="J20" s="39" t="s">
        <v>256</v>
      </c>
      <c r="K20" s="76" t="s">
        <v>139</v>
      </c>
      <c r="L20" s="228" t="s">
        <v>472</v>
      </c>
      <c r="M20" s="39" t="s">
        <v>409</v>
      </c>
    </row>
    <row r="21" spans="1:13" ht="56.25" customHeight="1" thickBot="1" x14ac:dyDescent="0.25">
      <c r="A21" s="207" t="s">
        <v>224</v>
      </c>
      <c r="B21" s="39" t="s">
        <v>410</v>
      </c>
      <c r="C21" s="39" t="s">
        <v>473</v>
      </c>
      <c r="D21" s="229" t="s">
        <v>473</v>
      </c>
      <c r="E21" s="210" t="s">
        <v>411</v>
      </c>
      <c r="F21" s="39" t="s">
        <v>411</v>
      </c>
      <c r="G21" s="39" t="s">
        <v>410</v>
      </c>
      <c r="H21" s="228" t="s">
        <v>473</v>
      </c>
      <c r="I21" s="228" t="s">
        <v>473</v>
      </c>
      <c r="J21" s="39" t="s">
        <v>258</v>
      </c>
      <c r="K21" s="76" t="s">
        <v>257</v>
      </c>
      <c r="L21" s="228" t="s">
        <v>473</v>
      </c>
      <c r="M21" s="39" t="s">
        <v>410</v>
      </c>
    </row>
    <row r="22" spans="1:13" ht="51.75" customHeight="1" thickBot="1" x14ac:dyDescent="0.25">
      <c r="A22" s="208" t="s">
        <v>129</v>
      </c>
      <c r="B22" s="39" t="s">
        <v>260</v>
      </c>
      <c r="C22" s="39" t="s">
        <v>259</v>
      </c>
      <c r="D22" s="229" t="s">
        <v>259</v>
      </c>
      <c r="E22" s="210" t="s">
        <v>259</v>
      </c>
      <c r="F22" s="39" t="s">
        <v>259</v>
      </c>
      <c r="G22" s="39" t="s">
        <v>260</v>
      </c>
      <c r="H22" s="228" t="s">
        <v>259</v>
      </c>
      <c r="I22" s="228" t="s">
        <v>259</v>
      </c>
      <c r="J22" s="39" t="s">
        <v>261</v>
      </c>
      <c r="K22" s="76" t="s">
        <v>259</v>
      </c>
      <c r="L22" s="228" t="s">
        <v>259</v>
      </c>
      <c r="M22" s="39" t="s">
        <v>260</v>
      </c>
    </row>
  </sheetData>
  <sheetProtection algorithmName="SHA-512" hashValue="DXV1tvE+p8/x/789zlbOsJ6zqDB5eue0ruTxZH6MzoWDCxPLuT0Ih1W7jPKRbYkbPEFwkk8PckvcmWEm/X+qng==" saltValue="pZsP9fDXTfeGUNBnavqk+A==" spinCount="100000" sheet="1" objects="1" scenarios="1"/>
  <mergeCells count="41">
    <mergeCell ref="K4:K5"/>
    <mergeCell ref="L4:L5"/>
    <mergeCell ref="M4:M5"/>
    <mergeCell ref="B4:B5"/>
    <mergeCell ref="C4:C5"/>
    <mergeCell ref="D4:D5"/>
    <mergeCell ref="E4:E5"/>
    <mergeCell ref="F4:F5"/>
    <mergeCell ref="G4:G5"/>
    <mergeCell ref="H4:H5"/>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s>
  <pageMargins left="0.7" right="0.7" top="0.75" bottom="0.75" header="0.3" footer="0.3"/>
  <pageSetup scale="46" orientation="landscape" r:id="rId1"/>
  <rowBreaks count="1" manualBreakCount="1">
    <brk id="1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92</vt:i4>
      </vt:variant>
    </vt:vector>
  </HeadingPairs>
  <TitlesOfParts>
    <vt:vector size="98" baseType="lpstr">
      <vt:lpstr>01-Mapa de riesgo-UO</vt:lpstr>
      <vt:lpstr>02-Plan Mitigación</vt:lpstr>
      <vt:lpstr>03-Seguimiento</vt:lpstr>
      <vt:lpstr>Hoja1</vt:lpstr>
      <vt:lpstr>INSTRUCTIVO</vt:lpstr>
      <vt:lpstr>ESCALA</vt:lpstr>
      <vt:lpstr>_VICERRECTORÍA_INVESTIGACIONES_INNOVACIÓN_Y_EXTENSIÓN_</vt:lpstr>
      <vt:lpstr>_VICERRECTORÍA_RESPONSABILIDAD_SOCIAL_Y_BIENESTAR_UNIVERSITARIO_</vt:lpstr>
      <vt:lpstr>ADMISIONES_REGISTRO_Y_CONTROL_ACADÉMICO</vt:lpstr>
      <vt:lpstr>'01-Mapa de riesgo-UO'!Ambiental</vt:lpstr>
      <vt:lpstr>'03-Seguimiento'!Área_de_impresión</vt:lpstr>
      <vt:lpstr>'01-Mapa de riesgo-UO'!ASEGURAMIENTO_DE_LA_CALIDAD_INSTITUCIONAL</vt:lpstr>
      <vt:lpstr>ASUMIR</vt:lpstr>
      <vt:lpstr>'01-Mapa de riesgo-UO'!BIBLIOTECA_E_INFORMACIÓN_CIENTIFICA</vt:lpstr>
      <vt:lpstr>CLASE_RIESGO</vt:lpstr>
      <vt:lpstr>COMPARTIR</vt:lpstr>
      <vt:lpstr>'01-Mapa de riesgo-UO'!Contable</vt:lpstr>
      <vt:lpstr>'01-Mapa de riesgo-UO'!CONTROL_INTERNO</vt:lpstr>
      <vt:lpstr>'01-Mapa de riesgo-UO'!CONTROL_INTERNO_DISCIPLINARIO</vt:lpstr>
      <vt:lpstr>'01-Mapa de riesgo-UO'!CONTROL_SEGUIMIENTO</vt:lpstr>
      <vt:lpstr>CONTROLES</vt:lpstr>
      <vt:lpstr>'01-Mapa de riesgo-UO'!Corrupción</vt:lpstr>
      <vt:lpstr>'01-Mapa de riesgo-UO'!Cumplimiento</vt:lpstr>
      <vt:lpstr>CUMPLIMIENTO</vt:lpstr>
      <vt:lpstr>CUMPLIMIENTO_PARCIAL</vt:lpstr>
      <vt:lpstr>CUMPLIMIENTO_TOTAL</vt:lpstr>
      <vt:lpstr>'01-Mapa de riesgo-UO'!Derechos_Humanos</vt:lpstr>
      <vt:lpstr>'01-Mapa de riesgo-UO'!Estratégico</vt:lpstr>
      <vt:lpstr>EVAL_PERIODICIDAD</vt:lpstr>
      <vt:lpstr>EVITAR</vt:lpstr>
      <vt:lpstr>EXTERNO</vt:lpstr>
      <vt:lpstr>FACTOR</vt:lpstr>
      <vt:lpstr>'01-Mapa de riesgo-UO'!FACULTAD_BELLAS_ARTES_HUMANIDADES</vt:lpstr>
      <vt:lpstr>'01-Mapa de riesgo-UO'!FACULTAD_CIENCIAS_AGRARIAS_AGROINDUSTRIA</vt:lpstr>
      <vt:lpstr>'01-Mapa de riesgo-UO'!FACULTAD_CIENCIAS_AMBIENTALES</vt:lpstr>
      <vt:lpstr>'01-Mapa de riesgo-UO'!FACULTAD_CIENCIAS_BÁSICAS</vt:lpstr>
      <vt:lpstr>'01-Mapa de riesgo-UO'!FACULTAD_CIENCIAS_DE_LA_EDUCACIÓN</vt:lpstr>
      <vt:lpstr>'01-Mapa de riesgo-UO'!FACULTAD_CIENCIAS_DE_LA_SALUD</vt:lpstr>
      <vt:lpstr>FACULTAD_DE_CIENCIAS_EMPRESARIALES</vt:lpstr>
      <vt:lpstr>'01-Mapa de riesgo-UO'!FACULTAD_INGENIERÍA_MECÁNICA</vt:lpstr>
      <vt:lpstr>'01-Mapa de riesgo-UO'!FACULTAD_INGENIERÍAS</vt:lpstr>
      <vt:lpstr>FACULTAD_TECNOLOGÍA</vt:lpstr>
      <vt:lpstr>'01-Mapa de riesgo-UO'!Financiero</vt:lpstr>
      <vt:lpstr>'01-Mapa de riesgo-UO'!GESTIÓN_DE_SERVICIOS_INSTITUCIONALES</vt:lpstr>
      <vt:lpstr>GESTIÓN_DE_TECNOLOGÍAS_INFORMÁTICAS_Y_SISTEMAS_DE_INFORMACIÓN</vt:lpstr>
      <vt:lpstr>GESTIÓN_DEL_TALENTO_HUMANO</vt:lpstr>
      <vt:lpstr>'01-Mapa de riesgo-UO'!GESTIÓN_FINANCIERA</vt:lpstr>
      <vt:lpstr>'01-Mapa de riesgo-UO'!GRAVE</vt:lpstr>
      <vt:lpstr>GRAVE</vt:lpstr>
      <vt:lpstr>'01-Mapa de riesgo-UO'!GRUPO_INVESTIGACIÓN_AGUAS_SANEAMIENTO</vt:lpstr>
      <vt:lpstr>'01-Mapa de riesgo-UO'!Imagen</vt:lpstr>
      <vt:lpstr>'01-Mapa de riesgo-UO'!Información</vt:lpstr>
      <vt:lpstr>INTERNO</vt:lpstr>
      <vt:lpstr>'01-Mapa de riesgo-UO'!JURIDICA</vt:lpstr>
      <vt:lpstr>'01-Mapa de riesgo-UO'!LABORATORIO_AGUAS_ALIMENTOS</vt:lpstr>
      <vt:lpstr>LABORATORIO_BIOLOGÍA_MOLECULAR</vt:lpstr>
      <vt:lpstr>'01-Mapa de riesgo-UO'!LABORATORIO_DE_METROOLOGIA_DE_VARIABLES_ELECTRICAS</vt:lpstr>
      <vt:lpstr>'01-Mapa de riesgo-UO'!LABORATORIO_ENSAYOS_NO_DESTRUCTIVOS_DESTRUCTIVOS</vt:lpstr>
      <vt:lpstr>LABORATORIO_ENSAYOS_PARA_EQUIPOS_ACONDICIONADORES_DE_AIRE</vt:lpstr>
      <vt:lpstr>'01-Mapa de riesgo-UO'!LABORATORIO_GENÉTICA_MÉDICA</vt:lpstr>
      <vt:lpstr>LABORATORIO_METROLOGÍA_DIMENSIONAL</vt:lpstr>
      <vt:lpstr>'01-Mapa de riesgo-UO'!LABORATORIO_QUÍMICA_AMBIENTAL</vt:lpstr>
      <vt:lpstr>'01-Mapa de riesgo-UO'!LEVE</vt:lpstr>
      <vt:lpstr>LEVE</vt:lpstr>
      <vt:lpstr>'01-Mapa de riesgo-UO'!MAPA</vt:lpstr>
      <vt:lpstr>'01-Mapa de riesgo-UO'!MODERADO</vt:lpstr>
      <vt:lpstr>MODERADO</vt:lpstr>
      <vt:lpstr>NIVEL_AUTOMAT</vt:lpstr>
      <vt:lpstr>NIVEL_EXPOSICION</vt:lpstr>
      <vt:lpstr>NO_CUMPLIDA</vt:lpstr>
      <vt:lpstr>OEC</vt:lpstr>
      <vt:lpstr>'01-Mapa de riesgo-UO'!Operacional</vt:lpstr>
      <vt:lpstr>'01-Mapa de riesgo-UO'!ORGANISMO_CERTIFICADOR_DE_SISTEMAS_DE_GESTIÓN_QLCT</vt:lpstr>
      <vt:lpstr>'01-Mapa de riesgo-UO'!PDI</vt:lpstr>
      <vt:lpstr>PERIODICIDAD</vt:lpstr>
      <vt:lpstr>'01-Mapa de riesgo-UO'!PLANEACIÓN</vt:lpstr>
      <vt:lpstr>PLANEACIÓN_</vt:lpstr>
      <vt:lpstr>'01-Mapa de riesgo-UO'!PROBABILIDAD</vt:lpstr>
      <vt:lpstr>'01-Mapa de riesgo-UO'!PROCESOS</vt:lpstr>
      <vt:lpstr>'01-Mapa de riesgo-UO'!RECTORÍA</vt:lpstr>
      <vt:lpstr>RECURSOS_INFORMÁTICOS_Y_EDUCATIVOS_CRIE</vt:lpstr>
      <vt:lpstr>REDUCIR</vt:lpstr>
      <vt:lpstr>'01-Mapa de riesgo-UO'!RELACIONES_INTERNACIONALES</vt:lpstr>
      <vt:lpstr>RESPONSABILIDAD</vt:lpstr>
      <vt:lpstr>'01-Mapa de riesgo-UO'!SECRETARIA_GENERAL</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lpstr>'01-Mapa de riesgo-UO'!VICERRECTORÍA_ACADÉMICA</vt:lpstr>
      <vt:lpstr>VICERRECTORÍA_ACADÉMICA_</vt:lpstr>
      <vt:lpstr>'01-Mapa de riesgo-UO'!VICERRECTORIA_ADMINISTRATIVA_FINANCIERA</vt:lpstr>
      <vt:lpstr>VICERRECTORÍA_ADMINISTRATIVA_FINANCIERA_</vt:lpstr>
      <vt:lpstr>VICERRECTORÍA_INVESTIGACIONES_INNOVACIÓN_Y_EXTENSIÓN</vt:lpstr>
      <vt:lpstr>VICERRECTORÍA_RESPONSABILIDAD_SOCIAL_Y_BIENESTAR_UNIVERSITARIO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2019-08-14T19:38:15Z</cp:lastPrinted>
  <dcterms:created xsi:type="dcterms:W3CDTF">2006-09-13T22:30:50Z</dcterms:created>
  <dcterms:modified xsi:type="dcterms:W3CDTF">2021-07-28T15:41:14Z</dcterms:modified>
</cp:coreProperties>
</file>