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Desktop\UTP\GESTIÓN DE RIESGOS\2021\PRIORIZACIÓN RIESGOS INSTITUCIONALES\"/>
    </mc:Choice>
  </mc:AlternateContent>
  <bookViews>
    <workbookView xWindow="0" yWindow="0" windowWidth="14115" windowHeight="10950"/>
  </bookViews>
  <sheets>
    <sheet name="01-Mapa de riesgo-UO" sheetId="12" r:id="rId1"/>
    <sheet name="02-Plan Mitigación" sheetId="8" r:id="rId2"/>
    <sheet name="03-Seguimiento" sheetId="7" r:id="rId3"/>
    <sheet name="Hoja1" sheetId="9" state="hidden" r:id="rId4"/>
    <sheet name="INSTRUCTIVO" sheetId="10" r:id="rId5"/>
    <sheet name="ESCALA" sheetId="11" r:id="rId6"/>
  </sheets>
  <definedNames>
    <definedName name="_xlnm._FilterDatabase" localSheetId="0" hidden="1">'01-Mapa de riesgo-UO'!$J$1:$J$1048210</definedName>
    <definedName name="ACCION" localSheetId="0">'01-Mapa de riesgo-UO'!#REF!</definedName>
    <definedName name="ACCION">#REF!</definedName>
    <definedName name="ADMINISTRACIÓN_INSTITUCIONAL" localSheetId="0">'01-Mapa de riesgo-UO'!$BI$1048167:$BI$1048187</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riesgo-UO'!$J$1048174:$J$1048178</definedName>
    <definedName name="Ambiental">#REF!</definedName>
    <definedName name="Aplicados_efectivos_No_Documentados">'01-Mapa de riesgo-UO'!#REF!</definedName>
    <definedName name="Aplicados_No_efectivos">'01-Mapa de riesgo-UO'!#REF!</definedName>
    <definedName name="_xlnm.Print_Area" localSheetId="2">'03-Seguimiento'!$D$1:$AB$13</definedName>
    <definedName name="ASEGURAMIENTO_DE_LA_CALIDAD_INSTITUCIONAL" localSheetId="0">'01-Mapa de riesgo-UO'!$BN$1048167:$BN$1048171</definedName>
    <definedName name="ASEGURAMIENTO_DE_LA_CALIDAD_INSTITUCIONAL">#REF!</definedName>
    <definedName name="ASUMIR">'03-Seguimiento'!$V$1048461</definedName>
    <definedName name="BIBLIOTECA_E_INFORMACIÓN_CIENTIFICA" localSheetId="0">'01-Mapa de riesgo-UO'!$BH$1048187</definedName>
    <definedName name="BIBLIOTECA_E_INFORMACIÓN_CIENTIFICA">#REF!</definedName>
    <definedName name="BIENESTAR_INSTITUCIONAL" localSheetId="0">'01-Mapa de riesgo-UO'!$BJ$1048167:$BJ$1048170</definedName>
    <definedName name="BIENESTAR_INSTITUCIONAL">#REF!</definedName>
    <definedName name="BIENESTAR_INSTITUCIONAL_CALIDAD_DE_VIDA_E_INCLUSIÓN_EN_CONTEXTOS_UNIVERSITARIOS">'01-Mapa de riesgo-UO'!$BC$1048170</definedName>
    <definedName name="CLASE_RIESGO">'01-Mapa de riesgo-UO'!$I$1048166:$I$1048177</definedName>
    <definedName name="COBERTURA_CON_CALIDAD" localSheetId="0">'01-Mapa de riesgo-UO'!#REF!</definedName>
    <definedName name="COBERTURA_CON_CALIDAD">#REF!</definedName>
    <definedName name="COMPARTIR">'03-Seguimiento'!$W$1048461:$W$1048463</definedName>
    <definedName name="COMUNICACIONES" localSheetId="0">'01-Mapa de riesgo-UO'!$BF$1048167</definedName>
    <definedName name="COMUNICACIONES">#REF!</definedName>
    <definedName name="Contable" localSheetId="0">'01-Mapa de riesgo-UO'!$K$1048174:$K$1048178</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riesgo-UO'!$BM$1048167:$BM$1048170</definedName>
    <definedName name="CONTROL_SEGUIMIENTO">#REF!</definedName>
    <definedName name="CONTROLES">'01-Mapa de riesgo-UO'!$R$1048166:$R$1048170</definedName>
    <definedName name="Corrupción" localSheetId="0">'01-Mapa de riesgo-UO'!$L$1048174:$L$1048176</definedName>
    <definedName name="Corrupción">#REF!</definedName>
    <definedName name="CREACIÓN_GESTIÓN_Y_TRANSFERENCIA_DEL_CONOCIMIENTO">'01-Mapa de riesgo-UO'!$BC$1048167</definedName>
    <definedName name="Cumplimiento" localSheetId="0">'01-Mapa de riesgo-UO'!$M$1048174:$M$1048178</definedName>
    <definedName name="CUMPLIMIENTO">'03-Seguimiento'!$V$1048452:$V$1048454</definedName>
    <definedName name="CUMPLIMIENTO_PARCIAL">'03-Seguimiento'!$X$1048452</definedName>
    <definedName name="CUMPLIMIENTO_TOTAL">'03-Seguimiento'!$W$1048452:$W$1048453</definedName>
    <definedName name="DEMAS" localSheetId="0">'01-Mapa de riesgo-UO'!#REF!</definedName>
    <definedName name="DEMAS">#REF!</definedName>
    <definedName name="Derechos_Humanos" localSheetId="0">'01-Mapa de riesgo-UO'!$N$1048174:$N$1048176</definedName>
    <definedName name="Derechos_Humanos">#REF!</definedName>
    <definedName name="DIRECCIONAMIENTO_INSTITUCIONAL" localSheetId="0">'01-Mapa de riesgo-UO'!$BE$1048167:$BE$1048170</definedName>
    <definedName name="DIRECCIONAMIENTO_INSTITUCIONAL">#REF!</definedName>
    <definedName name="DOCENCIA" localSheetId="0">'01-Mapa de riesgo-UO'!$BF$1048167:$BF$1048182</definedName>
    <definedName name="DOCENCIA">#REF!</definedName>
    <definedName name="Documentados_Aplicados_Efectivos">'01-Mapa de riesgo-UO'!#REF!</definedName>
    <definedName name="EGRESADOS" localSheetId="0">'01-Mapa de riesgo-UO'!$BK$1048167</definedName>
    <definedName name="EGRESADOS">#REF!</definedName>
    <definedName name="Estratégico" localSheetId="0">'01-Mapa de riesgo-UO'!$O$1048174:$O$1048178</definedName>
    <definedName name="Estratégico">#REF!</definedName>
    <definedName name="EVAL_PERIODICIDAD">'01-Mapa de riesgo-UO'!$AJ$1048166:$AJ$1048167</definedName>
    <definedName name="EVITAR">'03-Seguimiento'!$Z$1048461:$Z$1048463</definedName>
    <definedName name="EXCELENCIA_ACADÉMICA_PARA_LA_FORMACIÓN_INTEGRAL">'01-Mapa de riesgo-UO'!$BC$1048166</definedName>
    <definedName name="EXTENSIÓN_PROYECCIÓN_SOCIAL" localSheetId="0">'01-Mapa de riesgo-UO'!$BH$1048167:$BH$1048187</definedName>
    <definedName name="EXTENSIÓN_PROYECCIÓN_SOCIAL">#REF!</definedName>
    <definedName name="EXTERNO">'01-Mapa de riesgo-UO'!$H$1048166:$H$1048171</definedName>
    <definedName name="FACTOR">'01-Mapa de riesgo-UO'!$F$1048166:$F$1048167</definedName>
    <definedName name="FACULTAD_BELLAS_ARTES_HUMANIDADES" localSheetId="0">'01-Mapa de riesgo-UO'!$CC$1048167:$CC$1048170</definedName>
    <definedName name="FACULTAD_BELLAS_ARTES_HUMANIDADES">#REF!</definedName>
    <definedName name="FACULTAD_CIENCIAS_AGRARIAS_AGROINDUSTRIA" localSheetId="0">'01-Mapa de riesgo-UO'!$CD$1048167:$CD$1048170</definedName>
    <definedName name="FACULTAD_CIENCIAS_AGRARIAS_AGROINDUSTRIA">#REF!</definedName>
    <definedName name="FACULTAD_CIENCIAS_AMBIENTALES" localSheetId="0">'01-Mapa de riesgo-UO'!$CE$1048167:$CE$1048170</definedName>
    <definedName name="FACULTAD_CIENCIAS_AMBIENTALES">#REF!</definedName>
    <definedName name="FACULTAD_CIENCIAS_BÁSICAS" localSheetId="0">'01-Mapa de riesgo-UO'!$CF$1048167:$CF$1048170</definedName>
    <definedName name="FACULTAD_CIENCIAS_BÁSICAS">#REF!</definedName>
    <definedName name="FACULTAD_CIENCIAS_DE_LA_EDUCACIÓN" localSheetId="0">'01-Mapa de riesgo-UO'!$CG$1048167:$CG$1048170</definedName>
    <definedName name="FACULTAD_CIENCIAS_DE_LA_EDUCACIÓN">#REF!</definedName>
    <definedName name="FACULTAD_CIENCIAS_DE_LA_SALUD" localSheetId="0">'01-Mapa de riesgo-UO'!$CH$1048167:$CH$1048170</definedName>
    <definedName name="FACULTAD_CIENCIAS_DE_LA_SALUD">#REF!</definedName>
    <definedName name="FACULTAD_DE_CIENCIAS_EMPRESARIALES">'01-Mapa de riesgo-UO'!$CI$1048167:$CI$1048170</definedName>
    <definedName name="FACULTAD_INGENIERÍA_INDUSTRIAL" localSheetId="0">'01-Mapa de riesgo-UO'!#REF!</definedName>
    <definedName name="FACULTAD_INGENIERÍA_INDUSTRIAL">#REF!</definedName>
    <definedName name="FACULTAD_INGENIERÍA_MECÁNICA" localSheetId="0">'01-Mapa de riesgo-UO'!$CJ$1048167:$CJ$1048170</definedName>
    <definedName name="FACULTAD_INGENIERÍA_MECÁNICA">#REF!</definedName>
    <definedName name="FACULTAD_INGENIERÍAS" localSheetId="0">'01-Mapa de riesgo-UO'!$CK$1048167:$CK$1048170</definedName>
    <definedName name="FACULTAD_INGENIERÍAS">#REF!</definedName>
    <definedName name="FACULTAD_TECNOLOGÍA">'01-Mapa de riesgo-UO'!$CL$1048167:$CL$1048170</definedName>
    <definedName name="Financiero" localSheetId="0">'01-Mapa de riesgo-UO'!$Q$1048174:$Q$1048178</definedName>
    <definedName name="Financiero">#REF!</definedName>
    <definedName name="GESTIÓN_DE_DOCUMENTOS" localSheetId="0">'01-Mapa de riesgo-UO'!#REF!</definedName>
    <definedName name="GESTIÓN_DE_DOCUMENTOS">#REF!</definedName>
    <definedName name="GESTIÓN_DE_SERVICIOS_INSTITUCIONALES" localSheetId="0">'01-Mapa de riesgo-UO'!$BU$1048167:$BU$1048168</definedName>
    <definedName name="GESTIÓN_DE_SERVICIOS_INSTITUCIONALES">#REF!</definedName>
    <definedName name="GESTIÓN_DE_TALENTO_HUMANO" localSheetId="0">'01-Mapa de riesgo-UO'!$BH$1048167:$BH$1048168</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riesgo-UO'!$BC$1048168</definedName>
    <definedName name="GESTIÓN_FINANCIERA" localSheetId="0">'01-Mapa de riesgo-UO'!#REF!</definedName>
    <definedName name="GESTIÓN_FINANCIERA">#REF!</definedName>
    <definedName name="GESTIÓN_Y_SOSTENIBILIDAD_INSTITUCIONAL">'01-Mapa de riesgo-UO'!$BC$1048169</definedName>
    <definedName name="GRAVE" localSheetId="0">'01-Mapa de riesgo-UO'!$AX$1048167:$AX$1048170</definedName>
    <definedName name="GRAVE">'03-Seguimiento'!$G$1048466</definedName>
    <definedName name="GRUPO_INVESTIGACIÓN_AGUAS_SANEAMIENTO" localSheetId="0">'01-Mapa de riesgo-UO'!$CU$1048167</definedName>
    <definedName name="GRUPO_INVESTIGACIÓN_AGUAS_SANEAMIENTO">#REF!</definedName>
    <definedName name="Imagen" localSheetId="0">'01-Mapa de riesgo-UO'!$R$1048174:$R$1048178</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riesgo-UO'!$S$1048174:$S$1048176</definedName>
    <definedName name="Información">#REF!</definedName>
    <definedName name="INTERNACIONALIZACIÓN" localSheetId="0">'01-Mapa de riesgo-UO'!$BL$1048167</definedName>
    <definedName name="INTERNACIONALIZACIÓN">#REF!</definedName>
    <definedName name="INTERNO">'01-Mapa de riesgo-UO'!$G$1048166:$G$1048171</definedName>
    <definedName name="INVESTIGACIÓN_E_INNOVACIÓN" localSheetId="0">'01-Mapa de riesgo-UO'!$BG$1048167:$BG$1048177</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riesgo-UO'!$BF$1048168</definedName>
    <definedName name="JURIDICA">#REF!</definedName>
    <definedName name="Laborales" localSheetId="0">'01-Mapa de riesgo-UO'!#REF!</definedName>
    <definedName name="Laborales">#REF!</definedName>
    <definedName name="LABORATORIO_AGUAS_ALIMENTOS" localSheetId="0">'01-Mapa de riesgo-UO'!$CO$1048167</definedName>
    <definedName name="LABORATORIO_AGUAS_ALIMENTOS">#REF!</definedName>
    <definedName name="LABORATORIO_DE_METROOLOGIA_DE_VARIABLES_ELECTRICAS" localSheetId="0">'01-Mapa de riesgo-UO'!$CP$1048167</definedName>
    <definedName name="LABORATORIO_DE_METROOLOGIA_DE_VARIABLES_ELECTRICAS">#REF!</definedName>
    <definedName name="LABORATORIO_ENSAYOS_NO_DESTRUCTIVOS_DESTRUCTIVOS" localSheetId="0">'01-Mapa de riesgo-UO'!$CQ$1048167</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riesgo-UO'!$CN$1048167</definedName>
    <definedName name="LABORATORIO_GENÉTICA_MÉDICA" localSheetId="0">'01-Mapa de riesgo-UO'!$CR$1048167</definedName>
    <definedName name="LABORATORIO_GENÉTICA_MÉDICA">#REF!</definedName>
    <definedName name="LABORATORIO_METROLOGÍA_DIMENSIONAL">'01-Mapa de riesgo-UO'!$CV$1048167</definedName>
    <definedName name="LABORATORIO_QUÍMICA_AMBIENTAL" localSheetId="0">'01-Mapa de riesgo-UO'!$CS$1048167</definedName>
    <definedName name="LABORATORIO_QUÍMICA_AMBIENTAL">#REF!</definedName>
    <definedName name="LEVE" localSheetId="0">'01-Mapa de riesgo-UO'!$AV$1048167</definedName>
    <definedName name="LEVE">'03-Seguimiento'!$I$1048466:$I$1048576</definedName>
    <definedName name="MAPA" localSheetId="0">'01-Mapa de riesgo-UO'!$A$1048166:$A$1048167</definedName>
    <definedName name="MAPA">#REF!</definedName>
    <definedName name="MODERADO" localSheetId="0">'01-Mapa de riesgo-UO'!$AW$1048167:$AW$1048169</definedName>
    <definedName name="MODERADO">'03-Seguimiento'!$H$1048466:$H$1048576</definedName>
    <definedName name="NIVEL_AUTOMAT">'01-Mapa de riesgo-UO'!$Z$1048166:$Z$1048168</definedName>
    <definedName name="NIVEL_EXPOSICION">'01-Mapa de riesgo-UO'!$AS$1048166:$AS$1048168</definedName>
    <definedName name="nnnn" localSheetId="0">'01-Mapa de riesgo-UO'!#REF!</definedName>
    <definedName name="nnnn">#REF!</definedName>
    <definedName name="No_aplicados">'01-Mapa de riesgo-UO'!#REF!</definedName>
    <definedName name="NO_CUMPLIDA">'03-Seguimiento'!$Y$1048452</definedName>
    <definedName name="No_existen">'01-Mapa de riesgo-UO'!#REF!</definedName>
    <definedName name="NVESTIGACIÓN_E_INNOVACIÓN">'01-Mapa de riesgo-UO'!$BG$1048167:$BG$1048177</definedName>
    <definedName name="OBJETIVOS" localSheetId="0">'01-Mapa de riesgo-UO'!#REF!</definedName>
    <definedName name="OBJETIVOS">#REF!</definedName>
    <definedName name="OEC">'01-Mapa de riesgo-UO'!$BA$1048175:$BA$1048183</definedName>
    <definedName name="Operacional" localSheetId="0">'01-Mapa de riesgo-UO'!$V$1048174:$V$1048178</definedName>
    <definedName name="Operacional">#REF!</definedName>
    <definedName name="ORGANISMO_CERTIFICADOR_DE_SISTEMAS_DE_GESTIÓN_QLCT" localSheetId="0">'01-Mapa de riesgo-UO'!$CT$1048167</definedName>
    <definedName name="ORGANISMO_CERTIFICADOR_DE_SISTEMAS_DE_GESTIÓN_QLCT">#REF!</definedName>
    <definedName name="PDI" localSheetId="0">'01-Mapa de riesgo-UO'!$B$1048178:$B$1048182</definedName>
    <definedName name="PDI">#REF!</definedName>
    <definedName name="PERIODICIDAD">'01-Mapa de riesgo-UO'!$AK$1048166:$AK$1048175</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riesgo-UO'!$M$1048166:$M$1048170</definedName>
    <definedName name="PROBABILIDAD">#REF!</definedName>
    <definedName name="PROCESOS" localSheetId="0">'01-Mapa de riesgo-UO'!$B$1048166:$B$1048175</definedName>
    <definedName name="PROCESOS">#REF!</definedName>
    <definedName name="PROCESOSA">'01-Mapa de riesgo-UO'!#REF!</definedName>
    <definedName name="RECTORÍA" localSheetId="0">'01-Mapa de riesgo-UO'!$BF$1048166:$BF$1048166</definedName>
    <definedName name="RECTORÍA">#REF!</definedName>
    <definedName name="RECTORIA_Comunicaciones">'01-Mapa de riesgo-UO'!$BF$1048167</definedName>
    <definedName name="RECURSOS_INFORMÁTICOS_EDUCATIVOS" localSheetId="0">'01-Mapa de riesgo-UO'!#REF!</definedName>
    <definedName name="RECURSOS_INFORMÁTICOS_EDUCATIVOS">#REF!</definedName>
    <definedName name="REDUCIR">'03-Seguimiento'!$X$1048461:$X$1048463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riesgo-UO'!$AF$1048166:$AF$1048167</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riesgo-UO'!$AE$1048174:$AE$1048178</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riesgo-UO'!$AF$1048174:$AF$1048178</definedName>
    <definedName name="Tecnológico">#REF!</definedName>
    <definedName name="TIPO" localSheetId="0">'01-Mapa de riesgo-UO'!#REF!</definedName>
    <definedName name="TIPO">#REF!</definedName>
    <definedName name="_xlnm.Print_Titles" localSheetId="0">'01-Mapa de riesgo-UO'!$6:$7</definedName>
    <definedName name="_xlnm.Print_Titles" localSheetId="1">'02-Plan Mitigación'!$7:$7</definedName>
    <definedName name="_xlnm.Print_Titles" localSheetId="2">'03-Seguimiento'!$6:$7</definedName>
    <definedName name="TRANSFERIR">'03-Seguimiento'!$Y$1048461:$Y$1048463</definedName>
    <definedName name="Transparencia" localSheetId="0">'01-Mapa de riesgo-UO'!#REF!</definedName>
    <definedName name="Transparencia">#REF!</definedName>
    <definedName name="UNIDAD">'01-Mapa de riesgo-UO'!$AZ$1048166:$AZ$1048203</definedName>
    <definedName name="UNIVIRTUAL" localSheetId="0">'01-Mapa de riesgo-UO'!$BZ$1048167</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riesgo-UO'!$BZ$1048167</definedName>
    <definedName name="VICERRECTORIA_ADMINISTRATIVA_FINANCIERA" localSheetId="0">'01-Mapa de riesgo-UO'!$BH$1048169:$BH$1048171</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81029"/>
</workbook>
</file>

<file path=xl/calcChain.xml><?xml version="1.0" encoding="utf-8"?>
<calcChain xmlns="http://schemas.openxmlformats.org/spreadsheetml/2006/main">
  <c r="BJ12" i="12" l="1"/>
  <c r="BK12" i="12"/>
  <c r="BJ15" i="12"/>
  <c r="BK15" i="12"/>
  <c r="BJ18" i="12"/>
  <c r="BK18" i="12"/>
  <c r="BJ21" i="12"/>
  <c r="BK21" i="12"/>
  <c r="BJ24" i="12"/>
  <c r="BK24" i="12"/>
  <c r="BJ27" i="12"/>
  <c r="BK27" i="12"/>
  <c r="BJ30" i="12"/>
  <c r="BK30" i="12"/>
  <c r="BJ33" i="12"/>
  <c r="BK33" i="12"/>
  <c r="BJ36" i="12"/>
  <c r="BK36" i="12"/>
  <c r="BJ39" i="12"/>
  <c r="BK39" i="12"/>
  <c r="BJ42" i="12"/>
  <c r="BK42" i="12"/>
  <c r="BJ45" i="12"/>
  <c r="BK45" i="12"/>
  <c r="BJ48" i="12"/>
  <c r="BK48" i="12"/>
  <c r="BJ51" i="12"/>
  <c r="BK51" i="12"/>
  <c r="BJ54" i="12"/>
  <c r="BK54" i="12"/>
  <c r="BJ57" i="12"/>
  <c r="BK57" i="12"/>
  <c r="BJ60" i="12"/>
  <c r="BK60" i="12"/>
  <c r="BJ63" i="12"/>
  <c r="BK63" i="12"/>
  <c r="BJ66" i="12"/>
  <c r="BK66" i="12"/>
  <c r="BJ69" i="12"/>
  <c r="BK69" i="12"/>
  <c r="BJ72" i="12"/>
  <c r="BK72" i="12"/>
  <c r="BJ75" i="12"/>
  <c r="BK75" i="12"/>
  <c r="BJ78" i="12"/>
  <c r="BK78" i="12"/>
  <c r="BJ81" i="12"/>
  <c r="BK81" i="12"/>
  <c r="BJ84" i="12"/>
  <c r="BK84" i="12"/>
  <c r="BJ87" i="12"/>
  <c r="BK87" i="12"/>
  <c r="BJ90" i="12"/>
  <c r="BK90" i="12"/>
  <c r="BJ93" i="12"/>
  <c r="BK93" i="12"/>
  <c r="BJ96" i="12"/>
  <c r="BK96" i="12"/>
  <c r="BJ99" i="12"/>
  <c r="BK99" i="12"/>
  <c r="BJ102" i="12"/>
  <c r="BK102" i="12"/>
  <c r="BJ105" i="12"/>
  <c r="BK105" i="12"/>
  <c r="BJ108" i="12"/>
  <c r="BK108" i="12"/>
  <c r="BJ111" i="12"/>
  <c r="BK111" i="12"/>
  <c r="BJ114" i="12"/>
  <c r="BK114" i="12"/>
  <c r="BJ117" i="12"/>
  <c r="BK117" i="12"/>
  <c r="BJ120" i="12"/>
  <c r="BK120" i="12"/>
  <c r="BJ123" i="12"/>
  <c r="BK123" i="12"/>
  <c r="BJ126" i="12"/>
  <c r="BK126" i="12"/>
  <c r="BJ129" i="12"/>
  <c r="BK129" i="12"/>
  <c r="BJ132" i="12"/>
  <c r="BK132" i="12"/>
  <c r="BJ135" i="12"/>
  <c r="BK135" i="12"/>
  <c r="BK9" i="12"/>
  <c r="BJ9" i="12"/>
  <c r="AN129" i="12" l="1"/>
  <c r="AN130" i="12"/>
  <c r="AN131" i="12"/>
  <c r="AN132" i="12"/>
  <c r="AN133" i="12"/>
  <c r="AN134" i="12"/>
  <c r="AN135" i="12"/>
  <c r="AN136" i="12"/>
  <c r="AN137" i="12"/>
  <c r="AN138" i="12"/>
  <c r="AN139" i="12"/>
  <c r="AN140" i="12"/>
  <c r="AN141" i="12"/>
  <c r="AN142" i="12"/>
  <c r="AN143" i="12"/>
  <c r="AN144" i="12"/>
  <c r="AN145" i="12"/>
  <c r="AI129" i="12"/>
  <c r="AI130" i="12"/>
  <c r="AI131" i="12"/>
  <c r="AI132" i="12"/>
  <c r="AI133" i="12"/>
  <c r="AI134" i="12"/>
  <c r="AI135" i="12"/>
  <c r="AI136" i="12"/>
  <c r="AI137" i="12"/>
  <c r="AI138" i="12"/>
  <c r="AI139" i="12"/>
  <c r="AI140" i="12"/>
  <c r="AI141" i="12"/>
  <c r="AI142" i="12"/>
  <c r="AI143" i="12"/>
  <c r="AI144" i="12"/>
  <c r="AI145" i="12"/>
  <c r="AI146" i="12"/>
  <c r="AI147" i="12"/>
  <c r="AI148" i="12"/>
  <c r="AD129" i="12"/>
  <c r="AD130" i="12"/>
  <c r="AD131" i="12"/>
  <c r="AD132" i="12"/>
  <c r="AD133" i="12"/>
  <c r="AD134" i="12"/>
  <c r="AD135" i="12"/>
  <c r="AD136" i="12"/>
  <c r="AD137" i="12"/>
  <c r="AD138" i="12"/>
  <c r="AD139" i="12"/>
  <c r="AD140" i="12"/>
  <c r="AD141" i="12"/>
  <c r="AD142" i="12"/>
  <c r="AD143" i="12"/>
  <c r="AD144" i="12"/>
  <c r="AD145" i="12"/>
  <c r="AD146" i="12"/>
  <c r="AD147" i="12"/>
  <c r="AD148" i="12"/>
  <c r="Y129" i="12"/>
  <c r="Y130" i="12"/>
  <c r="Y131" i="12"/>
  <c r="Y132" i="12"/>
  <c r="Y133" i="12"/>
  <c r="Y134" i="12"/>
  <c r="Y135" i="12"/>
  <c r="Y136" i="12"/>
  <c r="Y137" i="12"/>
  <c r="Y138" i="12"/>
  <c r="Y139" i="12"/>
  <c r="Y140" i="12"/>
  <c r="Y141" i="12"/>
  <c r="Y142" i="12"/>
  <c r="Y143" i="12"/>
  <c r="Y144" i="12"/>
  <c r="Y145" i="12"/>
  <c r="Y146" i="12"/>
  <c r="Y147" i="12"/>
  <c r="Y148" i="12"/>
  <c r="Y149" i="12"/>
  <c r="Y150" i="12"/>
  <c r="S129" i="12"/>
  <c r="S130" i="12"/>
  <c r="S131" i="12"/>
  <c r="S132" i="12"/>
  <c r="S133" i="12"/>
  <c r="S134" i="12"/>
  <c r="S135" i="12"/>
  <c r="S136" i="12"/>
  <c r="S137" i="12"/>
  <c r="S138" i="12"/>
  <c r="S139" i="12"/>
  <c r="S140" i="12"/>
  <c r="S141" i="12"/>
  <c r="S142" i="12"/>
  <c r="S143" i="12"/>
  <c r="S144" i="12"/>
  <c r="S145" i="12"/>
  <c r="S146" i="12"/>
  <c r="S147" i="12"/>
  <c r="S148" i="12"/>
  <c r="S149" i="12"/>
  <c r="N129" i="12"/>
  <c r="N132" i="12"/>
  <c r="N135" i="12"/>
  <c r="N138" i="12"/>
  <c r="N141" i="12"/>
  <c r="N144" i="12"/>
  <c r="N147" i="12"/>
  <c r="N150" i="12"/>
  <c r="N153" i="12"/>
  <c r="P129" i="12"/>
  <c r="P132" i="12"/>
  <c r="P135" i="12"/>
  <c r="D129" i="12"/>
  <c r="D132" i="12"/>
  <c r="D135" i="12"/>
  <c r="D138" i="12"/>
  <c r="D141" i="12"/>
  <c r="D144" i="12"/>
  <c r="D147" i="12"/>
  <c r="D150" i="12"/>
  <c r="D153" i="12"/>
  <c r="AH135" i="12" l="1"/>
  <c r="AG135" i="12" s="1"/>
  <c r="AH129" i="12"/>
  <c r="AG129" i="12" s="1"/>
  <c r="T144" i="12"/>
  <c r="AP144" i="12" s="1"/>
  <c r="AQ144" i="12" s="1"/>
  <c r="T141" i="12"/>
  <c r="AP141" i="12" s="1"/>
  <c r="AQ141" i="12" s="1"/>
  <c r="T138" i="12"/>
  <c r="AP138" i="12" s="1"/>
  <c r="AQ138" i="12" s="1"/>
  <c r="X147" i="12"/>
  <c r="W147" i="12" s="1"/>
  <c r="X144" i="12"/>
  <c r="W144" i="12" s="1"/>
  <c r="AH138" i="12"/>
  <c r="AG138" i="12" s="1"/>
  <c r="T132" i="12"/>
  <c r="AC141" i="12"/>
  <c r="AB141" i="12" s="1"/>
  <c r="AH144" i="12"/>
  <c r="AG144" i="12" s="1"/>
  <c r="T147" i="12"/>
  <c r="AP147" i="12" s="1"/>
  <c r="AQ147" i="12" s="1"/>
  <c r="T129" i="12"/>
  <c r="U129" i="12" s="1"/>
  <c r="X132" i="12"/>
  <c r="W132" i="12" s="1"/>
  <c r="X141" i="12"/>
  <c r="W141" i="12" s="1"/>
  <c r="Q129" i="12"/>
  <c r="Q132" i="12"/>
  <c r="AC138" i="12"/>
  <c r="AB138" i="12" s="1"/>
  <c r="X138" i="12"/>
  <c r="W138" i="12" s="1"/>
  <c r="X135" i="12"/>
  <c r="W135" i="12" s="1"/>
  <c r="AM129" i="12"/>
  <c r="AL129" i="12" s="1"/>
  <c r="AC144" i="12"/>
  <c r="AB144" i="12" s="1"/>
  <c r="AH141" i="12"/>
  <c r="AG141" i="12" s="1"/>
  <c r="AM141" i="12"/>
  <c r="AL141" i="12" s="1"/>
  <c r="AM138" i="12"/>
  <c r="AL138" i="12" s="1"/>
  <c r="AM135" i="12"/>
  <c r="AL135" i="12" s="1"/>
  <c r="AM132" i="12"/>
  <c r="AL132" i="12" s="1"/>
  <c r="AC135" i="12"/>
  <c r="AB135" i="12" s="1"/>
  <c r="T135" i="12"/>
  <c r="U132" i="12"/>
  <c r="AC132" i="12"/>
  <c r="AB132" i="12" s="1"/>
  <c r="AH132" i="12"/>
  <c r="AG132" i="12" s="1"/>
  <c r="AC129" i="12"/>
  <c r="AB129" i="12" s="1"/>
  <c r="X129" i="12"/>
  <c r="Q135" i="12"/>
  <c r="AP135" i="12" l="1"/>
  <c r="AQ135" i="12" s="1"/>
  <c r="AP132" i="12"/>
  <c r="AQ132" i="12" s="1"/>
  <c r="U135" i="12"/>
  <c r="AP129" i="12"/>
  <c r="W129" i="12"/>
  <c r="AQ129" i="12" l="1"/>
  <c r="AR129" i="12"/>
  <c r="AS129" i="12" s="1"/>
  <c r="AR135" i="12"/>
  <c r="AS135" i="12" s="1"/>
  <c r="AR132" i="12"/>
  <c r="AS132" i="12" s="1"/>
  <c r="AN155" i="12" l="1"/>
  <c r="AI155" i="12"/>
  <c r="AD155" i="12"/>
  <c r="Y155" i="12"/>
  <c r="S155" i="12"/>
  <c r="AN154" i="12"/>
  <c r="AI154" i="12"/>
  <c r="AD154" i="12"/>
  <c r="Y154" i="12"/>
  <c r="S154" i="12"/>
  <c r="AN153" i="12"/>
  <c r="AI153" i="12"/>
  <c r="AD153" i="12"/>
  <c r="Y153" i="12"/>
  <c r="S153" i="12"/>
  <c r="P153" i="12"/>
  <c r="AN152" i="12"/>
  <c r="AI152" i="12"/>
  <c r="AD152" i="12"/>
  <c r="Y152" i="12"/>
  <c r="S152" i="12"/>
  <c r="AN151" i="12"/>
  <c r="AI151" i="12"/>
  <c r="AD151" i="12"/>
  <c r="Y151" i="12"/>
  <c r="S151" i="12"/>
  <c r="AN150" i="12"/>
  <c r="AI150" i="12"/>
  <c r="AD150" i="12"/>
  <c r="S150" i="12"/>
  <c r="P150" i="12"/>
  <c r="AN149" i="12"/>
  <c r="AI149" i="12"/>
  <c r="AH147" i="12" s="1"/>
  <c r="AG147" i="12" s="1"/>
  <c r="AD149" i="12"/>
  <c r="AC147" i="12" s="1"/>
  <c r="AB147" i="12" s="1"/>
  <c r="AN148" i="12"/>
  <c r="AN147" i="12"/>
  <c r="P147" i="12"/>
  <c r="AN146" i="12"/>
  <c r="AM144" i="12" s="1"/>
  <c r="AL144" i="12" s="1"/>
  <c r="P144" i="12"/>
  <c r="Q144" i="12" s="1"/>
  <c r="AR144" i="12" s="1"/>
  <c r="AS144" i="12" s="1"/>
  <c r="P141" i="12"/>
  <c r="Q141" i="12" s="1"/>
  <c r="AR141" i="12" s="1"/>
  <c r="AS141" i="12" s="1"/>
  <c r="P138" i="12"/>
  <c r="Q138" i="12" s="1"/>
  <c r="AR138" i="12" s="1"/>
  <c r="AS138" i="12" s="1"/>
  <c r="T153" i="12" l="1"/>
  <c r="AP153" i="12" s="1"/>
  <c r="AQ153" i="12" s="1"/>
  <c r="AH153" i="12"/>
  <c r="AG153" i="12" s="1"/>
  <c r="AM147" i="12"/>
  <c r="AL147" i="12" s="1"/>
  <c r="T150" i="12"/>
  <c r="AP150" i="12" s="1"/>
  <c r="AQ150" i="12" s="1"/>
  <c r="AC150" i="12"/>
  <c r="AB150" i="12" s="1"/>
  <c r="AM150" i="12"/>
  <c r="AL150" i="12" s="1"/>
  <c r="AC153" i="12"/>
  <c r="AB153" i="12" s="1"/>
  <c r="AM153" i="12"/>
  <c r="AL153" i="12" s="1"/>
  <c r="AH150" i="12"/>
  <c r="AG150" i="12" s="1"/>
  <c r="X150" i="12"/>
  <c r="W150" i="12" s="1"/>
  <c r="X153" i="12"/>
  <c r="W153" i="12" s="1"/>
  <c r="Q153" i="12"/>
  <c r="AR153" i="12" s="1"/>
  <c r="AS153" i="12" s="1"/>
  <c r="Q150" i="12"/>
  <c r="AR150" i="12" s="1"/>
  <c r="AS150" i="12" s="1"/>
  <c r="Q147" i="12"/>
  <c r="AR147" i="12" s="1"/>
  <c r="AS147" i="12" s="1"/>
  <c r="U138" i="12"/>
  <c r="U147" i="12"/>
  <c r="U141" i="12"/>
  <c r="U144" i="12"/>
  <c r="U150" i="12" l="1"/>
  <c r="U153" i="12"/>
  <c r="AN128" i="12"/>
  <c r="AI128" i="12"/>
  <c r="AD128" i="12"/>
  <c r="Y128" i="12"/>
  <c r="S128" i="12"/>
  <c r="AN127" i="12"/>
  <c r="AI127" i="12"/>
  <c r="AD127" i="12"/>
  <c r="Y127" i="12"/>
  <c r="S127" i="12"/>
  <c r="AN126" i="12"/>
  <c r="AI126" i="12"/>
  <c r="AD126" i="12"/>
  <c r="Y126" i="12"/>
  <c r="S126" i="12"/>
  <c r="P126" i="12"/>
  <c r="N126" i="12"/>
  <c r="D126" i="12"/>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W106" i="7"/>
  <c r="W107" i="7"/>
  <c r="W108" i="7"/>
  <c r="W109" i="7"/>
  <c r="W110" i="7"/>
  <c r="W111" i="7"/>
  <c r="W112" i="7"/>
  <c r="W113" i="7"/>
  <c r="W114" i="7"/>
  <c r="W115" i="7"/>
  <c r="W116" i="7"/>
  <c r="W117" i="7"/>
  <c r="W118" i="7"/>
  <c r="W119" i="7"/>
  <c r="W120" i="7"/>
  <c r="W121" i="7"/>
  <c r="W122" i="7"/>
  <c r="W123" i="7"/>
  <c r="W124" i="7"/>
  <c r="W125" i="7"/>
  <c r="W126" i="7"/>
  <c r="W127" i="7"/>
  <c r="W128" i="7"/>
  <c r="W129" i="7"/>
  <c r="W130" i="7"/>
  <c r="W131" i="7"/>
  <c r="W132" i="7"/>
  <c r="W133" i="7"/>
  <c r="W134" i="7"/>
  <c r="W135" i="7"/>
  <c r="W136" i="7"/>
  <c r="W137" i="7"/>
  <c r="W138" i="7"/>
  <c r="W139" i="7"/>
  <c r="W140" i="7"/>
  <c r="W141" i="7"/>
  <c r="W142" i="7"/>
  <c r="W143" i="7"/>
  <c r="W144" i="7"/>
  <c r="W145" i="7"/>
  <c r="W146" i="7"/>
  <c r="W147" i="7"/>
  <c r="W148" i="7"/>
  <c r="W149" i="7"/>
  <c r="W150" i="7"/>
  <c r="W151" i="7"/>
  <c r="W152" i="7"/>
  <c r="W153" i="7"/>
  <c r="W154" i="7"/>
  <c r="W155" i="7"/>
  <c r="W156" i="7"/>
  <c r="W157" i="7"/>
  <c r="W158" i="7"/>
  <c r="W159" i="7"/>
  <c r="W160" i="7"/>
  <c r="W161" i="7"/>
  <c r="W162" i="7"/>
  <c r="W163" i="7"/>
  <c r="W164" i="7"/>
  <c r="W165" i="7"/>
  <c r="W166" i="7"/>
  <c r="W167" i="7"/>
  <c r="W168" i="7"/>
  <c r="W169" i="7"/>
  <c r="W170" i="7"/>
  <c r="W171" i="7"/>
  <c r="W172" i="7"/>
  <c r="W173" i="7"/>
  <c r="W174" i="7"/>
  <c r="W175" i="7"/>
  <c r="W176" i="7"/>
  <c r="W177" i="7"/>
  <c r="W178" i="7"/>
  <c r="W179" i="7"/>
  <c r="W180" i="7"/>
  <c r="W181" i="7"/>
  <c r="W182" i="7"/>
  <c r="W183" i="7"/>
  <c r="W184" i="7"/>
  <c r="W185" i="7"/>
  <c r="W186" i="7"/>
  <c r="W187" i="7"/>
  <c r="W188" i="7"/>
  <c r="W189" i="7"/>
  <c r="W190" i="7"/>
  <c r="W191" i="7"/>
  <c r="W192" i="7"/>
  <c r="W193" i="7"/>
  <c r="W194" i="7"/>
  <c r="W195" i="7"/>
  <c r="W196" i="7"/>
  <c r="W197" i="7"/>
  <c r="W198" i="7"/>
  <c r="W199" i="7"/>
  <c r="W200" i="7"/>
  <c r="W201" i="7"/>
  <c r="W202" i="7"/>
  <c r="W203" i="7"/>
  <c r="W204" i="7"/>
  <c r="W205" i="7"/>
  <c r="W206" i="7"/>
  <c r="W207" i="7"/>
  <c r="W208" i="7"/>
  <c r="W209" i="7"/>
  <c r="W210" i="7"/>
  <c r="W211" i="7"/>
  <c r="W212" i="7"/>
  <c r="W213" i="7"/>
  <c r="W214" i="7"/>
  <c r="W215" i="7"/>
  <c r="W216" i="7"/>
  <c r="W217" i="7"/>
  <c r="W8" i="7"/>
  <c r="AH126" i="12" l="1"/>
  <c r="AG126" i="12" s="1"/>
  <c r="X126" i="12"/>
  <c r="W126" i="12" s="1"/>
  <c r="AC126" i="12"/>
  <c r="AB126" i="12" s="1"/>
  <c r="T126" i="12"/>
  <c r="U126" i="12" s="1"/>
  <c r="AM126" i="12"/>
  <c r="AL126" i="12" s="1"/>
  <c r="Q126" i="12"/>
  <c r="V182" i="7"/>
  <c r="V183" i="7"/>
  <c r="V184" i="7"/>
  <c r="V185" i="7"/>
  <c r="V186" i="7"/>
  <c r="V187" i="7"/>
  <c r="V188" i="7"/>
  <c r="V189" i="7"/>
  <c r="V190" i="7"/>
  <c r="V191" i="7"/>
  <c r="V192" i="7"/>
  <c r="V193" i="7"/>
  <c r="V194" i="7"/>
  <c r="V195" i="7"/>
  <c r="V196" i="7"/>
  <c r="V197" i="7"/>
  <c r="V198" i="7"/>
  <c r="V199" i="7"/>
  <c r="V200" i="7"/>
  <c r="V201" i="7"/>
  <c r="V202" i="7"/>
  <c r="V203" i="7"/>
  <c r="V204" i="7"/>
  <c r="V205" i="7"/>
  <c r="V206" i="7"/>
  <c r="V207" i="7"/>
  <c r="V208" i="7"/>
  <c r="V209" i="7"/>
  <c r="V210" i="7"/>
  <c r="V211" i="7"/>
  <c r="V212" i="7"/>
  <c r="V213" i="7"/>
  <c r="V214" i="7"/>
  <c r="V215" i="7"/>
  <c r="V216" i="7"/>
  <c r="V217" i="7"/>
  <c r="U182" i="7"/>
  <c r="U183" i="7"/>
  <c r="U184" i="7"/>
  <c r="U185" i="7"/>
  <c r="U186" i="7"/>
  <c r="U187" i="7"/>
  <c r="U188" i="7"/>
  <c r="U189" i="7"/>
  <c r="U190" i="7"/>
  <c r="U191" i="7"/>
  <c r="U192" i="7"/>
  <c r="U193" i="7"/>
  <c r="U194" i="7"/>
  <c r="U195" i="7"/>
  <c r="U196" i="7"/>
  <c r="U197" i="7"/>
  <c r="U198" i="7"/>
  <c r="U199" i="7"/>
  <c r="U200" i="7"/>
  <c r="U201" i="7"/>
  <c r="U202" i="7"/>
  <c r="U203" i="7"/>
  <c r="U204" i="7"/>
  <c r="U205" i="7"/>
  <c r="U206" i="7"/>
  <c r="U207" i="7"/>
  <c r="U208" i="7"/>
  <c r="U209" i="7"/>
  <c r="U210" i="7"/>
  <c r="U211" i="7"/>
  <c r="U212" i="7"/>
  <c r="U213" i="7"/>
  <c r="U214" i="7"/>
  <c r="U215" i="7"/>
  <c r="U216" i="7"/>
  <c r="U217"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Q216" i="7"/>
  <c r="Q217" i="7"/>
  <c r="P181" i="7"/>
  <c r="P182" i="7"/>
  <c r="P183" i="7"/>
  <c r="P184" i="7"/>
  <c r="P185" i="7"/>
  <c r="P186" i="7"/>
  <c r="P187" i="7"/>
  <c r="P188" i="7"/>
  <c r="P189" i="7"/>
  <c r="P190" i="7"/>
  <c r="P191" i="7"/>
  <c r="P192" i="7"/>
  <c r="P193" i="7"/>
  <c r="P194" i="7"/>
  <c r="P195" i="7"/>
  <c r="P196" i="7"/>
  <c r="P197" i="7"/>
  <c r="P198" i="7"/>
  <c r="P199" i="7"/>
  <c r="P200" i="7"/>
  <c r="P201" i="7"/>
  <c r="P202" i="7"/>
  <c r="P203" i="7"/>
  <c r="P204" i="7"/>
  <c r="P205" i="7"/>
  <c r="P206" i="7"/>
  <c r="P207" i="7"/>
  <c r="P208" i="7"/>
  <c r="P209" i="7"/>
  <c r="P210" i="7"/>
  <c r="P211" i="7"/>
  <c r="P212" i="7"/>
  <c r="P213" i="7"/>
  <c r="P214" i="7"/>
  <c r="P215" i="7"/>
  <c r="P216" i="7"/>
  <c r="P217"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M182" i="7"/>
  <c r="M183" i="7"/>
  <c r="M184" i="7"/>
  <c r="M185" i="7"/>
  <c r="M186" i="7"/>
  <c r="M187" i="7"/>
  <c r="M188" i="7"/>
  <c r="M189" i="7"/>
  <c r="M190" i="7"/>
  <c r="M191" i="7"/>
  <c r="M192" i="7"/>
  <c r="M193" i="7"/>
  <c r="M194" i="7"/>
  <c r="M195" i="7"/>
  <c r="M196" i="7"/>
  <c r="M197" i="7"/>
  <c r="M198" i="7"/>
  <c r="M199" i="7"/>
  <c r="M200" i="7"/>
  <c r="M201" i="7"/>
  <c r="M202" i="7"/>
  <c r="M203" i="7"/>
  <c r="M204" i="7"/>
  <c r="M205" i="7"/>
  <c r="M206" i="7"/>
  <c r="M207" i="7"/>
  <c r="M208" i="7"/>
  <c r="M209" i="7"/>
  <c r="M210" i="7"/>
  <c r="M211" i="7"/>
  <c r="M212" i="7"/>
  <c r="M213" i="7"/>
  <c r="M214" i="7"/>
  <c r="M215" i="7"/>
  <c r="M216" i="7"/>
  <c r="M217" i="7"/>
  <c r="J182" i="7"/>
  <c r="J185" i="7"/>
  <c r="J188" i="7"/>
  <c r="J191" i="7"/>
  <c r="J194" i="7"/>
  <c r="J197" i="7"/>
  <c r="J200" i="7"/>
  <c r="J203" i="7"/>
  <c r="J206" i="7"/>
  <c r="J209" i="7"/>
  <c r="J212" i="7"/>
  <c r="J215" i="7"/>
  <c r="V153" i="7"/>
  <c r="V154" i="7"/>
  <c r="V155" i="7"/>
  <c r="V156" i="7"/>
  <c r="V157" i="7"/>
  <c r="V158" i="7"/>
  <c r="V159" i="7"/>
  <c r="V160" i="7"/>
  <c r="V161" i="7"/>
  <c r="V162" i="7"/>
  <c r="V163" i="7"/>
  <c r="V164" i="7"/>
  <c r="V165" i="7"/>
  <c r="V166" i="7"/>
  <c r="V167" i="7"/>
  <c r="V168" i="7"/>
  <c r="V169" i="7"/>
  <c r="V170" i="7"/>
  <c r="V171" i="7"/>
  <c r="V172" i="7"/>
  <c r="V173" i="7"/>
  <c r="V174" i="7"/>
  <c r="V175" i="7"/>
  <c r="V176" i="7"/>
  <c r="V177" i="7"/>
  <c r="V178" i="7"/>
  <c r="V179" i="7"/>
  <c r="V180" i="7"/>
  <c r="V181" i="7"/>
  <c r="U153" i="7"/>
  <c r="U154" i="7"/>
  <c r="U155" i="7"/>
  <c r="U156" i="7"/>
  <c r="U157" i="7"/>
  <c r="U158" i="7"/>
  <c r="U159" i="7"/>
  <c r="U160" i="7"/>
  <c r="U161" i="7"/>
  <c r="U162" i="7"/>
  <c r="U163" i="7"/>
  <c r="U164" i="7"/>
  <c r="U165" i="7"/>
  <c r="U166" i="7"/>
  <c r="U167" i="7"/>
  <c r="U168" i="7"/>
  <c r="U169" i="7"/>
  <c r="U170" i="7"/>
  <c r="U171" i="7"/>
  <c r="U172" i="7"/>
  <c r="U173" i="7"/>
  <c r="U174" i="7"/>
  <c r="U175" i="7"/>
  <c r="U176" i="7"/>
  <c r="U177" i="7"/>
  <c r="U178" i="7"/>
  <c r="U179" i="7"/>
  <c r="U180" i="7"/>
  <c r="U181"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0" i="7"/>
  <c r="Q181" i="7"/>
  <c r="Q182" i="7"/>
  <c r="Q183" i="7"/>
  <c r="P154" i="7"/>
  <c r="P155" i="7"/>
  <c r="P156" i="7"/>
  <c r="P157" i="7"/>
  <c r="P158" i="7"/>
  <c r="P159" i="7"/>
  <c r="P160" i="7"/>
  <c r="P161" i="7"/>
  <c r="P162" i="7"/>
  <c r="P163" i="7"/>
  <c r="P164" i="7"/>
  <c r="P165" i="7"/>
  <c r="P166" i="7"/>
  <c r="P167" i="7"/>
  <c r="P168" i="7"/>
  <c r="P169" i="7"/>
  <c r="P170" i="7"/>
  <c r="P171" i="7"/>
  <c r="P172" i="7"/>
  <c r="P173" i="7"/>
  <c r="P174" i="7"/>
  <c r="P175" i="7"/>
  <c r="P176" i="7"/>
  <c r="P177" i="7"/>
  <c r="P178" i="7"/>
  <c r="P179" i="7"/>
  <c r="P180"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J155" i="7"/>
  <c r="J158" i="7"/>
  <c r="J161" i="7"/>
  <c r="J164" i="7"/>
  <c r="J167" i="7"/>
  <c r="J170" i="7"/>
  <c r="J173" i="7"/>
  <c r="J176" i="7"/>
  <c r="J179" i="7"/>
  <c r="V134" i="7"/>
  <c r="V135" i="7"/>
  <c r="V136" i="7"/>
  <c r="V137" i="7"/>
  <c r="V138" i="7"/>
  <c r="V139" i="7"/>
  <c r="V140" i="7"/>
  <c r="V141" i="7"/>
  <c r="V142" i="7"/>
  <c r="V143" i="7"/>
  <c r="V144" i="7"/>
  <c r="V145" i="7"/>
  <c r="V146" i="7"/>
  <c r="V147" i="7"/>
  <c r="V148" i="7"/>
  <c r="V149" i="7"/>
  <c r="V150" i="7"/>
  <c r="V151" i="7"/>
  <c r="V152" i="7"/>
  <c r="U134" i="7"/>
  <c r="U135" i="7"/>
  <c r="U136" i="7"/>
  <c r="U137" i="7"/>
  <c r="U138" i="7"/>
  <c r="U139" i="7"/>
  <c r="U140" i="7"/>
  <c r="U141" i="7"/>
  <c r="U142" i="7"/>
  <c r="U143" i="7"/>
  <c r="U144" i="7"/>
  <c r="U145" i="7"/>
  <c r="U146" i="7"/>
  <c r="U147" i="7"/>
  <c r="U148" i="7"/>
  <c r="U149" i="7"/>
  <c r="U150" i="7"/>
  <c r="U151" i="7"/>
  <c r="U152" i="7"/>
  <c r="Q134" i="7"/>
  <c r="Q135" i="7"/>
  <c r="Q136" i="7"/>
  <c r="Q137" i="7"/>
  <c r="Q138" i="7"/>
  <c r="Q139" i="7"/>
  <c r="Q140" i="7"/>
  <c r="Q141" i="7"/>
  <c r="Q142" i="7"/>
  <c r="Q143" i="7"/>
  <c r="Q144" i="7"/>
  <c r="Q145" i="7"/>
  <c r="Q146" i="7"/>
  <c r="Q147" i="7"/>
  <c r="Q148" i="7"/>
  <c r="Q149" i="7"/>
  <c r="Q150" i="7"/>
  <c r="Q151" i="7"/>
  <c r="Q152" i="7"/>
  <c r="Q153" i="7"/>
  <c r="P134" i="7"/>
  <c r="P135" i="7"/>
  <c r="P136" i="7"/>
  <c r="P137" i="7"/>
  <c r="P138" i="7"/>
  <c r="P139" i="7"/>
  <c r="P140" i="7"/>
  <c r="P141" i="7"/>
  <c r="P142" i="7"/>
  <c r="P143" i="7"/>
  <c r="P144" i="7"/>
  <c r="P145" i="7"/>
  <c r="P146" i="7"/>
  <c r="P147" i="7"/>
  <c r="P148" i="7"/>
  <c r="P149" i="7"/>
  <c r="P150" i="7"/>
  <c r="P151" i="7"/>
  <c r="P152" i="7"/>
  <c r="P153" i="7"/>
  <c r="O134" i="7"/>
  <c r="O135" i="7"/>
  <c r="O136" i="7"/>
  <c r="O137" i="7"/>
  <c r="O138" i="7"/>
  <c r="O139" i="7"/>
  <c r="O140" i="7"/>
  <c r="O141" i="7"/>
  <c r="O142" i="7"/>
  <c r="O143" i="7"/>
  <c r="O144" i="7"/>
  <c r="O145" i="7"/>
  <c r="O146" i="7"/>
  <c r="O147" i="7"/>
  <c r="O148" i="7"/>
  <c r="O149" i="7"/>
  <c r="O150" i="7"/>
  <c r="O151" i="7"/>
  <c r="O152" i="7"/>
  <c r="O153" i="7"/>
  <c r="N134" i="7"/>
  <c r="N135" i="7"/>
  <c r="N136" i="7"/>
  <c r="N137" i="7"/>
  <c r="N138" i="7"/>
  <c r="N139" i="7"/>
  <c r="N140" i="7"/>
  <c r="N141" i="7"/>
  <c r="N142" i="7"/>
  <c r="N143" i="7"/>
  <c r="N144" i="7"/>
  <c r="N145" i="7"/>
  <c r="N146" i="7"/>
  <c r="N147" i="7"/>
  <c r="N148" i="7"/>
  <c r="N149" i="7"/>
  <c r="N150" i="7"/>
  <c r="N151" i="7"/>
  <c r="N152" i="7"/>
  <c r="N153" i="7"/>
  <c r="N154" i="7"/>
  <c r="M134" i="7"/>
  <c r="M135" i="7"/>
  <c r="M136" i="7"/>
  <c r="M137" i="7"/>
  <c r="M138" i="7"/>
  <c r="M139" i="7"/>
  <c r="M140" i="7"/>
  <c r="M141" i="7"/>
  <c r="M142" i="7"/>
  <c r="M143" i="7"/>
  <c r="M144" i="7"/>
  <c r="M145" i="7"/>
  <c r="M146" i="7"/>
  <c r="M147" i="7"/>
  <c r="M148" i="7"/>
  <c r="M149" i="7"/>
  <c r="M150" i="7"/>
  <c r="M151" i="7"/>
  <c r="M152" i="7"/>
  <c r="M153" i="7"/>
  <c r="M154" i="7"/>
  <c r="J134" i="7"/>
  <c r="J137" i="7"/>
  <c r="J140" i="7"/>
  <c r="J143" i="7"/>
  <c r="J146" i="7"/>
  <c r="J149" i="7"/>
  <c r="J152" i="7"/>
  <c r="V111" i="7"/>
  <c r="V112" i="7"/>
  <c r="V113" i="7"/>
  <c r="V114" i="7"/>
  <c r="V115" i="7"/>
  <c r="V116" i="7"/>
  <c r="V117" i="7"/>
  <c r="V118" i="7"/>
  <c r="V119" i="7"/>
  <c r="V120" i="7"/>
  <c r="V121" i="7"/>
  <c r="V122" i="7"/>
  <c r="V123" i="7"/>
  <c r="V124" i="7"/>
  <c r="V125" i="7"/>
  <c r="V126" i="7"/>
  <c r="V127" i="7"/>
  <c r="V128" i="7"/>
  <c r="V129" i="7"/>
  <c r="V130" i="7"/>
  <c r="V131" i="7"/>
  <c r="V132" i="7"/>
  <c r="V133" i="7"/>
  <c r="U111" i="7"/>
  <c r="U112" i="7"/>
  <c r="U113" i="7"/>
  <c r="U114" i="7"/>
  <c r="U115" i="7"/>
  <c r="U116" i="7"/>
  <c r="U117" i="7"/>
  <c r="U118" i="7"/>
  <c r="U119" i="7"/>
  <c r="U120" i="7"/>
  <c r="U121" i="7"/>
  <c r="U122" i="7"/>
  <c r="U123" i="7"/>
  <c r="U124" i="7"/>
  <c r="U125" i="7"/>
  <c r="U126" i="7"/>
  <c r="U127" i="7"/>
  <c r="U128" i="7"/>
  <c r="U129" i="7"/>
  <c r="U130" i="7"/>
  <c r="U131" i="7"/>
  <c r="U132" i="7"/>
  <c r="U133" i="7"/>
  <c r="Q110" i="7"/>
  <c r="Q111" i="7"/>
  <c r="Q112" i="7"/>
  <c r="Q113" i="7"/>
  <c r="Q114" i="7"/>
  <c r="Q115" i="7"/>
  <c r="Q116" i="7"/>
  <c r="Q117" i="7"/>
  <c r="Q118" i="7"/>
  <c r="Q119" i="7"/>
  <c r="Q120" i="7"/>
  <c r="Q121" i="7"/>
  <c r="Q122" i="7"/>
  <c r="Q123" i="7"/>
  <c r="Q124" i="7"/>
  <c r="Q125" i="7"/>
  <c r="Q126" i="7"/>
  <c r="Q127" i="7"/>
  <c r="Q128" i="7"/>
  <c r="Q129" i="7"/>
  <c r="Q130" i="7"/>
  <c r="Q131" i="7"/>
  <c r="Q132" i="7"/>
  <c r="Q133" i="7"/>
  <c r="P110" i="7"/>
  <c r="P111" i="7"/>
  <c r="P112" i="7"/>
  <c r="P113" i="7"/>
  <c r="P114" i="7"/>
  <c r="P115" i="7"/>
  <c r="P116" i="7"/>
  <c r="P117" i="7"/>
  <c r="P118" i="7"/>
  <c r="P119" i="7"/>
  <c r="P120" i="7"/>
  <c r="P121" i="7"/>
  <c r="P122" i="7"/>
  <c r="P123" i="7"/>
  <c r="P124" i="7"/>
  <c r="P125" i="7"/>
  <c r="P126" i="7"/>
  <c r="P127" i="7"/>
  <c r="P128" i="7"/>
  <c r="P129" i="7"/>
  <c r="P130" i="7"/>
  <c r="P131" i="7"/>
  <c r="P132" i="7"/>
  <c r="P133" i="7"/>
  <c r="O110" i="7"/>
  <c r="O111" i="7"/>
  <c r="O112" i="7"/>
  <c r="O113" i="7"/>
  <c r="O114" i="7"/>
  <c r="O115" i="7"/>
  <c r="O116" i="7"/>
  <c r="O117" i="7"/>
  <c r="O118" i="7"/>
  <c r="O119" i="7"/>
  <c r="O120" i="7"/>
  <c r="O121" i="7"/>
  <c r="O122" i="7"/>
  <c r="O123" i="7"/>
  <c r="O124" i="7"/>
  <c r="O125" i="7"/>
  <c r="O126" i="7"/>
  <c r="O127" i="7"/>
  <c r="O128" i="7"/>
  <c r="O129" i="7"/>
  <c r="O130" i="7"/>
  <c r="O131" i="7"/>
  <c r="O132" i="7"/>
  <c r="O133" i="7"/>
  <c r="N110" i="7"/>
  <c r="N111" i="7"/>
  <c r="N112" i="7"/>
  <c r="N113" i="7"/>
  <c r="N114" i="7"/>
  <c r="N115" i="7"/>
  <c r="N116" i="7"/>
  <c r="N117" i="7"/>
  <c r="N118" i="7"/>
  <c r="N119" i="7"/>
  <c r="N120" i="7"/>
  <c r="N121" i="7"/>
  <c r="N122" i="7"/>
  <c r="N123" i="7"/>
  <c r="N124" i="7"/>
  <c r="N125" i="7"/>
  <c r="N126" i="7"/>
  <c r="N127" i="7"/>
  <c r="N128" i="7"/>
  <c r="N129" i="7"/>
  <c r="N130" i="7"/>
  <c r="N131" i="7"/>
  <c r="N132" i="7"/>
  <c r="N133" i="7"/>
  <c r="M110" i="7"/>
  <c r="M111" i="7"/>
  <c r="M112" i="7"/>
  <c r="M113" i="7"/>
  <c r="M114" i="7"/>
  <c r="M115" i="7"/>
  <c r="M116" i="7"/>
  <c r="M117" i="7"/>
  <c r="M118" i="7"/>
  <c r="M119" i="7"/>
  <c r="M120" i="7"/>
  <c r="M121" i="7"/>
  <c r="M122" i="7"/>
  <c r="M123" i="7"/>
  <c r="M124" i="7"/>
  <c r="M125" i="7"/>
  <c r="M126" i="7"/>
  <c r="M127" i="7"/>
  <c r="M128" i="7"/>
  <c r="M129" i="7"/>
  <c r="M130" i="7"/>
  <c r="M131" i="7"/>
  <c r="M132" i="7"/>
  <c r="M133" i="7"/>
  <c r="J110" i="7"/>
  <c r="J113" i="7"/>
  <c r="J116" i="7"/>
  <c r="J119" i="7"/>
  <c r="J122" i="7"/>
  <c r="J125" i="7"/>
  <c r="J128" i="7"/>
  <c r="J131" i="7"/>
  <c r="H110" i="7"/>
  <c r="H113" i="7"/>
  <c r="H116" i="7"/>
  <c r="H119" i="7"/>
  <c r="H122" i="7"/>
  <c r="H125" i="7"/>
  <c r="H128" i="7"/>
  <c r="H131" i="7"/>
  <c r="H134" i="7"/>
  <c r="H137" i="7"/>
  <c r="H140" i="7"/>
  <c r="H143" i="7"/>
  <c r="H146" i="7"/>
  <c r="H149" i="7"/>
  <c r="H152" i="7"/>
  <c r="H155" i="7"/>
  <c r="H158" i="7"/>
  <c r="H161" i="7"/>
  <c r="H164" i="7"/>
  <c r="H167" i="7"/>
  <c r="H170" i="7"/>
  <c r="H173" i="7"/>
  <c r="H176" i="7"/>
  <c r="H179" i="7"/>
  <c r="H182" i="7"/>
  <c r="H185" i="7"/>
  <c r="H188" i="7"/>
  <c r="H191" i="7"/>
  <c r="H194" i="7"/>
  <c r="H197" i="7"/>
  <c r="H200" i="7"/>
  <c r="H203" i="7"/>
  <c r="H206" i="7"/>
  <c r="H209" i="7"/>
  <c r="H212" i="7"/>
  <c r="H215"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F110" i="7"/>
  <c r="F113" i="7"/>
  <c r="F116" i="7"/>
  <c r="F119" i="7"/>
  <c r="F122" i="7"/>
  <c r="F125" i="7"/>
  <c r="F128" i="7"/>
  <c r="F131" i="7"/>
  <c r="F134" i="7"/>
  <c r="F137" i="7"/>
  <c r="F140" i="7"/>
  <c r="F143" i="7"/>
  <c r="F146" i="7"/>
  <c r="F149" i="7"/>
  <c r="F152" i="7"/>
  <c r="F155" i="7"/>
  <c r="F158" i="7"/>
  <c r="F161" i="7"/>
  <c r="F164" i="7"/>
  <c r="F167" i="7"/>
  <c r="F170" i="7"/>
  <c r="F173" i="7"/>
  <c r="F176" i="7"/>
  <c r="F179" i="7"/>
  <c r="F182" i="7"/>
  <c r="F185" i="7"/>
  <c r="F188" i="7"/>
  <c r="F191" i="7"/>
  <c r="F194" i="7"/>
  <c r="F197" i="7"/>
  <c r="F200" i="7"/>
  <c r="F203" i="7"/>
  <c r="F206" i="7"/>
  <c r="F209" i="7"/>
  <c r="F212" i="7"/>
  <c r="F215" i="7"/>
  <c r="E110" i="7"/>
  <c r="E113" i="7"/>
  <c r="E116" i="7"/>
  <c r="E119" i="7"/>
  <c r="E122" i="7"/>
  <c r="E125" i="7"/>
  <c r="E128" i="7"/>
  <c r="E131" i="7"/>
  <c r="E134" i="7"/>
  <c r="E137" i="7"/>
  <c r="E140" i="7"/>
  <c r="E143" i="7"/>
  <c r="E146" i="7"/>
  <c r="E149" i="7"/>
  <c r="E152" i="7"/>
  <c r="E155" i="7"/>
  <c r="E158" i="7"/>
  <c r="E161" i="7"/>
  <c r="E164" i="7"/>
  <c r="E167" i="7"/>
  <c r="E170" i="7"/>
  <c r="E173" i="7"/>
  <c r="E176" i="7"/>
  <c r="E179" i="7"/>
  <c r="E182" i="7"/>
  <c r="E185" i="7"/>
  <c r="E188" i="7"/>
  <c r="E191" i="7"/>
  <c r="E194" i="7"/>
  <c r="E197" i="7"/>
  <c r="E200" i="7"/>
  <c r="E203" i="7"/>
  <c r="E206" i="7"/>
  <c r="E209" i="7"/>
  <c r="E212" i="7"/>
  <c r="E215" i="7"/>
  <c r="D110" i="7"/>
  <c r="D113" i="7"/>
  <c r="D116" i="7"/>
  <c r="D119" i="7"/>
  <c r="D122" i="7"/>
  <c r="D125" i="7"/>
  <c r="D128" i="7"/>
  <c r="D131" i="7"/>
  <c r="D134" i="7"/>
  <c r="D137" i="7"/>
  <c r="D140" i="7"/>
  <c r="D143" i="7"/>
  <c r="D146" i="7"/>
  <c r="D149" i="7"/>
  <c r="D152" i="7"/>
  <c r="D155" i="7"/>
  <c r="D158" i="7"/>
  <c r="D161" i="7"/>
  <c r="D164" i="7"/>
  <c r="D167" i="7"/>
  <c r="D170" i="7"/>
  <c r="D173" i="7"/>
  <c r="D176" i="7"/>
  <c r="D179" i="7"/>
  <c r="D182" i="7"/>
  <c r="D185" i="7"/>
  <c r="D188" i="7"/>
  <c r="D191" i="7"/>
  <c r="D194" i="7"/>
  <c r="D197" i="7"/>
  <c r="D200" i="7"/>
  <c r="D203" i="7"/>
  <c r="D206" i="7"/>
  <c r="D209" i="7"/>
  <c r="D212" i="7"/>
  <c r="D215" i="7"/>
  <c r="C110" i="7"/>
  <c r="C113" i="7"/>
  <c r="C116" i="7"/>
  <c r="C119" i="7"/>
  <c r="C122" i="7"/>
  <c r="C125" i="7"/>
  <c r="C128" i="7"/>
  <c r="C131" i="7"/>
  <c r="C134" i="7"/>
  <c r="C137" i="7"/>
  <c r="C140" i="7"/>
  <c r="C143" i="7"/>
  <c r="C146" i="7"/>
  <c r="C149" i="7"/>
  <c r="C152" i="7"/>
  <c r="C155" i="7"/>
  <c r="C158" i="7"/>
  <c r="C161" i="7"/>
  <c r="C164" i="7"/>
  <c r="C167" i="7"/>
  <c r="C170" i="7"/>
  <c r="C173" i="7"/>
  <c r="C176" i="7"/>
  <c r="C179" i="7"/>
  <c r="C182" i="7"/>
  <c r="C185" i="7"/>
  <c r="C188" i="7"/>
  <c r="C191" i="7"/>
  <c r="C194" i="7"/>
  <c r="C197" i="7"/>
  <c r="C200" i="7"/>
  <c r="C203" i="7"/>
  <c r="C206" i="7"/>
  <c r="C209" i="7"/>
  <c r="C212" i="7"/>
  <c r="C215" i="7"/>
  <c r="B110" i="7"/>
  <c r="B113" i="7"/>
  <c r="B116" i="7"/>
  <c r="B119" i="7"/>
  <c r="B122" i="7"/>
  <c r="B125" i="7"/>
  <c r="B128" i="7"/>
  <c r="B131" i="7"/>
  <c r="B134" i="7"/>
  <c r="B137" i="7"/>
  <c r="B140" i="7"/>
  <c r="B143" i="7"/>
  <c r="B146" i="7"/>
  <c r="B149" i="7"/>
  <c r="B152" i="7"/>
  <c r="B155" i="7"/>
  <c r="B158" i="7"/>
  <c r="B161" i="7"/>
  <c r="B164" i="7"/>
  <c r="B167" i="7"/>
  <c r="B170" i="7"/>
  <c r="B173" i="7"/>
  <c r="B176" i="7"/>
  <c r="B179" i="7"/>
  <c r="B182" i="7"/>
  <c r="B185" i="7"/>
  <c r="B188" i="7"/>
  <c r="B191" i="7"/>
  <c r="B194" i="7"/>
  <c r="B197" i="7"/>
  <c r="B200" i="7"/>
  <c r="B203" i="7"/>
  <c r="B206" i="7"/>
  <c r="B209" i="7"/>
  <c r="B212" i="7"/>
  <c r="B215" i="7"/>
  <c r="V74" i="7"/>
  <c r="V75" i="7"/>
  <c r="V76" i="7"/>
  <c r="V77" i="7"/>
  <c r="V78" i="7"/>
  <c r="V79" i="7"/>
  <c r="V80" i="7"/>
  <c r="V81" i="7"/>
  <c r="V82" i="7"/>
  <c r="V83" i="7"/>
  <c r="V84" i="7"/>
  <c r="V85" i="7"/>
  <c r="V86" i="7"/>
  <c r="V87" i="7"/>
  <c r="V88" i="7"/>
  <c r="V89" i="7"/>
  <c r="V90" i="7"/>
  <c r="V91" i="7"/>
  <c r="V92" i="7"/>
  <c r="V93" i="7"/>
  <c r="V94" i="7"/>
  <c r="V95" i="7"/>
  <c r="V96" i="7"/>
  <c r="V97" i="7"/>
  <c r="V98" i="7"/>
  <c r="V99" i="7"/>
  <c r="V100" i="7"/>
  <c r="V101" i="7"/>
  <c r="V102" i="7"/>
  <c r="V103" i="7"/>
  <c r="V104" i="7"/>
  <c r="V105" i="7"/>
  <c r="V106" i="7"/>
  <c r="V107" i="7"/>
  <c r="V108" i="7"/>
  <c r="V109" i="7"/>
  <c r="V110"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P74" i="7"/>
  <c r="P75" i="7"/>
  <c r="P76" i="7"/>
  <c r="P77" i="7"/>
  <c r="P78" i="7"/>
  <c r="P79" i="7"/>
  <c r="P80" i="7"/>
  <c r="P81" i="7"/>
  <c r="P82" i="7"/>
  <c r="P83" i="7"/>
  <c r="P84" i="7"/>
  <c r="P85" i="7"/>
  <c r="P86" i="7"/>
  <c r="P87" i="7"/>
  <c r="P88" i="7"/>
  <c r="P89" i="7"/>
  <c r="P90" i="7"/>
  <c r="P91" i="7"/>
  <c r="P92" i="7"/>
  <c r="P93" i="7"/>
  <c r="P94" i="7"/>
  <c r="P95" i="7"/>
  <c r="P96" i="7"/>
  <c r="P97" i="7"/>
  <c r="P98" i="7"/>
  <c r="P99" i="7"/>
  <c r="P100" i="7"/>
  <c r="P101" i="7"/>
  <c r="P102" i="7"/>
  <c r="P103" i="7"/>
  <c r="P104" i="7"/>
  <c r="P105" i="7"/>
  <c r="P106" i="7"/>
  <c r="P107" i="7"/>
  <c r="P108" i="7"/>
  <c r="P109"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J74" i="7"/>
  <c r="J77" i="7"/>
  <c r="J80" i="7"/>
  <c r="J83" i="7"/>
  <c r="J86" i="7"/>
  <c r="J89" i="7"/>
  <c r="J92" i="7"/>
  <c r="J95" i="7"/>
  <c r="J98" i="7"/>
  <c r="J101" i="7"/>
  <c r="J104" i="7"/>
  <c r="J107" i="7"/>
  <c r="H74" i="7"/>
  <c r="H77" i="7"/>
  <c r="H80" i="7"/>
  <c r="H83" i="7"/>
  <c r="H86" i="7"/>
  <c r="H89" i="7"/>
  <c r="H92" i="7"/>
  <c r="H95" i="7"/>
  <c r="H98" i="7"/>
  <c r="H101" i="7"/>
  <c r="H104" i="7"/>
  <c r="H107"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F74" i="7"/>
  <c r="F77" i="7"/>
  <c r="F80" i="7"/>
  <c r="F83" i="7"/>
  <c r="F86" i="7"/>
  <c r="F89" i="7"/>
  <c r="F92" i="7"/>
  <c r="F95" i="7"/>
  <c r="F98" i="7"/>
  <c r="F101" i="7"/>
  <c r="F104" i="7"/>
  <c r="F107" i="7"/>
  <c r="E74" i="7"/>
  <c r="E77" i="7"/>
  <c r="E80" i="7"/>
  <c r="E83" i="7"/>
  <c r="E86" i="7"/>
  <c r="E89" i="7"/>
  <c r="E92" i="7"/>
  <c r="E95" i="7"/>
  <c r="E98" i="7"/>
  <c r="E101" i="7"/>
  <c r="E104" i="7"/>
  <c r="E107" i="7"/>
  <c r="D74" i="7"/>
  <c r="D77" i="7"/>
  <c r="D80" i="7"/>
  <c r="D83" i="7"/>
  <c r="D86" i="7"/>
  <c r="D89" i="7"/>
  <c r="D92" i="7"/>
  <c r="D95" i="7"/>
  <c r="D98" i="7"/>
  <c r="D101" i="7"/>
  <c r="D104" i="7"/>
  <c r="D107" i="7"/>
  <c r="C74" i="7"/>
  <c r="C77" i="7"/>
  <c r="C80" i="7"/>
  <c r="C83" i="7"/>
  <c r="C86" i="7"/>
  <c r="C89" i="7"/>
  <c r="C92" i="7"/>
  <c r="C95" i="7"/>
  <c r="C98" i="7"/>
  <c r="C101" i="7"/>
  <c r="C104" i="7"/>
  <c r="C107" i="7"/>
  <c r="B74" i="7"/>
  <c r="B77" i="7"/>
  <c r="B80" i="7"/>
  <c r="B83" i="7"/>
  <c r="B86" i="7"/>
  <c r="B89" i="7"/>
  <c r="B92" i="7"/>
  <c r="B95" i="7"/>
  <c r="B98" i="7"/>
  <c r="B101" i="7"/>
  <c r="B104" i="7"/>
  <c r="B107" i="7"/>
  <c r="AP126" i="12" l="1"/>
  <c r="AQ126" i="12" s="1"/>
  <c r="W108" i="12"/>
  <c r="W105" i="12"/>
  <c r="AR126" i="12" l="1"/>
  <c r="AS126" i="12" s="1"/>
  <c r="W102" i="12"/>
  <c r="W99" i="12"/>
  <c r="I188" i="8"/>
  <c r="I189" i="8"/>
  <c r="I190" i="8"/>
  <c r="I191" i="8"/>
  <c r="I192" i="8"/>
  <c r="I193" i="8"/>
  <c r="I194" i="8"/>
  <c r="I195" i="8"/>
  <c r="I196" i="8"/>
  <c r="I197" i="8"/>
  <c r="I198" i="8"/>
  <c r="I199" i="8"/>
  <c r="I200" i="8"/>
  <c r="I201" i="8"/>
  <c r="I202" i="8"/>
  <c r="I203" i="8"/>
  <c r="I204" i="8"/>
  <c r="I205" i="8"/>
  <c r="I206" i="8"/>
  <c r="I207" i="8"/>
  <c r="I208" i="8"/>
  <c r="I209" i="8"/>
  <c r="I210" i="8"/>
  <c r="I211" i="8"/>
  <c r="I212" i="8"/>
  <c r="I213" i="8"/>
  <c r="I214" i="8"/>
  <c r="I215" i="8"/>
  <c r="I216" i="8"/>
  <c r="I217" i="8"/>
  <c r="G188" i="8"/>
  <c r="G191" i="8"/>
  <c r="G194" i="8"/>
  <c r="G197" i="8"/>
  <c r="G200" i="8"/>
  <c r="G203" i="8"/>
  <c r="G206" i="8"/>
  <c r="G209" i="8"/>
  <c r="G212" i="8"/>
  <c r="G215"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E188" i="8"/>
  <c r="E191" i="8"/>
  <c r="E194" i="8"/>
  <c r="E197" i="8"/>
  <c r="E200" i="8"/>
  <c r="E203" i="8"/>
  <c r="E206" i="8"/>
  <c r="E209" i="8"/>
  <c r="E212" i="8"/>
  <c r="E215" i="8"/>
  <c r="D188" i="8"/>
  <c r="D191" i="8"/>
  <c r="D194" i="8"/>
  <c r="D197" i="8"/>
  <c r="D200" i="8"/>
  <c r="D203" i="8"/>
  <c r="D206" i="8"/>
  <c r="D209" i="8"/>
  <c r="D212" i="8"/>
  <c r="D215" i="8"/>
  <c r="C188" i="8"/>
  <c r="C191" i="8"/>
  <c r="C194" i="8"/>
  <c r="C197" i="8"/>
  <c r="C200" i="8"/>
  <c r="C203" i="8"/>
  <c r="C206" i="8"/>
  <c r="C209" i="8"/>
  <c r="C212" i="8"/>
  <c r="C215" i="8"/>
  <c r="B188" i="8"/>
  <c r="B191" i="8"/>
  <c r="B194" i="8"/>
  <c r="B197" i="8"/>
  <c r="B200" i="8"/>
  <c r="B203" i="8"/>
  <c r="B206" i="8"/>
  <c r="B209" i="8"/>
  <c r="B212" i="8"/>
  <c r="B215" i="8"/>
  <c r="AN105" i="12"/>
  <c r="AN106" i="12"/>
  <c r="AN107" i="12"/>
  <c r="AN108" i="12"/>
  <c r="AN109" i="12"/>
  <c r="AN110" i="12"/>
  <c r="AN111" i="12"/>
  <c r="AN112" i="12"/>
  <c r="AN113" i="12"/>
  <c r="AN114" i="12"/>
  <c r="AN115" i="12"/>
  <c r="AN116" i="12"/>
  <c r="AN117" i="12"/>
  <c r="AN118" i="12"/>
  <c r="AN119" i="12"/>
  <c r="AN120" i="12"/>
  <c r="AN121" i="12"/>
  <c r="AN122" i="12"/>
  <c r="AN123" i="12"/>
  <c r="AN124" i="12"/>
  <c r="AN125" i="12"/>
  <c r="AI105" i="12"/>
  <c r="AI106" i="12"/>
  <c r="AI107" i="12"/>
  <c r="AI108" i="12"/>
  <c r="AI109" i="12"/>
  <c r="AI110" i="12"/>
  <c r="AI111" i="12"/>
  <c r="AI112" i="12"/>
  <c r="AI113" i="12"/>
  <c r="AI114" i="12"/>
  <c r="AI115" i="12"/>
  <c r="AI116" i="12"/>
  <c r="AI117" i="12"/>
  <c r="AI118" i="12"/>
  <c r="AI119" i="12"/>
  <c r="AI120" i="12"/>
  <c r="AI121" i="12"/>
  <c r="AI122" i="12"/>
  <c r="AI123" i="12"/>
  <c r="AI124" i="12"/>
  <c r="AI125" i="12"/>
  <c r="AD105" i="12"/>
  <c r="AD106" i="12"/>
  <c r="AD107" i="12"/>
  <c r="AD108" i="12"/>
  <c r="AD109" i="12"/>
  <c r="AD110" i="12"/>
  <c r="AD111" i="12"/>
  <c r="AD112" i="12"/>
  <c r="AD113" i="12"/>
  <c r="AD114" i="12"/>
  <c r="AD115" i="12"/>
  <c r="AD116" i="12"/>
  <c r="AD117" i="12"/>
  <c r="AD118" i="12"/>
  <c r="AD119" i="12"/>
  <c r="AD120" i="12"/>
  <c r="AD121" i="12"/>
  <c r="AD122" i="12"/>
  <c r="AD123" i="12"/>
  <c r="AD124" i="12"/>
  <c r="AD125" i="12"/>
  <c r="Y111" i="12"/>
  <c r="Y112" i="12"/>
  <c r="Y113" i="12"/>
  <c r="Y114" i="12"/>
  <c r="Y115" i="12"/>
  <c r="Y116" i="12"/>
  <c r="Y117" i="12"/>
  <c r="Y118" i="12"/>
  <c r="Y119" i="12"/>
  <c r="Y120" i="12"/>
  <c r="Y121" i="12"/>
  <c r="Y122" i="12"/>
  <c r="Y123" i="12"/>
  <c r="Y124" i="12"/>
  <c r="Y125" i="12"/>
  <c r="S105" i="12"/>
  <c r="S106" i="12"/>
  <c r="S107" i="12"/>
  <c r="S108" i="12"/>
  <c r="S109" i="12"/>
  <c r="S110" i="12"/>
  <c r="S111" i="12"/>
  <c r="S112" i="12"/>
  <c r="S113" i="12"/>
  <c r="S114" i="12"/>
  <c r="S115" i="12"/>
  <c r="S116" i="12"/>
  <c r="S117" i="12"/>
  <c r="S118" i="12"/>
  <c r="S119" i="12"/>
  <c r="S120" i="12"/>
  <c r="S121" i="12"/>
  <c r="S122" i="12"/>
  <c r="S123" i="12"/>
  <c r="S124" i="12"/>
  <c r="S125" i="12"/>
  <c r="P105" i="12"/>
  <c r="P108" i="12"/>
  <c r="P111" i="12"/>
  <c r="P114" i="12"/>
  <c r="P117" i="12"/>
  <c r="P120" i="12"/>
  <c r="P123" i="12"/>
  <c r="N105" i="12"/>
  <c r="N108" i="12"/>
  <c r="N111" i="12"/>
  <c r="N114" i="12"/>
  <c r="N117" i="12"/>
  <c r="N120" i="12"/>
  <c r="N123" i="12"/>
  <c r="D105" i="12"/>
  <c r="D108" i="12"/>
  <c r="D111" i="12"/>
  <c r="D114" i="12"/>
  <c r="D117" i="12"/>
  <c r="D120" i="12"/>
  <c r="D123" i="12"/>
  <c r="AC120" i="12" l="1"/>
  <c r="AB120" i="12" s="1"/>
  <c r="AM120" i="12"/>
  <c r="AL120" i="12" s="1"/>
  <c r="AM111" i="12"/>
  <c r="AL111" i="12" s="1"/>
  <c r="Q117" i="12"/>
  <c r="Q120" i="12"/>
  <c r="AM108" i="12"/>
  <c r="AL108" i="12" s="1"/>
  <c r="T123" i="12"/>
  <c r="U123" i="12" s="1"/>
  <c r="T117" i="12"/>
  <c r="Q123" i="12"/>
  <c r="X114" i="12"/>
  <c r="W114" i="12" s="1"/>
  <c r="T114" i="12"/>
  <c r="U114" i="12" s="1"/>
  <c r="Q114" i="12"/>
  <c r="T105" i="12"/>
  <c r="U105" i="12" s="1"/>
  <c r="T120" i="12"/>
  <c r="T111" i="12"/>
  <c r="U111" i="12" s="1"/>
  <c r="AC108" i="12"/>
  <c r="AB108" i="12" s="1"/>
  <c r="AC111" i="12"/>
  <c r="AB111" i="12" s="1"/>
  <c r="X123" i="12"/>
  <c r="W123" i="12" s="1"/>
  <c r="AH108" i="12"/>
  <c r="AG108" i="12" s="1"/>
  <c r="AM123" i="12"/>
  <c r="AL123" i="12" s="1"/>
  <c r="AM114" i="12"/>
  <c r="AL114" i="12" s="1"/>
  <c r="AM105" i="12"/>
  <c r="AL105" i="12" s="1"/>
  <c r="AC123" i="12"/>
  <c r="AB123" i="12" s="1"/>
  <c r="AH114" i="12"/>
  <c r="AG114" i="12" s="1"/>
  <c r="T108" i="12"/>
  <c r="U108" i="12" s="1"/>
  <c r="X120" i="12"/>
  <c r="W120" i="12" s="1"/>
  <c r="AC114" i="12"/>
  <c r="AB114" i="12" s="1"/>
  <c r="X117" i="12"/>
  <c r="W117" i="12" s="1"/>
  <c r="AH117" i="12"/>
  <c r="AG117" i="12" s="1"/>
  <c r="Q111" i="12"/>
  <c r="AH111" i="12"/>
  <c r="AG111" i="12" s="1"/>
  <c r="X111" i="12"/>
  <c r="W111" i="12" s="1"/>
  <c r="Q108" i="12"/>
  <c r="Q105" i="12"/>
  <c r="AC105" i="12"/>
  <c r="AB105" i="12" s="1"/>
  <c r="AH105" i="12"/>
  <c r="AG105" i="12" s="1"/>
  <c r="AM117" i="12"/>
  <c r="AL117" i="12" s="1"/>
  <c r="AH120" i="12"/>
  <c r="AG120" i="12" s="1"/>
  <c r="AH123" i="12"/>
  <c r="AG123" i="12" s="1"/>
  <c r="AC117" i="12"/>
  <c r="AB117" i="12" s="1"/>
  <c r="R215" i="7" l="1"/>
  <c r="AP120" i="12"/>
  <c r="AQ120" i="12" s="1"/>
  <c r="R206" i="7" s="1"/>
  <c r="AP117" i="12"/>
  <c r="AQ117" i="12" s="1"/>
  <c r="R203" i="7" s="1"/>
  <c r="AP114" i="12"/>
  <c r="AQ114" i="12" s="1"/>
  <c r="R200" i="7" s="1"/>
  <c r="U117" i="12"/>
  <c r="R212" i="7"/>
  <c r="AP123" i="12"/>
  <c r="AQ123" i="12" s="1"/>
  <c r="R209" i="7" s="1"/>
  <c r="U120" i="12"/>
  <c r="AP108" i="12"/>
  <c r="AQ108" i="12" s="1"/>
  <c r="R191" i="7" s="1"/>
  <c r="R194" i="7"/>
  <c r="AP111" i="12"/>
  <c r="AQ111" i="12" s="1"/>
  <c r="R197" i="7" s="1"/>
  <c r="AP105" i="12"/>
  <c r="AQ105" i="12" s="1"/>
  <c r="R188" i="7" s="1"/>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G128" i="8"/>
  <c r="G131" i="8"/>
  <c r="G134" i="8"/>
  <c r="G137" i="8"/>
  <c r="G140" i="8"/>
  <c r="G143" i="8"/>
  <c r="G146" i="8"/>
  <c r="G149" i="8"/>
  <c r="G152" i="8"/>
  <c r="G155" i="8"/>
  <c r="G158" i="8"/>
  <c r="G161" i="8"/>
  <c r="G164" i="8"/>
  <c r="G167" i="8"/>
  <c r="G170" i="8"/>
  <c r="G173" i="8"/>
  <c r="G176" i="8"/>
  <c r="G179" i="8"/>
  <c r="G182" i="8"/>
  <c r="G185"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E128" i="8"/>
  <c r="E131" i="8"/>
  <c r="E134" i="8"/>
  <c r="E137" i="8"/>
  <c r="E140" i="8"/>
  <c r="E143" i="8"/>
  <c r="E146" i="8"/>
  <c r="E149" i="8"/>
  <c r="E152" i="8"/>
  <c r="E155" i="8"/>
  <c r="E158" i="8"/>
  <c r="E161" i="8"/>
  <c r="E164" i="8"/>
  <c r="E167" i="8"/>
  <c r="E170" i="8"/>
  <c r="E173" i="8"/>
  <c r="E176" i="8"/>
  <c r="E179" i="8"/>
  <c r="E182" i="8"/>
  <c r="E185" i="8"/>
  <c r="D128" i="8"/>
  <c r="D131" i="8"/>
  <c r="D134" i="8"/>
  <c r="D137" i="8"/>
  <c r="D140" i="8"/>
  <c r="D143" i="8"/>
  <c r="D146" i="8"/>
  <c r="D149" i="8"/>
  <c r="D152" i="8"/>
  <c r="D155" i="8"/>
  <c r="D158" i="8"/>
  <c r="D161" i="8"/>
  <c r="D164" i="8"/>
  <c r="D167" i="8"/>
  <c r="D170" i="8"/>
  <c r="D173" i="8"/>
  <c r="D176" i="8"/>
  <c r="D179" i="8"/>
  <c r="D182" i="8"/>
  <c r="D185" i="8"/>
  <c r="C128" i="8"/>
  <c r="C131" i="8"/>
  <c r="C134" i="8"/>
  <c r="C137" i="8"/>
  <c r="C140" i="8"/>
  <c r="C143" i="8"/>
  <c r="C146" i="8"/>
  <c r="C149" i="8"/>
  <c r="C152" i="8"/>
  <c r="C155" i="8"/>
  <c r="C158" i="8"/>
  <c r="C161" i="8"/>
  <c r="C164" i="8"/>
  <c r="C167" i="8"/>
  <c r="C170" i="8"/>
  <c r="C173" i="8"/>
  <c r="C176" i="8"/>
  <c r="C179" i="8"/>
  <c r="C182" i="8"/>
  <c r="C185" i="8"/>
  <c r="B128" i="8"/>
  <c r="B131" i="8"/>
  <c r="B134" i="8"/>
  <c r="B137" i="8"/>
  <c r="B140" i="8"/>
  <c r="B143" i="8"/>
  <c r="B146" i="8"/>
  <c r="B149" i="8"/>
  <c r="B152" i="8"/>
  <c r="B155" i="8"/>
  <c r="B158" i="8"/>
  <c r="B161" i="8"/>
  <c r="B164" i="8"/>
  <c r="B167" i="8"/>
  <c r="B170" i="8"/>
  <c r="B173" i="8"/>
  <c r="B176" i="8"/>
  <c r="B179" i="8"/>
  <c r="B182" i="8"/>
  <c r="B185" i="8"/>
  <c r="AN69" i="12"/>
  <c r="AN70" i="12"/>
  <c r="AN71" i="12"/>
  <c r="AN72" i="12"/>
  <c r="AN73" i="12"/>
  <c r="AN74" i="12"/>
  <c r="AN75" i="12"/>
  <c r="AN76" i="12"/>
  <c r="AN77" i="12"/>
  <c r="AN78" i="12"/>
  <c r="AN79" i="12"/>
  <c r="AN80" i="12"/>
  <c r="AN81" i="12"/>
  <c r="AN82" i="12"/>
  <c r="AN83" i="12"/>
  <c r="AN84" i="12"/>
  <c r="AN85" i="12"/>
  <c r="AN86" i="12"/>
  <c r="AN87" i="12"/>
  <c r="AN88" i="12"/>
  <c r="AN89" i="12"/>
  <c r="AN90" i="12"/>
  <c r="AN91" i="12"/>
  <c r="AN92" i="12"/>
  <c r="AN93" i="12"/>
  <c r="AN94" i="12"/>
  <c r="AN95" i="12"/>
  <c r="AN96" i="12"/>
  <c r="AN97" i="12"/>
  <c r="AN98" i="12"/>
  <c r="AN99" i="12"/>
  <c r="AN100" i="12"/>
  <c r="AN101" i="12"/>
  <c r="AN102" i="12"/>
  <c r="AN103" i="12"/>
  <c r="AN104" i="12"/>
  <c r="AI69" i="12"/>
  <c r="AI70" i="12"/>
  <c r="AI71" i="12"/>
  <c r="AI72" i="12"/>
  <c r="AI73" i="12"/>
  <c r="AI74" i="12"/>
  <c r="AI75" i="12"/>
  <c r="AI76" i="12"/>
  <c r="AI77" i="12"/>
  <c r="AI78" i="12"/>
  <c r="AI79" i="12"/>
  <c r="AI80" i="12"/>
  <c r="AI81" i="12"/>
  <c r="AI82" i="12"/>
  <c r="AI83" i="12"/>
  <c r="AI84" i="12"/>
  <c r="AI85" i="12"/>
  <c r="AI86" i="12"/>
  <c r="AI87" i="12"/>
  <c r="AI88" i="12"/>
  <c r="AI89" i="12"/>
  <c r="AI90" i="12"/>
  <c r="AI91" i="12"/>
  <c r="AI92" i="12"/>
  <c r="AI93" i="12"/>
  <c r="AI94" i="12"/>
  <c r="AI95" i="12"/>
  <c r="AI96" i="12"/>
  <c r="AI97" i="12"/>
  <c r="AI98" i="12"/>
  <c r="AI99" i="12"/>
  <c r="AI100" i="12"/>
  <c r="AI101" i="12"/>
  <c r="AI102" i="12"/>
  <c r="AI103" i="12"/>
  <c r="AI104"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Y69" i="12"/>
  <c r="Y70" i="12"/>
  <c r="Y71" i="12"/>
  <c r="Y72" i="12"/>
  <c r="Y73" i="12"/>
  <c r="Y74" i="12"/>
  <c r="Y75" i="12"/>
  <c r="Y76" i="12"/>
  <c r="Y77" i="12"/>
  <c r="Y78" i="12"/>
  <c r="Y79" i="12"/>
  <c r="Y80" i="12"/>
  <c r="Y81" i="12"/>
  <c r="Y82" i="12"/>
  <c r="Y83" i="12"/>
  <c r="Y84" i="12"/>
  <c r="Y85" i="12"/>
  <c r="Y86" i="12"/>
  <c r="Y87" i="12"/>
  <c r="Y88" i="12"/>
  <c r="Y89" i="12"/>
  <c r="Y90" i="12"/>
  <c r="Y91" i="12"/>
  <c r="Y92" i="12"/>
  <c r="Y93" i="12"/>
  <c r="Y94" i="12"/>
  <c r="Y95" i="12"/>
  <c r="Y96" i="12"/>
  <c r="Y97" i="12"/>
  <c r="Y98" i="12"/>
  <c r="S78" i="12"/>
  <c r="S79" i="12"/>
  <c r="S80" i="12"/>
  <c r="S81" i="12"/>
  <c r="S82" i="12"/>
  <c r="S83" i="12"/>
  <c r="S84" i="12"/>
  <c r="S85" i="12"/>
  <c r="S86" i="12"/>
  <c r="S87" i="12"/>
  <c r="S88" i="12"/>
  <c r="S89" i="12"/>
  <c r="S90" i="12"/>
  <c r="S91" i="12"/>
  <c r="S92" i="12"/>
  <c r="S93" i="12"/>
  <c r="S94" i="12"/>
  <c r="S95" i="12"/>
  <c r="S96" i="12"/>
  <c r="S97" i="12"/>
  <c r="S98" i="12"/>
  <c r="S99" i="12"/>
  <c r="S100" i="12"/>
  <c r="S101" i="12"/>
  <c r="S102" i="12"/>
  <c r="S103" i="12"/>
  <c r="S104" i="12"/>
  <c r="S69" i="12"/>
  <c r="S70" i="12"/>
  <c r="S71" i="12"/>
  <c r="S72" i="12"/>
  <c r="S73" i="12"/>
  <c r="S74" i="12"/>
  <c r="S75" i="12"/>
  <c r="S76" i="12"/>
  <c r="S77" i="12"/>
  <c r="P69" i="12"/>
  <c r="P72" i="12"/>
  <c r="P75" i="12"/>
  <c r="P78" i="12"/>
  <c r="P81" i="12"/>
  <c r="P84" i="12"/>
  <c r="P87" i="12"/>
  <c r="P90" i="12"/>
  <c r="P93" i="12"/>
  <c r="P96" i="12"/>
  <c r="P99" i="12"/>
  <c r="P102" i="12"/>
  <c r="N69" i="12"/>
  <c r="N72" i="12"/>
  <c r="N75" i="12"/>
  <c r="N78" i="12"/>
  <c r="N81" i="12"/>
  <c r="N84" i="12"/>
  <c r="N87" i="12"/>
  <c r="N90" i="12"/>
  <c r="N93" i="12"/>
  <c r="N96" i="12"/>
  <c r="N99" i="12"/>
  <c r="N102" i="12"/>
  <c r="D69" i="12"/>
  <c r="D72" i="12"/>
  <c r="D75" i="12"/>
  <c r="D78" i="12"/>
  <c r="D81" i="12"/>
  <c r="D84" i="12"/>
  <c r="D87" i="12"/>
  <c r="D90" i="12"/>
  <c r="D93" i="12"/>
  <c r="D96" i="12"/>
  <c r="D99" i="12"/>
  <c r="D102" i="12"/>
  <c r="AR123" i="12" l="1"/>
  <c r="AS123" i="12" s="1"/>
  <c r="AR120" i="12"/>
  <c r="AS120" i="12" s="1"/>
  <c r="AR117" i="12"/>
  <c r="AS117" i="12" s="1"/>
  <c r="H203" i="8" s="1"/>
  <c r="J203" i="8" s="1"/>
  <c r="AR114" i="12"/>
  <c r="AS114" i="12" s="1"/>
  <c r="AR108" i="12"/>
  <c r="AS108" i="12" s="1"/>
  <c r="I191" i="7" s="1"/>
  <c r="AC96" i="12"/>
  <c r="AB96" i="12" s="1"/>
  <c r="AC72" i="12"/>
  <c r="AB72" i="12" s="1"/>
  <c r="AM96" i="12"/>
  <c r="AL96" i="12" s="1"/>
  <c r="AC102" i="12"/>
  <c r="AB102" i="12" s="1"/>
  <c r="X90" i="12"/>
  <c r="W90" i="12" s="1"/>
  <c r="AM102" i="12"/>
  <c r="AL102" i="12" s="1"/>
  <c r="T90" i="12"/>
  <c r="U90" i="12" s="1"/>
  <c r="T72" i="12"/>
  <c r="U72" i="12" s="1"/>
  <c r="T69" i="12"/>
  <c r="U69" i="12" s="1"/>
  <c r="T96" i="12"/>
  <c r="U96" i="12" s="1"/>
  <c r="H194" i="8"/>
  <c r="J194" i="8" s="1"/>
  <c r="AM99" i="12"/>
  <c r="AL99" i="12" s="1"/>
  <c r="AC84" i="12"/>
  <c r="AB84" i="12" s="1"/>
  <c r="T78" i="12"/>
  <c r="U78" i="12" s="1"/>
  <c r="T87" i="12"/>
  <c r="U87" i="12" s="1"/>
  <c r="AM84" i="12"/>
  <c r="AL84" i="12" s="1"/>
  <c r="T81" i="12"/>
  <c r="U81" i="12" s="1"/>
  <c r="T99" i="12"/>
  <c r="U99" i="12" s="1"/>
  <c r="T84" i="12"/>
  <c r="U84" i="12" s="1"/>
  <c r="AC78" i="12"/>
  <c r="AB78" i="12" s="1"/>
  <c r="T102" i="12"/>
  <c r="U102" i="12" s="1"/>
  <c r="AM78" i="12"/>
  <c r="AL78" i="12" s="1"/>
  <c r="T75" i="12"/>
  <c r="U75" i="12" s="1"/>
  <c r="T93" i="12"/>
  <c r="U93" i="12" s="1"/>
  <c r="AC99" i="12"/>
  <c r="AB99" i="12" s="1"/>
  <c r="AC75" i="12"/>
  <c r="AB75" i="12" s="1"/>
  <c r="AM87" i="12"/>
  <c r="AL87" i="12" s="1"/>
  <c r="AM81" i="12"/>
  <c r="AL81" i="12" s="1"/>
  <c r="AM69" i="12"/>
  <c r="AL69" i="12" s="1"/>
  <c r="AR111" i="12"/>
  <c r="AS111" i="12" s="1"/>
  <c r="AR105" i="12"/>
  <c r="AS105" i="12" s="1"/>
  <c r="Q102" i="12"/>
  <c r="Q99" i="12"/>
  <c r="Q96" i="12"/>
  <c r="X96" i="12"/>
  <c r="W96" i="12" s="1"/>
  <c r="Q93" i="12"/>
  <c r="Q90" i="12"/>
  <c r="Q87" i="12"/>
  <c r="Q84" i="12"/>
  <c r="Q81" i="12"/>
  <c r="AC87" i="12"/>
  <c r="AB87" i="12" s="1"/>
  <c r="X84" i="12"/>
  <c r="W84" i="12" s="1"/>
  <c r="AC90" i="12"/>
  <c r="AB90" i="12" s="1"/>
  <c r="AC81" i="12"/>
  <c r="AB81" i="12" s="1"/>
  <c r="AM93" i="12"/>
  <c r="AL93" i="12" s="1"/>
  <c r="X81" i="12"/>
  <c r="W81" i="12" s="1"/>
  <c r="AC93" i="12"/>
  <c r="AB93" i="12" s="1"/>
  <c r="X75" i="12"/>
  <c r="W75" i="12" s="1"/>
  <c r="Q78" i="12"/>
  <c r="Q75" i="12"/>
  <c r="AM72" i="12"/>
  <c r="AL72" i="12" s="1"/>
  <c r="AH69" i="12"/>
  <c r="AG69" i="12" s="1"/>
  <c r="X72" i="12"/>
  <c r="W72" i="12" s="1"/>
  <c r="Q72" i="12"/>
  <c r="AC69" i="12"/>
  <c r="AB69" i="12" s="1"/>
  <c r="Q69" i="12"/>
  <c r="AM90" i="12"/>
  <c r="AL90" i="12" s="1"/>
  <c r="AM75" i="12"/>
  <c r="AL75" i="12" s="1"/>
  <c r="AH87" i="12"/>
  <c r="AG87" i="12" s="1"/>
  <c r="AH90" i="12"/>
  <c r="AG90" i="12" s="1"/>
  <c r="AH75" i="12"/>
  <c r="AG75" i="12" s="1"/>
  <c r="AH102" i="12"/>
  <c r="AG102" i="12" s="1"/>
  <c r="AH99" i="12"/>
  <c r="AG99" i="12" s="1"/>
  <c r="AH84" i="12"/>
  <c r="AG84" i="12" s="1"/>
  <c r="AH93" i="12"/>
  <c r="AG93" i="12" s="1"/>
  <c r="AH81" i="12"/>
  <c r="AG81" i="12" s="1"/>
  <c r="AH78" i="12"/>
  <c r="AG78" i="12" s="1"/>
  <c r="AH96" i="12"/>
  <c r="AG96" i="12" s="1"/>
  <c r="AH72" i="12"/>
  <c r="AG72" i="12" s="1"/>
  <c r="X87" i="12"/>
  <c r="W87" i="12" s="1"/>
  <c r="X69" i="12"/>
  <c r="W69" i="12" s="1"/>
  <c r="X93" i="12"/>
  <c r="W93" i="12" s="1"/>
  <c r="X78" i="12"/>
  <c r="W78" i="12" s="1"/>
  <c r="H215" i="8" l="1"/>
  <c r="J215" i="8" s="1"/>
  <c r="I215" i="7"/>
  <c r="H212" i="8"/>
  <c r="J212" i="8" s="1"/>
  <c r="I212" i="7"/>
  <c r="H209" i="8"/>
  <c r="J209" i="8" s="1"/>
  <c r="I209" i="7"/>
  <c r="I206" i="7"/>
  <c r="H206" i="8"/>
  <c r="J206" i="8" s="1"/>
  <c r="I203" i="7"/>
  <c r="I200" i="7"/>
  <c r="H200" i="8"/>
  <c r="J200" i="8" s="1"/>
  <c r="H191" i="8"/>
  <c r="J191" i="8" s="1"/>
  <c r="I194" i="7"/>
  <c r="H188" i="8"/>
  <c r="J188" i="8" s="1"/>
  <c r="I188" i="7"/>
  <c r="H197" i="8"/>
  <c r="J197" i="8" s="1"/>
  <c r="I197" i="7"/>
  <c r="AP102" i="12"/>
  <c r="AQ102" i="12" s="1"/>
  <c r="R179" i="7" s="1"/>
  <c r="AP99" i="12"/>
  <c r="AQ99" i="12" s="1"/>
  <c r="R173" i="7" s="1"/>
  <c r="R176" i="7"/>
  <c r="R182" i="7"/>
  <c r="R185" i="7"/>
  <c r="R170" i="7"/>
  <c r="AP96" i="12"/>
  <c r="AQ96" i="12" s="1"/>
  <c r="R164" i="7" s="1"/>
  <c r="R167" i="7"/>
  <c r="R155" i="7"/>
  <c r="R146" i="7"/>
  <c r="R140" i="7"/>
  <c r="AP90" i="12"/>
  <c r="AQ90" i="12" s="1"/>
  <c r="R158" i="7" s="1"/>
  <c r="AP84" i="12"/>
  <c r="AQ84" i="12" s="1"/>
  <c r="R149" i="7" s="1"/>
  <c r="AP87" i="12"/>
  <c r="AQ87" i="12" s="1"/>
  <c r="R152" i="7" s="1"/>
  <c r="AP81" i="12"/>
  <c r="AQ81" i="12" s="1"/>
  <c r="R143" i="7" s="1"/>
  <c r="AP93" i="12"/>
  <c r="AQ93" i="12" s="1"/>
  <c r="R161" i="7" s="1"/>
  <c r="AP75" i="12"/>
  <c r="AQ75" i="12" s="1"/>
  <c r="R134" i="7" s="1"/>
  <c r="AP78" i="12"/>
  <c r="AQ78" i="12" s="1"/>
  <c r="R137" i="7" s="1"/>
  <c r="AP72" i="12"/>
  <c r="AQ72" i="12" s="1"/>
  <c r="R131" i="7" s="1"/>
  <c r="AP69" i="12"/>
  <c r="AQ69" i="12" s="1"/>
  <c r="R128" i="7" s="1"/>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G74" i="8"/>
  <c r="G77" i="8"/>
  <c r="G80" i="8"/>
  <c r="G83" i="8"/>
  <c r="G86" i="8"/>
  <c r="G89" i="8"/>
  <c r="G92" i="8"/>
  <c r="G95" i="8"/>
  <c r="G98" i="8"/>
  <c r="G101" i="8"/>
  <c r="G104" i="8"/>
  <c r="G107" i="8"/>
  <c r="G110" i="8"/>
  <c r="G113" i="8"/>
  <c r="G116" i="8"/>
  <c r="G119" i="8"/>
  <c r="G122" i="8"/>
  <c r="G125"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E74" i="8"/>
  <c r="E77" i="8"/>
  <c r="E80" i="8"/>
  <c r="E83" i="8"/>
  <c r="E86" i="8"/>
  <c r="E89" i="8"/>
  <c r="E92" i="8"/>
  <c r="E95" i="8"/>
  <c r="E98" i="8"/>
  <c r="E101" i="8"/>
  <c r="E104" i="8"/>
  <c r="E107" i="8"/>
  <c r="E110" i="8"/>
  <c r="E113" i="8"/>
  <c r="E116" i="8"/>
  <c r="E119" i="8"/>
  <c r="E122" i="8"/>
  <c r="E125" i="8"/>
  <c r="D74" i="8"/>
  <c r="D77" i="8"/>
  <c r="D80" i="8"/>
  <c r="D83" i="8"/>
  <c r="D86" i="8"/>
  <c r="D89" i="8"/>
  <c r="D92" i="8"/>
  <c r="D95" i="8"/>
  <c r="D98" i="8"/>
  <c r="D101" i="8"/>
  <c r="D104" i="8"/>
  <c r="D107" i="8"/>
  <c r="D110" i="8"/>
  <c r="D113" i="8"/>
  <c r="D116" i="8"/>
  <c r="D119" i="8"/>
  <c r="D122" i="8"/>
  <c r="D125" i="8"/>
  <c r="C74" i="8"/>
  <c r="C77" i="8"/>
  <c r="C80" i="8"/>
  <c r="C83" i="8"/>
  <c r="C86" i="8"/>
  <c r="C89" i="8"/>
  <c r="C92" i="8"/>
  <c r="C95" i="8"/>
  <c r="C98" i="8"/>
  <c r="C101" i="8"/>
  <c r="C104" i="8"/>
  <c r="C107" i="8"/>
  <c r="C110" i="8"/>
  <c r="C113" i="8"/>
  <c r="C116" i="8"/>
  <c r="C119" i="8"/>
  <c r="C122" i="8"/>
  <c r="C125" i="8"/>
  <c r="B74" i="8"/>
  <c r="B77" i="8"/>
  <c r="B80" i="8"/>
  <c r="B83" i="8"/>
  <c r="B86" i="8"/>
  <c r="B89" i="8"/>
  <c r="B92" i="8"/>
  <c r="B95" i="8"/>
  <c r="B98" i="8"/>
  <c r="B101" i="8"/>
  <c r="B104" i="8"/>
  <c r="B107" i="8"/>
  <c r="B110" i="8"/>
  <c r="B113" i="8"/>
  <c r="B116" i="8"/>
  <c r="B119" i="8"/>
  <c r="B122" i="8"/>
  <c r="B125" i="8"/>
  <c r="AR99" i="12" l="1"/>
  <c r="AS99" i="12" s="1"/>
  <c r="AR102" i="12"/>
  <c r="AS102" i="12" s="1"/>
  <c r="AR96" i="12"/>
  <c r="AS96" i="12" s="1"/>
  <c r="AR81" i="12"/>
  <c r="AS81" i="12" s="1"/>
  <c r="AR84" i="12"/>
  <c r="AS84" i="12" s="1"/>
  <c r="AR90" i="12"/>
  <c r="AS90" i="12" s="1"/>
  <c r="AR87" i="12"/>
  <c r="AS87" i="12" s="1"/>
  <c r="AR93" i="12"/>
  <c r="AS93" i="12" s="1"/>
  <c r="AR75" i="12"/>
  <c r="AS75" i="12" s="1"/>
  <c r="AR78" i="12"/>
  <c r="AS78" i="12" s="1"/>
  <c r="AR72" i="12"/>
  <c r="AS72" i="12" s="1"/>
  <c r="AR69" i="12"/>
  <c r="AS69" i="12" s="1"/>
  <c r="BG1048166" i="12"/>
  <c r="BF1048166" i="12"/>
  <c r="H152" i="8" l="1"/>
  <c r="J152" i="8" s="1"/>
  <c r="I152" i="7"/>
  <c r="H176" i="8"/>
  <c r="J176" i="8" s="1"/>
  <c r="I176" i="7"/>
  <c r="H161" i="8"/>
  <c r="J161" i="8" s="1"/>
  <c r="I161" i="7"/>
  <c r="H140" i="8"/>
  <c r="J140" i="8" s="1"/>
  <c r="I140" i="7"/>
  <c r="H182" i="8"/>
  <c r="J182" i="8" s="1"/>
  <c r="I182" i="7"/>
  <c r="H158" i="8"/>
  <c r="J158" i="8" s="1"/>
  <c r="I158" i="7"/>
  <c r="H185" i="8"/>
  <c r="J185" i="8" s="1"/>
  <c r="I185" i="7"/>
  <c r="H149" i="8"/>
  <c r="J149" i="8" s="1"/>
  <c r="I149" i="7"/>
  <c r="H179" i="8"/>
  <c r="J179" i="8" s="1"/>
  <c r="I179" i="7"/>
  <c r="H170" i="8"/>
  <c r="J170" i="8" s="1"/>
  <c r="I170" i="7"/>
  <c r="H131" i="8"/>
  <c r="J131" i="8" s="1"/>
  <c r="I131" i="7"/>
  <c r="H143" i="8"/>
  <c r="J143" i="8" s="1"/>
  <c r="I143" i="7"/>
  <c r="H173" i="8"/>
  <c r="J173" i="8" s="1"/>
  <c r="I173" i="7"/>
  <c r="H137" i="8"/>
  <c r="J137" i="8" s="1"/>
  <c r="I137" i="7"/>
  <c r="H164" i="8"/>
  <c r="J164" i="8" s="1"/>
  <c r="I164" i="7"/>
  <c r="H146" i="8"/>
  <c r="J146" i="8" s="1"/>
  <c r="I146" i="7"/>
  <c r="H128" i="8"/>
  <c r="J128" i="8" s="1"/>
  <c r="I128" i="7"/>
  <c r="H134" i="8"/>
  <c r="J134" i="8" s="1"/>
  <c r="I134" i="7"/>
  <c r="H167" i="8"/>
  <c r="J167" i="8" s="1"/>
  <c r="I167" i="7"/>
  <c r="H155" i="8"/>
  <c r="J155" i="8" s="1"/>
  <c r="I155" i="7"/>
  <c r="AN39" i="12"/>
  <c r="AN40" i="12"/>
  <c r="AN41" i="12"/>
  <c r="AN42" i="12"/>
  <c r="AN43" i="12"/>
  <c r="AN44" i="12"/>
  <c r="AN45" i="12"/>
  <c r="AN46" i="12"/>
  <c r="AN47" i="12"/>
  <c r="AN48" i="12"/>
  <c r="AN49" i="12"/>
  <c r="AN50" i="12"/>
  <c r="AN51" i="12"/>
  <c r="AN52" i="12"/>
  <c r="AN53" i="12"/>
  <c r="AN54" i="12"/>
  <c r="AN55" i="12"/>
  <c r="AN56" i="12"/>
  <c r="AN57" i="12"/>
  <c r="AN58" i="12"/>
  <c r="AN59" i="12"/>
  <c r="AN60" i="12"/>
  <c r="AN61" i="12"/>
  <c r="AN62" i="12"/>
  <c r="AN63" i="12"/>
  <c r="AN64" i="12"/>
  <c r="AN65" i="12"/>
  <c r="AN66" i="12"/>
  <c r="AN67" i="12"/>
  <c r="AN68" i="12"/>
  <c r="AI39" i="12"/>
  <c r="AI40" i="12"/>
  <c r="AI41" i="12"/>
  <c r="AI42" i="12"/>
  <c r="AI43" i="12"/>
  <c r="AI44" i="12"/>
  <c r="AI45" i="12"/>
  <c r="AI46" i="12"/>
  <c r="AI47" i="12"/>
  <c r="AI48" i="12"/>
  <c r="AI49" i="12"/>
  <c r="AI50" i="12"/>
  <c r="AI51" i="12"/>
  <c r="AI52" i="12"/>
  <c r="AI53" i="12"/>
  <c r="AI54" i="12"/>
  <c r="AI55" i="12"/>
  <c r="AI56" i="12"/>
  <c r="AI57" i="12"/>
  <c r="AI58" i="12"/>
  <c r="AI59" i="12"/>
  <c r="AI60" i="12"/>
  <c r="AI61" i="12"/>
  <c r="AI62" i="12"/>
  <c r="AI63" i="12"/>
  <c r="AI64" i="12"/>
  <c r="AI65" i="12"/>
  <c r="AI66" i="12"/>
  <c r="AI67" i="12"/>
  <c r="AI68" i="12"/>
  <c r="AD39" i="12"/>
  <c r="AD40" i="12"/>
  <c r="AD41" i="12"/>
  <c r="AD42" i="12"/>
  <c r="AD43" i="12"/>
  <c r="AD44" i="12"/>
  <c r="AD45" i="12"/>
  <c r="AD46" i="12"/>
  <c r="AD47" i="12"/>
  <c r="AD48" i="12"/>
  <c r="AD49" i="12"/>
  <c r="AD50" i="12"/>
  <c r="AD51" i="12"/>
  <c r="AD52" i="12"/>
  <c r="AD53" i="12"/>
  <c r="AD54" i="12"/>
  <c r="AD55" i="12"/>
  <c r="AD56" i="12"/>
  <c r="AD57" i="12"/>
  <c r="AD58" i="12"/>
  <c r="AD59" i="12"/>
  <c r="AD60" i="12"/>
  <c r="AD61" i="12"/>
  <c r="AD62" i="12"/>
  <c r="AD63" i="12"/>
  <c r="AD64" i="12"/>
  <c r="AD65" i="12"/>
  <c r="AD66" i="12"/>
  <c r="AD67" i="12"/>
  <c r="AD68" i="12"/>
  <c r="Y63" i="12"/>
  <c r="Y64" i="12"/>
  <c r="Y65" i="12"/>
  <c r="Y66" i="12"/>
  <c r="Y67" i="12"/>
  <c r="Y68" i="12"/>
  <c r="Y57" i="12"/>
  <c r="Y58" i="12"/>
  <c r="Y59" i="12"/>
  <c r="Y60" i="12"/>
  <c r="Y61" i="12"/>
  <c r="Y62" i="12"/>
  <c r="Y54" i="12"/>
  <c r="Y55" i="12"/>
  <c r="Y56" i="12"/>
  <c r="Y51" i="12"/>
  <c r="Y52" i="12"/>
  <c r="Y53" i="12"/>
  <c r="Y49" i="12"/>
  <c r="Y50" i="12"/>
  <c r="Y39" i="12"/>
  <c r="Y40" i="12"/>
  <c r="Y41" i="12"/>
  <c r="Y42" i="12"/>
  <c r="Y43" i="12"/>
  <c r="Y44" i="12"/>
  <c r="Y45" i="12"/>
  <c r="Y46" i="12"/>
  <c r="Y47" i="12"/>
  <c r="Y48" i="12"/>
  <c r="S39" i="12"/>
  <c r="S40" i="12"/>
  <c r="S41" i="12"/>
  <c r="S42" i="12"/>
  <c r="S43" i="12"/>
  <c r="S44" i="12"/>
  <c r="S45" i="12"/>
  <c r="S46" i="12"/>
  <c r="S47" i="12"/>
  <c r="S48" i="12"/>
  <c r="S49" i="12"/>
  <c r="S50" i="12"/>
  <c r="S51" i="12"/>
  <c r="S52" i="12"/>
  <c r="S53" i="12"/>
  <c r="S54" i="12"/>
  <c r="S55" i="12"/>
  <c r="S56" i="12"/>
  <c r="S57" i="12"/>
  <c r="S58" i="12"/>
  <c r="S59" i="12"/>
  <c r="S60" i="12"/>
  <c r="S61" i="12"/>
  <c r="S62" i="12"/>
  <c r="S63" i="12"/>
  <c r="S64" i="12"/>
  <c r="S65" i="12"/>
  <c r="S66" i="12"/>
  <c r="S67" i="12"/>
  <c r="S68" i="12"/>
  <c r="P39" i="12"/>
  <c r="P42" i="12"/>
  <c r="P45" i="12"/>
  <c r="P48" i="12"/>
  <c r="P51" i="12"/>
  <c r="P54" i="12"/>
  <c r="P57" i="12"/>
  <c r="P60" i="12"/>
  <c r="P63" i="12"/>
  <c r="P66" i="12"/>
  <c r="N39" i="12"/>
  <c r="N42" i="12"/>
  <c r="N45" i="12"/>
  <c r="N48" i="12"/>
  <c r="N51" i="12"/>
  <c r="N54" i="12"/>
  <c r="N57" i="12"/>
  <c r="N60" i="12"/>
  <c r="N63" i="12"/>
  <c r="N66" i="12"/>
  <c r="D39" i="12"/>
  <c r="D42" i="12"/>
  <c r="D45" i="12"/>
  <c r="D48" i="12"/>
  <c r="D51" i="12"/>
  <c r="D54" i="12"/>
  <c r="D57" i="12"/>
  <c r="D60" i="12"/>
  <c r="D63" i="12"/>
  <c r="D66" i="12"/>
  <c r="AH60" i="12" l="1"/>
  <c r="AG60" i="12" s="1"/>
  <c r="X60" i="12"/>
  <c r="W60" i="12" s="1"/>
  <c r="X63" i="12"/>
  <c r="W63" i="12" s="1"/>
  <c r="AM48" i="12"/>
  <c r="AL48" i="12" s="1"/>
  <c r="AM39" i="12"/>
  <c r="AL39" i="12" s="1"/>
  <c r="X66" i="12"/>
  <c r="W66" i="12" s="1"/>
  <c r="AM63" i="12"/>
  <c r="AL63" i="12" s="1"/>
  <c r="T63" i="12"/>
  <c r="U63" i="12" s="1"/>
  <c r="X39" i="12"/>
  <c r="W39" i="12" s="1"/>
  <c r="X51" i="12"/>
  <c r="W51" i="12" s="1"/>
  <c r="X42" i="12"/>
  <c r="W42" i="12" s="1"/>
  <c r="AC54" i="12"/>
  <c r="AB54" i="12" s="1"/>
  <c r="AC39" i="12"/>
  <c r="AB39" i="12" s="1"/>
  <c r="T60" i="12"/>
  <c r="U60" i="12" s="1"/>
  <c r="T54" i="12"/>
  <c r="U54" i="12" s="1"/>
  <c r="T39" i="12"/>
  <c r="U39" i="12" s="1"/>
  <c r="X54" i="12"/>
  <c r="W54" i="12" s="1"/>
  <c r="T66" i="12"/>
  <c r="U66" i="12" s="1"/>
  <c r="T51" i="12"/>
  <c r="U51" i="12" s="1"/>
  <c r="AC63" i="12"/>
  <c r="AB63" i="12" s="1"/>
  <c r="AC48" i="12"/>
  <c r="AB48" i="12" s="1"/>
  <c r="AH51" i="12"/>
  <c r="AG51" i="12" s="1"/>
  <c r="Q66" i="12"/>
  <c r="AH66" i="12"/>
  <c r="AG66" i="12" s="1"/>
  <c r="Q63" i="12"/>
  <c r="Q60" i="12"/>
  <c r="T57" i="12"/>
  <c r="U57" i="12" s="1"/>
  <c r="Q57" i="12"/>
  <c r="AH54" i="12"/>
  <c r="AG54" i="12" s="1"/>
  <c r="Q54" i="12"/>
  <c r="Q51" i="12"/>
  <c r="T48" i="12"/>
  <c r="U48" i="12" s="1"/>
  <c r="Q48" i="12"/>
  <c r="T45" i="12"/>
  <c r="U45" i="12" s="1"/>
  <c r="T42" i="12"/>
  <c r="U42" i="12" s="1"/>
  <c r="Q45" i="12"/>
  <c r="Q42" i="12"/>
  <c r="AH39" i="12"/>
  <c r="AG39" i="12" s="1"/>
  <c r="Q39" i="12"/>
  <c r="X48" i="12"/>
  <c r="W48" i="12" s="1"/>
  <c r="AH45" i="12"/>
  <c r="AG45" i="12" s="1"/>
  <c r="AC60" i="12"/>
  <c r="AB60" i="12" s="1"/>
  <c r="AC45" i="12"/>
  <c r="AB45" i="12" s="1"/>
  <c r="X45" i="12"/>
  <c r="W45" i="12" s="1"/>
  <c r="AC66" i="12"/>
  <c r="AB66" i="12" s="1"/>
  <c r="AC51" i="12"/>
  <c r="AB51" i="12" s="1"/>
  <c r="AC57" i="12"/>
  <c r="AB57" i="12" s="1"/>
  <c r="AC42" i="12"/>
  <c r="AB42" i="12" s="1"/>
  <c r="AM60" i="12"/>
  <c r="AL60" i="12" s="1"/>
  <c r="AM51" i="12"/>
  <c r="AL51" i="12" s="1"/>
  <c r="AM45" i="12"/>
  <c r="AL45" i="12" s="1"/>
  <c r="X57" i="12"/>
  <c r="W57" i="12" s="1"/>
  <c r="AM57" i="12"/>
  <c r="AL57" i="12" s="1"/>
  <c r="AM54" i="12"/>
  <c r="AL54" i="12" s="1"/>
  <c r="AM42" i="12"/>
  <c r="AL42" i="12" s="1"/>
  <c r="AM66" i="12"/>
  <c r="AL66" i="12" s="1"/>
  <c r="AH57" i="12"/>
  <c r="AG57" i="12" s="1"/>
  <c r="AH42" i="12"/>
  <c r="AG42" i="12" s="1"/>
  <c r="AH63" i="12"/>
  <c r="AG63" i="12" s="1"/>
  <c r="AH48" i="12"/>
  <c r="AG48" i="12" s="1"/>
  <c r="R125" i="7" l="1"/>
  <c r="R119" i="7"/>
  <c r="R122" i="7"/>
  <c r="AP66" i="12"/>
  <c r="AQ66" i="12" s="1"/>
  <c r="R113" i="7" s="1"/>
  <c r="R116" i="7"/>
  <c r="AP63" i="12"/>
  <c r="AQ63" i="12" s="1"/>
  <c r="R110" i="7" s="1"/>
  <c r="AP60" i="12"/>
  <c r="AQ60" i="12" s="1"/>
  <c r="R107" i="7" s="1"/>
  <c r="R101" i="7"/>
  <c r="AP57" i="12"/>
  <c r="AQ57" i="12" s="1"/>
  <c r="R104" i="7" s="1"/>
  <c r="AP54" i="12"/>
  <c r="AQ54" i="12" s="1"/>
  <c r="R98" i="7" s="1"/>
  <c r="R95" i="7"/>
  <c r="AP51" i="12"/>
  <c r="AQ51" i="12" s="1"/>
  <c r="R89" i="7" s="1"/>
  <c r="R92" i="7"/>
  <c r="AP48" i="12"/>
  <c r="AQ48" i="12" s="1"/>
  <c r="R86" i="7" s="1"/>
  <c r="AP42" i="12"/>
  <c r="AQ42" i="12" s="1"/>
  <c r="R80" i="7" s="1"/>
  <c r="AP45" i="12"/>
  <c r="AQ45" i="12" s="1"/>
  <c r="R83" i="7" s="1"/>
  <c r="AP39" i="12"/>
  <c r="AQ39" i="12" s="1"/>
  <c r="R74" i="7" s="1"/>
  <c r="R77" i="7"/>
  <c r="Y9" i="12"/>
  <c r="D9" i="12"/>
  <c r="AR66" i="12" l="1"/>
  <c r="AS66" i="12" s="1"/>
  <c r="AR63" i="12"/>
  <c r="AS63" i="12" s="1"/>
  <c r="AR60" i="12"/>
  <c r="AS60" i="12" s="1"/>
  <c r="AR57" i="12"/>
  <c r="AS57" i="12" s="1"/>
  <c r="AR54" i="12"/>
  <c r="AS54" i="12" s="1"/>
  <c r="AR51" i="12"/>
  <c r="AS51" i="12" s="1"/>
  <c r="AR48" i="12"/>
  <c r="AS48" i="12" s="1"/>
  <c r="AR42" i="12"/>
  <c r="AS42" i="12" s="1"/>
  <c r="AR45" i="12"/>
  <c r="AS45" i="12" s="1"/>
  <c r="AR39" i="12"/>
  <c r="AS39" i="12" s="1"/>
  <c r="I80" i="7" l="1"/>
  <c r="H80" i="8"/>
  <c r="J80" i="8" s="1"/>
  <c r="H107" i="8"/>
  <c r="J107" i="8" s="1"/>
  <c r="I107" i="7"/>
  <c r="I83" i="7"/>
  <c r="H83" i="8"/>
  <c r="J83" i="8" s="1"/>
  <c r="I86" i="7"/>
  <c r="H86" i="8"/>
  <c r="J86" i="8" s="1"/>
  <c r="H110" i="8"/>
  <c r="J110" i="8" s="1"/>
  <c r="I110" i="7"/>
  <c r="I92" i="7"/>
  <c r="H92" i="8"/>
  <c r="J92" i="8" s="1"/>
  <c r="H116" i="8"/>
  <c r="J116" i="8" s="1"/>
  <c r="I116" i="7"/>
  <c r="I89" i="7"/>
  <c r="H89" i="8"/>
  <c r="J89" i="8" s="1"/>
  <c r="H113" i="8"/>
  <c r="J113" i="8" s="1"/>
  <c r="I113" i="7"/>
  <c r="H101" i="8"/>
  <c r="J101" i="8" s="1"/>
  <c r="I101" i="7"/>
  <c r="H95" i="8"/>
  <c r="J95" i="8" s="1"/>
  <c r="I95" i="7"/>
  <c r="H122" i="8"/>
  <c r="J122" i="8" s="1"/>
  <c r="I122" i="7"/>
  <c r="I77" i="7"/>
  <c r="H77" i="8"/>
  <c r="J77" i="8" s="1"/>
  <c r="H98" i="8"/>
  <c r="J98" i="8" s="1"/>
  <c r="I98" i="7"/>
  <c r="H119" i="8"/>
  <c r="J119" i="8" s="1"/>
  <c r="I119" i="7"/>
  <c r="I74" i="7"/>
  <c r="H74" i="8"/>
  <c r="J74" i="8" s="1"/>
  <c r="H104" i="8"/>
  <c r="J104" i="8" s="1"/>
  <c r="I104" i="7"/>
  <c r="H125" i="8"/>
  <c r="J125" i="8" s="1"/>
  <c r="I125" i="7"/>
  <c r="D12" i="12"/>
  <c r="D15" i="12"/>
  <c r="D18" i="12"/>
  <c r="D21" i="12"/>
  <c r="D24" i="12"/>
  <c r="D27" i="12"/>
  <c r="D30" i="12"/>
  <c r="D33" i="12"/>
  <c r="D36" i="12"/>
  <c r="C11" i="7" l="1"/>
  <c r="C14" i="7"/>
  <c r="C17" i="7"/>
  <c r="C20" i="7"/>
  <c r="C23" i="7"/>
  <c r="C26" i="7"/>
  <c r="C29" i="7"/>
  <c r="C32" i="7"/>
  <c r="C35" i="7"/>
  <c r="C38" i="7"/>
  <c r="C41" i="7"/>
  <c r="C44" i="7"/>
  <c r="C47" i="7"/>
  <c r="C50" i="7"/>
  <c r="C53" i="7"/>
  <c r="C56" i="7"/>
  <c r="C59" i="7"/>
  <c r="C62" i="7"/>
  <c r="C65" i="7"/>
  <c r="C68" i="7"/>
  <c r="C71" i="7"/>
  <c r="C8" i="7"/>
  <c r="BJ1048166" i="12"/>
  <c r="BL1048166" i="12"/>
  <c r="BK1048166" i="12"/>
  <c r="BN1048166" i="12"/>
  <c r="BH1048166" i="12"/>
  <c r="BI1048166" i="12"/>
  <c r="BM1048166" i="12"/>
  <c r="BE1048166" i="12"/>
  <c r="B8" i="8" l="1"/>
  <c r="B8" i="7"/>
  <c r="AN10" i="12"/>
  <c r="AN11" i="12"/>
  <c r="AN12" i="12"/>
  <c r="AN13" i="12"/>
  <c r="AN14" i="12"/>
  <c r="AN15" i="12"/>
  <c r="AN16" i="12"/>
  <c r="AN17" i="12"/>
  <c r="AN18" i="12"/>
  <c r="AN19" i="12"/>
  <c r="AN20" i="12"/>
  <c r="AN21" i="12"/>
  <c r="AN22" i="12"/>
  <c r="AN23" i="12"/>
  <c r="AN24" i="12"/>
  <c r="AN25" i="12"/>
  <c r="AN26" i="12"/>
  <c r="AN27" i="12"/>
  <c r="AN28" i="12"/>
  <c r="AN29" i="12"/>
  <c r="AN30" i="12"/>
  <c r="AN31" i="12"/>
  <c r="AN32" i="12"/>
  <c r="AN33" i="12"/>
  <c r="AN34" i="12"/>
  <c r="AN35" i="12"/>
  <c r="AN36" i="12"/>
  <c r="AN37" i="12"/>
  <c r="AN38" i="12"/>
  <c r="AM12" i="12" l="1"/>
  <c r="AL12" i="12" s="1"/>
  <c r="AM15" i="12"/>
  <c r="AL15" i="12" s="1"/>
  <c r="AM24" i="12"/>
  <c r="AM18" i="12"/>
  <c r="AM36" i="12"/>
  <c r="AM33" i="12"/>
  <c r="AM30" i="12"/>
  <c r="AM27" i="12"/>
  <c r="AM21" i="12"/>
  <c r="Y10" i="12"/>
  <c r="Y11" i="12"/>
  <c r="Y12" i="12"/>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X9" i="12" l="1"/>
  <c r="X24" i="12"/>
  <c r="W24" i="12" s="1"/>
  <c r="X12" i="12"/>
  <c r="W12" i="12" s="1"/>
  <c r="X36" i="12"/>
  <c r="W36" i="12" s="1"/>
  <c r="X33" i="12"/>
  <c r="W33" i="12" s="1"/>
  <c r="X30" i="12"/>
  <c r="W30" i="12" s="1"/>
  <c r="X21" i="12"/>
  <c r="W21" i="12" s="1"/>
  <c r="X27" i="12"/>
  <c r="W27" i="12" s="1"/>
  <c r="X15" i="12"/>
  <c r="W15" i="12" s="1"/>
  <c r="X18" i="12"/>
  <c r="W18" i="12" s="1"/>
  <c r="AN9" i="12" l="1"/>
  <c r="AD21" i="12" l="1"/>
  <c r="AI21" i="12"/>
  <c r="AL21" i="12"/>
  <c r="AD22" i="12"/>
  <c r="AI22" i="12"/>
  <c r="AD23" i="12"/>
  <c r="AI23" i="12"/>
  <c r="AH21" i="12" l="1"/>
  <c r="AG21" i="12" s="1"/>
  <c r="AC21" i="12"/>
  <c r="AB21" i="12" s="1"/>
  <c r="AD10" i="12"/>
  <c r="AD11" i="12"/>
  <c r="AD12" i="12"/>
  <c r="AD13" i="12"/>
  <c r="AD14" i="12"/>
  <c r="AD15" i="12"/>
  <c r="AD16" i="12"/>
  <c r="AD17" i="12"/>
  <c r="AD18" i="12"/>
  <c r="AD19" i="12"/>
  <c r="AD20" i="12"/>
  <c r="AD24" i="12"/>
  <c r="AD25" i="12"/>
  <c r="AD26" i="12"/>
  <c r="AD27" i="12"/>
  <c r="AD28" i="12"/>
  <c r="AD29" i="12"/>
  <c r="AD30" i="12"/>
  <c r="AD31" i="12"/>
  <c r="AD32" i="12"/>
  <c r="AD33" i="12"/>
  <c r="AD34" i="12"/>
  <c r="AD35" i="12"/>
  <c r="AD36" i="12"/>
  <c r="AD37" i="12"/>
  <c r="AD38" i="12"/>
  <c r="AD9" i="12"/>
  <c r="AC12" i="12" l="1"/>
  <c r="AC9" i="12"/>
  <c r="AB9" i="12" s="1"/>
  <c r="AC15" i="12"/>
  <c r="J47" i="7"/>
  <c r="J71" i="7" l="1"/>
  <c r="J68" i="7"/>
  <c r="J65" i="7"/>
  <c r="J62" i="7"/>
  <c r="J59" i="7"/>
  <c r="J56" i="7"/>
  <c r="J53" i="7"/>
  <c r="J50" i="7"/>
  <c r="J44" i="7"/>
  <c r="J41" i="7"/>
  <c r="J38" i="7"/>
  <c r="J35" i="7"/>
  <c r="J32" i="7"/>
  <c r="J29" i="7"/>
  <c r="J26" i="7"/>
  <c r="J23" i="7"/>
  <c r="J20" i="7"/>
  <c r="J17" i="7"/>
  <c r="J14" i="7"/>
  <c r="J11" i="7"/>
  <c r="J8" i="7"/>
  <c r="M9" i="7" l="1"/>
  <c r="N9" i="7"/>
  <c r="O9" i="7"/>
  <c r="P9" i="7"/>
  <c r="Q9" i="7"/>
  <c r="M10" i="7"/>
  <c r="N10" i="7"/>
  <c r="O10" i="7"/>
  <c r="P10" i="7"/>
  <c r="Q10" i="7"/>
  <c r="M11" i="7"/>
  <c r="N11" i="7"/>
  <c r="O11" i="7"/>
  <c r="P11" i="7"/>
  <c r="Q11" i="7"/>
  <c r="M12" i="7"/>
  <c r="N12" i="7"/>
  <c r="O12" i="7"/>
  <c r="P12" i="7"/>
  <c r="Q12" i="7"/>
  <c r="M13" i="7"/>
  <c r="N13" i="7"/>
  <c r="O13" i="7"/>
  <c r="P13" i="7"/>
  <c r="Q13" i="7"/>
  <c r="M14" i="7"/>
  <c r="N14" i="7"/>
  <c r="O14" i="7"/>
  <c r="P14" i="7"/>
  <c r="Q14" i="7"/>
  <c r="M15" i="7"/>
  <c r="N15" i="7"/>
  <c r="O15" i="7"/>
  <c r="P15" i="7"/>
  <c r="Q15" i="7"/>
  <c r="M16" i="7"/>
  <c r="N16" i="7"/>
  <c r="O16" i="7"/>
  <c r="P16" i="7"/>
  <c r="Q16" i="7"/>
  <c r="M17" i="7"/>
  <c r="N17" i="7"/>
  <c r="O17" i="7"/>
  <c r="P17" i="7"/>
  <c r="Q17" i="7"/>
  <c r="M18" i="7"/>
  <c r="N18" i="7"/>
  <c r="O18" i="7"/>
  <c r="P18" i="7"/>
  <c r="Q18" i="7"/>
  <c r="M19" i="7"/>
  <c r="N19" i="7"/>
  <c r="O19" i="7"/>
  <c r="P19" i="7"/>
  <c r="Q19" i="7"/>
  <c r="M20" i="7"/>
  <c r="N20" i="7"/>
  <c r="O20" i="7"/>
  <c r="P20" i="7"/>
  <c r="Q20" i="7"/>
  <c r="M21" i="7"/>
  <c r="N21" i="7"/>
  <c r="O21" i="7"/>
  <c r="P21" i="7"/>
  <c r="Q21" i="7"/>
  <c r="M22" i="7"/>
  <c r="N22" i="7"/>
  <c r="O22" i="7"/>
  <c r="P22" i="7"/>
  <c r="Q22" i="7"/>
  <c r="M23" i="7"/>
  <c r="N23" i="7"/>
  <c r="O23" i="7"/>
  <c r="P23" i="7"/>
  <c r="Q23" i="7"/>
  <c r="M24" i="7"/>
  <c r="N24" i="7"/>
  <c r="O24" i="7"/>
  <c r="P24" i="7"/>
  <c r="Q24" i="7"/>
  <c r="M25" i="7"/>
  <c r="N25" i="7"/>
  <c r="O25" i="7"/>
  <c r="P25" i="7"/>
  <c r="Q25" i="7"/>
  <c r="M26" i="7"/>
  <c r="N26" i="7"/>
  <c r="O26" i="7"/>
  <c r="P26" i="7"/>
  <c r="Q26" i="7"/>
  <c r="M27" i="7"/>
  <c r="N27" i="7"/>
  <c r="O27" i="7"/>
  <c r="P27" i="7"/>
  <c r="Q27" i="7"/>
  <c r="M28" i="7"/>
  <c r="N28" i="7"/>
  <c r="O28" i="7"/>
  <c r="P28" i="7"/>
  <c r="Q28" i="7"/>
  <c r="M29" i="7"/>
  <c r="N29" i="7"/>
  <c r="O29" i="7"/>
  <c r="P29" i="7"/>
  <c r="Q29" i="7"/>
  <c r="M30" i="7"/>
  <c r="N30" i="7"/>
  <c r="O30" i="7"/>
  <c r="P30" i="7"/>
  <c r="Q30" i="7"/>
  <c r="M31" i="7"/>
  <c r="N31" i="7"/>
  <c r="O31" i="7"/>
  <c r="P31" i="7"/>
  <c r="Q31" i="7"/>
  <c r="M32" i="7"/>
  <c r="N32" i="7"/>
  <c r="O32" i="7"/>
  <c r="P32" i="7"/>
  <c r="Q32" i="7"/>
  <c r="M33" i="7"/>
  <c r="N33" i="7"/>
  <c r="O33" i="7"/>
  <c r="P33" i="7"/>
  <c r="Q33" i="7"/>
  <c r="M34" i="7"/>
  <c r="N34" i="7"/>
  <c r="O34" i="7"/>
  <c r="P34" i="7"/>
  <c r="Q34" i="7"/>
  <c r="M35" i="7"/>
  <c r="N35" i="7"/>
  <c r="O35" i="7"/>
  <c r="P35" i="7"/>
  <c r="Q35" i="7"/>
  <c r="M36" i="7"/>
  <c r="N36" i="7"/>
  <c r="O36" i="7"/>
  <c r="P36" i="7"/>
  <c r="Q36" i="7"/>
  <c r="M37" i="7"/>
  <c r="N37" i="7"/>
  <c r="O37" i="7"/>
  <c r="P37" i="7"/>
  <c r="Q37" i="7"/>
  <c r="M38" i="7"/>
  <c r="N38" i="7"/>
  <c r="O38" i="7"/>
  <c r="P38" i="7"/>
  <c r="Q38" i="7"/>
  <c r="M39" i="7"/>
  <c r="N39" i="7"/>
  <c r="O39" i="7"/>
  <c r="P39" i="7"/>
  <c r="Q39" i="7"/>
  <c r="M40" i="7"/>
  <c r="N40" i="7"/>
  <c r="O40" i="7"/>
  <c r="P40" i="7"/>
  <c r="Q40" i="7"/>
  <c r="M41" i="7"/>
  <c r="N41" i="7"/>
  <c r="O41" i="7"/>
  <c r="P41" i="7"/>
  <c r="Q41" i="7"/>
  <c r="M42" i="7"/>
  <c r="N42" i="7"/>
  <c r="O42" i="7"/>
  <c r="P42" i="7"/>
  <c r="Q42" i="7"/>
  <c r="M43" i="7"/>
  <c r="N43" i="7"/>
  <c r="O43" i="7"/>
  <c r="P43" i="7"/>
  <c r="Q43" i="7"/>
  <c r="M44" i="7"/>
  <c r="N44" i="7"/>
  <c r="O44" i="7"/>
  <c r="P44" i="7"/>
  <c r="Q44" i="7"/>
  <c r="M45" i="7"/>
  <c r="N45" i="7"/>
  <c r="O45" i="7"/>
  <c r="P45" i="7"/>
  <c r="Q45" i="7"/>
  <c r="M46" i="7"/>
  <c r="N46" i="7"/>
  <c r="O46" i="7"/>
  <c r="P46" i="7"/>
  <c r="Q46" i="7"/>
  <c r="M47" i="7"/>
  <c r="N47" i="7"/>
  <c r="O47" i="7"/>
  <c r="P47" i="7"/>
  <c r="Q47" i="7"/>
  <c r="M48" i="7"/>
  <c r="N48" i="7"/>
  <c r="O48" i="7"/>
  <c r="P48" i="7"/>
  <c r="Q48" i="7"/>
  <c r="M49" i="7"/>
  <c r="N49" i="7"/>
  <c r="O49" i="7"/>
  <c r="P49" i="7"/>
  <c r="Q49" i="7"/>
  <c r="M50" i="7"/>
  <c r="N50" i="7"/>
  <c r="O50" i="7"/>
  <c r="P50" i="7"/>
  <c r="Q50" i="7"/>
  <c r="M51" i="7"/>
  <c r="N51" i="7"/>
  <c r="O51" i="7"/>
  <c r="P51" i="7"/>
  <c r="Q51" i="7"/>
  <c r="M52" i="7"/>
  <c r="N52" i="7"/>
  <c r="O52" i="7"/>
  <c r="P52" i="7"/>
  <c r="Q52" i="7"/>
  <c r="M53" i="7"/>
  <c r="N53" i="7"/>
  <c r="O53" i="7"/>
  <c r="P53" i="7"/>
  <c r="Q53" i="7"/>
  <c r="M54" i="7"/>
  <c r="N54" i="7"/>
  <c r="O54" i="7"/>
  <c r="P54" i="7"/>
  <c r="Q54" i="7"/>
  <c r="M55" i="7"/>
  <c r="N55" i="7"/>
  <c r="O55" i="7"/>
  <c r="P55" i="7"/>
  <c r="Q55" i="7"/>
  <c r="M56" i="7"/>
  <c r="N56" i="7"/>
  <c r="O56" i="7"/>
  <c r="P56" i="7"/>
  <c r="Q56" i="7"/>
  <c r="M57" i="7"/>
  <c r="N57" i="7"/>
  <c r="O57" i="7"/>
  <c r="P57" i="7"/>
  <c r="Q57" i="7"/>
  <c r="M58" i="7"/>
  <c r="N58" i="7"/>
  <c r="O58" i="7"/>
  <c r="P58" i="7"/>
  <c r="Q58" i="7"/>
  <c r="M59" i="7"/>
  <c r="N59" i="7"/>
  <c r="O59" i="7"/>
  <c r="P59" i="7"/>
  <c r="Q59" i="7"/>
  <c r="M60" i="7"/>
  <c r="N60" i="7"/>
  <c r="O60" i="7"/>
  <c r="P60" i="7"/>
  <c r="Q60" i="7"/>
  <c r="M61" i="7"/>
  <c r="N61" i="7"/>
  <c r="O61" i="7"/>
  <c r="P61" i="7"/>
  <c r="Q61" i="7"/>
  <c r="M62" i="7"/>
  <c r="N62" i="7"/>
  <c r="O62" i="7"/>
  <c r="P62" i="7"/>
  <c r="Q62" i="7"/>
  <c r="M63" i="7"/>
  <c r="N63" i="7"/>
  <c r="O63" i="7"/>
  <c r="P63" i="7"/>
  <c r="Q63" i="7"/>
  <c r="M64" i="7"/>
  <c r="N64" i="7"/>
  <c r="O64" i="7"/>
  <c r="P64" i="7"/>
  <c r="Q64" i="7"/>
  <c r="M65" i="7"/>
  <c r="N65" i="7"/>
  <c r="O65" i="7"/>
  <c r="P65" i="7"/>
  <c r="Q65" i="7"/>
  <c r="M66" i="7"/>
  <c r="N66" i="7"/>
  <c r="O66" i="7"/>
  <c r="P66" i="7"/>
  <c r="Q66" i="7"/>
  <c r="M67" i="7"/>
  <c r="N67" i="7"/>
  <c r="O67" i="7"/>
  <c r="P67" i="7"/>
  <c r="Q67" i="7"/>
  <c r="M68" i="7"/>
  <c r="N68" i="7"/>
  <c r="O68" i="7"/>
  <c r="P68" i="7"/>
  <c r="Q68" i="7"/>
  <c r="M69" i="7"/>
  <c r="N69" i="7"/>
  <c r="O69" i="7"/>
  <c r="P69" i="7"/>
  <c r="Q69" i="7"/>
  <c r="M70" i="7"/>
  <c r="N70" i="7"/>
  <c r="O70" i="7"/>
  <c r="P70" i="7"/>
  <c r="Q70" i="7"/>
  <c r="M71" i="7"/>
  <c r="N71" i="7"/>
  <c r="O71" i="7"/>
  <c r="P71" i="7"/>
  <c r="Q71" i="7"/>
  <c r="M72" i="7"/>
  <c r="N72" i="7"/>
  <c r="O72" i="7"/>
  <c r="P72" i="7"/>
  <c r="Q72" i="7"/>
  <c r="M73" i="7"/>
  <c r="N73" i="7"/>
  <c r="O73" i="7"/>
  <c r="P73" i="7"/>
  <c r="Q73" i="7"/>
  <c r="Q8" i="7"/>
  <c r="P8" i="7"/>
  <c r="O8" i="7"/>
  <c r="N8" i="7"/>
  <c r="S9" i="12"/>
  <c r="AI9" i="12" l="1"/>
  <c r="AI10" i="12" l="1"/>
  <c r="AI11" i="12"/>
  <c r="AI12" i="12"/>
  <c r="AI13" i="12"/>
  <c r="AI14" i="12"/>
  <c r="AI15" i="12"/>
  <c r="AI16" i="12"/>
  <c r="AI17" i="12"/>
  <c r="AI18" i="12"/>
  <c r="AI19" i="12"/>
  <c r="AI20" i="12"/>
  <c r="AI24" i="12"/>
  <c r="AI25" i="12"/>
  <c r="AI26" i="12"/>
  <c r="AI27" i="12"/>
  <c r="AI28" i="12"/>
  <c r="AI29" i="12"/>
  <c r="AI30" i="12"/>
  <c r="AI31" i="12"/>
  <c r="AI32" i="12"/>
  <c r="AI33" i="12"/>
  <c r="AI34" i="12"/>
  <c r="AI35" i="12"/>
  <c r="AI36" i="12"/>
  <c r="AI37" i="12"/>
  <c r="AI38" i="12"/>
  <c r="W9" i="12" l="1"/>
  <c r="AH12" i="12" l="1"/>
  <c r="AG12" i="12" s="1"/>
  <c r="AH36" i="12"/>
  <c r="AG36" i="12" s="1"/>
  <c r="AC24" i="12"/>
  <c r="AB24" i="12" s="1"/>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T33" i="12" l="1"/>
  <c r="T18" i="12"/>
  <c r="T27" i="12"/>
  <c r="T15" i="12"/>
  <c r="T21" i="12"/>
  <c r="T24" i="12"/>
  <c r="T36" i="12"/>
  <c r="T12" i="12"/>
  <c r="T30" i="12"/>
  <c r="AL24" i="12"/>
  <c r="AH18" i="12"/>
  <c r="AG18" i="12" s="1"/>
  <c r="AL36" i="12"/>
  <c r="AH33" i="12"/>
  <c r="AG33" i="12" s="1"/>
  <c r="T9" i="12"/>
  <c r="AL30" i="12"/>
  <c r="AL27" i="12"/>
  <c r="AM9" i="12"/>
  <c r="AL9" i="12" s="1"/>
  <c r="AL33" i="12"/>
  <c r="AH24" i="12"/>
  <c r="AG24" i="12" s="1"/>
  <c r="AL18" i="12"/>
  <c r="AH30" i="12"/>
  <c r="AG30" i="12" s="1"/>
  <c r="AH9" i="12"/>
  <c r="AG9" i="12" s="1"/>
  <c r="AC30" i="12"/>
  <c r="AB30" i="12" s="1"/>
  <c r="AC36" i="12"/>
  <c r="AB36" i="12" s="1"/>
  <c r="AH27" i="12"/>
  <c r="AG27" i="12" s="1"/>
  <c r="AH15" i="12"/>
  <c r="AG15" i="12" s="1"/>
  <c r="AC27" i="12"/>
  <c r="AB27" i="12" s="1"/>
  <c r="AB15" i="12"/>
  <c r="AB12" i="12"/>
  <c r="AC33" i="12"/>
  <c r="AB33" i="12" s="1"/>
  <c r="AC18" i="12"/>
  <c r="AB18" i="12" s="1"/>
  <c r="AP9" i="12" l="1"/>
  <c r="AQ9" i="12" s="1"/>
  <c r="R8" i="7" s="1"/>
  <c r="U12" i="12"/>
  <c r="AP12" i="12"/>
  <c r="U21" i="12"/>
  <c r="AP21" i="12"/>
  <c r="U15" i="12"/>
  <c r="AP15" i="12"/>
  <c r="U27" i="12"/>
  <c r="AP27" i="12"/>
  <c r="U36" i="12"/>
  <c r="AP36" i="12"/>
  <c r="U30" i="12"/>
  <c r="AP30" i="12"/>
  <c r="U24" i="12"/>
  <c r="AP24" i="12"/>
  <c r="U18" i="12"/>
  <c r="AP18" i="12"/>
  <c r="U33" i="12"/>
  <c r="AP33" i="12"/>
  <c r="U9" i="12"/>
  <c r="I73" i="8"/>
  <c r="F73" i="8"/>
  <c r="I72" i="8"/>
  <c r="F72" i="8"/>
  <c r="I71" i="8"/>
  <c r="G71" i="8"/>
  <c r="F71" i="8"/>
  <c r="E71" i="8"/>
  <c r="D71" i="8"/>
  <c r="C71" i="8"/>
  <c r="I70" i="8"/>
  <c r="F70" i="8"/>
  <c r="I69" i="8"/>
  <c r="F69" i="8"/>
  <c r="I68" i="8"/>
  <c r="G68" i="8"/>
  <c r="F68" i="8"/>
  <c r="E68" i="8"/>
  <c r="D68" i="8"/>
  <c r="C68" i="8"/>
  <c r="V8" i="7"/>
  <c r="U8" i="7"/>
  <c r="V9" i="7"/>
  <c r="U9" i="7"/>
  <c r="V10" i="7"/>
  <c r="U10" i="7"/>
  <c r="D23" i="7"/>
  <c r="E23" i="7"/>
  <c r="F23" i="7"/>
  <c r="G23" i="7"/>
  <c r="H23" i="7"/>
  <c r="P21" i="12"/>
  <c r="N21" i="12"/>
  <c r="U23" i="7"/>
  <c r="V23" i="7"/>
  <c r="G24" i="7"/>
  <c r="U24" i="7"/>
  <c r="V24" i="7"/>
  <c r="G25" i="7"/>
  <c r="U25" i="7"/>
  <c r="V25" i="7"/>
  <c r="D26" i="7"/>
  <c r="E26" i="7"/>
  <c r="F26" i="7"/>
  <c r="G26" i="7"/>
  <c r="H26" i="7"/>
  <c r="U26" i="7"/>
  <c r="V26" i="7"/>
  <c r="G27" i="7"/>
  <c r="U27" i="7"/>
  <c r="V27" i="7"/>
  <c r="G28" i="7"/>
  <c r="U28" i="7"/>
  <c r="V28" i="7"/>
  <c r="D29" i="7"/>
  <c r="E29" i="7"/>
  <c r="F29" i="7"/>
  <c r="G29" i="7"/>
  <c r="H29" i="7"/>
  <c r="P24" i="12"/>
  <c r="N24" i="12"/>
  <c r="U29" i="7"/>
  <c r="V29" i="7"/>
  <c r="G30" i="7"/>
  <c r="U30" i="7"/>
  <c r="V30" i="7"/>
  <c r="G31" i="7"/>
  <c r="U31" i="7"/>
  <c r="V31" i="7"/>
  <c r="D32" i="7"/>
  <c r="E32" i="7"/>
  <c r="F32" i="7"/>
  <c r="G32" i="7"/>
  <c r="H32" i="7"/>
  <c r="U32" i="7"/>
  <c r="V32" i="7"/>
  <c r="G33" i="7"/>
  <c r="U33" i="7"/>
  <c r="V33" i="7"/>
  <c r="G34" i="7"/>
  <c r="U34" i="7"/>
  <c r="V34" i="7"/>
  <c r="D35" i="7"/>
  <c r="E35" i="7"/>
  <c r="F35" i="7"/>
  <c r="G35" i="7"/>
  <c r="H35" i="7"/>
  <c r="U35" i="7"/>
  <c r="V35" i="7"/>
  <c r="G36" i="7"/>
  <c r="U36" i="7"/>
  <c r="V36" i="7"/>
  <c r="G37" i="7"/>
  <c r="U37" i="7"/>
  <c r="V37" i="7"/>
  <c r="D38" i="7"/>
  <c r="E38" i="7"/>
  <c r="F38" i="7"/>
  <c r="G38" i="7"/>
  <c r="H38" i="7"/>
  <c r="P27" i="12"/>
  <c r="N27" i="12"/>
  <c r="U38" i="7"/>
  <c r="V38" i="7"/>
  <c r="G39" i="7"/>
  <c r="U39" i="7"/>
  <c r="V39" i="7"/>
  <c r="G40" i="7"/>
  <c r="U40" i="7"/>
  <c r="V40" i="7"/>
  <c r="D41" i="7"/>
  <c r="E41" i="7"/>
  <c r="F41" i="7"/>
  <c r="G41" i="7"/>
  <c r="H41" i="7"/>
  <c r="P30" i="12"/>
  <c r="N30" i="12"/>
  <c r="U41" i="7"/>
  <c r="V41" i="7"/>
  <c r="G42" i="7"/>
  <c r="U42" i="7"/>
  <c r="V42" i="7"/>
  <c r="G43" i="7"/>
  <c r="U43" i="7"/>
  <c r="V43" i="7"/>
  <c r="D44" i="7"/>
  <c r="E44" i="7"/>
  <c r="F44" i="7"/>
  <c r="G44" i="7"/>
  <c r="H44" i="7"/>
  <c r="U44" i="7"/>
  <c r="V44" i="7"/>
  <c r="G45" i="7"/>
  <c r="U45" i="7"/>
  <c r="V45" i="7"/>
  <c r="G46" i="7"/>
  <c r="U46" i="7"/>
  <c r="V46" i="7"/>
  <c r="D47" i="7"/>
  <c r="E47" i="7"/>
  <c r="F47" i="7"/>
  <c r="G47" i="7"/>
  <c r="H47" i="7"/>
  <c r="U47" i="7"/>
  <c r="V47" i="7"/>
  <c r="G48" i="7"/>
  <c r="U48" i="7"/>
  <c r="V48" i="7"/>
  <c r="G49" i="7"/>
  <c r="U49" i="7"/>
  <c r="V49" i="7"/>
  <c r="D50" i="7"/>
  <c r="E50" i="7"/>
  <c r="F50" i="7"/>
  <c r="G50" i="7"/>
  <c r="H50" i="7"/>
  <c r="U50" i="7"/>
  <c r="V50" i="7"/>
  <c r="G51" i="7"/>
  <c r="U51" i="7"/>
  <c r="V51" i="7"/>
  <c r="G52" i="7"/>
  <c r="U52" i="7"/>
  <c r="V52" i="7"/>
  <c r="D53" i="7"/>
  <c r="E53" i="7"/>
  <c r="F53" i="7"/>
  <c r="G53" i="7"/>
  <c r="H53" i="7"/>
  <c r="U53" i="7"/>
  <c r="V53" i="7"/>
  <c r="G54" i="7"/>
  <c r="U54" i="7"/>
  <c r="V54" i="7"/>
  <c r="G55" i="7"/>
  <c r="U55" i="7"/>
  <c r="V55" i="7"/>
  <c r="D56" i="7"/>
  <c r="E56" i="7"/>
  <c r="F56" i="7"/>
  <c r="G56" i="7"/>
  <c r="H56" i="7"/>
  <c r="P33" i="12"/>
  <c r="N33" i="12"/>
  <c r="U56" i="7"/>
  <c r="V56" i="7"/>
  <c r="G57" i="7"/>
  <c r="U57" i="7"/>
  <c r="V57" i="7"/>
  <c r="G58" i="7"/>
  <c r="U58" i="7"/>
  <c r="V58" i="7"/>
  <c r="D59" i="7"/>
  <c r="E59" i="7"/>
  <c r="F59" i="7"/>
  <c r="G59" i="7"/>
  <c r="H59" i="7"/>
  <c r="P36" i="12"/>
  <c r="N36" i="12"/>
  <c r="U59" i="7"/>
  <c r="V59" i="7"/>
  <c r="G60" i="7"/>
  <c r="U60" i="7"/>
  <c r="V60" i="7"/>
  <c r="G61" i="7"/>
  <c r="U61" i="7"/>
  <c r="V61" i="7"/>
  <c r="D62" i="7"/>
  <c r="E62" i="7"/>
  <c r="F62" i="7"/>
  <c r="G62" i="7"/>
  <c r="H62" i="7"/>
  <c r="U62" i="7"/>
  <c r="V62" i="7"/>
  <c r="G63" i="7"/>
  <c r="U63" i="7"/>
  <c r="V63" i="7"/>
  <c r="G64" i="7"/>
  <c r="U64" i="7"/>
  <c r="V64" i="7"/>
  <c r="D65" i="7"/>
  <c r="E65" i="7"/>
  <c r="F65" i="7"/>
  <c r="G65" i="7"/>
  <c r="H65" i="7"/>
  <c r="U65" i="7"/>
  <c r="V65" i="7"/>
  <c r="G66" i="7"/>
  <c r="U66" i="7"/>
  <c r="V66" i="7"/>
  <c r="G67" i="7"/>
  <c r="U67" i="7"/>
  <c r="V67" i="7"/>
  <c r="D68" i="7"/>
  <c r="E68" i="7"/>
  <c r="F68" i="7"/>
  <c r="G68" i="7"/>
  <c r="H68" i="7"/>
  <c r="U68" i="7"/>
  <c r="V68" i="7"/>
  <c r="G69" i="7"/>
  <c r="U69" i="7"/>
  <c r="V69" i="7"/>
  <c r="G70" i="7"/>
  <c r="U70" i="7"/>
  <c r="V70" i="7"/>
  <c r="D71" i="7"/>
  <c r="E71" i="7"/>
  <c r="F71" i="7"/>
  <c r="G71" i="7"/>
  <c r="H71" i="7"/>
  <c r="U71" i="7"/>
  <c r="V71" i="7"/>
  <c r="G72" i="7"/>
  <c r="U72" i="7"/>
  <c r="V72" i="7"/>
  <c r="G73" i="7"/>
  <c r="U73" i="7"/>
  <c r="V73" i="7"/>
  <c r="C65" i="8"/>
  <c r="D65" i="8"/>
  <c r="E65" i="8"/>
  <c r="F65" i="8"/>
  <c r="G65" i="8"/>
  <c r="I65" i="8"/>
  <c r="F66" i="8"/>
  <c r="I66" i="8"/>
  <c r="F67" i="8"/>
  <c r="I67" i="8"/>
  <c r="C56" i="8"/>
  <c r="D56" i="8"/>
  <c r="E56" i="8"/>
  <c r="F56" i="8"/>
  <c r="G56" i="8"/>
  <c r="I56" i="8"/>
  <c r="F57" i="8"/>
  <c r="I57" i="8"/>
  <c r="F58" i="8"/>
  <c r="I58" i="8"/>
  <c r="C59" i="8"/>
  <c r="D59" i="8"/>
  <c r="E59" i="8"/>
  <c r="F59" i="8"/>
  <c r="G59" i="8"/>
  <c r="I59" i="8"/>
  <c r="F60" i="8"/>
  <c r="I60" i="8"/>
  <c r="F61" i="8"/>
  <c r="I61" i="8"/>
  <c r="C62" i="8"/>
  <c r="D62" i="8"/>
  <c r="E62" i="8"/>
  <c r="F62" i="8"/>
  <c r="G62" i="8"/>
  <c r="I62" i="8"/>
  <c r="F63" i="8"/>
  <c r="I63" i="8"/>
  <c r="F64" i="8"/>
  <c r="I64" i="8"/>
  <c r="C44" i="8"/>
  <c r="D44" i="8"/>
  <c r="E44" i="8"/>
  <c r="F44" i="8"/>
  <c r="G44" i="8"/>
  <c r="I44" i="8"/>
  <c r="F45" i="8"/>
  <c r="I45" i="8"/>
  <c r="F46" i="8"/>
  <c r="I46" i="8"/>
  <c r="C47" i="8"/>
  <c r="D47" i="8"/>
  <c r="E47" i="8"/>
  <c r="F47" i="8"/>
  <c r="G47" i="8"/>
  <c r="I47" i="8"/>
  <c r="F48" i="8"/>
  <c r="I48" i="8"/>
  <c r="F49" i="8"/>
  <c r="I49" i="8"/>
  <c r="C50" i="8"/>
  <c r="D50" i="8"/>
  <c r="E50" i="8"/>
  <c r="F50" i="8"/>
  <c r="G50" i="8"/>
  <c r="I50" i="8"/>
  <c r="F51" i="8"/>
  <c r="I51" i="8"/>
  <c r="F52" i="8"/>
  <c r="I52" i="8"/>
  <c r="C53" i="8"/>
  <c r="D53" i="8"/>
  <c r="E53" i="8"/>
  <c r="F53" i="8"/>
  <c r="G53" i="8"/>
  <c r="I53" i="8"/>
  <c r="F54" i="8"/>
  <c r="I54" i="8"/>
  <c r="F55" i="8"/>
  <c r="I55" i="8"/>
  <c r="C32" i="8"/>
  <c r="D32" i="8"/>
  <c r="E32" i="8"/>
  <c r="F32" i="8"/>
  <c r="G32" i="8"/>
  <c r="I32" i="8"/>
  <c r="F33" i="8"/>
  <c r="I33" i="8"/>
  <c r="F34" i="8"/>
  <c r="I34" i="8"/>
  <c r="C35" i="8"/>
  <c r="D35" i="8"/>
  <c r="E35" i="8"/>
  <c r="F35" i="8"/>
  <c r="G35" i="8"/>
  <c r="I35" i="8"/>
  <c r="F36" i="8"/>
  <c r="I36" i="8"/>
  <c r="F37" i="8"/>
  <c r="I37" i="8"/>
  <c r="C38" i="8"/>
  <c r="D38" i="8"/>
  <c r="E38" i="8"/>
  <c r="F38" i="8"/>
  <c r="G38" i="8"/>
  <c r="I38" i="8"/>
  <c r="F39" i="8"/>
  <c r="I39" i="8"/>
  <c r="F40" i="8"/>
  <c r="I40" i="8"/>
  <c r="C41" i="8"/>
  <c r="D41" i="8"/>
  <c r="E41" i="8"/>
  <c r="F41" i="8"/>
  <c r="G41" i="8"/>
  <c r="I41" i="8"/>
  <c r="F42" i="8"/>
  <c r="I42" i="8"/>
  <c r="F43" i="8"/>
  <c r="I43" i="8"/>
  <c r="C23" i="8"/>
  <c r="D23" i="8"/>
  <c r="E23" i="8"/>
  <c r="F23" i="8"/>
  <c r="G23" i="8"/>
  <c r="I23" i="8"/>
  <c r="F24" i="8"/>
  <c r="I24" i="8"/>
  <c r="F25" i="8"/>
  <c r="I25" i="8"/>
  <c r="C26" i="8"/>
  <c r="D26" i="8"/>
  <c r="E26" i="8"/>
  <c r="F26" i="8"/>
  <c r="G26" i="8"/>
  <c r="I26" i="8"/>
  <c r="F27" i="8"/>
  <c r="I27" i="8"/>
  <c r="F28" i="8"/>
  <c r="I28" i="8"/>
  <c r="C29" i="8"/>
  <c r="D29" i="8"/>
  <c r="E29" i="8"/>
  <c r="F29" i="8"/>
  <c r="G29" i="8"/>
  <c r="I29" i="8"/>
  <c r="F30" i="8"/>
  <c r="I30" i="8"/>
  <c r="F31" i="8"/>
  <c r="I31" i="8"/>
  <c r="U11" i="7"/>
  <c r="U12" i="7"/>
  <c r="U13" i="7"/>
  <c r="U14" i="7"/>
  <c r="U15" i="7"/>
  <c r="U16" i="7"/>
  <c r="U17" i="7"/>
  <c r="U18" i="7"/>
  <c r="U19" i="7"/>
  <c r="U20" i="7"/>
  <c r="U21" i="7"/>
  <c r="U22" i="7"/>
  <c r="N9" i="12"/>
  <c r="N12" i="12"/>
  <c r="P9" i="12"/>
  <c r="P12" i="12"/>
  <c r="M8" i="7"/>
  <c r="G9" i="7"/>
  <c r="G10" i="7"/>
  <c r="G11" i="7"/>
  <c r="G12" i="7"/>
  <c r="G13" i="7"/>
  <c r="G14" i="7"/>
  <c r="G15" i="7"/>
  <c r="G16" i="7"/>
  <c r="G17" i="7"/>
  <c r="G18" i="7"/>
  <c r="G19" i="7"/>
  <c r="G20" i="7"/>
  <c r="G21" i="7"/>
  <c r="G22" i="7"/>
  <c r="G8" i="7"/>
  <c r="F9" i="8"/>
  <c r="F10" i="8"/>
  <c r="F11" i="8"/>
  <c r="F12" i="8"/>
  <c r="F13" i="8"/>
  <c r="F14" i="8"/>
  <c r="F15" i="8"/>
  <c r="F16" i="8"/>
  <c r="F17" i="8"/>
  <c r="F18" i="8"/>
  <c r="F19" i="8"/>
  <c r="F20" i="8"/>
  <c r="F21" i="8"/>
  <c r="F22" i="8"/>
  <c r="F8" i="8"/>
  <c r="V11" i="7"/>
  <c r="V12" i="7"/>
  <c r="V13" i="7"/>
  <c r="V14" i="7"/>
  <c r="V15" i="7"/>
  <c r="V16" i="7"/>
  <c r="V17" i="7"/>
  <c r="V18" i="7"/>
  <c r="V19" i="7"/>
  <c r="V20" i="7"/>
  <c r="V21" i="7"/>
  <c r="V22" i="7"/>
  <c r="N15" i="12"/>
  <c r="N18" i="12"/>
  <c r="P15" i="12"/>
  <c r="P18" i="12"/>
  <c r="D11" i="7"/>
  <c r="D14" i="7"/>
  <c r="D17" i="7"/>
  <c r="D20" i="7"/>
  <c r="E11" i="7"/>
  <c r="E14" i="7"/>
  <c r="E17" i="7"/>
  <c r="E20" i="7"/>
  <c r="F11" i="7"/>
  <c r="F14" i="7"/>
  <c r="F17" i="7"/>
  <c r="F20" i="7"/>
  <c r="H11" i="7"/>
  <c r="H14" i="7"/>
  <c r="H17" i="7"/>
  <c r="H20" i="7"/>
  <c r="H8" i="7"/>
  <c r="F8" i="7"/>
  <c r="E8" i="7"/>
  <c r="D8" i="7"/>
  <c r="I9" i="8"/>
  <c r="I10" i="8"/>
  <c r="I11" i="8"/>
  <c r="I12" i="8"/>
  <c r="I13" i="8"/>
  <c r="I14" i="8"/>
  <c r="I15" i="8"/>
  <c r="I16" i="8"/>
  <c r="I17" i="8"/>
  <c r="I18" i="8"/>
  <c r="I19" i="8"/>
  <c r="I20" i="8"/>
  <c r="I21" i="8"/>
  <c r="I22" i="8"/>
  <c r="I8" i="8"/>
  <c r="G11" i="8"/>
  <c r="G14" i="8"/>
  <c r="G17" i="8"/>
  <c r="G20" i="8"/>
  <c r="C14" i="8"/>
  <c r="D14" i="8"/>
  <c r="E14" i="8"/>
  <c r="C17" i="8"/>
  <c r="D17" i="8"/>
  <c r="E17" i="8"/>
  <c r="C20" i="8"/>
  <c r="D20" i="8"/>
  <c r="E20" i="8"/>
  <c r="C11" i="8"/>
  <c r="D11" i="8"/>
  <c r="E11" i="8"/>
  <c r="G8" i="8"/>
  <c r="E8" i="8"/>
  <c r="D8" i="8"/>
  <c r="C8" i="8"/>
  <c r="B50" i="7" l="1"/>
  <c r="B50" i="8"/>
  <c r="B32" i="8"/>
  <c r="B32" i="7"/>
  <c r="B20" i="8"/>
  <c r="B20" i="7"/>
  <c r="B47" i="7"/>
  <c r="B47" i="8"/>
  <c r="B65" i="7"/>
  <c r="B65" i="8"/>
  <c r="B71" i="7"/>
  <c r="B71" i="8"/>
  <c r="B23" i="7"/>
  <c r="B23" i="8"/>
  <c r="B53" i="7"/>
  <c r="B53" i="8"/>
  <c r="B11" i="7"/>
  <c r="B11" i="8"/>
  <c r="B29" i="7"/>
  <c r="B29" i="8"/>
  <c r="B17" i="7"/>
  <c r="B17" i="8"/>
  <c r="B44" i="8"/>
  <c r="B44" i="7"/>
  <c r="B59" i="7"/>
  <c r="B59" i="8"/>
  <c r="B62" i="7"/>
  <c r="B62" i="8"/>
  <c r="B35" i="7"/>
  <c r="B35" i="8"/>
  <c r="B68" i="8"/>
  <c r="B68" i="7"/>
  <c r="B38" i="7"/>
  <c r="B38" i="8"/>
  <c r="B26" i="7"/>
  <c r="B26" i="8"/>
  <c r="B14" i="7"/>
  <c r="B14" i="8"/>
  <c r="B41" i="7"/>
  <c r="B41" i="8"/>
  <c r="B56" i="8"/>
  <c r="B56" i="7"/>
  <c r="Q9" i="12"/>
  <c r="AR9" i="12" s="1"/>
  <c r="AS9" i="12" s="1"/>
  <c r="Q27" i="12"/>
  <c r="Q36" i="12"/>
  <c r="Q18" i="12"/>
  <c r="Q33" i="12"/>
  <c r="Q30" i="12"/>
  <c r="Q24" i="12"/>
  <c r="Q15" i="12"/>
  <c r="Q21" i="12"/>
  <c r="Q12" i="12"/>
  <c r="I8" i="7" l="1"/>
  <c r="R32" i="7" l="1"/>
  <c r="R65" i="7"/>
  <c r="R68" i="7"/>
  <c r="R35" i="7"/>
  <c r="AQ12" i="12"/>
  <c r="R11" i="7" s="1"/>
  <c r="R47" i="7"/>
  <c r="R26" i="7"/>
  <c r="AQ27" i="12"/>
  <c r="R38" i="7" s="1"/>
  <c r="R44" i="7"/>
  <c r="AQ21" i="12"/>
  <c r="R23" i="7" s="1"/>
  <c r="AQ15" i="12"/>
  <c r="R14" i="7" s="1"/>
  <c r="R71" i="7"/>
  <c r="R53" i="7"/>
  <c r="R50" i="7"/>
  <c r="AQ18" i="12"/>
  <c r="R20" i="7" s="1"/>
  <c r="AQ30" i="12"/>
  <c r="R41" i="7" s="1"/>
  <c r="R17" i="7"/>
  <c r="R62" i="7"/>
  <c r="AQ36" i="12"/>
  <c r="R59" i="7" s="1"/>
  <c r="AQ33" i="12"/>
  <c r="R56" i="7" s="1"/>
  <c r="AQ24" i="12"/>
  <c r="R29" i="7" s="1"/>
  <c r="AR36" i="12"/>
  <c r="AS36" i="12" s="1"/>
  <c r="AR12" i="12"/>
  <c r="AS12" i="12" s="1"/>
  <c r="AR33" i="12"/>
  <c r="AS33" i="12" s="1"/>
  <c r="AR30" i="12"/>
  <c r="AS30" i="12" s="1"/>
  <c r="AR27" i="12"/>
  <c r="AS27" i="12" s="1"/>
  <c r="AR24" i="12"/>
  <c r="AS24" i="12" s="1"/>
  <c r="AR21" i="12"/>
  <c r="AS21" i="12" s="1"/>
  <c r="AR18" i="12"/>
  <c r="AS18" i="12" s="1"/>
  <c r="AR15" i="12"/>
  <c r="AS15" i="12" s="1"/>
  <c r="H8" i="8"/>
  <c r="J8" i="8" s="1"/>
  <c r="H20" i="8" l="1"/>
  <c r="J20" i="8" s="1"/>
  <c r="I44" i="7"/>
  <c r="I23" i="7"/>
  <c r="H47" i="8"/>
  <c r="J47" i="8" s="1"/>
  <c r="I11" i="7"/>
  <c r="I38" i="7"/>
  <c r="H26" i="8"/>
  <c r="J26" i="8" s="1"/>
  <c r="I65" i="7"/>
  <c r="I41" i="7"/>
  <c r="H53" i="8"/>
  <c r="J53" i="8" s="1"/>
  <c r="I32" i="7"/>
  <c r="H32" i="8"/>
  <c r="J32" i="8" s="1"/>
  <c r="I17" i="7"/>
  <c r="H50" i="8"/>
  <c r="J50" i="8" s="1"/>
  <c r="H59" i="8"/>
  <c r="J59" i="8" s="1"/>
  <c r="H29" i="8"/>
  <c r="J29" i="8" s="1"/>
  <c r="I56" i="7"/>
  <c r="H35" i="8"/>
  <c r="J35" i="8" s="1"/>
  <c r="I62" i="7"/>
  <c r="I68" i="7"/>
  <c r="I71" i="7"/>
  <c r="I14" i="7"/>
  <c r="H11" i="8"/>
  <c r="J11" i="8" s="1"/>
  <c r="I35" i="7"/>
  <c r="H44" i="8"/>
  <c r="J44" i="8" s="1"/>
  <c r="I20" i="7"/>
  <c r="H62" i="8"/>
  <c r="J62" i="8" s="1"/>
  <c r="H65" i="8"/>
  <c r="J65" i="8" s="1"/>
  <c r="H68" i="8"/>
  <c r="J68" i="8" s="1"/>
  <c r="H41" i="8"/>
  <c r="J41" i="8" s="1"/>
  <c r="H38" i="8"/>
  <c r="J38" i="8" s="1"/>
  <c r="H23" i="8"/>
  <c r="J23" i="8" s="1"/>
  <c r="I26" i="7"/>
  <c r="I50" i="7"/>
  <c r="I29" i="7"/>
  <c r="I59" i="7"/>
  <c r="I53" i="7"/>
  <c r="H56" i="8" l="1"/>
  <c r="J56" i="8" s="1"/>
  <c r="H17" i="8"/>
  <c r="J17" i="8" s="1"/>
  <c r="I47" i="7"/>
  <c r="H71" i="8"/>
  <c r="J71" i="8" s="1"/>
  <c r="H14" i="8"/>
  <c r="J14" i="8" s="1"/>
</calcChain>
</file>

<file path=xl/sharedStrings.xml><?xml version="1.0" encoding="utf-8"?>
<sst xmlns="http://schemas.openxmlformats.org/spreadsheetml/2006/main" count="2774" uniqueCount="1034">
  <si>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</si>
  <si>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</si>
  <si>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</si>
  <si>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</si>
  <si>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</si>
  <si>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</si>
  <si>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</si>
  <si>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</si>
  <si>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</si>
  <si>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</si>
  <si>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</si>
  <si>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</si>
  <si>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</si>
  <si>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</si>
  <si>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</si>
  <si>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</si>
  <si>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</si>
  <si>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</si>
  <si>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</si>
  <si>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</si>
  <si>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</si>
  <si>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</si>
  <si>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</si>
  <si>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</si>
  <si>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</si>
  <si>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</si>
  <si>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</si>
  <si>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</si>
  <si>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</si>
  <si>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</si>
  <si>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</si>
  <si>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</si>
  <si>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</si>
  <si>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</si>
  <si>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</si>
  <si>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</si>
  <si>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</si>
  <si>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</si>
  <si>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</si>
  <si>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</si>
  <si>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</si>
  <si>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</si>
  <si>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</si>
  <si>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</si>
  <si>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</si>
  <si>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</si>
  <si>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</si>
  <si>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</si>
  <si>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</si>
  <si>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</si>
  <si>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No</t>
  </si>
  <si>
    <t>No.</t>
  </si>
  <si>
    <t>CAUSA</t>
  </si>
  <si>
    <t>CONTROLES</t>
  </si>
  <si>
    <t>INDICADOR DEL RIESGO</t>
  </si>
  <si>
    <t>Periodicidad</t>
  </si>
  <si>
    <t>Seguimiento al Mapa de riesgos</t>
  </si>
  <si>
    <t>Nombre</t>
  </si>
  <si>
    <t>Medición</t>
  </si>
  <si>
    <t>Análisis</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</si>
  <si>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</si>
  <si>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</si>
  <si>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</si>
  <si>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</si>
  <si>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</si>
  <si>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</si>
  <si>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</si>
  <si>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</si>
  <si>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</si>
  <si>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</si>
  <si>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</si>
  <si>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</si>
  <si>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</si>
  <si>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</si>
  <si>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</si>
  <si>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</si>
  <si>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</si>
  <si>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</si>
  <si>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</si>
  <si>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</si>
  <si>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</si>
  <si>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</si>
  <si>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</si>
  <si>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</si>
  <si>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</si>
  <si>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</si>
  <si>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</si>
  <si>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</si>
  <si>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</si>
  <si>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</si>
  <si>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</si>
  <si>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</si>
  <si>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</si>
  <si>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</si>
  <si>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</si>
  <si>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</si>
  <si>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</si>
  <si>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</si>
  <si>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</si>
  <si>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</si>
  <si>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</si>
  <si>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</si>
  <si>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</si>
  <si>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</si>
  <si>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</si>
  <si>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</si>
  <si>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</si>
  <si>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</si>
  <si>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</si>
  <si>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</si>
  <si>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</si>
  <si>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</si>
  <si>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</si>
  <si>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</si>
  <si>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</si>
  <si>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</si>
  <si>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</si>
  <si>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</si>
  <si>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</si>
  <si>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</si>
  <si>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</si>
  <si>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</si>
  <si>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</si>
  <si>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</si>
  <si>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</si>
  <si>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</si>
  <si>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</si>
  <si>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</si>
  <si>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</si>
  <si>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</si>
  <si>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</si>
  <si>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</si>
  <si>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</si>
  <si>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</si>
  <si>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</si>
  <si>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</si>
  <si>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</si>
  <si>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</si>
  <si>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</si>
  <si>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</si>
  <si>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</si>
  <si>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</si>
  <si>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</si>
  <si>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</si>
  <si>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</si>
  <si>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</si>
  <si>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</si>
  <si>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</si>
  <si>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</si>
  <si>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</si>
  <si>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</si>
  <si>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</si>
  <si>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</si>
  <si>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</si>
  <si>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</si>
  <si>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</si>
  <si>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</si>
  <si>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</si>
  <si>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</si>
  <si>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</si>
  <si>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</si>
  <si>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</si>
  <si>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</si>
  <si>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</si>
  <si>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</si>
  <si>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</si>
  <si>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</si>
  <si>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</si>
  <si>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</si>
  <si>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</si>
  <si>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</si>
  <si>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</si>
  <si>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</si>
  <si>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</si>
  <si>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</si>
  <si>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</si>
  <si>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</si>
  <si>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</si>
  <si>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</si>
  <si>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</si>
  <si>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</si>
  <si>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</si>
  <si>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</si>
  <si>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</si>
  <si>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</si>
  <si>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</si>
  <si>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</si>
  <si>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</si>
  <si>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</si>
  <si>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</si>
  <si>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</si>
  <si>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</si>
  <si>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</si>
  <si>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</si>
  <si>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</si>
  <si>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</si>
  <si>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</si>
  <si>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</si>
  <si>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</si>
  <si>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</si>
  <si>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</si>
  <si>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</si>
  <si>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</si>
  <si>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</si>
  <si>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</si>
  <si>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</si>
  <si>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</si>
  <si>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</si>
  <si>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</si>
  <si>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</si>
  <si>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</si>
  <si>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</si>
  <si>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</si>
  <si>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</si>
  <si>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</si>
  <si>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</si>
  <si>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</si>
  <si>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</si>
  <si>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</si>
  <si>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</si>
  <si>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</si>
  <si>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</si>
  <si>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</si>
  <si>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</si>
  <si>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</si>
  <si>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</si>
  <si>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</si>
  <si>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</si>
  <si>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</si>
  <si>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</si>
  <si>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</si>
  <si>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</si>
  <si>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</si>
  <si>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</si>
  <si>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</si>
  <si>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</si>
  <si>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</si>
  <si>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</si>
  <si>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</si>
  <si>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</si>
  <si>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</si>
  <si>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</si>
  <si>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</si>
  <si>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</si>
  <si>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</si>
  <si>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</si>
  <si>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</si>
  <si>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</si>
  <si>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</si>
  <si>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</si>
  <si>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</si>
  <si>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</si>
  <si>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</si>
  <si>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</si>
  <si>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</si>
  <si>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</si>
  <si>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</si>
  <si>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</si>
  <si>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</si>
  <si>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</si>
  <si>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</si>
  <si>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</si>
  <si>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</si>
  <si>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</si>
  <si>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</si>
  <si>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</si>
  <si>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</si>
  <si>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</si>
  <si>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</si>
  <si>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</si>
  <si>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</si>
  <si>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</si>
  <si>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</si>
  <si>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</si>
  <si>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</si>
  <si>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</si>
  <si>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</si>
  <si>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</si>
  <si>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</si>
  <si>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</si>
  <si>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</si>
  <si>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</si>
  <si>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</si>
  <si>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</si>
  <si>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CLASE RIESGO</t>
  </si>
  <si>
    <t>ACCIONES</t>
  </si>
  <si>
    <t>NIVELES DE EXPOSICION</t>
  </si>
  <si>
    <t>RESPONSABLE</t>
  </si>
  <si>
    <t>UNIDAD ASOCIADA</t>
  </si>
  <si>
    <t>UNIDADES ORGANIZACIONALES ASOCIADAS A PROCESOS</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</si>
  <si>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</si>
  <si>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</si>
  <si>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</si>
  <si>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</si>
  <si>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</si>
  <si>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</si>
  <si>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</si>
  <si>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</si>
  <si>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</si>
  <si>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</si>
  <si>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</si>
  <si>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</si>
  <si>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</si>
  <si>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</si>
  <si>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</si>
  <si>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</si>
  <si>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</si>
  <si>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</si>
  <si>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</si>
  <si>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</si>
  <si>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</si>
  <si>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</si>
  <si>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</si>
  <si>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</si>
  <si>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</si>
  <si>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</si>
  <si>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</si>
  <si>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</si>
  <si>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</si>
  <si>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</si>
  <si>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</si>
  <si>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</si>
  <si>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</si>
  <si>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</si>
  <si>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</si>
  <si>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</si>
  <si>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</si>
  <si>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</si>
  <si>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</si>
  <si>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</si>
  <si>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</si>
  <si>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</si>
  <si>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</si>
  <si>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</si>
  <si>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</si>
  <si>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</si>
  <si>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</si>
  <si>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</si>
  <si>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</si>
  <si>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</si>
  <si>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</si>
  <si>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</si>
  <si>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</si>
  <si>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</si>
  <si>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</si>
  <si>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</si>
  <si>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</si>
  <si>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</si>
  <si>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</si>
  <si>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</si>
  <si>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</si>
  <si>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</si>
  <si>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</si>
  <si>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</si>
  <si>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</si>
  <si>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</si>
  <si>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</si>
  <si>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</si>
  <si>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</si>
  <si>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</si>
  <si>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</si>
  <si>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</si>
  <si>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</si>
  <si>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</si>
  <si>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</si>
  <si>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</si>
  <si>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</si>
  <si>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</si>
  <si>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</si>
  <si>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</si>
  <si>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</si>
  <si>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ORGANISMO DE EVALUACION DE LA CONFORMIDAD (Laboratorios de ensayo, calibración y QLCT) 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</si>
  <si>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</si>
  <si>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</si>
  <si>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</si>
  <si>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</si>
  <si>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</si>
  <si>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</si>
  <si>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</si>
  <si>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</si>
  <si>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</si>
  <si>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</si>
  <si>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</si>
  <si>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</si>
  <si>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UNIDAD RESPONSABLE QUE DILIGENCIA EL MAPA DE RIESGO</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</si>
  <si>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</si>
  <si>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</si>
  <si>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</si>
  <si>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</si>
  <si>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</si>
  <si>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</si>
  <si>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</si>
  <si>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</si>
  <si>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</si>
  <si>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</si>
  <si>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</si>
  <si>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JURÍDICA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</si>
  <si>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</si>
  <si>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</si>
  <si>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</si>
  <si>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</si>
  <si>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</si>
  <si>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</si>
  <si>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</si>
  <si>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</si>
  <si>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</si>
  <si>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</si>
  <si>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</si>
  <si>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</si>
  <si>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</si>
  <si>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</si>
  <si>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</si>
  <si>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</si>
  <si>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</si>
  <si>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</si>
  <si>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</si>
  <si>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</si>
  <si>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</si>
  <si>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</si>
  <si>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</si>
  <si>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</si>
  <si>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</si>
  <si>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</si>
  <si>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xml:space="preserve">-  Acciones preventivas de acuerdo al tipo de tratamiento, para lo cual deberá  seguir el procedimiento de acciones correctivas, preventivas y de mejora SGC-PRO-006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</si>
  <si>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</si>
  <si>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</si>
  <si>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</si>
  <si>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</si>
  <si>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</si>
  <si>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</si>
  <si>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</si>
  <si>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</si>
  <si>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</si>
  <si>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</si>
  <si>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</si>
  <si>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3 de 3</t>
  </si>
  <si>
    <t>MAPA DE RIESGOS INSTITUCIONAL</t>
  </si>
  <si>
    <t>SEGUIMIENTO AL MAPA DE RIESGOS INSTITUCIONAL</t>
  </si>
  <si>
    <t>PLAN DE MITIGACIÓN PARA EL MAPA DE RIESGOS INSTITUCIONAL</t>
  </si>
  <si>
    <t>ORIGEN</t>
  </si>
  <si>
    <t>UNIDAD ORGANIZACIONAL/AREA RESPONSABLE</t>
  </si>
  <si>
    <t>RECTORIA</t>
  </si>
  <si>
    <t>SGC-FOR-011-09</t>
  </si>
  <si>
    <t>UNIDAD ORGANIZACIONAL/
AREA</t>
  </si>
  <si>
    <t>OBJETIVO</t>
  </si>
  <si>
    <t>Transformar los procesos educativos  para la  consolidación de  una cultura institucional orientada a la calidad y excelencia académica.</t>
  </si>
  <si>
    <t>Fomentar  y fortalecer la Creación, Gestión y transferencia del conocimiento.</t>
  </si>
  <si>
    <t>Fortalecer la gestión del contexto para lograr mayor impacto y visibilidad regional, nacional e internacional.</t>
  </si>
  <si>
    <t>Administrar y gestionar los recursos físicos, ambientales, tecnológicos, humanos y financieros orientados al desarrollo y la sostenibilidad institucional.</t>
  </si>
  <si>
    <t>Contribuir a la formación integral,  el desarrollo social e intercultural y el acompañamiento integral, así como promover el ejercicio colectivo de la responsabilidad social aportando al mejoramiento de la calidad de vida de la comunidad universitaria.</t>
  </si>
  <si>
    <t>PILARES PDI</t>
  </si>
  <si>
    <t>JHONIERS GUERRERO ERAZO</t>
  </si>
  <si>
    <t>MARTA LEONOR MARULANDA ÁNGEL</t>
  </si>
  <si>
    <t>FRANCISCO ANTONIO URIBE GÓMEZ</t>
  </si>
  <si>
    <t>DIANA PATRICIA GÓMEZ BOTERO</t>
  </si>
  <si>
    <t>OBJETIVO DEL PROCESO) / ALCANCE DE LOS PILARES DEL PDI</t>
  </si>
  <si>
    <t>PROCESO /PILARES PDI</t>
  </si>
  <si>
    <t>Se asocia con la forma en que se administra la Universidad, se enfocan en asuntos globales relacionados con la misión y el cumplimiento del PDI, la clara definición de políticas, diseño y conceptualización de la entidad por parte de la alta Dirección. – Se contemplan en el Mapa de Riesgos de Contexto Estratégico-</t>
  </si>
  <si>
    <t>EXCELENCIA_ACADÉMICA_PARA_LA_FORMACIÓN_INTEGRAL</t>
  </si>
  <si>
    <t>CREACIÓN_GESTIÓN_Y_TRANSFERENCIA_DEL_CONOCIMIENTO</t>
  </si>
  <si>
    <t>GESTIÓN_DEL_CONTEXTO_Y_VISIBILIDAD_NACIONAL_E_INTERNACIONAL</t>
  </si>
  <si>
    <t>GESTIÓN_Y_SOSTENIBILIDAD_INSTITUCIONAL</t>
  </si>
  <si>
    <t>BIENESTAR_INSTITUCIONAL_CALIDAD_DE_VIDA_E_INCLUSIÓN_EN_CONTEXTOS_UNIVERSITARIOS</t>
  </si>
  <si>
    <t>VICERRECTORÍA_ADMINISTRATIVA_FINANCIERA_</t>
  </si>
  <si>
    <t>}</t>
  </si>
  <si>
    <t>VICERRECTORIA INVESTIGACIONES, INNOVACIÓN Y EXTENSIÓN-Gestión Ambiental</t>
  </si>
  <si>
    <t>2 de 3</t>
  </si>
  <si>
    <t>Cuatrimestral</t>
  </si>
  <si>
    <t>ADMISIONES, REGISTRO Y CONTROL ACADÉMICO</t>
  </si>
  <si>
    <t>GESTIÓN DEL TALENTO HUMANO</t>
  </si>
  <si>
    <t>GESTIÓN DE TECNOLOGÍAS INFORMÁTICAS Y SISTEMAS DE INFORMACIÓN</t>
  </si>
  <si>
    <t>RECURSOS INFORMÁTICOS Y EDUCATIVOS - CRIE</t>
  </si>
  <si>
    <t xml:space="preserve">VICERRECTORÍA INVESTIGACIONES, INNOVACIÓN Y EXTENSIÓN </t>
  </si>
  <si>
    <t>VICERRECTORÍA RESPONSABILIDAD SOCIAL Y BIENESTAR UNIVERSITARIO</t>
  </si>
  <si>
    <t>VICERRECTORÍA INVESTIGACIONES, INNOVACIÓN Y EXTENSIÓN_</t>
  </si>
  <si>
    <t>VICERRECTORÍA INVESTIGACIONES, INNOVACIÓN Y EXTENSIÓN</t>
  </si>
  <si>
    <t>VICERRECTORÍA RESPONSABILIDAD SOCIAL Y BIENESTAR UNIVERSITARIO_</t>
  </si>
  <si>
    <t>SGC-FOR-011-07</t>
  </si>
  <si>
    <t>1  de 3</t>
  </si>
  <si>
    <t>AREAS INVOLUCRADAS EN EL MANEJO</t>
  </si>
  <si>
    <t>Bajo nivel de articulación entre los diferentes actores institucionales.</t>
  </si>
  <si>
    <t>Ausencia de liderazgo transformacional y de conocimiento frente a la dinámica institucional, regional, nacional e internacional.</t>
  </si>
  <si>
    <t>Bajos procesos de retroalimentación efectiva entre la universidad y el medio.</t>
  </si>
  <si>
    <t>Cierre de fronteras nacionales e internacionales y definición de protocolos complejos derivados de la pandemia, que dificulten la movilidad fisica de la comunidad universitaria entrante y saliente.</t>
  </si>
  <si>
    <t>Medio  Ambientales</t>
  </si>
  <si>
    <t>Baja contribución de la universidad al análisis y la búsqueda de soluciones a los problemas de la sociedad.</t>
  </si>
  <si>
    <t xml:space="preserve">Desarrollo de la universidad descontextualizada de la realidad regional, nacional e internacional, con bajos nivel de articulación entre los diferentes actores institucionales, y sin procesos de retroalimentación efectiva entre la universidad y el medio, limitando su contribución a la comprensión y búsqueda de soluciones a problemas de la sociedad. </t>
  </si>
  <si>
    <t>*Baja incidencia en el medio.
*Desaprovechamiento de oportunidades de gestión de recursos.
*Pérdida de crédibilidad institucional.
*Comunidad Universitaria y egresados que no puede acceder a oportunidades académicas, de investigación y/o laborales.</t>
  </si>
  <si>
    <t>Restricciones para la movilidad nacional e internacional entrante y saliente</t>
  </si>
  <si>
    <t>La pandemia y emergencia sanitaria que en la actualidad se está viviendo en el mundo, ha llevado a los gobiernos a tomar diferentes medidas de aislamiento como el cierre de fronteras nacionales e internacionales, cancelación de eventos y a la construcción de protocolos complejos, que podrían dificultar la movilidad fisica de la comunidad universitaria entrante y saliente</t>
  </si>
  <si>
    <t>*Incumplimiento de las metas que requieren de movilidad física nacional e internacional.
*No lograr que los programas académicos tengan contexto y reconocimiento nacional e internacional</t>
  </si>
  <si>
    <t>Seguimiento a los Planes operativos de los proyectos de gestión del contexto y visibilidad nacional e internacional</t>
  </si>
  <si>
    <t>Funcionaria enlace del Pilar de Gestión</t>
  </si>
  <si>
    <t>Preventivo</t>
  </si>
  <si>
    <t>Seguimiento al Planes operativo de movilidad internacionalización.</t>
  </si>
  <si>
    <t>Reunión mensual del Pilar de Gestión</t>
  </si>
  <si>
    <t>Comité de Sistema de Gerencia del PDI.</t>
  </si>
  <si>
    <t>Jefe oficina relaciones internacionales</t>
  </si>
  <si>
    <t>Jefe oficina de planeación / Líder gerencia del PDI</t>
  </si>
  <si>
    <t>Cumplimiento de los proyectos de "Gestión de contexto y visibilidad nacional e internacional"</t>
  </si>
  <si>
    <t>*Cumplimiento del proyecto "P27. Cooperación y movilidad nacional e internacional".
*Programas académicos con visibilidad internacional = (# de Programas con contexto internacional (movilidad, modernización curricular, proyectos en red) / # total de programas de la universidad) x 100
*Programas académicos con visibilidad nacional
= (# de Programas con contexto nacional (movilidad, proyectos en red) / # total de programas de la universidad) x 100
*Estudiantes egresados con doble titulación (pregrado y posgrado) = Σ ( Estudiantes que hayan obtenido doble titulación pregrado y posgrado)</t>
  </si>
  <si>
    <t>Estudios de contexto que permitan que aporten a la toma de decisiones</t>
  </si>
  <si>
    <t>Realizar seguimiento continuo y en el caso de identificar alguna dificultad para el cumplimiento de las metas, presentar reporte al Comité del Sistema de Gerencia del PDI.</t>
  </si>
  <si>
    <t>Mala imagen de los servicios ofrecidos os por la institución.</t>
  </si>
  <si>
    <t xml:space="preserve">Falta de reglamentación y lineamientos claros en temas de extensión universitaria. </t>
  </si>
  <si>
    <t>Poca acertividad en la promoción, difusion y visibilidad de los servicios de extensión de la Universidad</t>
  </si>
  <si>
    <t xml:space="preserve">Disminución de proyectos y servicios  de extensión en la Universidad Tecnológica de Pereira. </t>
  </si>
  <si>
    <t xml:space="preserve">Baja demanda de servicios de extensión en el sector externo a la Universidad Tecnológica de Pereira. </t>
  </si>
  <si>
    <t xml:space="preserve">Desfinanciación de la Institución por falta de recursos internos. 
Bajo posicionamiento de la institución a nivel local, regional, nacional e internacional. 
Incumplimiento en los indicadores. </t>
  </si>
  <si>
    <t>Cambio de normatividad por parte de MinCiencias, relacionada al modelo de medición</t>
  </si>
  <si>
    <t xml:space="preserve">Falta de financiación externa o interna para el fortalecimiento de los Grupos de Investigación. </t>
  </si>
  <si>
    <t xml:space="preserve">Desactualización de procedimientos y reglamentación interna relacionada a los Grupos de Investigación. </t>
  </si>
  <si>
    <t xml:space="preserve">Grupos de Investigación sin reconocimiento por MinCiencias. </t>
  </si>
  <si>
    <t>Grupos de Investigación que no cumplen con los estándares mínimos para lograr el reconocimiento de MinCiencias o en su defecto disminuyan su categoría.</t>
  </si>
  <si>
    <t xml:space="preserve">Pérdida de Acreditación Institucional y registros calificados. 
Incumplimiento de los indicadores institucionales. 
Disminución en la imagen y reconocimiento como universidad investigativa. 
</t>
  </si>
  <si>
    <t xml:space="preserve">Investigadores sin reconocimiento ante MinCiencias </t>
  </si>
  <si>
    <t>Investigadores que no cumplen con los estándares mínimos para lograr el reconocimiento de MinCiencias o en su defecto disminuyan su categoría.</t>
  </si>
  <si>
    <t>Seguimiento a las certificaciónes de cumplimiento y evaluaciones de los servicios  ofrecidos, y retroaliemtación a los responsables</t>
  </si>
  <si>
    <t>Seguimiento al registro de actividades de extensión universitaria</t>
  </si>
  <si>
    <t>Generación de herramientas de promoción y visibilidad de las actividades de extensión y las capacidades institucionales</t>
  </si>
  <si>
    <t>Contratista Auxiliar y Contratista Técnico Extensión universitaria</t>
  </si>
  <si>
    <t>Contratista Auxiliar Extensión universitaria</t>
  </si>
  <si>
    <t>Contratista Tecnico Extensión Universitaria</t>
  </si>
  <si>
    <t>Índice de variación de actividades de extensión: No de Actividades de Extensión por modalidades año 2021 / No de Actividades de Extensión por modalidades año 2020</t>
  </si>
  <si>
    <t>Convocatorias periódicas para la financiación de proyectos de Grupos de Investigación y productos (Libros, artículos)</t>
  </si>
  <si>
    <t>Programa de Formación para los investigadores (Formulación de Proyectos, Redacción de Artículos, Cvlac, Gruplac)</t>
  </si>
  <si>
    <t xml:space="preserve">Acuerdo de Investigaciones y Resolución Reglamentaria. </t>
  </si>
  <si>
    <t xml:space="preserve">Profesional de Investigaciones </t>
  </si>
  <si>
    <t>Detectivo</t>
  </si>
  <si>
    <t xml:space="preserve">No de Grupos de Investigación Reconocios por MinCiencias y categoría de cada grupo. </t>
  </si>
  <si>
    <t xml:space="preserve">114 Grupos </t>
  </si>
  <si>
    <t xml:space="preserve">No de Investigadores reconocidos por MinCiencias y categoría de cada uno. </t>
  </si>
  <si>
    <t xml:space="preserve">Se esta realizando el acompañamiento a cada uno de los grupos de investigación, con el fin de que no pierdan su reconocimiento ante MinCiencias y que permita mejorar su clasificación. </t>
  </si>
  <si>
    <t xml:space="preserve">Se esta realizando el acompañamiento a cada uno de los grupos de investigación y sus integrantes, con el fin de que no pierdan su reconocimiento ante MinCiencias y que permita mejorar su clasificación. </t>
  </si>
  <si>
    <t>Desinformación y falta de interes de los usuarios en los programas y estrategias orientadas al Bienestar Institucional, la calidad de vida e inclusión en contextos universitarios.</t>
  </si>
  <si>
    <t>Perdida de alianzas y convenios orientados al Bienestar, la calidad de vida e inclusión.</t>
  </si>
  <si>
    <t>Las estrategias de acompañamiento bienestar, calidad de vida e inclusión no dan respuesta a las condiciones en las que llegan los estudiantes a la universidad.</t>
  </si>
  <si>
    <t>Programas de bienestar institucional que no generan impacto en la calidad de vida e inclusión de la comunidad universitaria</t>
  </si>
  <si>
    <t>Comunidad Universitaria,  sin impacto a traves de los programas, estrategias y gestiones internas y externas orientadas al Bienestar Institucional, calidad de vida e inclusión.</t>
  </si>
  <si>
    <t xml:space="preserve">Deserción estudiantil 
Falta de credibilidad en los procesos  de la Vicerrectoría de Responsabilidad Social y Bienestar Universitario
Disminución en el cumplimiento de los indicadores del PDI </t>
  </si>
  <si>
    <t>Indicadores del PDI asociados a los procesos de Bienestar Institucional.</t>
  </si>
  <si>
    <t>Formalización de alianzas y convenios alrededor de  bienestar, calida de vida e inclusión.</t>
  </si>
  <si>
    <t>Plan estrategico de inclusión: numero de estrategias, procedimientos o gestiones enfocadas a la igualdad de oportunidades, garantia de derechos</t>
  </si>
  <si>
    <t>SIGER</t>
  </si>
  <si>
    <t>Planta/ transitorio/contratista</t>
  </si>
  <si>
    <t>Contratista</t>
  </si>
  <si>
    <t>Calidad de vida en contextos universitarios:  p-z*(sqrt(p*(1-p)/n))*(sqrt((N-n)/(N-1)).
p:proporción de personas que superan el nivel mínimo de calidad de vida para la muestra calculada.
N:Tamaño de la población.
n:Tamaño de la muestra n.
z: nivel de confianza del 95%.</t>
  </si>
  <si>
    <t>Aprobación de normas y leyes gubernamentales que le generan mayor obligación a la institución o cambios en el funcionamiento.</t>
  </si>
  <si>
    <t xml:space="preserve">Directrices administrativas no soportadas en análisis financieros. </t>
  </si>
  <si>
    <t>Disminución en el recaudo de los recursos apropiados en el presupuesto de la Universidad aprobado por el Consejo Superior.</t>
  </si>
  <si>
    <t xml:space="preserve">Desfinanciación del presupuesto de la Universidad </t>
  </si>
  <si>
    <t>Desfinanciación del presupuesto de la Universidad por la expedición de normas de entes internos (Consejo Superior, Consejo Académico) y externos (Gobierno y Congreso) que impactan directamente al presupuesto de gastos de la Universidad o por un menor recaudo que no permita garantizar los compromisos adquiridos</t>
  </si>
  <si>
    <t>Modificaciones presupuestales (Reducciones, traslados y  aplazamientos) que permitan atender prioritariamente los gastos de funcionamiento y las normas de Ley.
Déficit presupuestal contituido por los compromisos legalmente adquiridos que han surtido todo el trámite presupuestal, pero no hay recursos disponibles para su pago con cargo al presupuesto del año en que se originaron.</t>
  </si>
  <si>
    <t>Monitoreo al recaudo de ingresos que soporte el presupuesto aprobado por el Consejo Superior</t>
  </si>
  <si>
    <t>Monitoreo a la ejecución presupuestal de gastos aprobado por el Consejo Superior</t>
  </si>
  <si>
    <t>Líder de Gestión Contable</t>
  </si>
  <si>
    <t>Líder de Gestión de Presupuesto</t>
  </si>
  <si>
    <t xml:space="preserve">Equilibrio Financiero = Ingresos totales / Gastos Totales </t>
  </si>
  <si>
    <t>&gt;=1</t>
  </si>
  <si>
    <t xml:space="preserve">Fallas en el aplicativo PQRS para dar respuesta al Ciudadano. </t>
  </si>
  <si>
    <t>Cambios en los procedimientos no socializados.</t>
  </si>
  <si>
    <t>Cambios en la reglamentación o normativa en el manejo de PQRS.</t>
  </si>
  <si>
    <t>Demora en la atención de las PQRS interpuestas por los ciudadanos.</t>
  </si>
  <si>
    <t>Incumplimiento de los tiempos establecidos en la Ley para dar respuesta oportuna a las PQRS  interpuestas por la Ciudadanía a través del aplicativo PQRS.</t>
  </si>
  <si>
    <t>Falta disciplinaria.
Insatisfacción por parte del   ciudadano
Pérdida de imagen.</t>
  </si>
  <si>
    <t>Auditorías Internas al sistema PQRS.</t>
  </si>
  <si>
    <t>Jefe control Interno</t>
  </si>
  <si>
    <t xml:space="preserve">(No. PQRS sin responder en los tiempos establecidos en el año / total de PQRS  recibidas en el año)*100  </t>
  </si>
  <si>
    <t>(Actividades ejecutadas/Actividades planeadas) * 100%</t>
  </si>
  <si>
    <t>Falta de ética profesional.</t>
  </si>
  <si>
    <t>No cumplimiento de planes de trabajo y planes operativos.</t>
  </si>
  <si>
    <t>Incumpliento de requisitos legales, normativos, reglamantarios u otros.</t>
  </si>
  <si>
    <t>Entrega de información institucional a personas no autorizadas para uso indebido.</t>
  </si>
  <si>
    <t>Permitir el uso de información sensible para la institución como contraseñas, instructivos, procedimientos o bases de datos a personas no autorizadas</t>
  </si>
  <si>
    <t>Pérdida de la confidencialidad de la información.
Pérdida de la vinculación laboral por incumplimiento de la claúsula de confidencialidad del contrato.</t>
  </si>
  <si>
    <t>Pérdida de la Certificación o Acreditación de las normas que hacen parte del Sistema Integral de Gestión.</t>
  </si>
  <si>
    <t>Ausencia de control para las actividades que se desarrollan para el mantemiento de los sistemas.</t>
  </si>
  <si>
    <t>Pérdida de imagen institucional.
Sanciones.</t>
  </si>
  <si>
    <t>Clausúla de confidencialidad establecida en el contrato</t>
  </si>
  <si>
    <t>Establececimiento y segumiento a los planes de trabajo del SIG.</t>
  </si>
  <si>
    <t>Coordinador SIG</t>
  </si>
  <si>
    <t># de veces que se detecte y se denuncie</t>
  </si>
  <si>
    <t xml:space="preserve">Disminución presupuestal para la financiación de los proyectos de investigación. </t>
  </si>
  <si>
    <t xml:space="preserve">Retención del 20% de los ingresos de los proyectos de investigación financiados por entidades externas en algunos casos. </t>
  </si>
  <si>
    <t>Deficiencia interna en la financiación para proyectos de investigación</t>
  </si>
  <si>
    <t>Disminución de los recursos para el fomento de la investigación.</t>
  </si>
  <si>
    <t>Incumplimiento en las metas de los indicadores institucioonales. Reducción en los proyectos de investigación. Dismunición de la producción intelectual. Deterioro de las capacidades investigativas. Desmotivación para los investigadores de la universidad.</t>
  </si>
  <si>
    <t>Socialización y difusión de las convocatorias externas Colciencias</t>
  </si>
  <si>
    <t xml:space="preserve">Profesional  </t>
  </si>
  <si>
    <t>No. de proyectos de investigación aprobados en la vigencia</t>
  </si>
  <si>
    <t>Gestión de nuevos recursos ante la administración central</t>
  </si>
  <si>
    <t>Acompañamiento en la presentación de propuestas ante entidades externas.</t>
  </si>
  <si>
    <t>Desactualizacion de las bases de datos suministradas por las dependencias responsables  o errónea certificación de los requisitos de los candidatos</t>
  </si>
  <si>
    <t xml:space="preserve">Errónea configuración de las votaciones, debido a que el software requiera demasiadas configuraciones o permisos lo que podría generar fallas en las votaciones  </t>
  </si>
  <si>
    <t>Fallas Técnicas del servidor, o  por  problemas de energía eléctrica o conexión a Internet</t>
  </si>
  <si>
    <t>Omisión o retraso de respuesta por parte del funcionario encargado al interior de la Secretaria General.</t>
  </si>
  <si>
    <t>Entidades externas que no suministran soportes o información requerida para dar respuesta.</t>
  </si>
  <si>
    <t xml:space="preserve">Ilegitimidad en resultados electorales 
</t>
  </si>
  <si>
    <t>Resultados de elecciones con errores o irregulares</t>
  </si>
  <si>
    <t>Impugnación de resultados electorales
Pérdida de credibilidad en el sistema electoral de la Universidad</t>
  </si>
  <si>
    <t>Vencimiento de términos para la atención de Derechos de Petición</t>
  </si>
  <si>
    <t>No dar respuesta a un Derecho de Petición dentro de los téminos establecidos en la Ley</t>
  </si>
  <si>
    <t>Interposición de una acción de tutela
Acciones legales en contra de la Universidad</t>
  </si>
  <si>
    <t>Elaboración de listados descentralizados por parte de las dependencias responsables</t>
  </si>
  <si>
    <t xml:space="preserve">Revisión de la configuración de las elecciones  y Auditoria por parte de Control Interno </t>
  </si>
  <si>
    <t xml:space="preserve">Pruebas de simulación de las votaciones </t>
  </si>
  <si>
    <t xml:space="preserve">Radicación de los Derechos de Petición por parte de Gestión Documental donde se establece fecha de recepción </t>
  </si>
  <si>
    <t>Seguimiento por parte del funcionario encargado estableciendo dentro del calendar una alarma de aviso de la proximidad del vencimiento</t>
  </si>
  <si>
    <t>Solicitud por escrito a las dependencias internas o externas de la información requerida para la adecuada atención del Derecho de Petición con fecha máxima para aportarla</t>
  </si>
  <si>
    <t xml:space="preserve">Software Gestión del Talento Humano y Software Registro y Control </t>
  </si>
  <si>
    <t>Software de Votaciones</t>
  </si>
  <si>
    <t>Aplicativo Gestión de documentos</t>
  </si>
  <si>
    <t>Jefe de Gestión del Talento Humano y la directora Admisiones Resgistro y Control</t>
  </si>
  <si>
    <t xml:space="preserve">Jefe y profesional de  de Control Interno </t>
  </si>
  <si>
    <t>Ingeniero de sistemas asignado a las elecciones</t>
  </si>
  <si>
    <t>Planta y Transitorio</t>
  </si>
  <si>
    <t>Contrato prestación de servicios</t>
  </si>
  <si>
    <t>Secretaría General / Contrato prestación de servicios</t>
  </si>
  <si>
    <t xml:space="preserve">Número de impugnaciones electorales </t>
  </si>
  <si>
    <t>Número de Acciones de Tutela o Demandas por la no atención de Derechos de Petición</t>
  </si>
  <si>
    <t>Falta de claridad sobre la vigencia de la Normas aplicables en la Universidad</t>
  </si>
  <si>
    <t>Cambios de normas expedidas por órganos o entidades externas a la Universidad</t>
  </si>
  <si>
    <t>Falta  de revision de los Acuerdos por parte de las dependencias involucradas</t>
  </si>
  <si>
    <t xml:space="preserve">Incumplimiento de la normatividad vigente y aplicable a a la Universidad </t>
  </si>
  <si>
    <t>Aplicación de normas que no competen al ámbito de Instituciones de Educación Superior o que han sido derogadas de forma  parcial o total</t>
  </si>
  <si>
    <t>Contradicción conceptual con otras dependencias 
Otorgamiento o negación de un derecho
Toma de Decisiones por fuera del alcance normativo de la Universidad</t>
  </si>
  <si>
    <t>Publicación de Acuerdo de Consejo Superior y Académico así como Resoluciones Generales con anotación correspondiente sobre la vigencia o derogatoria de los actos administrativos en los cuales aplique los temas de vigencia</t>
  </si>
  <si>
    <t>Análisis y Revisión de los diferentes Estatutos de la Universidad para llevar a cabo un control de la vigencia o modificaciones surtidas</t>
  </si>
  <si>
    <t>Envio de los Proyectos Acuerdo a las dependencias involucradas para su revisión</t>
  </si>
  <si>
    <t>Software UTP Portal</t>
  </si>
  <si>
    <t>No. de procesos judiciales  por incumplimiento de normas</t>
  </si>
  <si>
    <t>Fallas en la actualización de los registros de información almacenados en las unidades de conservación</t>
  </si>
  <si>
    <t>Controles de acceso deficientes</t>
  </si>
  <si>
    <t xml:space="preserve">Pérdida de la información de las series documentales conservadas físicamente </t>
  </si>
  <si>
    <t>Faltantes en la  informacion contenida en los archivos central e histórico por ausencia de controles e incumplimiento del procedimiento</t>
  </si>
  <si>
    <t>Perdida de la memoria institucional
Demandas por perjuicios a los usuarios
Ausencia de apoyo a la misión institucional</t>
  </si>
  <si>
    <t>Recarga de Extintores , Control de temperatura,humedad y Verificación de sensores de humo</t>
  </si>
  <si>
    <t>Microfilmación y Digitalización</t>
  </si>
  <si>
    <t>Inventario documental</t>
  </si>
  <si>
    <t>Técnico Administrativo  Transitorio - Gestión de Servicios Institucionales</t>
  </si>
  <si>
    <t xml:space="preserve">Transitorio Administrativo III. Carlos Andrés Cabrera. </t>
  </si>
  <si>
    <t>Metros lineales de archivos histórico y central conservados únicamente en soporte papel</t>
  </si>
  <si>
    <t>635 Creciente</t>
  </si>
  <si>
    <t>Actualización y creación de Tablas de Retención Documental atendiendo la creación de nuevas oficinas administrativas y programas académicos conforme a las solicitudes.                                 Revisar los cambios tecnológicos que puedan afectar las Series Documentales                                  Solicitar la contratación de personal de apoyo para al realización de labores operativas  Actualizar el Inventario Documental y el PINAR aprovechando la contingencia y la disponibilidad del personal</t>
  </si>
  <si>
    <t>Lina Maria Valencia G.</t>
  </si>
  <si>
    <t xml:space="preserve">Conformación de la totalidad de series y subseries documentales manteniendo el control sobre su administración y soporte.                                                                                                                     Ajuste del Cuadro de Clasificación Documental.                                                                                        Proyección de los cambios dentro del Programa de Gestión Documental.                                  Elaborar un plan de acción para determinar el tiempo de actualización de los instrumentos restantes.               </t>
  </si>
  <si>
    <t>Lina María Valencia G.</t>
  </si>
  <si>
    <t>Falta de un sistema de detección temprana por fallas en el suministro de agua</t>
  </si>
  <si>
    <t xml:space="preserve">Daños ocurridos en la red hidráulica al interior del campus que imposibiliten el suministro de agua. </t>
  </si>
  <si>
    <t xml:space="preserve">Falta de suministro de agua prolongado por parte del prestador del servicio, por daños ocurridos en la red hidráulica  externa </t>
  </si>
  <si>
    <t>No reporte oportuno de obras terminadas o en proceso de construcción a la compañía de seguros para la inclusión en las pólizas del programa de seguros de la Universidad</t>
  </si>
  <si>
    <t>Reporte a la compañía de seguros de edificaciones antiguas, en condición de infraseguro o suparaseguro</t>
  </si>
  <si>
    <t>Suspensión de actividades académicas y administrativas</t>
  </si>
  <si>
    <t>Agotamiento de las reservas de agua en el campus universitario, necesarias para la atención de las necesidades básicas</t>
  </si>
  <si>
    <t>Falta de agua en el Campus Universitario para la atención de necesidades básicas</t>
  </si>
  <si>
    <t>No reconocimiento de indemnización por parte de la aseguradora relacionadas con la inclusión de edificiaciones bajo la póliza todo riesgo daños materiales y todo riesgo construcción del programa de seguros de la Universidad</t>
  </si>
  <si>
    <t>En algunos casos no se reporta o no es oportuno el reporte de obras a iniciar o en construciión bajo la póliza todo riesgo construcción por falta de información, en otros casos no es posible asegurarlas por su porcentaje de avance, otras veces no se informa a la dependencia que las obras han sido finalizadas para su inclusión en la póliza todo riesgo daño material y existe la posibilidad de que los valores asegurados de las edificaciones existentes no esté de acuerdo con los valores reales de las edificaciones</t>
  </si>
  <si>
    <t>Detrimento patrimonial por pérdida o daños en los inmuebles y no pago  de indemnizaciones por parte de la aseguradora</t>
  </si>
  <si>
    <t>Revisión periódica de los niveles de los tanques de almacenamiento de agua</t>
  </si>
  <si>
    <t>Mantenimiento preventivo sistemas de bombeo en los tanques de reserva de agua</t>
  </si>
  <si>
    <t>Verificación pagos del servicio de agua realizados por la Universidad.</t>
  </si>
  <si>
    <t>Jefe Mantenimiento institucional</t>
  </si>
  <si>
    <t>Trabajador Oficial/Contratista</t>
  </si>
  <si>
    <t>Número de veces que se suspenden las actividades académicas o administrativas por agotamiento imprevisto de las reservas de agua durante la vigencia</t>
  </si>
  <si>
    <t xml:space="preserve">Máximo un día de suspención de actividades por agotamiento imprevisto de las reservas de agua </t>
  </si>
  <si>
    <t>GESTION DE SERVICIOS INSTITUCIONALES Y VICERRECTORÍA ADMINISTRATIVA Y FINANCIERA</t>
  </si>
  <si>
    <t>Gestiones técnicas y financieras para la implementación de un sistema de deteccion de nivel de agua en los tanques de abastecimiento</t>
  </si>
  <si>
    <t>Pago oportuno de las facturas de servicios públicos - agua.</t>
  </si>
  <si>
    <t>Suspensión de actividades de mantenimiento que demanden consumo excesivo de agua, cunado existan cortes del suministro externo.</t>
  </si>
  <si>
    <t>GESTION DE SERVICIOS INSTITUCIONALES Y GESTIÓN FINANCIERA</t>
  </si>
  <si>
    <t>Revisión anual de las edificaciones reportadas a Gestión de Servicios Institucionales con el Intermediario de Seguros</t>
  </si>
  <si>
    <t xml:space="preserve">Solicitud a la Oficina de Planeación  de reporte de obras nuevas, en construcción y obras terminadas </t>
  </si>
  <si>
    <t>Jefe de gestión de Servicios</t>
  </si>
  <si>
    <t>Número de indemnizaciones recibidas por siniestros en edificaciones / Número de sinistros en edificaciones</t>
  </si>
  <si>
    <t>100% siniestros indemnizados</t>
  </si>
  <si>
    <t>Cambio en la normatividad y procedimiento de reporte.</t>
  </si>
  <si>
    <t>Falta de seguimiento a las metas planteadas en el PDI</t>
  </si>
  <si>
    <t>Reporte ausente e  inadecuado por parte de las redes de trabajo del PDI</t>
  </si>
  <si>
    <t>Baja calidad del reporte en los tres niveles de gestión del PDI</t>
  </si>
  <si>
    <t>No cumplimiento en los reportes a los entes de control debido a cambios en la normatividad, proceso y/o tecnología definida por el ente para dicho fin.</t>
  </si>
  <si>
    <t>Los entes de control definen la periodicidad y forma en que se debe presentar y reportar la información, sin embargo, estos cambios externos generan cambios en la dinámica interna que afectan a diferentes procesos y fuentes de información para su oportuna respuesta.</t>
  </si>
  <si>
    <t>Incumplimiento de los reportes de la Universidad a los entes de control, lo cual podría ocasionar sanciones.</t>
  </si>
  <si>
    <t>Incumplimiento de las metas en los tres niveles de gestión  del PDI 2020-2028</t>
  </si>
  <si>
    <t xml:space="preserve">No se cumplan las metas planteadas en los tres niveles de gestión del Plan de Desarrollo Institcional  proyectadas por las redes de trabajo </t>
  </si>
  <si>
    <t>Incumplimiento de la misión y visión institucional
Hallazgos por parte de los entes de control
Reprocesos en el reporte
Credibilidad e imagen institucional 
Detrimento presupuestal</t>
  </si>
  <si>
    <t>Seguimiento al Plan de Acción de la Administración Estratégica</t>
  </si>
  <si>
    <t xml:space="preserve">Sistema de gerencia del Plan de Desarrollo Insitucional </t>
  </si>
  <si>
    <t>Sistema de información para el PDI
(Calidad de información del reporte)</t>
  </si>
  <si>
    <t>Comité del Sistema de Gerencia del PDI</t>
  </si>
  <si>
    <t>Profesional Administración de la Información Estratégica</t>
  </si>
  <si>
    <t>Profesional Gerencia del Plan de Desarrollo Institucional</t>
  </si>
  <si>
    <t>Cumplimiento del Indicador de AIE: Nivel de actualización de la información a nivel estratégico y táctico</t>
  </si>
  <si>
    <t>Nivel cumplimiento del PDI en sus tres nivel</t>
  </si>
  <si>
    <t>Hacer seguimiento permanente a las  actividades planteadas en el Plan de Acción para dar oportuna respuesta a los requerimiento del MEN bajo los parámetros exigidos por el mismo.</t>
  </si>
  <si>
    <t>Informar a las fuentes de información primarias en caso de que existan cambios en los parámetros de reporte exigidos con el MEN</t>
  </si>
  <si>
    <t>Dependencias fuentes de información primarias de los reportes al  MEN.</t>
  </si>
  <si>
    <t xml:space="preserve">Desconocimiento de los  procedimientos contractuales y proyectos especiales  </t>
  </si>
  <si>
    <t>Bajo nivel de seguimiento periódico en la ejecución de proyectos (contratos, Ordenes de servicios, proyectos de operación comercial)</t>
  </si>
  <si>
    <t xml:space="preserve">Desarticulación de los procedimientos institucionales para el desarrollo y ejecución en cada una de sus etapas </t>
  </si>
  <si>
    <t>Ejecución inadecuada de proyectos (contratos, Ordenes de servicios,  resoluciones,  proyectos de operación comercial)</t>
  </si>
  <si>
    <t>Incumplimiento en la  ejecución de proyectos (contratos, Ordenes de servicios, resoluciones, proyectos de operación comercial) en el desarrollo y ejecución en cada una de sus etapas</t>
  </si>
  <si>
    <t>Hallazgos por parte de entes de control
Detrimiento patrimonial
Incumplimiento de resultados</t>
  </si>
  <si>
    <t xml:space="preserve">Generar periodicamene alertas a los supervisores  e interventores frente al estado de los contratos y documentación contractual </t>
  </si>
  <si>
    <t xml:space="preserve">Designación de un profesional de seguimiento y control como apoyo a la interventoría y supervisión de proyectos (verificación de productos)
</t>
  </si>
  <si>
    <t xml:space="preserve">Realizar porcesos de  inducción y/o reinducción donde se articulen los proceso de contratación e interventoría </t>
  </si>
  <si>
    <t>Proyectos ejecutados inadecuadamente /Total proyectos ejecutados</t>
  </si>
  <si>
    <t>Difusión de tips al interior de la Oficina acerca del tema contractual, de supervisión e interventoría</t>
  </si>
  <si>
    <t>Fallas en el sistema eléctrico</t>
  </si>
  <si>
    <t>Fallas en los equipos de conectividad o en el sistema de control ambiental</t>
  </si>
  <si>
    <t>Vulnerabilidades en sistemas operativos y servicios desarrollados por terceros</t>
  </si>
  <si>
    <t>Falta de equipos adecuados para la seguridad en la red. Se debe cumplir con las directrices de control de acceso a la red de datos aprobada por el CSU.</t>
  </si>
  <si>
    <t>Contraseñas y usuarios por defecto, Contraseñas débiles.
Errores en configuraciones.
Uso de protocolos inseguros.</t>
  </si>
  <si>
    <t>Imposibilidad  para acceder a los sistemas de información que esten alojados en los servidores del campus universitario</t>
  </si>
  <si>
    <t>No. acceso fuera del campus universitario a los servicios de internet que ofrece la Universidad</t>
  </si>
  <si>
    <t>Incomunicación de la Universidad  a través de internet
Retrasos en los procesos académicos y administrativos ofrecidos a través de los servicios web
Pérdida de imagen</t>
  </si>
  <si>
    <t>Intrusión a equipos y servicios de red</t>
  </si>
  <si>
    <t>Acceso no autorizado a servidores,  servicios y equipos de conectividad bajo la gestión de la Administración de la Red.</t>
  </si>
  <si>
    <t>Cambio de configuraciones que afecten el buen funcionamiento de equipos y servicios.
Robo, sabotaje o cambios de información.</t>
  </si>
  <si>
    <t>Sistema de respaldo eléctrico
Canal de respaldo con diferente proveedor</t>
  </si>
  <si>
    <t>Monitoreo del estado del servicio</t>
  </si>
  <si>
    <t>Equipos de conectividad redundantes
Equipos de control ambiental redundantes</t>
  </si>
  <si>
    <t>Actualización de las aplicaciones, servicios y sistemas operativos de los servidores</t>
  </si>
  <si>
    <t>Conexiones seguras para todos los servicios que se accedan a través de la red</t>
  </si>
  <si>
    <t>Equipos de seguridad (Firewall e IPS)</t>
  </si>
  <si>
    <t>Sistemas de transferencia de potencia, UPS, transformador y planta.</t>
  </si>
  <si>
    <t>Sistema de monitoreo con una empresa llamada Ingebyte. Monitoreo itnerno IMC.</t>
  </si>
  <si>
    <t>Firewall Palo Aldto y IPS Tipping Point</t>
  </si>
  <si>
    <t>Jefe Mantenimiento</t>
  </si>
  <si>
    <t>Profesional 2 Red de datos</t>
  </si>
  <si>
    <t>Número de horas al mes sin fallas de conectividad a Internet del canal principal/Número de horas del mes</t>
  </si>
  <si>
    <t>Total de intrusiones detectadas/Total de intentos de intrusión cada semestre</t>
  </si>
  <si>
    <t>Continuar con la clausula contractual con el proveedor de SLA</t>
  </si>
  <si>
    <t>Realizar cambio a 33Kv de la red eléctrica de la UTP</t>
  </si>
  <si>
    <t>Gestión de Servicios Institucionales</t>
  </si>
  <si>
    <t xml:space="preserve">Desconocimiento de las implicaciones de no verificar el estatus migratorio de los invitados internacionales y realizar su reporte. </t>
  </si>
  <si>
    <t>Migración Colombia otorga un permiso de ingreso y permanencia  erroneo a los invitados internacionales aún habiendo  presentados los soportes respectivos</t>
  </si>
  <si>
    <t>Que haya un conflicto de intereses entre el estudiante y las personas encargadas del proceso de movilidad.</t>
  </si>
  <si>
    <t>Que exista presión por parte de un funcionario de mayor jerarquia sobre las personas encargadas del proceso de movilidad.</t>
  </si>
  <si>
    <t>Visitantes internacionales en la UTP sin el debido estatus migratorio</t>
  </si>
  <si>
    <t>Presencia de visitantes internacionales en la UTP sin el debido estatus migratorio</t>
  </si>
  <si>
    <t>Multas y/o sanciones para la Universidad</t>
  </si>
  <si>
    <t>Favorecer la postulación a una beca de movilidad académica internacional a un estudiante que no cumpla con los requisitos establecidos en la convocatoria UTP</t>
  </si>
  <si>
    <t>Postular a un estudiante que no cumple con los requsitos estipulados por la convocatoria interna a una beca de movilidad académica</t>
  </si>
  <si>
    <t>Quitar la oportunidad de acceder a una beca a un estudiante que cumpla con todos los requisitos</t>
  </si>
  <si>
    <t>Capacitación por parte de  Migración Colombia</t>
  </si>
  <si>
    <t>Correos y comunicaciones  informando el proceso para el reporte de invitados internacionales</t>
  </si>
  <si>
    <t>Convocatorias  que establecen requisitos, condiciones y la evaluación por parte de un comité de selección.</t>
  </si>
  <si>
    <t>Ejecutivo grado 26</t>
  </si>
  <si>
    <t>Asistencia III</t>
  </si>
  <si>
    <t>Profesional</t>
  </si>
  <si>
    <t>Número de sanciones generadas por Migración Colombia a la UTP</t>
  </si>
  <si>
    <t>No.Estudiantes Postulados a Becas de Movilidad Academica  sin cumplimiento de Requisitos / No. Estudiantes Postulados a Becas de Movilidad</t>
  </si>
  <si>
    <t>Interpretación de la norma (ambigüedad).</t>
  </si>
  <si>
    <t>Falta de claridad en las Normas Nacionales</t>
  </si>
  <si>
    <t>Fallas del sistema de información desde la solicitud hasta el pago</t>
  </si>
  <si>
    <t>Asignación de puntos y/o unidades salariales sin cumplimiento de requisitos</t>
  </si>
  <si>
    <t>Asignación de puntos y/o unidades salariales, sin cumplir con los requisitos establecidos en la normatividad externa e interna.</t>
  </si>
  <si>
    <t>Incorrecta asignación salarial
Devolución de dinero
Recovatorias, Demandas y reclamaciones por parte de los docentes</t>
  </si>
  <si>
    <t>Incumplimiento de las normas que reglamentan el PEI como carta de navegación académica y, las orientaciones institucionales para el diseño y renovación curricular de los programas académicos en la Universidad.</t>
  </si>
  <si>
    <t>No cumplimiento del Proyecto Educativo Institucional y las orientaciones institucionales para la renovación curricular.</t>
  </si>
  <si>
    <t>Que el Proyecto Educativo Institucional- PEI y, los documentos institucionales para la renovaicón curricular se queden como un documento escrito y no se haga realidad.</t>
  </si>
  <si>
    <t>Currículos desactualizados que no responden a los lineamientos institucionales, a las necesidades del contexto y, los desarrollos científicos de las disciplinas.
Estudiantes con bajas competencias en formación humana, pensamiento crítico, ciudadanía y democracia y, compromiso con la sostenibilidad ambiental.
Egresados sin la identidad institucional de la UTP</t>
  </si>
  <si>
    <t>Que la comunidad educativa no entienda como pueden aplicar en los programas académicos y en las prácticas educativas los lineamientos expuestos en el PEI y las orientaciones institucionales para la renovación curricular, esto debido a la baja formación de los docentes en temas curriculares, en pedagogía y en didáctica.</t>
  </si>
  <si>
    <t>No disponer de los recursos requeridospara la implemetación de propuestas curriculares y prácticas educativas innovadoras, flexibles, pertinentes e integradoras, lo cual impediría el cumplimiento de los lineamientos.</t>
  </si>
  <si>
    <t>No realizar seguimiento adecuado a las fechas de vencimiento y por lo tanto no realizar la solicitud en el tiempo reglamentario</t>
  </si>
  <si>
    <t>Pérdida del Registro Calificado de un Programa Académico</t>
  </si>
  <si>
    <t>No renovación del registro calificado de un programa académico</t>
  </si>
  <si>
    <t>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t>
  </si>
  <si>
    <t>No cumplir con los estándares establecidos para la renovación del Registro Calificado</t>
  </si>
  <si>
    <t xml:space="preserve">El reglamento estudiantil permite la cancelación de asignaturas en cualquier período del semestre académico. </t>
  </si>
  <si>
    <t>Abandono estudiantil  en asignaturas virtuales y/o semipresenciales</t>
  </si>
  <si>
    <t>Cancelación estudiantil en las asignaturas virtuales y/o semipresenciales en la Universidad Tecnológica de Pereira</t>
  </si>
  <si>
    <t xml:space="preserve">Disminución de estudiantes que pueden acceder o mantenerse en metodologías educativas mediadas por TIC en la Universidad Tecnológica de Pereira.
Mala imagen de las asignaturas virtuales frente a los estudiantes.    </t>
  </si>
  <si>
    <t>Falta de habilidades y competencias fundamentales para mantenerse en la modalidad.</t>
  </si>
  <si>
    <t>Falta de cultura en el uso del correo institucional.</t>
  </si>
  <si>
    <t>El crecimiento de los proceos liderados por univirtual han superado la capacidad actual del servidor</t>
  </si>
  <si>
    <t>No disponer de espacio de almacenamiento en el servidor requerido para el funcionamiento de la unidad</t>
  </si>
  <si>
    <t>El peso de la información que actualmente se genra a partir de los procesos de formación vigentes superan el limite de la capacidad disponible.</t>
  </si>
  <si>
    <t xml:space="preserve">Suspensión de servicios de formación virtual y procesos administrativos </t>
  </si>
  <si>
    <t>Verificar el cumplimiento de los requisitos exigidos en la Reglamentación externa e interna, realizando los procesos adecuadamente, con la colaboración de especialistas académicos.</t>
  </si>
  <si>
    <t>Revisión de los Actos Administrativos (Resolución de Rectoría) elaborados, de acuerdo con el estudio preliminar aprobado en Acta</t>
  </si>
  <si>
    <t>Verificación de los puntos aplicados a nómina o contratación vigente</t>
  </si>
  <si>
    <t>Registro de las sesiones de acompañamiento a los programas académicos.
Informe de acompañamiento a los programas académicos</t>
  </si>
  <si>
    <t>Seguimiento permanente a la fecha de vencimiento de todos los registros calificados de los programas académicos a través del SACES y del cuadro de Vicerrectoría Académica</t>
  </si>
  <si>
    <t>Recordar a través de memorando un año antes, la fecha de vencimiento de registro calificado al programa y a su respectiva facultad</t>
  </si>
  <si>
    <t>Brindar asesoria a los directores de programa sobre el procedimiento para la solicitud de renovación de registro calificado.</t>
  </si>
  <si>
    <t>Estrategias de acompañamiento a estudiantes y docentes</t>
  </si>
  <si>
    <t>Medición periódica de la deserción de los estudiantes en las asignaturas semipresenciales</t>
  </si>
  <si>
    <t>Actualización de Perfil en Campus Univirtual</t>
  </si>
  <si>
    <t>Se realiza medición de la capacida disponible del disco duro</t>
  </si>
  <si>
    <t>Se realizan copias de seguridad en la nube de manera periodicas</t>
  </si>
  <si>
    <t>Comandos</t>
  </si>
  <si>
    <t>Git Lab</t>
  </si>
  <si>
    <t xml:space="preserve">Técnico </t>
  </si>
  <si>
    <t>CIARP</t>
  </si>
  <si>
    <t>Profesional Nómina</t>
  </si>
  <si>
    <t>Profesional Transitorio</t>
  </si>
  <si>
    <t xml:space="preserve">TRANISTORIO: DIRECTOR </t>
  </si>
  <si>
    <t># de Puntos Asignados incorrectos / Total de Puntos Asignados</t>
  </si>
  <si>
    <t># de programas académicos con currículos actualizados/ Meta propuesta de programas académicos con currículos actualizados</t>
  </si>
  <si>
    <t># de programas con registro calificado vencido / programas activos en un año</t>
  </si>
  <si>
    <t>% de cancelación =
# de cancelaciones semestrales/ # de estudiantes matriculados semestrales</t>
  </si>
  <si>
    <t>% disponible = informacion almacenad  / capacidad disco duro</t>
  </si>
  <si>
    <t>Renovación curricular</t>
  </si>
  <si>
    <t>Vicerrectoría Académica,
Facultades y programas académicos</t>
  </si>
  <si>
    <t>Comunicación permanente con los estudiantes a través los canales de contacto de Univirtual</t>
  </si>
  <si>
    <t>Identificación de estudiantes con riesgo de cancelación o abandono de asignaturas semipresenciales y remitir aquellos casos que presenten causas personales y/o académicas a las dependencias que correspondan</t>
  </si>
  <si>
    <t>Fomentar la actualización de datos personales en el portal de Univirtual (Perfilador)</t>
  </si>
  <si>
    <t>Bajar ifnormación del servidor a discos duros locales</t>
  </si>
  <si>
    <t>Se requiere adquirir disco duros adicionales</t>
  </si>
  <si>
    <t>Vicerrectoria Administrativa, Gestión Financiera, Univirtual</t>
  </si>
  <si>
    <t>Comunicación permanente con los estudiantes a través los canales de comunicación de Univirtual
Realizar un análisis comparativo de la cancelación en asignaturas UTP y proponer ajuste al Reglamento Estudiantil</t>
  </si>
  <si>
    <t>Univirtual
Univirtual
Vicerrectoría Académica</t>
  </si>
  <si>
    <t>Tomar las acciones pertinentes de acuero a las causas identificadas.
Sensibilizar a la Comunidad Estudiantil sobre los reglamentos que aplican para la modalidad Semipresencial</t>
  </si>
  <si>
    <t>Director del proceso</t>
  </si>
  <si>
    <t>Suspender servicios</t>
  </si>
  <si>
    <t>Restaurar la información y habilitar de nuevo los servicios</t>
  </si>
  <si>
    <t>Falta de cuidado en el manejo de la información</t>
  </si>
  <si>
    <t>Historias Académicas físicas y digitalizadas incompletas</t>
  </si>
  <si>
    <t>Pérdida de la información del archivo histórico de las historias académicas físicas y digitalizadas</t>
  </si>
  <si>
    <t>Insatisfacción del estudiante y padres de familia, reflejado en el aumento de PQRS
Pérdida de la memoria histórica de los estudiantes
Implicaciones de carácter legal</t>
  </si>
  <si>
    <t>Falta de verificación de la información digitaliada</t>
  </si>
  <si>
    <t>Fallas en el sistema de informaciónn</t>
  </si>
  <si>
    <t>Microfilmación de los documentos de los estudiantes graduadso de la Universidad</t>
  </si>
  <si>
    <t>Digitalización de las historias académicas</t>
  </si>
  <si>
    <t>Aplicativo JAVA: Hoja de vida General, Hoja de Vida Inscripciones y Graduaciones</t>
  </si>
  <si>
    <t>Asistencial II
Ejecutivo 26</t>
  </si>
  <si>
    <t>Ejecutivo 26
Asistencial 23
Asistencial III - Pregrado y Posgrado
Técnico 18</t>
  </si>
  <si>
    <t>No. De Historias Académicas pérdidas  por semestre</t>
  </si>
  <si>
    <t>Incumplimiento de las dependencias académicas o administrativas en la entrega de información para atender un requerimiento</t>
  </si>
  <si>
    <t>Presentación inoportuna de los informes establecidos por  la Contraloría General de la República</t>
  </si>
  <si>
    <t>Informes entregados posteriormente a las fechas requeridas por el ente de control o a la normatividad aplicable</t>
  </si>
  <si>
    <t>Sanciones y/o multas impuestas a la institución o a sus funcionarios.</t>
  </si>
  <si>
    <t>La información requerida por el ente de control no se encuentra sistematizada y requiere ser construida manualmente</t>
  </si>
  <si>
    <t>Personal no idóneo que no atiende los valores de la institución o del servicio público</t>
  </si>
  <si>
    <t>Favorecimiento en informes de auditoria o evaluación por intereses personales</t>
  </si>
  <si>
    <t>Manipulación de informes de control interno, a través de la omisión de posibles actos de corrupción o irregularidades administrativas</t>
  </si>
  <si>
    <t>Información deficiente para la alta dirección que permita tomar decisiones para la mejora
Investigaciones disciplinarias
Afectación del buen nombre y reconocimiento de la Universidad</t>
  </si>
  <si>
    <t>Presión externa  al personal de control interno para favorecer a terceros</t>
  </si>
  <si>
    <t>Verificacion aleatoria de la informacion contenida en los informes a presentar</t>
  </si>
  <si>
    <t>Seguimiento a cumplimiento de los Instructivos para la rendición de la cuenta en el SIRECI</t>
  </si>
  <si>
    <t>Validacion del informe SIRECI a presentar</t>
  </si>
  <si>
    <t>Verificacion de la aplicación del Manual de auditoria que incluye el marco ético para la auditoria interna en la Universidad</t>
  </si>
  <si>
    <t>Verificacion de la aplicación de Procedimientos documentados de auditoria de control interno en el sistema integral de gestión</t>
  </si>
  <si>
    <t>Aplicativo STORM de la CGR</t>
  </si>
  <si>
    <t>Jefe de Control Interno
Profesional Transitorio
Profesionales Orden de Servicio</t>
  </si>
  <si>
    <t>Profesional Transitorio 
Profesionales Orden de Servicio</t>
  </si>
  <si>
    <t>Auxiliar Administrativo</t>
  </si>
  <si>
    <t>Jefe de Control Interno</t>
  </si>
  <si>
    <t>No. de informes que no son entregados oportunamente a CGR / Total de informes</t>
  </si>
  <si>
    <t>No. De  investigaciones al personal de control interno derivadas de hechos de corrupción</t>
  </si>
  <si>
    <t>Falta de seguimiento a las actuaciones procesales judiciales y/o Administrativas.</t>
  </si>
  <si>
    <t xml:space="preserve">Vencimiento de los términos establecidos en la Ley </t>
  </si>
  <si>
    <t>No dar respuesta oportuna a los requerimientos judiciales y/o administrativos,de los cuales tiene conocimiento la Oficina Jurídica.</t>
  </si>
  <si>
    <t>Apertura de procesos disciplinarios.
Investigaciones administrativa.
Investigaciones Fiscales.
Investigaciones Penales.</t>
  </si>
  <si>
    <t>El Software de contratación no se ha implementado</t>
  </si>
  <si>
    <t>Incumplimiento en los plazos establecidos para gestionar las necesidades de tipo contractual de las dependencias</t>
  </si>
  <si>
    <t>Demora en la atención de los requerimientos de tipo contractual (perfeccionamiento y legalización, modificaciones, actas de ejecución, terminacion y liquidacion del contratos) de las dependencias academicas y administrativas</t>
  </si>
  <si>
    <t xml:space="preserve">
Vencimiento de terminos legales de la gestión contractual
Incumplimiento de la prestacion de servicios de la Universidad
Demoras en la realización actividades de las dependencias de la Universidad</t>
  </si>
  <si>
    <t>Los procedimientos relacionados con la Gestión Contractual se llevan a cabo de forma manual</t>
  </si>
  <si>
    <t>1.Otorgamiento de poder para representación Judicial y/o Administrativa.</t>
  </si>
  <si>
    <t>2. Registro de actuaciones procesales en el aplicativo e-KOGUI y seguimiento a las mismas</t>
  </si>
  <si>
    <t>3.Solicitud de informes trimestrales respecto de avances y estados de los procesos, en donde la Universidad actúa en calidad de demandante o demandada.</t>
  </si>
  <si>
    <t>Cuaderno de radicación de documentos Gestión Contractual</t>
  </si>
  <si>
    <t xml:space="preserve">Planilla de salida de los documentos, para cualquier asunto de trámite </t>
  </si>
  <si>
    <t>Documento que expresa los plazos para la gestión de la contratación, con el fin de hacer seguimiento.</t>
  </si>
  <si>
    <t>E-KOGUI</t>
  </si>
  <si>
    <t>TRANSITORIO ADMINISTRATIVO PROFESIONAL III</t>
  </si>
  <si>
    <t>ABOGADOS CONTRATISTAS</t>
  </si>
  <si>
    <t>CONTRATISTA</t>
  </si>
  <si>
    <t>TODOS:PLANTA/TRANSITORIO/CONTRATISTA</t>
  </si>
  <si>
    <t>No. De procesos con términos vencidos / total de procesos</t>
  </si>
  <si>
    <t>Número de requerimientos relacionados con contratación presentados extemporaneamente a Gestión de la Contración</t>
  </si>
  <si>
    <t>Implementación del software de contratación</t>
  </si>
  <si>
    <t xml:space="preserve">Sensibilización sobre los plazos establecidos por Gestión de la Contratación </t>
  </si>
  <si>
    <t>GESTION DE TECNOLOGIAS DE LA INFORMACION</t>
  </si>
  <si>
    <t>COMUNICACIONES</t>
  </si>
  <si>
    <t>Factores económicos propios de la situación de la empresas o entidades gubernamentales   no se logre la gestión de las donaciones y la entrega de algunos recursos a la UTP.</t>
  </si>
  <si>
    <t xml:space="preserve">Disminución de recursos gestionados para la entrega de apoyos socioeconómicos a estudiantes de programas sociales, becas, plan padrino </t>
  </si>
  <si>
    <t xml:space="preserve">La Universidad no cuente con los recursos suficientes para la asignación de apoyos socioeconómicos asociados a los programas sociales de la Vicerrectoria  
Perdida de aliados por temas normativos y de aplicación de la reglamentación interna y externa </t>
  </si>
  <si>
    <t xml:space="preserve">Disminución en la posiblidad de atención y entrega de apoyos socioeconomicos a los  estudianes que lo  requieren. 
Deserción estudiantil.
Afectación en la imagen institucional.
Perdida de aliados estrategicos </t>
  </si>
  <si>
    <t>Cambios en la normatividad nacional y en temas tributarios que  no permitan la recepción de donaciones para los programas de becas o plan padrino</t>
  </si>
  <si>
    <t>Cambios en la normatividad interna de la Universidad relacionados con la asignación y ejecución de apoyos, especialmente en procesos de paro, anormalidad académica y demás</t>
  </si>
  <si>
    <t>Busqueda permanente de nuevos donantes y fuentes de financiación para los programas de apoyo</t>
  </si>
  <si>
    <t>Revisión  de la normatividad externa para el tema de donaciones y articulación con el área financiera, contable y jurídica</t>
  </si>
  <si>
    <t>Busqueda  de opciones para la ejecución, normatividad que operativiza los apoyos actualizada, resoluciones y demás actos administrativos que permitan trazabilidad  en la ejecución y entrega de dichos apoyos.</t>
  </si>
  <si>
    <t>Contratistas Gestión Estrategica
Transitorio promocion social y contratistas promocion social</t>
  </si>
  <si>
    <t>Jefe Gestión  Financiera
Jefe de contabilibilidad - Gestión Financiera 
Contratistas Gestión Estrategica
Transitorios promocion social y contratistas promocion social</t>
  </si>
  <si>
    <t>Contratistas Gestión Estrategica
Transitorios promocion social y contratistas promocion social</t>
  </si>
  <si>
    <t>Número total de programas sociales con recursos gestionados/ Número de programas sociales que se ofertan</t>
  </si>
  <si>
    <t>CATEGORIA
(C1: SIN MODIFICACIÓN
C2: MODIFICADO
C3: NUEVO)</t>
  </si>
  <si>
    <t xml:space="preserve">SISTEMA INTEGRAL DE GESTIÓN </t>
  </si>
  <si>
    <t>VICERRECTORÍA ADMINISTRATIVA Y FINANCIERA</t>
  </si>
  <si>
    <t>VICERRECTORÍA ACADÉMICA</t>
  </si>
  <si>
    <t xml:space="preserve">TOTAL VOTOS </t>
  </si>
  <si>
    <t>Concepto del Grupo de Gestión de Riesgos</t>
  </si>
  <si>
    <t>Concepto de Control Interno</t>
  </si>
  <si>
    <t>CONCEPTO
(SI / NO)</t>
  </si>
  <si>
    <t>DIGITE SUS COMENTARIOS SI LO REQUIERE</t>
  </si>
  <si>
    <t>OPLA</t>
  </si>
  <si>
    <t>VAF</t>
  </si>
  <si>
    <t>SIG</t>
  </si>
  <si>
    <t>VA</t>
  </si>
  <si>
    <t>C1</t>
  </si>
  <si>
    <t>Se puede manejar interno</t>
  </si>
  <si>
    <t>Se maneja interno. Y los controles han funcionado</t>
  </si>
  <si>
    <t>Falta de seguimiento a los protocolos definidos.</t>
  </si>
  <si>
    <t>Incumplimiento de los protocolos</t>
  </si>
  <si>
    <t>Ataques cibernéticos.</t>
  </si>
  <si>
    <t>Fraude eléctronico</t>
  </si>
  <si>
    <t>Acceso no autorizado a la banca virtual</t>
  </si>
  <si>
    <t xml:space="preserve">Detrimento patrimonial.           Exposición de la información financiera de la Universidad.  </t>
  </si>
  <si>
    <t>Descripción en los manuales de  funciones en las personas que manejan recursos</t>
  </si>
  <si>
    <t>Cambio de claves</t>
  </si>
  <si>
    <t>Manejo de  token</t>
  </si>
  <si>
    <t>Software de las sucursales virtuales</t>
  </si>
  <si>
    <t>Software bancario para uso de los cuentadantes</t>
  </si>
  <si>
    <t>Profesional XVII</t>
  </si>
  <si>
    <t>Profesional XIII
Ejecutivo 22
Ejecutivo 26</t>
  </si>
  <si>
    <t>No. de accesos no autorizados</t>
  </si>
  <si>
    <t>Desconocimiento de las políticas y prácticas contables establecidas por la UTP.</t>
  </si>
  <si>
    <t>Hechos económicos no incluidos en el proceso contable.</t>
  </si>
  <si>
    <t>Gestión Contable, no sea informada de los hechos económicos, sociales y financieros generados en otras dependencias de la Universidad</t>
  </si>
  <si>
    <t>Estados Financieros no razonables</t>
  </si>
  <si>
    <t>Solicitud de información contable al cierre de cada vigencia</t>
  </si>
  <si>
    <t>Asesoría y auditoría financiera</t>
  </si>
  <si>
    <t>Actualización de los procedimientos.</t>
  </si>
  <si>
    <t>Ejecutivo 26</t>
  </si>
  <si>
    <t>Actualización y divulgación de las políticas contables</t>
  </si>
  <si>
    <t>Número de hechos económicos no reportados en el período</t>
  </si>
  <si>
    <t>&lt;2,5% sobre el valor de los activos</t>
  </si>
  <si>
    <t>Ausencia de valores éticos.</t>
  </si>
  <si>
    <t>Destinación indebida de recursos públicos.</t>
  </si>
  <si>
    <t xml:space="preserve">Se configura cuando se destinan recursos públicos a finalidades distintas; o se realizan actuaciones de los funcionarios por fuera de las establecidas en la Constitución, en la ley o en la reglamentación interna. </t>
  </si>
  <si>
    <t>Detrimento patrimonial.
Sanciones disciplinarias, fiscales y/o penales.</t>
  </si>
  <si>
    <t>Número de hechos sancionados por corrupción.</t>
  </si>
  <si>
    <t>Actos administrativos y contratos que establecen fechas de inicio anterior a la solicitud del registro presupuestal o no son claros en sus condiciones para iniciar.</t>
  </si>
  <si>
    <t>Registros presupuestales generados después de que se inicie la ejecución de los compromisos u obligaciones</t>
  </si>
  <si>
    <t xml:space="preserve">Registros presupuestales generados por gestiòn de presupuesto después de haber  iniciado el compromiso u obligaición por falta de claridad en los actos administrativos y contratos sobre la fecha de inicio de ejecución. </t>
  </si>
  <si>
    <t xml:space="preserve">
Generacion de hechos cumplidos
Investigaciones disciplinarias
Pago de pasivos  exigibles</t>
  </si>
  <si>
    <t>Procedimiento: 134-PRS-04 - Expedición de registros presupuestales</t>
  </si>
  <si>
    <t>Tips presupuestales</t>
  </si>
  <si>
    <t>Procedimiento: 134-PRS-11 - Pago de pasivos exigibles - vigencias expiradas</t>
  </si>
  <si>
    <t>Profesional 17 - Gestión de Presupuesto</t>
  </si>
  <si>
    <t>No. de registros presupuestales generados después de ejecución o por pago de pasivos exigibles vigencias expiradas</t>
  </si>
  <si>
    <t>Información requerida a otras dependencias o a entidades externas no llegue oportunamente.</t>
  </si>
  <si>
    <t>Alta carga laboral, implica olvidos, negligencia, falta de diligencia.</t>
  </si>
  <si>
    <t>No aprobación del personal contratista que impulse los procesos disciplinarios.</t>
  </si>
  <si>
    <t>Incumplimiento del procedimiento de los  procesos disciplinarios. Sanciones disciplinarias.</t>
  </si>
  <si>
    <t>Probabilidad en cuanto a vencimiento de términos legales , por ausencia de diligencia en el personal, o ausencia absoluta de éste.</t>
  </si>
  <si>
    <t>Prescripción de los procesos disciplinarios y violación al principio de legalidad juridica y sanciones.</t>
  </si>
  <si>
    <t>Actas, informes, alertas , controles periódicos.</t>
  </si>
  <si>
    <t>Contrato de Prestacion de Servicios</t>
  </si>
  <si>
    <t>No. de procesos cumplidos oportunamente.</t>
  </si>
  <si>
    <t>Cumplir al máximo que no se produzcan incoherencias e inconsistencias en la aplicación de la Ley disciplinaria. Reuniones y consultas con los profesionales responsables de los Procesos Juridicos</t>
  </si>
  <si>
    <t>Riesgos no valorados e identificados con la metodología de identificación guía técnica colombiana (GTC 45)</t>
  </si>
  <si>
    <t>Que no se valoren las áreas o dependencias de la universidad tanto internas como externas</t>
  </si>
  <si>
    <t>Deficiencias en la valoración del riesgo. (subestimar las consecuencias)</t>
  </si>
  <si>
    <t>No identificacion de los peligros y riesgos ocupacionales en las áreas de la universidad</t>
  </si>
  <si>
    <t>No identificar los peligros y cuantificar los riesgos, significa que existe una gran probabilidad de materializarcen por la ausencia de mecanismos de control.</t>
  </si>
  <si>
    <t>No se formulen mecanismos de control. 
No se intervenga a toda la población de la universidad. 
La acciones formuladas no sean las requeridas.</t>
  </si>
  <si>
    <t>Metodología definida (procedimiento escrito)</t>
  </si>
  <si>
    <t xml:space="preserve">Inventario de áreas internas y externas de la universidad </t>
  </si>
  <si>
    <t>Revision por parte de integrantes del equipo SST y comision del COPASST</t>
  </si>
  <si>
    <t xml:space="preserve">Contratista </t>
  </si>
  <si>
    <t>Numero de factores de peligros identificados y valorados/ sobre mecanismos de control propuestos</t>
  </si>
  <si>
    <t xml:space="preserve">Uso de herramienta virtual de la ARL </t>
  </si>
  <si>
    <t>Programación y visitas a todas las áreas</t>
  </si>
  <si>
    <t>Revisiones periódicas a las matrices construidas y seguimiento al plan de trabajo</t>
  </si>
  <si>
    <t>Faltan controles para un efectivo seguimiento. Procedimiento no definido</t>
  </si>
  <si>
    <t>No se recibe información para la afiliación oportunamente. Controles no aplicados</t>
  </si>
  <si>
    <t>Requerimientos internos y externos sin respuesta oportuna (Derechos de petición y solicitudes de organismos de control)</t>
  </si>
  <si>
    <t>No tramitar oportunamente la respuesta a los requerimientos</t>
  </si>
  <si>
    <t xml:space="preserve">Sanciones </t>
  </si>
  <si>
    <t>Colaboradores sin las afiliaciones al sistema de seguridad social intergral</t>
  </si>
  <si>
    <t>No afiliar oportunamente al personal vinculado por Gestión del Talento Humano</t>
  </si>
  <si>
    <t xml:space="preserve">El empleado no recibe los servicios de seguridad social. 
No pago de las incapacidades por parte de las EPS a la Universidad. Incremento de la cartera con 
las diferentes entidades.  </t>
  </si>
  <si>
    <t>Seguimiento al trámite de respuesta</t>
  </si>
  <si>
    <t>Comparar listado de afiliados con personal aprobado por Administración de Personal</t>
  </si>
  <si>
    <t>Procedimiento establecido en resolución de procedimiento de nómina</t>
  </si>
  <si>
    <t>Transitorio Administrativo Auxiliar III</t>
  </si>
  <si>
    <t>Técnico grado 16/Transitorio Administrativo Auxiliar III/ Tecnico Orden de servicio</t>
  </si>
  <si>
    <t>Número de respuestas entregadas/ Número de requerimientos</t>
  </si>
  <si>
    <t>Número de personas afiliadas/Número de personal vinculado</t>
  </si>
  <si>
    <t>Definir el procedimiento y revisar el control existente</t>
  </si>
  <si>
    <t>Enviar comunicación a todas las entidades prestadoras de salud solicitando el acompañamiento en el ingreso del personal.</t>
  </si>
  <si>
    <t>Enviar memorando recordatorio de lo contenido en la resolución de procedimiento de nómina</t>
  </si>
  <si>
    <t>*</t>
  </si>
  <si>
    <t>El riesgo debería estar orientado más es la deserción estudiantil, algo más gneeral</t>
  </si>
  <si>
    <t>Se parece al riesgo No. 27 definido por Secretaría General. Definir dónde quedaría</t>
  </si>
  <si>
    <t xml:space="preserve">REUNION VIRTUAL 
</t>
  </si>
  <si>
    <t>De manejo del área</t>
  </si>
  <si>
    <t>Sin embargo, es importante de revisar bien este tipo de riesgos, si bien es leve que implicaciones tiene la institución. Sanciones de que tipo.</t>
  </si>
  <si>
    <t>La alta dirección de tener claro que tipos de riesgos de tipo tienen para entrar a subsanar</t>
  </si>
  <si>
    <t>El no responder un derecho de petición tiene un alto impacto, hasta carcel</t>
  </si>
  <si>
    <t>Los compromisos se deben adquirir a partir del CDP</t>
  </si>
  <si>
    <t xml:space="preserve">Está asociado al desarrollo y control de los procedimientos al interior de la dependencia. </t>
  </si>
  <si>
    <t>Es similar al riesgo No. 26 Definido por Secretaría General y al No. 61 definido por Jurídica, los cuales también hacen parte del mismo proceso de Administración Institucional</t>
  </si>
  <si>
    <t>SI ' Es importante dado la connotacion institucional en los indicadores</t>
  </si>
  <si>
    <t>Se debe evaluar si este riesgo esta intrinseca en el riesgo anterior de Grupos.</t>
  </si>
  <si>
    <t>NO- El riesgo es muy amplio</t>
  </si>
  <si>
    <t>SI - Los recursos deben tenerse como parte de la revision</t>
  </si>
  <si>
    <t>SI - Es un tema que debe mirarse institucionalmente, sin embargo los controles no son suficientes y deben darse desde el sistema.</t>
  </si>
  <si>
    <t xml:space="preserve">SI ' ES importante dado la connotacion institucional </t>
  </si>
  <si>
    <t>SI - Genera un impacto institucional en la imagen</t>
  </si>
  <si>
    <t>SI - La extension es una de las funciones misionale de la Universidad</t>
  </si>
  <si>
    <t>SI ' SE DEBERIA VERIFICAR LA CLASIFICACION DEL RIESGO</t>
  </si>
  <si>
    <t>SI ' IMPACTO INSTITUCIONAL PERMEA TRANSVERSALMENTE TODAS LAS AREAS</t>
  </si>
  <si>
    <t>SI ' INSTITUCIOAL PERMEA TRANSVERSALMENTE LA INSTITUCION ' PUEDE GENERAR CONSECUENCIAS EN LAS DECISIONES</t>
  </si>
  <si>
    <t>SI- AES LA HISTORIA INSTITUCIONAL , PUEDE GENERAR SANCIONES ' ES TRANSVERSAL</t>
  </si>
  <si>
    <t>I ' IGUAL A ANTERIOR</t>
  </si>
  <si>
    <t>SI' DEBE MEJORARSE LA REDACCION Y DEBE BUSCARSE UN CONTROL DESDE LAS DEPENDENCIAS LIDERES</t>
  </si>
  <si>
    <t>NO- DEBE TRATARSE DESDE LA DEPENDENCIA</t>
  </si>
  <si>
    <t>SI- ES LA PLANEACION  DE LA UNIVERSIDA</t>
  </si>
  <si>
    <t>SI ' POR SER CORRUPCION, PERO DEBE ABORDARSE MAS GENERAL</t>
  </si>
  <si>
    <t>SI - POR SER CORRUPCION</t>
  </si>
  <si>
    <t>SI ' DEBE DARSE VISIVILIDAD POR EL IMPACTO</t>
  </si>
  <si>
    <t>SI ' EL CURRICULO ES FUNDAMENTAL PARA LA CALIDAD</t>
  </si>
  <si>
    <t>SI AFECTA PRESUPUESTO. IMAGEN. CALIDAD</t>
  </si>
  <si>
    <t>NO ' SE REFIERE UNICAMENTE A UNIVIRTUAL</t>
  </si>
  <si>
    <t>SI ' ES LA HISTORIA ESTUDIANTIL, DEBE ABORDARSE DE MANERA INSTITUCIONAL  POR SER LOS ESTUDIANTES EL MAYOR GRUPO DE INTERES</t>
  </si>
  <si>
    <t>NO ' MANEJO INTERNO DEL AREA ' IGUAL QUE EL DEPLANEACION</t>
  </si>
  <si>
    <t>SI ' ES DE CORRUPCION</t>
  </si>
  <si>
    <t>SI ' AFECTTA TRASVERSSALMENTE A LA INSTITUCIONL</t>
  </si>
  <si>
    <t>SI ' POR SER EL UNICO QUE TOMA EL PROCESO DE CONTRATACION</t>
  </si>
  <si>
    <t>SI ' AFECTA A LOS ESTUDIANTES</t>
  </si>
  <si>
    <t>SI ' PERDIDA DE RECURSOS</t>
  </si>
  <si>
    <t>SI - POR SER EL UNICO RELACIONADO CON GESTION CONTABLE</t>
  </si>
  <si>
    <t>SI ' POR SER CORRUPCION,</t>
  </si>
  <si>
    <t>SI ' ´POR SE UN TEMA TRANSVERSAL</t>
  </si>
  <si>
    <t>SI POR SER UN TEMA TRANSVERSAL</t>
  </si>
  <si>
    <t>SI ' PERO VALIDANRSE CON EL EQUIPO DE SALUD Y SEGURIDAD EN EL TRABAJO</t>
  </si>
  <si>
    <t>NO' VALIDAR CON EL DE SECREATARIA GENERAL QUE TAMBIEN LO PRESENTO</t>
  </si>
  <si>
    <t>SI ' TRANSVERSAL Y CONSECUENCIAS MUY ALTAS PARALA 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</si>
</sst>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8"/>
      <color rgb="FFFF0000"/>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8"/>
      <color rgb="FF000000"/>
      <name val="Calibri"/>
      <family val="2"/>
      <scheme val="minor"/>
    </font>
    <font>
      <b/>
      <sz val="7"/>
      <color rgb="FF000000"/>
      <name val="Calibri"/>
      <family val="2"/>
      <scheme val="minor"/>
    </font>
    <font>
      <sz val="7"/>
      <color rgb="FF000000"/>
      <name val="Calibri"/>
      <family val="2"/>
      <scheme val="minor"/>
    </font>
    <font>
      <b/>
      <sz val="11"/>
      <name val="Calibri"/>
      <family val="2"/>
      <scheme val="minor"/>
    </font>
    <font>
      <b/>
      <sz val="9"/>
      <color rgb="FF000000"/>
      <name val="Calibri"/>
      <family val="2"/>
      <scheme val="minor"/>
    </font>
    <font>
      <b/>
      <sz val="9"/>
      <color theme="1"/>
      <name val="Arial"/>
      <family val="2"/>
    </font>
    <font>
      <b/>
      <sz val="11"/>
      <color theme="0"/>
      <name val="Arial"/>
      <family val="2"/>
    </font>
    <font>
      <b/>
      <sz val="7"/>
      <color theme="1"/>
      <name val="Arial"/>
      <family val="2"/>
    </font>
  </fonts>
  <fills count="21">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FF"/>
        <bgColor indexed="64"/>
      </patternFill>
    </fill>
    <fill>
      <patternFill patternType="solid">
        <fgColor rgb="FF00B0F0"/>
        <bgColor indexed="64"/>
      </patternFill>
    </fill>
    <fill>
      <patternFill patternType="solid">
        <fgColor rgb="FFFFFFFF"/>
        <bgColor rgb="FF000000"/>
      </patternFill>
    </fill>
    <fill>
      <patternFill patternType="solid">
        <fgColor rgb="FFD8C5ED"/>
        <bgColor indexed="64"/>
      </patternFill>
    </fill>
    <fill>
      <patternFill patternType="solid">
        <fgColor rgb="FFE8FEE9"/>
        <bgColor indexed="64"/>
      </patternFill>
    </fill>
    <fill>
      <patternFill patternType="solid">
        <fgColor theme="4" tint="-0.249977111117893"/>
        <bgColor indexed="64"/>
      </patternFill>
    </fill>
  </fills>
  <borders count="7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rgb="FF000000"/>
      </top>
      <bottom style="thin">
        <color rgb="FF000000"/>
      </bottom>
      <diagonal/>
    </border>
    <border>
      <left/>
      <right/>
      <top style="thin">
        <color rgb="FF000000"/>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9" fontId="7" fillId="0" borderId="0" applyFont="0" applyFill="0" applyBorder="0" applyAlignment="0" applyProtection="0"/>
    <xf numFmtId="9" fontId="5" fillId="0" borderId="0" applyFont="0" applyFill="0" applyBorder="0" applyAlignment="0" applyProtection="0"/>
    <xf numFmtId="0" fontId="5" fillId="0" borderId="0"/>
  </cellStyleXfs>
  <cellXfs count="739">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2" fillId="2" borderId="0" xfId="0" applyFont="1" applyFill="1" applyAlignment="1" applyProtection="1">
      <alignment horizontal="center" vertical="center" wrapText="1"/>
    </xf>
    <xf numFmtId="0" fontId="5" fillId="0" borderId="0" xfId="0" applyFont="1"/>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7"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9" xfId="0" applyFont="1" applyBorder="1"/>
    <xf numFmtId="0" fontId="23" fillId="0" borderId="27" xfId="0" applyFont="1" applyBorder="1" applyAlignment="1">
      <alignment horizontal="center"/>
    </xf>
    <xf numFmtId="0" fontId="23" fillId="0" borderId="0" xfId="0" applyFont="1" applyBorder="1" applyAlignment="1">
      <alignment horizontal="center"/>
    </xf>
    <xf numFmtId="0" fontId="23" fillId="0" borderId="29"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13" fillId="0" borderId="0" xfId="0" applyFont="1" applyBorder="1" applyAlignment="1">
      <alignment vertical="center" wrapText="1"/>
    </xf>
    <xf numFmtId="0" fontId="15" fillId="2" borderId="1" xfId="0" applyFont="1" applyFill="1" applyBorder="1" applyAlignment="1" applyProtection="1">
      <alignment horizontal="center" vertical="top"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15" fillId="2" borderId="6" xfId="0" applyFont="1" applyFill="1" applyBorder="1" applyAlignment="1" applyProtection="1">
      <alignment vertical="center" wrapText="1"/>
    </xf>
    <xf numFmtId="0" fontId="15" fillId="2" borderId="7"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wrapText="1"/>
    </xf>
    <xf numFmtId="0" fontId="17" fillId="2" borderId="1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3" fillId="10" borderId="1" xfId="0" applyFont="1" applyFill="1" applyBorder="1" applyAlignment="1" applyProtection="1">
      <alignment horizontal="center" vertical="center" wrapText="1"/>
    </xf>
    <xf numFmtId="0" fontId="6" fillId="2" borderId="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4"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0" fontId="34" fillId="2" borderId="54"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28" fillId="2" borderId="5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2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9" fillId="2" borderId="25"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5" xfId="0" applyFont="1" applyBorder="1" applyAlignment="1">
      <alignment horizontal="center" vertical="center" wrapText="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6" fillId="6" borderId="0" xfId="0" applyFont="1" applyFill="1" applyAlignment="1">
      <alignment horizontal="center" vertical="center" wrapText="1"/>
    </xf>
    <xf numFmtId="0" fontId="28" fillId="2" borderId="42" xfId="0" applyFont="1" applyFill="1" applyBorder="1" applyAlignment="1">
      <alignment horizontal="center" vertical="center" wrapText="1"/>
    </xf>
    <xf numFmtId="0" fontId="16" fillId="9" borderId="18" xfId="0" applyFont="1" applyFill="1" applyBorder="1" applyAlignment="1" applyProtection="1">
      <alignment horizontal="center" vertical="center" wrapText="1"/>
    </xf>
    <xf numFmtId="0" fontId="5" fillId="2" borderId="5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39" fillId="8" borderId="35" xfId="0" applyFont="1" applyFill="1" applyBorder="1" applyAlignment="1">
      <alignment horizontal="center" vertical="center" wrapText="1"/>
    </xf>
    <xf numFmtId="0" fontId="39" fillId="4" borderId="47"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39" fillId="6" borderId="47" xfId="0" applyFont="1" applyFill="1" applyBorder="1" applyAlignment="1">
      <alignment horizontal="center" vertical="center" wrapText="1"/>
    </xf>
    <xf numFmtId="0" fontId="39" fillId="14" borderId="36" xfId="0" applyFont="1" applyFill="1" applyBorder="1" applyAlignment="1">
      <alignment horizontal="center" vertical="center" wrapText="1"/>
    </xf>
    <xf numFmtId="0" fontId="39" fillId="7" borderId="36"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40" fillId="10" borderId="0" xfId="0" applyFont="1" applyFill="1" applyAlignment="1">
      <alignment horizontal="center" vertical="center" wrapText="1"/>
    </xf>
    <xf numFmtId="0" fontId="40" fillId="0" borderId="0" xfId="0" applyFont="1"/>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8" fillId="10" borderId="0" xfId="0" applyFont="1" applyFill="1" applyBorder="1" applyAlignment="1">
      <alignment horizontal="center" vertical="center" wrapText="1"/>
    </xf>
    <xf numFmtId="0" fontId="37"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5" fillId="2"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2" fillId="0" borderId="57" xfId="0" applyFont="1" applyBorder="1" applyAlignment="1">
      <alignment horizontal="center" vertical="center" wrapText="1"/>
    </xf>
    <xf numFmtId="0" fontId="42" fillId="0" borderId="58" xfId="0" applyFont="1" applyBorder="1" applyAlignment="1">
      <alignment horizontal="center" vertical="center" wrapText="1"/>
    </xf>
    <xf numFmtId="0" fontId="43" fillId="0" borderId="57" xfId="0" applyFont="1" applyBorder="1" applyAlignment="1">
      <alignment horizontal="center" vertical="center" wrapText="1"/>
    </xf>
    <xf numFmtId="0" fontId="43" fillId="0" borderId="58" xfId="0" applyFont="1" applyBorder="1" applyAlignment="1">
      <alignment horizontal="center" vertical="center" wrapText="1"/>
    </xf>
    <xf numFmtId="14" fontId="44" fillId="0" borderId="59" xfId="0" applyNumberFormat="1" applyFont="1" applyBorder="1" applyAlignment="1">
      <alignment horizontal="center" vertical="center" wrapText="1"/>
    </xf>
    <xf numFmtId="0" fontId="43" fillId="0" borderId="60" xfId="0" applyFont="1" applyBorder="1" applyAlignment="1">
      <alignment horizontal="center" vertical="center" wrapText="1"/>
    </xf>
    <xf numFmtId="0" fontId="44" fillId="0" borderId="61" xfId="0" applyFont="1" applyBorder="1" applyAlignment="1">
      <alignment horizontal="center" vertical="center" wrapText="1"/>
    </xf>
    <xf numFmtId="0" fontId="27" fillId="0" borderId="0" xfId="0" applyFont="1" applyFill="1" applyBorder="1" applyAlignment="1" applyProtection="1">
      <alignment vertical="center"/>
    </xf>
    <xf numFmtId="0" fontId="42" fillId="0" borderId="62" xfId="0" applyFont="1" applyBorder="1" applyAlignment="1">
      <alignment horizontal="center" vertical="center" wrapText="1"/>
    </xf>
    <xf numFmtId="0" fontId="5" fillId="2" borderId="64" xfId="0" applyFont="1" applyFill="1" applyBorder="1" applyAlignment="1">
      <alignment horizontal="center" vertical="center" wrapText="1"/>
    </xf>
    <xf numFmtId="0" fontId="30"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30" fillId="0" borderId="64" xfId="0" applyFont="1" applyBorder="1" applyAlignment="1">
      <alignment vertical="center" wrapText="1"/>
    </xf>
    <xf numFmtId="0" fontId="2" fillId="2" borderId="56"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21" fillId="10" borderId="21" xfId="0" applyFont="1" applyFill="1" applyBorder="1" applyAlignment="1" applyProtection="1">
      <alignment horizontal="center" vertical="center" wrapText="1"/>
    </xf>
    <xf numFmtId="0" fontId="21" fillId="10" borderId="13" xfId="0" applyFont="1" applyFill="1" applyBorder="1" applyAlignment="1" applyProtection="1">
      <alignment horizontal="center" vertical="center" wrapText="1"/>
    </xf>
    <xf numFmtId="0" fontId="16" fillId="9" borderId="20" xfId="0" applyFont="1" applyFill="1" applyBorder="1" applyAlignment="1" applyProtection="1">
      <alignment vertical="center" wrapText="1"/>
    </xf>
    <xf numFmtId="0" fontId="16" fillId="9" borderId="2" xfId="0" applyFont="1" applyFill="1" applyBorder="1" applyAlignment="1" applyProtection="1">
      <alignment vertical="center" wrapText="1"/>
    </xf>
    <xf numFmtId="0" fontId="36" fillId="2" borderId="45"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36" fillId="2" borderId="44"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28" fillId="15" borderId="0" xfId="0" applyFont="1" applyFill="1" applyBorder="1" applyAlignment="1">
      <alignment horizontal="center" vertical="center" wrapText="1"/>
    </xf>
    <xf numFmtId="0" fontId="28" fillId="15" borderId="2" xfId="0" applyFont="1" applyFill="1" applyBorder="1" applyAlignment="1">
      <alignment horizontal="center" vertical="center" wrapText="1"/>
    </xf>
    <xf numFmtId="0" fontId="0" fillId="0" borderId="2" xfId="0" applyBorder="1" applyAlignment="1">
      <alignment horizontal="justify" vertical="center" wrapText="1"/>
    </xf>
    <xf numFmtId="0" fontId="0" fillId="0" borderId="2" xfId="0" applyBorder="1" applyAlignment="1">
      <alignment horizontal="justify" vertical="center"/>
    </xf>
    <xf numFmtId="0" fontId="6"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4"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24" fillId="2" borderId="0" xfId="0" applyFont="1" applyFill="1" applyBorder="1" applyAlignment="1" applyProtection="1">
      <alignment horizontal="center" vertical="center"/>
    </xf>
    <xf numFmtId="0" fontId="3" fillId="2" borderId="0" xfId="0" applyFont="1" applyFill="1" applyAlignment="1">
      <alignment horizontal="center" vertical="center" wrapText="1"/>
    </xf>
    <xf numFmtId="0" fontId="16" fillId="9" borderId="2"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xf>
    <xf numFmtId="0" fontId="16" fillId="9" borderId="34" xfId="0" applyFont="1" applyFill="1" applyBorder="1" applyAlignment="1" applyProtection="1">
      <alignment horizontal="center" vertical="center" wrapText="1"/>
    </xf>
    <xf numFmtId="0" fontId="2" fillId="2" borderId="6" xfId="0" applyFont="1" applyFill="1" applyBorder="1" applyAlignment="1" applyProtection="1">
      <alignment vertical="center" wrapText="1"/>
    </xf>
    <xf numFmtId="0" fontId="43" fillId="0" borderId="62" xfId="0" applyFont="1" applyBorder="1" applyAlignment="1">
      <alignment horizontal="center" vertical="center" wrapText="1"/>
    </xf>
    <xf numFmtId="0" fontId="44" fillId="0" borderId="63" xfId="0" applyFont="1" applyBorder="1" applyAlignment="1">
      <alignment horizontal="center" vertical="center" wrapText="1"/>
    </xf>
    <xf numFmtId="0" fontId="6" fillId="2" borderId="0" xfId="0" applyFont="1" applyFill="1" applyBorder="1" applyAlignment="1">
      <alignment horizontal="center" vertical="center" wrapText="1"/>
    </xf>
    <xf numFmtId="0" fontId="42" fillId="0" borderId="3"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67" xfId="0" applyFont="1" applyBorder="1" applyAlignment="1">
      <alignment horizontal="center" vertical="center" wrapText="1"/>
    </xf>
    <xf numFmtId="0" fontId="42" fillId="0" borderId="68" xfId="0" applyFont="1" applyBorder="1" applyAlignment="1">
      <alignment horizontal="center" vertical="center" wrapText="1"/>
    </xf>
    <xf numFmtId="0" fontId="16" fillId="9" borderId="2"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xf>
    <xf numFmtId="0" fontId="16" fillId="9" borderId="14"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0" fontId="34" fillId="2" borderId="0" xfId="0" applyFont="1" applyFill="1" applyBorder="1" applyAlignment="1">
      <alignment horizontal="center" vertical="center" wrapText="1"/>
    </xf>
    <xf numFmtId="0" fontId="15" fillId="10" borderId="2" xfId="0" applyFont="1" applyFill="1" applyBorder="1" applyAlignment="1" applyProtection="1">
      <alignment horizontal="center" vertical="center" wrapText="1"/>
      <protection locked="0"/>
    </xf>
    <xf numFmtId="0" fontId="15" fillId="0" borderId="33" xfId="0" applyFont="1" applyFill="1" applyBorder="1" applyAlignment="1" applyProtection="1">
      <alignment horizontal="center" vertical="center" wrapText="1"/>
    </xf>
    <xf numFmtId="0" fontId="15" fillId="5" borderId="2" xfId="0"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xf>
    <xf numFmtId="0" fontId="17" fillId="2" borderId="2" xfId="0" applyFont="1" applyFill="1" applyBorder="1" applyAlignment="1" applyProtection="1">
      <alignment horizontal="left" vertical="center" wrapText="1"/>
      <protection locked="0"/>
    </xf>
    <xf numFmtId="0" fontId="17" fillId="2" borderId="20" xfId="0"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wrapText="1"/>
      <protection locked="0"/>
    </xf>
    <xf numFmtId="0" fontId="15" fillId="2" borderId="20" xfId="0" applyFont="1" applyFill="1" applyBorder="1" applyAlignment="1" applyProtection="1">
      <alignment horizontal="center" vertical="center" wrapText="1"/>
      <protection locked="0"/>
    </xf>
    <xf numFmtId="0" fontId="16" fillId="9" borderId="11" xfId="0" applyFont="1" applyFill="1" applyBorder="1" applyAlignment="1" applyProtection="1">
      <alignment horizontal="center" vertical="center" wrapText="1"/>
    </xf>
    <xf numFmtId="9" fontId="19" fillId="9" borderId="11" xfId="0" applyNumberFormat="1" applyFont="1" applyFill="1" applyBorder="1" applyAlignment="1" applyProtection="1">
      <alignment horizontal="center" vertical="center" wrapText="1"/>
    </xf>
    <xf numFmtId="0" fontId="19" fillId="9" borderId="11" xfId="0" applyFont="1" applyFill="1" applyBorder="1" applyAlignment="1" applyProtection="1">
      <alignment horizontal="center" vertical="center" wrapText="1"/>
    </xf>
    <xf numFmtId="0" fontId="19" fillId="9" borderId="11" xfId="0" applyFont="1" applyFill="1" applyBorder="1" applyAlignment="1" applyProtection="1">
      <alignment horizontal="center" vertical="center" wrapText="1"/>
      <protection hidden="1"/>
    </xf>
    <xf numFmtId="9" fontId="19" fillId="9" borderId="11" xfId="0" applyNumberFormat="1" applyFont="1" applyFill="1" applyBorder="1" applyAlignment="1" applyProtection="1">
      <alignment horizontal="center" vertical="center" wrapText="1"/>
      <protection hidden="1"/>
    </xf>
    <xf numFmtId="0" fontId="19" fillId="9" borderId="11" xfId="0" applyFont="1" applyFill="1" applyBorder="1" applyAlignment="1" applyProtection="1">
      <alignment vertical="center" wrapText="1"/>
      <protection hidden="1"/>
    </xf>
    <xf numFmtId="0" fontId="20" fillId="9" borderId="11" xfId="0" applyFont="1" applyFill="1" applyBorder="1" applyAlignment="1" applyProtection="1">
      <alignment horizontal="center" vertical="center" wrapText="1"/>
    </xf>
    <xf numFmtId="0" fontId="22" fillId="9" borderId="11" xfId="0" applyFont="1" applyFill="1" applyBorder="1" applyAlignment="1" applyProtection="1">
      <alignment horizontal="center" vertical="center" wrapText="1"/>
    </xf>
    <xf numFmtId="0" fontId="22" fillId="9" borderId="31" xfId="0" applyFont="1" applyFill="1" applyBorder="1" applyAlignment="1" applyProtection="1">
      <alignment horizontal="center" vertical="center" wrapText="1"/>
    </xf>
    <xf numFmtId="0" fontId="22" fillId="9" borderId="39" xfId="0" applyFont="1" applyFill="1" applyBorder="1" applyAlignment="1" applyProtection="1">
      <alignment horizontal="center" vertical="center" wrapText="1"/>
    </xf>
    <xf numFmtId="0" fontId="17" fillId="2" borderId="2" xfId="0" applyFont="1" applyFill="1" applyBorder="1" applyAlignment="1" applyProtection="1">
      <alignment vertical="center" wrapText="1"/>
      <protection locked="0"/>
    </xf>
    <xf numFmtId="0" fontId="17" fillId="2" borderId="20" xfId="0" applyFont="1" applyFill="1" applyBorder="1" applyAlignment="1" applyProtection="1">
      <alignment vertical="center" wrapText="1"/>
      <protection locked="0"/>
    </xf>
    <xf numFmtId="0" fontId="17" fillId="2" borderId="20" xfId="0" applyFont="1" applyFill="1" applyBorder="1" applyAlignment="1" applyProtection="1">
      <alignment vertical="center" wrapText="1"/>
      <protection hidden="1"/>
    </xf>
    <xf numFmtId="0" fontId="17" fillId="2" borderId="20" xfId="0" applyFont="1" applyFill="1" applyBorder="1" applyAlignment="1" applyProtection="1">
      <alignment horizontal="center" vertical="center" wrapText="1"/>
      <protection locked="0" hidden="1"/>
    </xf>
    <xf numFmtId="0" fontId="17" fillId="2" borderId="20" xfId="0" applyFont="1" applyFill="1" applyBorder="1" applyAlignment="1" applyProtection="1">
      <alignment horizontal="center" vertical="center" wrapText="1"/>
      <protection hidden="1"/>
    </xf>
    <xf numFmtId="14" fontId="17" fillId="2" borderId="20" xfId="0" applyNumberFormat="1" applyFont="1" applyFill="1" applyBorder="1" applyAlignment="1" applyProtection="1">
      <alignment horizontal="center" vertical="center" wrapText="1"/>
      <protection locked="0"/>
    </xf>
    <xf numFmtId="0" fontId="17" fillId="2" borderId="2" xfId="0" applyFont="1" applyFill="1" applyBorder="1" applyAlignment="1" applyProtection="1">
      <alignment vertical="center" wrapText="1"/>
      <protection hidden="1"/>
    </xf>
    <xf numFmtId="0" fontId="17" fillId="2" borderId="2" xfId="0" applyFont="1" applyFill="1" applyBorder="1" applyAlignment="1" applyProtection="1">
      <alignment horizontal="center" vertical="center" wrapText="1"/>
      <protection locked="0" hidden="1"/>
    </xf>
    <xf numFmtId="0" fontId="17" fillId="2" borderId="2" xfId="0" applyFont="1" applyFill="1" applyBorder="1" applyAlignment="1" applyProtection="1">
      <alignment horizontal="center" vertical="center" wrapText="1"/>
      <protection hidden="1"/>
    </xf>
    <xf numFmtId="14" fontId="17" fillId="2" borderId="2" xfId="0" applyNumberFormat="1" applyFont="1" applyFill="1" applyBorder="1" applyAlignment="1" applyProtection="1">
      <alignment horizontal="center" vertical="center" wrapText="1"/>
      <protection locked="0"/>
    </xf>
    <xf numFmtId="0" fontId="17" fillId="2" borderId="14" xfId="0" applyFont="1" applyFill="1" applyBorder="1" applyAlignment="1" applyProtection="1">
      <alignment vertical="center" wrapText="1"/>
      <protection locked="0"/>
    </xf>
    <xf numFmtId="0" fontId="17" fillId="2" borderId="14" xfId="0" applyFont="1" applyFill="1" applyBorder="1" applyAlignment="1" applyProtection="1">
      <alignment vertical="center" wrapText="1"/>
      <protection hidden="1"/>
    </xf>
    <xf numFmtId="14" fontId="17" fillId="2" borderId="14" xfId="0" applyNumberFormat="1" applyFont="1" applyFill="1" applyBorder="1" applyAlignment="1" applyProtection="1">
      <alignment horizontal="center" vertical="center" wrapText="1"/>
      <protection locked="0"/>
    </xf>
    <xf numFmtId="0" fontId="17" fillId="17" borderId="2" xfId="0" applyFont="1" applyFill="1" applyBorder="1" applyAlignment="1" applyProtection="1">
      <alignment horizontal="center" vertical="center" wrapText="1"/>
      <protection locked="0"/>
    </xf>
    <xf numFmtId="0" fontId="17" fillId="2" borderId="2"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14" fontId="15" fillId="2" borderId="2" xfId="0"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34" fillId="2" borderId="0" xfId="0" applyFont="1" applyFill="1" applyAlignment="1">
      <alignment horizontal="center" vertical="center" wrapText="1"/>
    </xf>
    <xf numFmtId="0" fontId="46" fillId="0" borderId="2" xfId="0" applyFont="1" applyBorder="1" applyAlignment="1">
      <alignment horizontal="center" vertical="center" wrapText="1"/>
    </xf>
    <xf numFmtId="14" fontId="46" fillId="0" borderId="2"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15" fillId="0" borderId="13" xfId="0" applyFont="1" applyBorder="1" applyAlignment="1" applyProtection="1">
      <alignment horizontal="center" vertical="center" wrapText="1"/>
      <protection locked="0"/>
    </xf>
    <xf numFmtId="14" fontId="15" fillId="2" borderId="13" xfId="0" applyNumberFormat="1" applyFont="1" applyFill="1" applyBorder="1" applyAlignment="1" applyProtection="1">
      <alignment horizontal="center" vertical="center" wrapText="1"/>
      <protection locked="0"/>
    </xf>
    <xf numFmtId="0" fontId="15" fillId="0" borderId="37" xfId="0" applyFont="1" applyBorder="1" applyAlignment="1" applyProtection="1">
      <alignment horizontal="center" vertical="center" wrapText="1"/>
      <protection locked="0"/>
    </xf>
    <xf numFmtId="0" fontId="34" fillId="2" borderId="46" xfId="0" applyFont="1" applyFill="1" applyBorder="1" applyAlignment="1">
      <alignment horizontal="center" vertical="center" wrapText="1"/>
    </xf>
    <xf numFmtId="0" fontId="2" fillId="16" borderId="35"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16" borderId="54" xfId="0" applyFont="1" applyFill="1" applyBorder="1" applyAlignment="1">
      <alignment horizontal="center" vertical="center" wrapText="1"/>
    </xf>
    <xf numFmtId="0" fontId="2" fillId="16" borderId="55" xfId="0" applyFont="1" applyFill="1" applyBorder="1" applyAlignment="1">
      <alignment horizontal="center" vertical="center" wrapText="1"/>
    </xf>
    <xf numFmtId="0" fontId="2" fillId="16" borderId="69"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5" fillId="2" borderId="3" xfId="0" applyFont="1" applyFill="1" applyBorder="1" applyAlignment="1" applyProtection="1">
      <alignment horizontal="left" vertical="center" wrapText="1"/>
    </xf>
    <xf numFmtId="0" fontId="17" fillId="2" borderId="3" xfId="0" applyFont="1" applyFill="1" applyBorder="1" applyAlignment="1" applyProtection="1">
      <alignment horizontal="left" vertical="center" wrapText="1"/>
    </xf>
    <xf numFmtId="0" fontId="17" fillId="2" borderId="20" xfId="0" applyFont="1" applyFill="1" applyBorder="1" applyAlignment="1" applyProtection="1">
      <alignment horizontal="left" vertical="center" wrapText="1"/>
      <protection locked="0"/>
    </xf>
    <xf numFmtId="0" fontId="17" fillId="2" borderId="14" xfId="0" applyFont="1" applyFill="1" applyBorder="1" applyAlignment="1" applyProtection="1">
      <alignment horizontal="left" vertical="center" wrapText="1"/>
      <protection locked="0"/>
    </xf>
    <xf numFmtId="0" fontId="5" fillId="2" borderId="0" xfId="0" applyFont="1" applyFill="1" applyAlignment="1">
      <alignment horizontal="left" vertical="center" wrapText="1"/>
    </xf>
    <xf numFmtId="0" fontId="5" fillId="6" borderId="0" xfId="0" applyFont="1" applyFill="1" applyAlignment="1">
      <alignment horizontal="left" vertical="center" wrapText="1"/>
    </xf>
    <xf numFmtId="0" fontId="17" fillId="2" borderId="3" xfId="0" applyFont="1" applyFill="1" applyBorder="1" applyAlignment="1" applyProtection="1">
      <alignment horizontal="center" vertical="center" wrapText="1"/>
    </xf>
    <xf numFmtId="0" fontId="24" fillId="2" borderId="0" xfId="0" applyFont="1" applyFill="1" applyBorder="1" applyAlignment="1" applyProtection="1">
      <alignment horizontal="left" vertical="center"/>
    </xf>
    <xf numFmtId="0" fontId="17" fillId="2" borderId="20" xfId="0" applyFont="1" applyFill="1" applyBorder="1" applyAlignment="1" applyProtection="1">
      <alignment horizontal="left" vertical="center" wrapText="1"/>
    </xf>
    <xf numFmtId="0" fontId="17" fillId="2" borderId="2" xfId="0" applyFont="1" applyFill="1" applyBorder="1" applyAlignment="1" applyProtection="1">
      <alignment horizontal="left" vertical="center" wrapText="1"/>
    </xf>
    <xf numFmtId="0" fontId="17" fillId="2" borderId="11" xfId="0" applyFont="1" applyFill="1" applyBorder="1" applyAlignment="1" applyProtection="1">
      <alignment horizontal="left" vertical="center" wrapText="1"/>
    </xf>
    <xf numFmtId="0" fontId="17" fillId="2" borderId="14"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2" borderId="33" xfId="0" applyFont="1" applyFill="1" applyBorder="1" applyAlignment="1" applyProtection="1">
      <alignment horizontal="left" vertical="center" wrapText="1"/>
    </xf>
    <xf numFmtId="0" fontId="15" fillId="2" borderId="33" xfId="0" applyFont="1" applyFill="1" applyBorder="1" applyAlignment="1" applyProtection="1">
      <alignment horizontal="center" vertical="top" wrapText="1"/>
    </xf>
    <xf numFmtId="0" fontId="13" fillId="10" borderId="33" xfId="0" applyFont="1" applyFill="1" applyBorder="1" applyAlignment="1" applyProtection="1">
      <alignment horizontal="center" vertical="center" wrapText="1"/>
    </xf>
    <xf numFmtId="0" fontId="13" fillId="5" borderId="33"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left" vertical="center" wrapText="1"/>
    </xf>
    <xf numFmtId="0" fontId="15" fillId="2" borderId="2" xfId="0" applyFont="1" applyFill="1" applyBorder="1" applyAlignment="1" applyProtection="1">
      <alignment horizontal="center" vertical="top" wrapText="1"/>
    </xf>
    <xf numFmtId="0" fontId="15" fillId="0" borderId="2" xfId="0" applyFont="1" applyFill="1" applyBorder="1" applyAlignment="1" applyProtection="1">
      <alignment horizontal="center" vertical="center" wrapText="1"/>
    </xf>
    <xf numFmtId="0" fontId="15" fillId="2" borderId="20" xfId="0" applyFont="1" applyFill="1" applyBorder="1" applyAlignment="1" applyProtection="1">
      <alignment horizontal="left" vertical="center" wrapText="1"/>
    </xf>
    <xf numFmtId="0" fontId="15" fillId="2" borderId="20" xfId="0" applyFont="1" applyFill="1" applyBorder="1" applyAlignment="1" applyProtection="1">
      <alignment horizontal="center" vertical="top" wrapText="1"/>
    </xf>
    <xf numFmtId="0" fontId="15" fillId="0" borderId="20" xfId="0" applyFont="1" applyFill="1" applyBorder="1" applyAlignment="1" applyProtection="1">
      <alignment horizontal="center" vertical="center" wrapText="1"/>
    </xf>
    <xf numFmtId="0" fontId="15" fillId="2" borderId="14" xfId="0" applyFont="1" applyFill="1" applyBorder="1" applyAlignment="1" applyProtection="1">
      <alignment horizontal="left" vertical="center" wrapText="1"/>
    </xf>
    <xf numFmtId="0" fontId="15" fillId="2" borderId="14" xfId="0" applyFont="1" applyFill="1" applyBorder="1" applyAlignment="1" applyProtection="1">
      <alignment horizontal="center" vertical="top" wrapText="1"/>
    </xf>
    <xf numFmtId="0" fontId="15" fillId="0" borderId="14" xfId="0" applyFont="1" applyFill="1" applyBorder="1" applyAlignment="1" applyProtection="1">
      <alignment horizontal="center" vertical="center" wrapText="1"/>
    </xf>
    <xf numFmtId="0" fontId="15" fillId="10" borderId="20" xfId="0" applyFont="1" applyFill="1" applyBorder="1" applyAlignment="1" applyProtection="1">
      <alignment horizontal="center" vertical="center" wrapText="1"/>
    </xf>
    <xf numFmtId="0" fontId="15" fillId="5" borderId="20"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xf>
    <xf numFmtId="0" fontId="15" fillId="10" borderId="14" xfId="0" applyFont="1" applyFill="1" applyBorder="1" applyAlignment="1" applyProtection="1">
      <alignment horizontal="center" vertical="center" wrapText="1"/>
    </xf>
    <xf numFmtId="0" fontId="41" fillId="9" borderId="76" xfId="0" applyFont="1" applyFill="1" applyBorder="1" applyAlignment="1">
      <alignment horizontal="center" vertical="center" wrapText="1"/>
    </xf>
    <xf numFmtId="0" fontId="49" fillId="9" borderId="19" xfId="0" applyFont="1" applyFill="1" applyBorder="1" applyAlignment="1">
      <alignment horizontal="center" vertical="center" wrapText="1"/>
    </xf>
    <xf numFmtId="0" fontId="41" fillId="9" borderId="19"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29" fillId="9" borderId="19" xfId="0" applyFont="1" applyFill="1" applyBorder="1" applyAlignment="1">
      <alignment horizontal="center" vertical="center" wrapText="1"/>
    </xf>
    <xf numFmtId="0" fontId="34" fillId="9" borderId="19" xfId="0" applyFont="1" applyFill="1" applyBorder="1" applyAlignment="1">
      <alignment horizontal="center" vertical="center" wrapText="1"/>
    </xf>
    <xf numFmtId="0" fontId="3" fillId="9" borderId="7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xf>
    <xf numFmtId="0" fontId="17" fillId="10" borderId="2" xfId="0" applyFont="1" applyFill="1" applyBorder="1" applyAlignment="1" applyProtection="1">
      <alignment horizontal="left" vertical="center" wrapText="1"/>
      <protection locked="0"/>
    </xf>
    <xf numFmtId="0" fontId="6" fillId="2" borderId="54" xfId="0" applyFont="1" applyFill="1" applyBorder="1" applyAlignment="1">
      <alignment horizontal="left" vertical="center" wrapText="1"/>
    </xf>
    <xf numFmtId="0" fontId="17" fillId="0" borderId="35" xfId="0" applyFont="1" applyBorder="1" applyAlignment="1">
      <alignment horizontal="left" vertical="center" wrapText="1"/>
    </xf>
    <xf numFmtId="0" fontId="17" fillId="0" borderId="36" xfId="0" applyFont="1" applyBorder="1" applyAlignment="1">
      <alignment horizontal="left" vertical="center" wrapText="1"/>
    </xf>
    <xf numFmtId="0" fontId="17" fillId="0" borderId="0" xfId="0" applyFont="1" applyBorder="1" applyAlignment="1">
      <alignment horizontal="left" vertical="center" wrapText="1"/>
    </xf>
    <xf numFmtId="0" fontId="15" fillId="2" borderId="2" xfId="0" applyFont="1" applyFill="1" applyBorder="1" applyAlignment="1" applyProtection="1">
      <alignment vertical="center" wrapText="1"/>
      <protection locked="0"/>
    </xf>
    <xf numFmtId="0" fontId="15" fillId="2" borderId="1" xfId="0" applyFont="1" applyFill="1" applyBorder="1" applyAlignment="1" applyProtection="1">
      <alignment vertical="center" wrapText="1"/>
      <protection locked="0"/>
    </xf>
    <xf numFmtId="0" fontId="13" fillId="2"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5" fillId="2" borderId="2" xfId="0" applyFont="1" applyFill="1" applyBorder="1" applyAlignment="1" applyProtection="1">
      <alignment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hidden="1"/>
    </xf>
    <xf numFmtId="0" fontId="17" fillId="2" borderId="14" xfId="0" applyFont="1" applyFill="1" applyBorder="1" applyAlignment="1" applyProtection="1">
      <alignment horizontal="center" vertical="center" wrapText="1"/>
      <protection hidden="1"/>
    </xf>
    <xf numFmtId="0" fontId="17" fillId="2" borderId="2" xfId="0" applyFont="1" applyFill="1" applyBorder="1" applyAlignment="1" applyProtection="1">
      <alignment horizontal="center" vertical="center" wrapText="1"/>
      <protection locked="0" hidden="1"/>
    </xf>
    <xf numFmtId="0" fontId="17" fillId="2" borderId="14" xfId="0" applyFont="1" applyFill="1" applyBorder="1" applyAlignment="1" applyProtection="1">
      <alignment horizontal="center" vertical="center" wrapText="1"/>
      <protection locked="0" hidden="1"/>
    </xf>
    <xf numFmtId="0" fontId="17" fillId="2" borderId="2"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hidden="1"/>
    </xf>
    <xf numFmtId="0" fontId="17" fillId="2" borderId="14" xfId="0" applyFont="1" applyFill="1" applyBorder="1" applyAlignment="1" applyProtection="1">
      <alignment horizontal="center" vertical="center" wrapText="1"/>
      <protection hidden="1"/>
    </xf>
    <xf numFmtId="0" fontId="17" fillId="2" borderId="2" xfId="0" applyFont="1" applyFill="1" applyBorder="1" applyAlignment="1" applyProtection="1">
      <alignment horizontal="center" vertical="center" wrapText="1"/>
      <protection locked="0" hidden="1"/>
    </xf>
    <xf numFmtId="0" fontId="17" fillId="2" borderId="14" xfId="0" applyFont="1" applyFill="1" applyBorder="1" applyAlignment="1" applyProtection="1">
      <alignment horizontal="center" vertical="center" wrapText="1"/>
      <protection locked="0" hidden="1"/>
    </xf>
    <xf numFmtId="0" fontId="15" fillId="2" borderId="2" xfId="0" applyFont="1" applyFill="1" applyBorder="1" applyAlignment="1" applyProtection="1">
      <alignment vertical="center" wrapText="1"/>
      <protection locked="0"/>
    </xf>
    <xf numFmtId="0" fontId="13" fillId="2"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21" fillId="2" borderId="2" xfId="0" applyFont="1" applyFill="1" applyBorder="1" applyAlignment="1" applyProtection="1">
      <alignment horizontal="center" vertical="center" wrapText="1"/>
      <protection locked="0"/>
    </xf>
    <xf numFmtId="14" fontId="21" fillId="2" borderId="2" xfId="0" applyNumberFormat="1" applyFont="1" applyFill="1" applyBorder="1" applyAlignment="1" applyProtection="1">
      <alignment horizontal="center" vertical="center" wrapText="1"/>
      <protection locked="0"/>
    </xf>
    <xf numFmtId="0" fontId="15" fillId="2" borderId="2" xfId="0" applyFont="1" applyFill="1" applyBorder="1" applyAlignment="1" applyProtection="1">
      <alignment vertical="center" wrapText="1"/>
      <protection locked="0"/>
    </xf>
    <xf numFmtId="0" fontId="2" fillId="2" borderId="0" xfId="0" applyFont="1" applyFill="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hidden="1"/>
    </xf>
    <xf numFmtId="0" fontId="17" fillId="2" borderId="14" xfId="0" applyFont="1" applyFill="1" applyBorder="1" applyAlignment="1" applyProtection="1">
      <alignment horizontal="center" vertical="center" wrapText="1"/>
      <protection hidden="1"/>
    </xf>
    <xf numFmtId="0" fontId="17" fillId="2" borderId="14" xfId="0" applyFont="1" applyFill="1" applyBorder="1" applyAlignment="1" applyProtection="1">
      <alignment horizontal="center" vertical="center" wrapText="1"/>
      <protection locked="0" hidden="1"/>
    </xf>
    <xf numFmtId="0" fontId="17" fillId="10" borderId="2" xfId="0"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center" wrapText="1"/>
      <protection locked="0"/>
    </xf>
    <xf numFmtId="0" fontId="29" fillId="0" borderId="33"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protection locked="0" hidden="1"/>
    </xf>
    <xf numFmtId="0" fontId="17" fillId="2" borderId="2"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16" fillId="2" borderId="48"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6" fillId="10" borderId="11" xfId="0" applyFont="1" applyFill="1" applyBorder="1" applyAlignment="1" applyProtection="1">
      <alignment horizontal="center" vertical="center" wrapText="1"/>
      <protection locked="0"/>
    </xf>
    <xf numFmtId="0" fontId="5" fillId="10" borderId="33" xfId="0" applyFont="1" applyFill="1" applyBorder="1" applyAlignment="1" applyProtection="1">
      <alignment horizontal="center" vertical="center" wrapText="1"/>
      <protection locked="0"/>
    </xf>
    <xf numFmtId="0" fontId="5" fillId="10" borderId="1"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33"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3" fillId="10" borderId="11" xfId="0" applyFont="1" applyFill="1" applyBorder="1" applyAlignment="1" applyProtection="1">
      <alignment horizontal="center" vertical="center" wrapText="1"/>
      <protection locked="0"/>
    </xf>
    <xf numFmtId="0" fontId="4" fillId="10" borderId="33"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33"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hidden="1"/>
    </xf>
    <xf numFmtId="0" fontId="17" fillId="2" borderId="14" xfId="0" applyFont="1" applyFill="1" applyBorder="1" applyAlignment="1" applyProtection="1">
      <alignment horizontal="center" vertical="center" wrapText="1"/>
      <protection locked="0" hidden="1"/>
    </xf>
    <xf numFmtId="0" fontId="16" fillId="2" borderId="2" xfId="0" applyFont="1" applyFill="1" applyBorder="1" applyAlignment="1" applyProtection="1">
      <alignment horizontal="center" vertical="center" wrapText="1"/>
    </xf>
    <xf numFmtId="0" fontId="17" fillId="0" borderId="2" xfId="0" applyFont="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7" fillId="10" borderId="2" xfId="0" applyFont="1" applyFill="1" applyBorder="1" applyAlignment="1" applyProtection="1">
      <alignment horizontal="center" vertical="center" wrapText="1"/>
      <protection locked="0"/>
    </xf>
    <xf numFmtId="0" fontId="16" fillId="1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protection locked="0"/>
    </xf>
    <xf numFmtId="9" fontId="17" fillId="0" borderId="2" xfId="0" applyNumberFormat="1" applyFont="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protection locked="0"/>
    </xf>
    <xf numFmtId="0" fontId="16" fillId="10" borderId="20"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9" fontId="17" fillId="0" borderId="20" xfId="0" applyNumberFormat="1" applyFont="1" applyBorder="1" applyAlignment="1" applyProtection="1">
      <alignment horizontal="center" vertical="center" wrapText="1"/>
      <protection locked="0"/>
    </xf>
    <xf numFmtId="9" fontId="17" fillId="10" borderId="2" xfId="0" applyNumberFormat="1" applyFont="1" applyFill="1" applyBorder="1" applyAlignment="1" applyProtection="1">
      <alignment horizontal="center" vertical="center" wrapText="1"/>
      <protection locked="0"/>
    </xf>
    <xf numFmtId="0" fontId="16" fillId="9" borderId="9" xfId="0" applyFont="1" applyFill="1" applyBorder="1" applyAlignment="1" applyProtection="1">
      <alignment horizontal="center" vertical="center" wrapText="1"/>
    </xf>
    <xf numFmtId="0" fontId="16" fillId="9" borderId="23" xfId="0" applyFont="1" applyFill="1" applyBorder="1" applyAlignment="1" applyProtection="1">
      <alignment horizontal="center" vertical="center" wrapText="1"/>
    </xf>
    <xf numFmtId="0" fontId="16" fillId="9" borderId="10" xfId="0" applyFont="1" applyFill="1" applyBorder="1" applyAlignment="1" applyProtection="1">
      <alignment horizontal="center" vertical="center" wrapText="1"/>
    </xf>
    <xf numFmtId="0" fontId="16" fillId="9" borderId="24"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6" fillId="9" borderId="11" xfId="0" applyFont="1" applyFill="1" applyBorder="1" applyAlignment="1" applyProtection="1">
      <alignment horizontal="center" vertical="center" wrapText="1"/>
    </xf>
    <xf numFmtId="0" fontId="17" fillId="0" borderId="20" xfId="0" applyFont="1" applyBorder="1" applyAlignment="1" applyProtection="1">
      <alignment horizontal="center" vertical="center" wrapText="1"/>
      <protection locked="0"/>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17" fillId="2" borderId="20" xfId="0" applyFont="1" applyFill="1" applyBorder="1" applyAlignment="1" applyProtection="1">
      <alignment horizontal="center" vertical="center" wrapText="1"/>
      <protection hidden="1"/>
    </xf>
    <xf numFmtId="0" fontId="17" fillId="2" borderId="20" xfId="0" applyFont="1" applyFill="1" applyBorder="1" applyAlignment="1" applyProtection="1">
      <alignment horizontal="center" vertical="center" wrapText="1"/>
      <protection locked="0" hidden="1"/>
    </xf>
    <xf numFmtId="0" fontId="19" fillId="9" borderId="2" xfId="0" applyFont="1" applyFill="1" applyBorder="1" applyAlignment="1" applyProtection="1">
      <alignment horizontal="center" vertical="center" wrapText="1"/>
    </xf>
    <xf numFmtId="0" fontId="45" fillId="9" borderId="50" xfId="0" applyFont="1" applyFill="1" applyBorder="1" applyAlignment="1" applyProtection="1">
      <alignment horizontal="center" vertical="center" wrapText="1"/>
    </xf>
    <xf numFmtId="0" fontId="45" fillId="9" borderId="20" xfId="0" applyFont="1" applyFill="1" applyBorder="1" applyAlignment="1" applyProtection="1">
      <alignment horizontal="center" vertical="center" wrapText="1"/>
    </xf>
    <xf numFmtId="0" fontId="16" fillId="2" borderId="20" xfId="0" applyFont="1" applyFill="1" applyBorder="1" applyAlignment="1" applyProtection="1">
      <alignment horizontal="center" vertical="center" wrapText="1"/>
    </xf>
    <xf numFmtId="0" fontId="16" fillId="2" borderId="20" xfId="0" applyFont="1" applyFill="1" applyBorder="1" applyAlignment="1" applyProtection="1">
      <alignment horizontal="center" vertical="center" wrapText="1"/>
      <protection locked="0"/>
    </xf>
    <xf numFmtId="0" fontId="19" fillId="9" borderId="11" xfId="0" applyFont="1" applyFill="1" applyBorder="1" applyAlignment="1" applyProtection="1">
      <alignment horizontal="center" vertical="center" wrapText="1"/>
    </xf>
    <xf numFmtId="14" fontId="27" fillId="0" borderId="8" xfId="0" applyNumberFormat="1" applyFont="1" applyFill="1" applyBorder="1" applyAlignment="1" applyProtection="1">
      <alignment horizontal="center" vertical="center"/>
    </xf>
    <xf numFmtId="14" fontId="27" fillId="0" borderId="3" xfId="0" applyNumberFormat="1" applyFont="1" applyFill="1" applyBorder="1" applyAlignment="1" applyProtection="1">
      <alignment horizontal="center" vertical="center"/>
    </xf>
    <xf numFmtId="14" fontId="27" fillId="0" borderId="25" xfId="0" applyNumberFormat="1"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45" fillId="9" borderId="48" xfId="0"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wrapText="1"/>
    </xf>
    <xf numFmtId="0" fontId="16" fillId="9" borderId="66" xfId="0" applyFont="1" applyFill="1" applyBorder="1" applyAlignment="1" applyProtection="1">
      <alignment horizontal="center" vertical="center" wrapText="1"/>
    </xf>
    <xf numFmtId="0" fontId="16" fillId="9" borderId="56" xfId="0" applyFont="1" applyFill="1" applyBorder="1" applyAlignment="1" applyProtection="1">
      <alignment horizontal="center" vertical="center" wrapText="1"/>
    </xf>
    <xf numFmtId="0" fontId="16" fillId="9" borderId="71" xfId="0" applyFont="1" applyFill="1" applyBorder="1" applyAlignment="1" applyProtection="1">
      <alignment horizontal="center" vertical="center" wrapText="1"/>
    </xf>
    <xf numFmtId="0" fontId="16" fillId="9" borderId="41" xfId="0" applyFont="1" applyFill="1" applyBorder="1" applyAlignment="1" applyProtection="1">
      <alignment horizontal="center" vertical="center" wrapText="1"/>
    </xf>
    <xf numFmtId="0" fontId="16" fillId="9" borderId="72" xfId="0" applyFont="1" applyFill="1" applyBorder="1" applyAlignment="1" applyProtection="1">
      <alignment horizontal="center" vertical="center" wrapText="1"/>
    </xf>
    <xf numFmtId="0" fontId="16" fillId="0" borderId="20"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3" xfId="0" applyFont="1" applyFill="1" applyBorder="1" applyAlignment="1" applyProtection="1">
      <alignment horizontal="center" vertical="center" wrapText="1"/>
    </xf>
    <xf numFmtId="0" fontId="16" fillId="9" borderId="25" xfId="0" applyFont="1" applyFill="1" applyBorder="1" applyAlignment="1" applyProtection="1">
      <alignment horizontal="center" vertical="center" wrapText="1"/>
    </xf>
    <xf numFmtId="0" fontId="16" fillId="9" borderId="28" xfId="0" applyFont="1" applyFill="1" applyBorder="1" applyAlignment="1" applyProtection="1">
      <alignment horizontal="center" vertical="center" wrapText="1"/>
    </xf>
    <xf numFmtId="0" fontId="16" fillId="9" borderId="70" xfId="0" applyFont="1" applyFill="1" applyBorder="1" applyAlignment="1" applyProtection="1">
      <alignment horizontal="center" vertical="center" wrapText="1"/>
    </xf>
    <xf numFmtId="0" fontId="16" fillId="9" borderId="20" xfId="0" applyFont="1" applyFill="1" applyBorder="1" applyAlignment="1" applyProtection="1">
      <alignment horizontal="center" vertical="center" wrapText="1"/>
    </xf>
    <xf numFmtId="0" fontId="34" fillId="2" borderId="48"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21"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9" fontId="37" fillId="0" borderId="2" xfId="0" applyNumberFormat="1" applyFont="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24" xfId="0" applyFont="1" applyFill="1" applyBorder="1" applyAlignment="1" applyProtection="1">
      <alignment horizontal="center" vertical="center" wrapText="1"/>
      <protection locked="0"/>
    </xf>
    <xf numFmtId="10" fontId="17" fillId="0" borderId="2" xfId="0" applyNumberFormat="1" applyFont="1" applyBorder="1" applyAlignment="1" applyProtection="1">
      <alignment horizontal="center" vertical="center" wrapText="1"/>
      <protection locked="0"/>
    </xf>
    <xf numFmtId="0" fontId="29" fillId="9" borderId="12" xfId="0" applyFont="1" applyFill="1" applyBorder="1" applyAlignment="1">
      <alignment horizontal="center" vertical="center" wrapText="1"/>
    </xf>
    <xf numFmtId="0" fontId="29" fillId="9" borderId="17" xfId="0" applyFont="1" applyFill="1" applyBorder="1" applyAlignment="1">
      <alignment horizontal="center" vertical="center" wrapText="1"/>
    </xf>
    <xf numFmtId="0" fontId="47" fillId="16" borderId="73" xfId="0" applyFont="1" applyFill="1" applyBorder="1" applyAlignment="1">
      <alignment horizontal="center" vertical="center" wrapText="1"/>
    </xf>
    <xf numFmtId="0" fontId="47" fillId="16" borderId="74" xfId="0" applyFont="1" applyFill="1" applyBorder="1" applyAlignment="1">
      <alignment horizontal="center" vertical="center" wrapText="1"/>
    </xf>
    <xf numFmtId="0" fontId="47" fillId="7" borderId="73" xfId="0" applyFont="1" applyFill="1" applyBorder="1" applyAlignment="1">
      <alignment horizontal="center" vertical="center" wrapText="1"/>
    </xf>
    <xf numFmtId="0" fontId="47" fillId="7" borderId="74" xfId="0" applyFont="1" applyFill="1" applyBorder="1" applyAlignment="1">
      <alignment horizontal="center" vertical="center" wrapText="1"/>
    </xf>
    <xf numFmtId="0" fontId="47" fillId="6" borderId="73" xfId="0" applyFont="1" applyFill="1" applyBorder="1" applyAlignment="1">
      <alignment horizontal="center" vertical="center" wrapText="1"/>
    </xf>
    <xf numFmtId="0" fontId="47" fillId="6" borderId="74" xfId="0" applyFont="1" applyFill="1" applyBorder="1" applyAlignment="1">
      <alignment horizontal="center" vertical="center" wrapText="1"/>
    </xf>
    <xf numFmtId="0" fontId="34" fillId="18" borderId="73" xfId="0" applyFont="1" applyFill="1" applyBorder="1" applyAlignment="1">
      <alignment horizontal="center" vertical="center" wrapText="1"/>
    </xf>
    <xf numFmtId="0" fontId="34" fillId="18" borderId="74" xfId="0" applyFont="1" applyFill="1" applyBorder="1" applyAlignment="1">
      <alignment horizontal="center" vertical="center" wrapText="1"/>
    </xf>
    <xf numFmtId="0" fontId="34" fillId="19" borderId="73" xfId="0" applyFont="1" applyFill="1" applyBorder="1" applyAlignment="1">
      <alignment horizontal="center" vertical="center" wrapText="1"/>
    </xf>
    <xf numFmtId="0" fontId="34" fillId="19" borderId="75" xfId="0" applyFont="1" applyFill="1" applyBorder="1" applyAlignment="1">
      <alignment horizontal="center" vertical="center" wrapText="1"/>
    </xf>
    <xf numFmtId="0" fontId="39" fillId="9" borderId="66" xfId="0" applyFont="1" applyFill="1" applyBorder="1" applyAlignment="1">
      <alignment horizontal="center" vertical="center" wrapText="1"/>
    </xf>
    <xf numFmtId="0" fontId="39" fillId="9" borderId="71" xfId="0" applyFont="1" applyFill="1" applyBorder="1" applyAlignment="1">
      <alignment horizontal="center" vertical="center" wrapText="1"/>
    </xf>
    <xf numFmtId="0" fontId="48" fillId="20" borderId="22" xfId="0" applyFont="1" applyFill="1" applyBorder="1" applyAlignment="1">
      <alignment horizontal="center" vertical="center" wrapText="1"/>
    </xf>
    <xf numFmtId="0" fontId="48" fillId="20"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29" fillId="2" borderId="31" xfId="0" applyFont="1" applyFill="1" applyBorder="1" applyAlignment="1" applyProtection="1">
      <alignment horizontal="center" vertical="center" wrapText="1"/>
      <protection locked="0"/>
    </xf>
    <xf numFmtId="0" fontId="29" fillId="2" borderId="27" xfId="0" applyFont="1" applyFill="1" applyBorder="1" applyAlignment="1" applyProtection="1">
      <alignment horizontal="center" vertical="center" wrapText="1"/>
      <protection locked="0"/>
    </xf>
    <xf numFmtId="0" fontId="29" fillId="2" borderId="10"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9" fontId="16" fillId="0" borderId="1" xfId="0" applyNumberFormat="1" applyFont="1" applyBorder="1" applyAlignment="1" applyProtection="1">
      <alignment horizontal="center" vertical="center" wrapText="1"/>
      <protection locked="0"/>
    </xf>
    <xf numFmtId="9" fontId="37" fillId="0" borderId="1" xfId="0" applyNumberFormat="1"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0" borderId="11"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9" fontId="16" fillId="0" borderId="11" xfId="0" applyNumberFormat="1" applyFont="1" applyBorder="1" applyAlignment="1" applyProtection="1">
      <alignment horizontal="center" vertical="center" wrapText="1"/>
      <protection locked="0"/>
    </xf>
    <xf numFmtId="0" fontId="34" fillId="10" borderId="11" xfId="0" applyFont="1" applyFill="1" applyBorder="1" applyAlignment="1" applyProtection="1">
      <alignment horizontal="center" vertical="center" wrapText="1"/>
      <protection locked="0"/>
    </xf>
    <xf numFmtId="0" fontId="2" fillId="10" borderId="33"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9" fontId="16" fillId="0" borderId="2" xfId="0" applyNumberFormat="1" applyFont="1" applyBorder="1" applyAlignment="1" applyProtection="1">
      <alignment horizontal="center" vertical="center" wrapText="1"/>
      <protection locked="0"/>
    </xf>
    <xf numFmtId="0" fontId="2" fillId="10" borderId="11" xfId="0" applyFont="1" applyFill="1" applyBorder="1" applyAlignment="1" applyProtection="1">
      <alignment horizontal="center" vertical="center" wrapText="1"/>
      <protection locked="0"/>
    </xf>
    <xf numFmtId="0" fontId="15" fillId="10" borderId="11" xfId="0" applyFont="1" applyFill="1" applyBorder="1" applyAlignment="1" applyProtection="1">
      <alignment horizontal="center" vertical="center" wrapText="1"/>
      <protection locked="0"/>
    </xf>
    <xf numFmtId="0" fontId="15" fillId="10" borderId="33"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7" fillId="2" borderId="13"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protection locked="0"/>
    </xf>
    <xf numFmtId="0" fontId="15" fillId="2" borderId="39" xfId="0" applyFont="1" applyFill="1" applyBorder="1" applyAlignment="1" applyProtection="1">
      <alignment horizontal="center" vertical="center" wrapText="1"/>
      <protection locked="0"/>
    </xf>
    <xf numFmtId="0" fontId="17" fillId="2" borderId="21"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wrapText="1"/>
    </xf>
    <xf numFmtId="0" fontId="16" fillId="2" borderId="72"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15" fillId="2" borderId="21" xfId="0" applyFont="1" applyFill="1" applyBorder="1" applyAlignment="1" applyProtection="1">
      <alignment horizontal="center" vertical="center" wrapText="1"/>
      <protection locked="0"/>
    </xf>
    <xf numFmtId="0" fontId="15" fillId="2" borderId="20" xfId="0" applyFont="1" applyFill="1" applyBorder="1" applyAlignment="1" applyProtection="1">
      <alignment horizontal="center" vertical="center" wrapText="1"/>
      <protection locked="0"/>
    </xf>
    <xf numFmtId="0" fontId="16" fillId="9" borderId="48"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16" fillId="9" borderId="21" xfId="0" applyFont="1" applyFill="1" applyBorder="1" applyAlignment="1" applyProtection="1">
      <alignment horizontal="center" vertical="center" wrapText="1"/>
    </xf>
    <xf numFmtId="0" fontId="16" fillId="9" borderId="39" xfId="0" applyFont="1" applyFill="1" applyBorder="1" applyAlignment="1" applyProtection="1">
      <alignment horizontal="center" vertical="center" wrapText="1"/>
    </xf>
    <xf numFmtId="0" fontId="16" fillId="9" borderId="49" xfId="0" applyFont="1" applyFill="1" applyBorder="1" applyAlignment="1" applyProtection="1">
      <alignment horizontal="center" vertical="center" wrapText="1"/>
    </xf>
    <xf numFmtId="0" fontId="16" fillId="9" borderId="12" xfId="0" applyFont="1" applyFill="1" applyBorder="1" applyAlignment="1" applyProtection="1">
      <alignment horizontal="center" vertical="center" wrapText="1"/>
    </xf>
    <xf numFmtId="0" fontId="16" fillId="9" borderId="50"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xf>
    <xf numFmtId="0" fontId="17" fillId="2" borderId="37" xfId="0"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16" fillId="9" borderId="34" xfId="0" applyFont="1" applyFill="1" applyBorder="1" applyAlignment="1" applyProtection="1">
      <alignment horizontal="center" vertical="center" wrapText="1"/>
    </xf>
    <xf numFmtId="0" fontId="16" fillId="9" borderId="3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14" xfId="0" applyFont="1" applyFill="1" applyBorder="1" applyAlignment="1" applyProtection="1">
      <alignment horizontal="center" vertical="center" wrapText="1"/>
    </xf>
    <xf numFmtId="0" fontId="16" fillId="9" borderId="37"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wrapText="1"/>
      <protection locked="0"/>
    </xf>
    <xf numFmtId="0" fontId="16" fillId="9" borderId="51" xfId="0" applyFont="1" applyFill="1" applyBorder="1" applyAlignment="1" applyProtection="1">
      <alignment horizontal="center" vertical="center" wrapText="1"/>
    </xf>
    <xf numFmtId="0" fontId="16" fillId="9" borderId="52" xfId="0" applyFont="1" applyFill="1" applyBorder="1" applyAlignment="1" applyProtection="1">
      <alignment horizontal="center" vertical="center" wrapText="1"/>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9" fontId="15" fillId="5" borderId="1" xfId="1"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5" fillId="2" borderId="43"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44" xfId="0" applyFont="1" applyFill="1" applyBorder="1" applyAlignment="1" applyProtection="1">
      <alignment horizontal="center" vertical="center" wrapText="1"/>
    </xf>
    <xf numFmtId="0" fontId="15" fillId="2" borderId="45" xfId="0" applyFont="1" applyFill="1" applyBorder="1" applyAlignment="1" applyProtection="1">
      <alignment horizontal="center" vertical="center" wrapText="1"/>
    </xf>
    <xf numFmtId="0" fontId="16" fillId="9" borderId="16"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xf>
    <xf numFmtId="0" fontId="19" fillId="2" borderId="33" xfId="0" applyFont="1" applyFill="1" applyBorder="1" applyAlignment="1" applyProtection="1">
      <alignment horizontal="center" vertical="center" wrapText="1"/>
    </xf>
    <xf numFmtId="0" fontId="22" fillId="2" borderId="48" xfId="0" applyFont="1" applyFill="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protection locked="0"/>
    </xf>
    <xf numFmtId="0" fontId="22" fillId="2" borderId="20"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5" fillId="0" borderId="20"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5" borderId="20" xfId="1" applyNumberFormat="1" applyFont="1" applyFill="1" applyBorder="1" applyAlignment="1" applyProtection="1">
      <alignment horizontal="center" vertical="center" wrapText="1"/>
      <protection locked="0"/>
    </xf>
    <xf numFmtId="0" fontId="15" fillId="5" borderId="11" xfId="0" applyFont="1" applyFill="1" applyBorder="1" applyAlignment="1" applyProtection="1">
      <alignment horizontal="center" vertical="center" wrapText="1"/>
      <protection locked="0"/>
    </xf>
    <xf numFmtId="0" fontId="19" fillId="2" borderId="39" xfId="0" applyFont="1" applyFill="1" applyBorder="1" applyAlignment="1" applyProtection="1">
      <alignment horizontal="center" vertical="center" wrapText="1"/>
      <protection locked="0"/>
    </xf>
    <xf numFmtId="0" fontId="13" fillId="5" borderId="33" xfId="0" applyFont="1" applyFill="1" applyBorder="1" applyAlignment="1" applyProtection="1">
      <alignment horizontal="center" vertical="center" wrapText="1"/>
      <protection locked="0"/>
    </xf>
    <xf numFmtId="0" fontId="19" fillId="2" borderId="72"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xf>
    <xf numFmtId="0" fontId="15" fillId="5" borderId="11" xfId="1" applyNumberFormat="1" applyFont="1" applyFill="1" applyBorder="1" applyAlignment="1" applyProtection="1">
      <alignment horizontal="center" vertical="center" wrapText="1"/>
      <protection locked="0"/>
    </xf>
    <xf numFmtId="9" fontId="15" fillId="5" borderId="2" xfId="1" applyNumberFormat="1" applyFont="1" applyFill="1" applyBorder="1" applyAlignment="1" applyProtection="1">
      <alignment horizontal="center" vertical="center" wrapText="1"/>
      <protection locked="0"/>
    </xf>
    <xf numFmtId="0" fontId="15" fillId="5" borderId="20" xfId="0" applyFont="1" applyFill="1" applyBorder="1" applyAlignment="1" applyProtection="1">
      <alignment horizontal="center" vertical="center" wrapText="1"/>
      <protection locked="0"/>
    </xf>
    <xf numFmtId="0" fontId="22" fillId="2" borderId="21" xfId="0" applyFont="1" applyFill="1" applyBorder="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2" borderId="37" xfId="0" applyFont="1" applyFill="1" applyBorder="1" applyAlignment="1" applyProtection="1">
      <alignment horizontal="center" vertical="center" wrapText="1"/>
      <protection locked="0"/>
    </xf>
    <xf numFmtId="0" fontId="22" fillId="2" borderId="14"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5" fillId="5" borderId="14" xfId="1" applyNumberFormat="1"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3" fillId="10" borderId="0" xfId="0" applyFont="1" applyFill="1" applyBorder="1" applyAlignment="1">
      <alignment horizontal="center" vertical="center" wrapText="1"/>
    </xf>
    <xf numFmtId="0" fontId="19" fillId="0" borderId="25" xfId="0" applyFont="1" applyBorder="1" applyAlignment="1">
      <alignment horizontal="center" vertical="top" wrapText="1"/>
    </xf>
    <xf numFmtId="0" fontId="19" fillId="0" borderId="26" xfId="0" applyFont="1" applyBorder="1" applyAlignment="1">
      <alignment horizontal="center" vertical="top" wrapText="1"/>
    </xf>
    <xf numFmtId="0" fontId="19" fillId="0" borderId="5" xfId="0" applyFont="1" applyBorder="1" applyAlignment="1">
      <alignment horizontal="center" vertical="top" wrapText="1"/>
    </xf>
    <xf numFmtId="0" fontId="9" fillId="0" borderId="23"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13" fillId="0" borderId="4" xfId="0" applyFont="1" applyBorder="1" applyAlignment="1">
      <alignment horizontal="center" vertical="top" wrapText="1"/>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19" fillId="0" borderId="0" xfId="0" applyFont="1" applyBorder="1" applyAlignment="1">
      <alignment horizontal="left" vertical="top" wrapText="1"/>
    </xf>
    <xf numFmtId="0" fontId="13" fillId="0" borderId="0" xfId="0" applyFont="1" applyBorder="1" applyAlignment="1">
      <alignment horizontal="left" vertical="center" wrapText="1"/>
    </xf>
    <xf numFmtId="0" fontId="41" fillId="10" borderId="0" xfId="0" applyFont="1" applyFill="1" applyBorder="1" applyAlignment="1">
      <alignment horizontal="center" vertical="center" wrapText="1"/>
    </xf>
    <xf numFmtId="0" fontId="17" fillId="0" borderId="25" xfId="0" applyFont="1" applyFill="1" applyBorder="1" applyAlignment="1">
      <alignment horizontal="center"/>
    </xf>
    <xf numFmtId="0" fontId="17" fillId="0" borderId="26" xfId="0" applyFont="1" applyFill="1" applyBorder="1" applyAlignment="1">
      <alignment horizontal="center"/>
    </xf>
    <xf numFmtId="0" fontId="17" fillId="0" borderId="5" xfId="0" applyFont="1" applyFill="1" applyBorder="1" applyAlignment="1">
      <alignment horizontal="center"/>
    </xf>
    <xf numFmtId="0" fontId="31" fillId="11" borderId="28"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13" fillId="0" borderId="0" xfId="0" applyFont="1" applyBorder="1" applyAlignment="1">
      <alignment horizontal="center" vertical="top" wrapText="1"/>
    </xf>
    <xf numFmtId="0" fontId="19"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3"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3" fillId="0" borderId="27" xfId="0" applyFont="1" applyBorder="1" applyAlignment="1">
      <alignment horizontal="center"/>
    </xf>
    <xf numFmtId="0" fontId="23" fillId="0" borderId="0" xfId="0" applyFont="1" applyBorder="1" applyAlignment="1">
      <alignment horizontal="center"/>
    </xf>
    <xf numFmtId="0" fontId="23" fillId="0" borderId="29" xfId="0" applyFont="1" applyBorder="1" applyAlignment="1">
      <alignment horizontal="center"/>
    </xf>
    <xf numFmtId="0" fontId="23" fillId="0" borderId="31" xfId="0" applyFont="1" applyBorder="1" applyAlignment="1">
      <alignment horizontal="center"/>
    </xf>
    <xf numFmtId="0" fontId="23" fillId="0" borderId="17" xfId="0" applyFont="1" applyBorder="1" applyAlignment="1">
      <alignment horizontal="center"/>
    </xf>
    <xf numFmtId="0" fontId="23" fillId="0" borderId="32" xfId="0" applyFont="1" applyBorder="1" applyAlignment="1">
      <alignment horizontal="center"/>
    </xf>
    <xf numFmtId="0" fontId="13" fillId="0" borderId="0"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17" fillId="0" borderId="9" xfId="0" applyFont="1" applyBorder="1" applyAlignment="1">
      <alignment horizontal="center"/>
    </xf>
    <xf numFmtId="0" fontId="17" fillId="0" borderId="27" xfId="0" applyFont="1" applyBorder="1" applyAlignment="1">
      <alignment horizontal="center"/>
    </xf>
    <xf numFmtId="0" fontId="17" fillId="0" borderId="34" xfId="0" applyFont="1" applyBorder="1" applyAlignment="1">
      <alignment horizontal="center"/>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23" xfId="0" applyFont="1" applyBorder="1" applyAlignment="1">
      <alignment horizontal="center" vertical="top" wrapText="1"/>
    </xf>
    <xf numFmtId="0" fontId="19" fillId="0" borderId="29" xfId="0" applyFont="1" applyBorder="1" applyAlignment="1">
      <alignment horizontal="center" vertical="top" wrapText="1"/>
    </xf>
    <xf numFmtId="0" fontId="19" fillId="0" borderId="30" xfId="0" applyFont="1" applyBorder="1" applyAlignment="1">
      <alignment horizontal="center" vertical="top"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7" fillId="0" borderId="4" xfId="0" applyFont="1" applyBorder="1" applyAlignment="1">
      <alignment horizontal="center"/>
    </xf>
    <xf numFmtId="0" fontId="13" fillId="0" borderId="3" xfId="0" applyFont="1" applyBorder="1" applyAlignment="1">
      <alignment horizontal="left" vertical="center" wrapText="1"/>
    </xf>
    <xf numFmtId="0" fontId="13" fillId="0" borderId="0" xfId="0" quotePrefix="1" applyFont="1" applyBorder="1" applyAlignment="1">
      <alignment horizontal="left"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7" xfId="0" applyFont="1" applyBorder="1" applyAlignment="1">
      <alignment horizontal="center" vertical="top" wrapText="1"/>
    </xf>
    <xf numFmtId="0" fontId="19" fillId="0" borderId="34" xfId="0" applyFont="1" applyBorder="1" applyAlignment="1">
      <alignment horizontal="center" vertical="top" wrapText="1"/>
    </xf>
    <xf numFmtId="0" fontId="17" fillId="0" borderId="0" xfId="0" applyFont="1" applyBorder="1" applyAlignment="1">
      <alignment horizontal="center"/>
    </xf>
    <xf numFmtId="0" fontId="17" fillId="0" borderId="26" xfId="0" applyFont="1" applyBorder="1" applyAlignment="1">
      <alignment horizontal="center"/>
    </xf>
    <xf numFmtId="0" fontId="18" fillId="0" borderId="0" xfId="0" applyFont="1" applyBorder="1" applyAlignment="1">
      <alignment horizontal="justify" vertical="top" wrapText="1"/>
    </xf>
    <xf numFmtId="0" fontId="17" fillId="0" borderId="3" xfId="0" applyFont="1" applyBorder="1" applyAlignment="1">
      <alignment horizontal="center"/>
    </xf>
    <xf numFmtId="0" fontId="13" fillId="0" borderId="0" xfId="0" applyFont="1" applyBorder="1" applyAlignment="1">
      <alignment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20"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1" fillId="10" borderId="20" xfId="0" applyFont="1" applyFill="1" applyBorder="1" applyAlignment="1">
      <alignment horizontal="center" vertical="center" wrapText="1"/>
    </xf>
    <xf numFmtId="0" fontId="41" fillId="10" borderId="2"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19" fillId="10" borderId="6" xfId="0" applyFont="1" applyFill="1" applyBorder="1" applyAlignment="1">
      <alignment horizontal="right" vertical="center" wrapText="1"/>
    </xf>
    <xf numFmtId="0" fontId="3" fillId="10" borderId="46" xfId="0" applyFont="1" applyFill="1" applyBorder="1" applyAlignment="1">
      <alignment horizontal="left" vertical="center" wrapText="1"/>
    </xf>
    <xf numFmtId="0" fontId="3" fillId="10" borderId="35" xfId="0" applyFont="1" applyFill="1" applyBorder="1" applyAlignment="1">
      <alignment horizontal="left" vertical="center" wrapText="1"/>
    </xf>
    <xf numFmtId="0" fontId="3" fillId="10" borderId="25"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41" fillId="10" borderId="46" xfId="0" applyFont="1" applyFill="1" applyBorder="1" applyAlignment="1">
      <alignment horizontal="center" vertical="center" wrapText="1"/>
    </xf>
    <xf numFmtId="0" fontId="41" fillId="10" borderId="36"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6" xfId="0" applyFont="1" applyFill="1" applyBorder="1" applyAlignment="1">
      <alignment horizontal="center" vertical="center" wrapText="1"/>
    </xf>
  </cellXfs>
  <cellStyles count="4">
    <cellStyle name="Normal" xfId="0" builtinId="0"/>
    <cellStyle name="Normal 2" xfId="3"/>
    <cellStyle name="Porcentaje" xfId="1" builtinId="5"/>
    <cellStyle name="Porcentaje 2" xfId="2"/>
  </cellStyles>
  <dxfs count="977">
    <dxf>
      <font>
        <color rgb="FF9C0006"/>
      </font>
      <fill>
        <patternFill>
          <bgColor rgb="FFFFC7CE"/>
        </patternFill>
      </fill>
    </dxf>
    <dxf>
      <font>
        <color rgb="FF9C0006"/>
      </font>
      <fill>
        <patternFill>
          <bgColor rgb="FFFFC7CE"/>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FF00"/>
        </patternFill>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Trellis"/>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6BA42C"/>
      <color rgb="FFFFCC00"/>
      <color rgb="FFFF5050"/>
      <color rgb="FFFFFFCC"/>
      <color rgb="FFBCE292"/>
      <color rgb="FFFF9F9F"/>
      <color rgb="FFF3FFF4"/>
      <color rgb="FFE8FEE9"/>
      <color rgb="FFFEE8E8"/>
      <color rgb="FFFB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oneCellAnchor>
    <xdr:from>
      <xdr:col>0</xdr:col>
      <xdr:colOff>62366</xdr:colOff>
      <xdr:row>0</xdr:row>
      <xdr:rowOff>0</xdr:rowOff>
    </xdr:from>
    <xdr:ext cx="1094241" cy="918482"/>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66" y="0"/>
          <a:ext cx="1094241" cy="918482"/>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64257</xdr:colOff>
      <xdr:row>0</xdr:row>
      <xdr:rowOff>0</xdr:rowOff>
    </xdr:from>
    <xdr:to>
      <xdr:col>1</xdr:col>
      <xdr:colOff>563187</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57" y="0"/>
          <a:ext cx="1028097" cy="92752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048210"/>
  <sheetViews>
    <sheetView tabSelected="1" zoomScale="90" zoomScaleNormal="90" zoomScaleSheetLayoutView="130" workbookViewId="0">
      <selection activeCell="B9" sqref="B9:B11"/>
    </sheetView>
  </sheetViews>
  <sheetFormatPr baseColWidth="10" defaultColWidth="11.42578125" defaultRowHeight="12.75" x14ac:dyDescent="0.2"/>
  <cols>
    <col min="1" max="1" width="6" style="3" customWidth="1"/>
    <col min="2" max="2" width="17.7109375" style="3" customWidth="1"/>
    <col min="3" max="3" width="23.85546875" style="3" customWidth="1"/>
    <col min="4" max="4" width="29.42578125" style="3" customWidth="1"/>
    <col min="5" max="5" width="26.5703125" style="3" customWidth="1"/>
    <col min="6" max="7" width="15.7109375" style="3" customWidth="1"/>
    <col min="8" max="8" width="35" style="307" customWidth="1"/>
    <col min="9" max="9" width="14.85546875" style="4" customWidth="1"/>
    <col min="10" max="10" width="30" style="4" customWidth="1"/>
    <col min="11" max="11" width="31.7109375" style="4" customWidth="1"/>
    <col min="12" max="12" width="32.7109375" style="4" customWidth="1"/>
    <col min="13" max="13" width="18.7109375" style="4" customWidth="1"/>
    <col min="14" max="14" width="11" style="4" hidden="1" customWidth="1"/>
    <col min="15" max="15" width="24.140625" style="4" customWidth="1"/>
    <col min="16" max="16" width="7.5703125" style="4" hidden="1" customWidth="1"/>
    <col min="17" max="17" width="10.28515625" style="4" customWidth="1"/>
    <col min="18" max="18" width="24.42578125" style="4" customWidth="1"/>
    <col min="19" max="19" width="9.140625" style="4" hidden="1" customWidth="1"/>
    <col min="20" max="20" width="6.7109375" style="4" hidden="1" customWidth="1"/>
    <col min="21" max="21" width="14.140625" style="4" hidden="1" customWidth="1"/>
    <col min="22" max="22" width="32.140625" style="4" customWidth="1"/>
    <col min="23" max="23" width="6.85546875" style="4" hidden="1" customWidth="1"/>
    <col min="24" max="24" width="10.85546875" style="172" hidden="1" customWidth="1"/>
    <col min="25" max="25" width="25" style="172" hidden="1" customWidth="1"/>
    <col min="26" max="26" width="14" style="4" customWidth="1"/>
    <col min="27" max="27" width="18.85546875" style="3" customWidth="1"/>
    <col min="28" max="28" width="8" style="172" hidden="1" customWidth="1"/>
    <col min="29" max="29" width="9.42578125" style="172" hidden="1" customWidth="1"/>
    <col min="30" max="30" width="9.28515625" style="172" hidden="1" customWidth="1"/>
    <col min="31" max="31" width="13.28515625" style="4" customWidth="1"/>
    <col min="32" max="32" width="17.140625" style="3" customWidth="1"/>
    <col min="33" max="33" width="7.5703125" style="172" hidden="1" customWidth="1"/>
    <col min="34" max="34" width="4.7109375" style="172" hidden="1" customWidth="1"/>
    <col min="35" max="35" width="9.5703125" style="172" hidden="1" customWidth="1"/>
    <col min="36" max="36" width="16.85546875" style="4" customWidth="1"/>
    <col min="37" max="37" width="12.42578125" style="4" customWidth="1"/>
    <col min="38" max="38" width="6.85546875" style="172" hidden="1" customWidth="1"/>
    <col min="39" max="39" width="5.140625" style="172" hidden="1" customWidth="1"/>
    <col min="40" max="40" width="5.5703125" style="172" hidden="1" customWidth="1"/>
    <col min="41" max="41" width="16.85546875" style="4" customWidth="1"/>
    <col min="42" max="42" width="8.140625" style="4" hidden="1" customWidth="1"/>
    <col min="43" max="43" width="18.140625" style="35" customWidth="1"/>
    <col min="44" max="44" width="15.140625" style="4" customWidth="1"/>
    <col min="45" max="45" width="14.28515625" style="4" customWidth="1"/>
    <col min="46" max="46" width="38.7109375" style="4" customWidth="1"/>
    <col min="47" max="47" width="19.28515625" style="4" customWidth="1"/>
    <col min="48" max="48" width="18" style="44" customWidth="1"/>
    <col min="49" max="49" width="26.28515625" style="3" customWidth="1"/>
    <col min="50" max="50" width="14.42578125" style="44" customWidth="1"/>
    <col min="51" max="51" width="3.7109375" style="44" hidden="1" customWidth="1"/>
    <col min="52" max="52" width="17.140625" style="3" customWidth="1"/>
    <col min="53" max="53" width="17" style="44" hidden="1" customWidth="1"/>
    <col min="54" max="54" width="0" style="44" hidden="1" customWidth="1"/>
    <col min="55" max="55" width="28.140625" style="44" hidden="1" customWidth="1"/>
    <col min="56" max="56" width="12.85546875" style="44" hidden="1" customWidth="1"/>
    <col min="57" max="57" width="25.140625" style="3" hidden="1" customWidth="1"/>
    <col min="58" max="58" width="15.140625" style="3" hidden="1" customWidth="1"/>
    <col min="59" max="59" width="24.28515625" style="3" hidden="1" customWidth="1"/>
    <col min="60" max="60" width="16.7109375" style="3" hidden="1" customWidth="1"/>
    <col min="61" max="61" width="30.42578125" style="3" hidden="1" customWidth="1"/>
    <col min="62" max="62" width="20.42578125" style="3" hidden="1" customWidth="1"/>
    <col min="63" max="63" width="23.42578125" style="3" hidden="1" customWidth="1"/>
    <col min="64" max="64" width="18.7109375" style="3" hidden="1" customWidth="1"/>
    <col min="65" max="65" width="23.28515625" style="3" hidden="1" customWidth="1"/>
    <col min="66" max="66" width="15.5703125" style="3" hidden="1" customWidth="1"/>
    <col min="67" max="69" width="0" style="3" hidden="1" customWidth="1"/>
    <col min="70" max="16384" width="11.42578125" style="3"/>
  </cols>
  <sheetData>
    <row r="1" spans="1:69" s="1" customFormat="1" ht="18.75" customHeight="1" x14ac:dyDescent="0.2">
      <c r="A1" s="78"/>
      <c r="B1" s="79"/>
      <c r="C1" s="79"/>
      <c r="D1" s="79"/>
      <c r="E1" s="79"/>
      <c r="F1" s="79"/>
      <c r="G1" s="79"/>
      <c r="H1" s="304"/>
      <c r="I1" s="79"/>
      <c r="J1" s="79"/>
      <c r="K1" s="80"/>
      <c r="L1" s="80"/>
      <c r="M1" s="80"/>
      <c r="N1" s="80"/>
      <c r="O1" s="80"/>
      <c r="P1" s="80"/>
      <c r="Q1" s="80"/>
      <c r="R1" s="80"/>
      <c r="S1" s="80"/>
      <c r="T1" s="80"/>
      <c r="U1" s="80"/>
      <c r="V1" s="309"/>
      <c r="W1" s="80"/>
      <c r="X1" s="80"/>
      <c r="Y1" s="80"/>
      <c r="Z1" s="80"/>
      <c r="AA1" s="253"/>
      <c r="AB1" s="80"/>
      <c r="AC1" s="80"/>
      <c r="AD1" s="80"/>
      <c r="AE1" s="80"/>
      <c r="AF1" s="253"/>
      <c r="AG1" s="80"/>
      <c r="AH1" s="80"/>
      <c r="AI1" s="80"/>
      <c r="AJ1" s="80"/>
      <c r="AK1" s="80"/>
      <c r="AL1" s="80"/>
      <c r="AM1" s="80"/>
      <c r="AN1" s="80"/>
      <c r="AO1" s="80"/>
      <c r="AP1" s="80"/>
      <c r="AQ1" s="80"/>
      <c r="AR1" s="80"/>
      <c r="AS1" s="80"/>
      <c r="AT1" s="80"/>
      <c r="AU1" s="80"/>
      <c r="AV1" s="80"/>
      <c r="AW1" s="284"/>
      <c r="AX1" s="181" t="s">
        <v>60</v>
      </c>
      <c r="AY1" s="236"/>
      <c r="AZ1" s="289" t="s">
        <v>477</v>
      </c>
      <c r="BB1" s="42"/>
      <c r="BC1" s="42"/>
      <c r="BD1" s="42"/>
    </row>
    <row r="2" spans="1:69" s="1" customFormat="1" ht="18.75" customHeight="1" x14ac:dyDescent="0.2">
      <c r="A2" s="81"/>
      <c r="B2" s="19"/>
      <c r="C2" s="19"/>
      <c r="D2" s="19"/>
      <c r="E2" s="19"/>
      <c r="F2" s="19"/>
      <c r="G2" s="19"/>
      <c r="H2" s="343"/>
      <c r="I2" s="19"/>
      <c r="J2" s="19"/>
      <c r="K2" s="41"/>
      <c r="L2" s="41"/>
      <c r="M2" s="473" t="s">
        <v>62</v>
      </c>
      <c r="N2" s="473"/>
      <c r="O2" s="473"/>
      <c r="P2" s="473"/>
      <c r="Q2" s="473"/>
      <c r="R2" s="473"/>
      <c r="S2" s="473"/>
      <c r="T2" s="473"/>
      <c r="U2" s="473"/>
      <c r="V2" s="473"/>
      <c r="W2" s="473"/>
      <c r="X2" s="473"/>
      <c r="Y2" s="473"/>
      <c r="Z2" s="473"/>
      <c r="AA2" s="89"/>
      <c r="AB2" s="41"/>
      <c r="AC2" s="41"/>
      <c r="AD2" s="41"/>
      <c r="AE2" s="41"/>
      <c r="AF2" s="89"/>
      <c r="AG2" s="41"/>
      <c r="AH2" s="41"/>
      <c r="AI2" s="41"/>
      <c r="AJ2" s="41"/>
      <c r="AK2" s="41"/>
      <c r="AL2" s="41"/>
      <c r="AM2" s="41"/>
      <c r="AN2" s="41"/>
      <c r="AO2" s="41"/>
      <c r="AP2" s="41"/>
      <c r="AQ2" s="41"/>
      <c r="AR2" s="41"/>
      <c r="AS2" s="41"/>
      <c r="AT2" s="41"/>
      <c r="AU2" s="41"/>
      <c r="AV2" s="41"/>
      <c r="AW2" s="285"/>
      <c r="AX2" s="182" t="s">
        <v>432</v>
      </c>
      <c r="AY2" s="237"/>
      <c r="AZ2" s="289">
        <v>2</v>
      </c>
      <c r="BB2" s="42"/>
      <c r="BC2" s="42"/>
      <c r="BD2" s="42"/>
    </row>
    <row r="3" spans="1:69" s="1" customFormat="1" ht="18.75" customHeight="1" x14ac:dyDescent="0.2">
      <c r="A3" s="81"/>
      <c r="B3" s="41"/>
      <c r="C3" s="41"/>
      <c r="D3" s="41"/>
      <c r="E3" s="41"/>
      <c r="F3" s="41"/>
      <c r="G3" s="41"/>
      <c r="H3" s="343"/>
      <c r="I3" s="41"/>
      <c r="J3" s="41"/>
      <c r="K3" s="41"/>
      <c r="L3" s="41"/>
      <c r="M3" s="473" t="s">
        <v>436</v>
      </c>
      <c r="N3" s="473"/>
      <c r="O3" s="473"/>
      <c r="P3" s="473"/>
      <c r="Q3" s="473"/>
      <c r="R3" s="473"/>
      <c r="S3" s="473"/>
      <c r="T3" s="473"/>
      <c r="U3" s="473"/>
      <c r="V3" s="473"/>
      <c r="W3" s="473"/>
      <c r="X3" s="473"/>
      <c r="Y3" s="473"/>
      <c r="Z3" s="473"/>
      <c r="AA3" s="89"/>
      <c r="AB3" s="41"/>
      <c r="AC3" s="41"/>
      <c r="AD3" s="41"/>
      <c r="AE3" s="41"/>
      <c r="AF3" s="89"/>
      <c r="AG3" s="41"/>
      <c r="AH3" s="41"/>
      <c r="AI3" s="41"/>
      <c r="AJ3" s="41"/>
      <c r="AK3" s="41"/>
      <c r="AL3" s="41"/>
      <c r="AM3" s="41"/>
      <c r="AN3" s="41"/>
      <c r="AO3" s="41"/>
      <c r="AP3" s="41"/>
      <c r="AQ3" s="41"/>
      <c r="AR3" s="41"/>
      <c r="AS3" s="41"/>
      <c r="AT3" s="41"/>
      <c r="AU3" s="41"/>
      <c r="AV3" s="41"/>
      <c r="AW3" s="285"/>
      <c r="AX3" s="182" t="s">
        <v>433</v>
      </c>
      <c r="AY3" s="238"/>
      <c r="AZ3" s="290">
        <v>43950</v>
      </c>
      <c r="BB3" s="42"/>
      <c r="BC3" s="42"/>
      <c r="BD3" s="42"/>
    </row>
    <row r="4" spans="1:69" s="1" customFormat="1" ht="19.5" customHeight="1" thickBot="1" x14ac:dyDescent="0.25">
      <c r="A4" s="81"/>
      <c r="B4" s="41"/>
      <c r="C4" s="41"/>
      <c r="D4" s="41"/>
      <c r="E4" s="41"/>
      <c r="F4" s="41"/>
      <c r="G4" s="41"/>
      <c r="H4" s="343"/>
      <c r="I4" s="41"/>
      <c r="J4" s="41"/>
      <c r="K4" s="41"/>
      <c r="L4" s="41"/>
      <c r="M4" s="473"/>
      <c r="N4" s="473"/>
      <c r="O4" s="473"/>
      <c r="P4" s="473"/>
      <c r="Q4" s="473"/>
      <c r="R4" s="473"/>
      <c r="S4" s="473"/>
      <c r="T4" s="473"/>
      <c r="U4" s="473"/>
      <c r="V4" s="473"/>
      <c r="W4" s="473"/>
      <c r="X4" s="473"/>
      <c r="Y4" s="473"/>
      <c r="Z4" s="473"/>
      <c r="AA4" s="89"/>
      <c r="AB4" s="41"/>
      <c r="AC4" s="41"/>
      <c r="AD4" s="41"/>
      <c r="AE4" s="41"/>
      <c r="AF4" s="89"/>
      <c r="AG4" s="41"/>
      <c r="AH4" s="41"/>
      <c r="AI4" s="41"/>
      <c r="AJ4" s="41"/>
      <c r="AK4" s="41"/>
      <c r="AL4" s="41"/>
      <c r="AM4" s="41"/>
      <c r="AN4" s="41"/>
      <c r="AO4" s="41"/>
      <c r="AP4" s="41"/>
      <c r="AQ4" s="41"/>
      <c r="AR4" s="41"/>
      <c r="AS4" s="41"/>
      <c r="AT4" s="41"/>
      <c r="AU4" s="41"/>
      <c r="AV4" s="41"/>
      <c r="AW4" s="285"/>
      <c r="AX4" s="189" t="s">
        <v>434</v>
      </c>
      <c r="AY4" s="239"/>
      <c r="AZ4" s="291" t="s">
        <v>478</v>
      </c>
      <c r="BB4" s="42"/>
      <c r="BC4" s="42"/>
      <c r="BD4" s="42"/>
    </row>
    <row r="5" spans="1:69" s="1" customFormat="1" ht="18" customHeight="1" thickBot="1" x14ac:dyDescent="0.25">
      <c r="A5" s="470"/>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2"/>
      <c r="BA5" s="188"/>
      <c r="BB5" s="42"/>
      <c r="BC5" s="42"/>
      <c r="BD5" s="42"/>
    </row>
    <row r="6" spans="1:69" s="1" customFormat="1" ht="44.25" customHeight="1" thickBot="1" x14ac:dyDescent="0.25">
      <c r="A6" s="476" t="s">
        <v>50</v>
      </c>
      <c r="B6" s="474" t="s">
        <v>70</v>
      </c>
      <c r="C6" s="466"/>
      <c r="D6" s="466"/>
      <c r="E6" s="466"/>
      <c r="F6" s="466"/>
      <c r="G6" s="466"/>
      <c r="H6" s="466"/>
      <c r="I6" s="466"/>
      <c r="J6" s="466"/>
      <c r="K6" s="466"/>
      <c r="L6" s="466"/>
      <c r="M6" s="465" t="s">
        <v>71</v>
      </c>
      <c r="N6" s="466"/>
      <c r="O6" s="466"/>
      <c r="P6" s="466"/>
      <c r="Q6" s="466"/>
      <c r="R6" s="466" t="s">
        <v>66</v>
      </c>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87" t="s">
        <v>67</v>
      </c>
      <c r="AS6" s="487"/>
      <c r="AT6" s="447" t="s">
        <v>31</v>
      </c>
      <c r="AU6" s="448"/>
      <c r="AV6" s="447" t="s">
        <v>72</v>
      </c>
      <c r="AW6" s="483"/>
      <c r="AX6" s="483"/>
      <c r="AY6" s="483"/>
      <c r="AZ6" s="484"/>
      <c r="BA6" s="43"/>
      <c r="BB6" s="43"/>
      <c r="BC6" s="42"/>
      <c r="BD6" s="42"/>
    </row>
    <row r="7" spans="1:69" s="67" customFormat="1" ht="50.45" customHeight="1" thickBot="1" x14ac:dyDescent="0.25">
      <c r="A7" s="477"/>
      <c r="B7" s="479" t="s">
        <v>439</v>
      </c>
      <c r="C7" s="451" t="s">
        <v>456</v>
      </c>
      <c r="D7" s="451" t="s">
        <v>455</v>
      </c>
      <c r="E7" s="451" t="s">
        <v>440</v>
      </c>
      <c r="F7" s="451" t="s">
        <v>254</v>
      </c>
      <c r="G7" s="451" t="s">
        <v>255</v>
      </c>
      <c r="H7" s="451" t="s">
        <v>29</v>
      </c>
      <c r="I7" s="451" t="s">
        <v>65</v>
      </c>
      <c r="J7" s="451" t="s">
        <v>4</v>
      </c>
      <c r="K7" s="451" t="s">
        <v>0</v>
      </c>
      <c r="L7" s="451" t="s">
        <v>30</v>
      </c>
      <c r="M7" s="482" t="s">
        <v>5</v>
      </c>
      <c r="N7" s="240"/>
      <c r="O7" s="482" t="s">
        <v>6</v>
      </c>
      <c r="P7" s="240"/>
      <c r="Q7" s="482" t="s">
        <v>269</v>
      </c>
      <c r="R7" s="464" t="s">
        <v>411</v>
      </c>
      <c r="S7" s="464"/>
      <c r="T7" s="464"/>
      <c r="U7" s="464"/>
      <c r="V7" s="464"/>
      <c r="W7" s="464" t="s">
        <v>410</v>
      </c>
      <c r="X7" s="464"/>
      <c r="Y7" s="464"/>
      <c r="Z7" s="464"/>
      <c r="AA7" s="464"/>
      <c r="AB7" s="464"/>
      <c r="AC7" s="464"/>
      <c r="AD7" s="464"/>
      <c r="AE7" s="464"/>
      <c r="AF7" s="464"/>
      <c r="AG7" s="464"/>
      <c r="AH7" s="464"/>
      <c r="AI7" s="464"/>
      <c r="AJ7" s="464"/>
      <c r="AK7" s="464"/>
      <c r="AL7" s="464"/>
      <c r="AM7" s="464"/>
      <c r="AN7" s="464"/>
      <c r="AO7" s="464"/>
      <c r="AP7" s="464" t="s">
        <v>394</v>
      </c>
      <c r="AQ7" s="464"/>
      <c r="AR7" s="482"/>
      <c r="AS7" s="482"/>
      <c r="AT7" s="449"/>
      <c r="AU7" s="450"/>
      <c r="AV7" s="449"/>
      <c r="AW7" s="485"/>
      <c r="AX7" s="485"/>
      <c r="AY7" s="485"/>
      <c r="AZ7" s="486"/>
      <c r="BA7" s="501" t="s">
        <v>890</v>
      </c>
      <c r="BB7" s="503" t="s">
        <v>891</v>
      </c>
      <c r="BC7" s="504"/>
      <c r="BD7" s="505" t="s">
        <v>156</v>
      </c>
      <c r="BE7" s="506"/>
      <c r="BF7" s="507" t="s">
        <v>892</v>
      </c>
      <c r="BG7" s="508"/>
      <c r="BH7" s="509" t="s">
        <v>893</v>
      </c>
      <c r="BI7" s="510"/>
      <c r="BJ7" s="511" t="s">
        <v>894</v>
      </c>
      <c r="BK7" s="512"/>
      <c r="BL7" s="513" t="s">
        <v>895</v>
      </c>
      <c r="BM7" s="515" t="s">
        <v>896</v>
      </c>
      <c r="BN7" s="517" t="s">
        <v>990</v>
      </c>
      <c r="BO7" s="518"/>
      <c r="BP7" s="518"/>
      <c r="BQ7" s="519"/>
    </row>
    <row r="8" spans="1:69" s="132" customFormat="1" ht="75" customHeight="1" thickBot="1" x14ac:dyDescent="0.25">
      <c r="A8" s="478"/>
      <c r="B8" s="480"/>
      <c r="C8" s="452"/>
      <c r="D8" s="452"/>
      <c r="E8" s="452"/>
      <c r="F8" s="452"/>
      <c r="G8" s="452"/>
      <c r="H8" s="452"/>
      <c r="I8" s="452"/>
      <c r="J8" s="452"/>
      <c r="K8" s="452"/>
      <c r="L8" s="452"/>
      <c r="M8" s="452"/>
      <c r="N8" s="258"/>
      <c r="O8" s="452"/>
      <c r="P8" s="258"/>
      <c r="Q8" s="452"/>
      <c r="R8" s="469" t="s">
        <v>406</v>
      </c>
      <c r="S8" s="469"/>
      <c r="T8" s="469"/>
      <c r="U8" s="259">
        <v>0.6</v>
      </c>
      <c r="V8" s="258" t="s">
        <v>309</v>
      </c>
      <c r="W8" s="259">
        <v>0.05</v>
      </c>
      <c r="X8" s="261"/>
      <c r="Y8" s="261"/>
      <c r="Z8" s="260" t="s">
        <v>408</v>
      </c>
      <c r="AA8" s="265" t="s">
        <v>315</v>
      </c>
      <c r="AB8" s="262">
        <v>0.15</v>
      </c>
      <c r="AC8" s="261"/>
      <c r="AD8" s="261"/>
      <c r="AE8" s="260" t="s">
        <v>409</v>
      </c>
      <c r="AF8" s="265" t="s">
        <v>405</v>
      </c>
      <c r="AG8" s="262">
        <v>0.1</v>
      </c>
      <c r="AH8" s="261"/>
      <c r="AI8" s="261"/>
      <c r="AJ8" s="260" t="s">
        <v>412</v>
      </c>
      <c r="AK8" s="260" t="s">
        <v>310</v>
      </c>
      <c r="AL8" s="262">
        <v>0.1</v>
      </c>
      <c r="AM8" s="263"/>
      <c r="AN8" s="263"/>
      <c r="AO8" s="260" t="s">
        <v>393</v>
      </c>
      <c r="AP8" s="260" t="s">
        <v>308</v>
      </c>
      <c r="AQ8" s="260" t="s">
        <v>312</v>
      </c>
      <c r="AR8" s="264" t="s">
        <v>270</v>
      </c>
      <c r="AS8" s="258" t="s">
        <v>307</v>
      </c>
      <c r="AT8" s="264" t="s">
        <v>395</v>
      </c>
      <c r="AU8" s="264" t="s">
        <v>273</v>
      </c>
      <c r="AV8" s="264" t="s">
        <v>63</v>
      </c>
      <c r="AW8" s="265" t="s">
        <v>64</v>
      </c>
      <c r="AX8" s="265" t="s">
        <v>268</v>
      </c>
      <c r="AY8" s="266"/>
      <c r="AZ8" s="267" t="s">
        <v>479</v>
      </c>
      <c r="BA8" s="502"/>
      <c r="BB8" s="333" t="s">
        <v>897</v>
      </c>
      <c r="BC8" s="334" t="s">
        <v>898</v>
      </c>
      <c r="BD8" s="335" t="s">
        <v>897</v>
      </c>
      <c r="BE8" s="334" t="s">
        <v>898</v>
      </c>
      <c r="BF8" s="335" t="s">
        <v>897</v>
      </c>
      <c r="BG8" s="334" t="s">
        <v>898</v>
      </c>
      <c r="BH8" s="336" t="s">
        <v>897</v>
      </c>
      <c r="BI8" s="337" t="s">
        <v>898</v>
      </c>
      <c r="BJ8" s="338" t="s">
        <v>259</v>
      </c>
      <c r="BK8" s="339" t="s">
        <v>260</v>
      </c>
      <c r="BL8" s="514"/>
      <c r="BM8" s="516"/>
      <c r="BN8" s="340" t="s">
        <v>899</v>
      </c>
      <c r="BO8" s="340" t="s">
        <v>900</v>
      </c>
      <c r="BP8" s="340" t="s">
        <v>901</v>
      </c>
      <c r="BQ8" s="340" t="s">
        <v>902</v>
      </c>
    </row>
    <row r="9" spans="1:69" s="67" customFormat="1" ht="70.150000000000006" customHeight="1" x14ac:dyDescent="0.2">
      <c r="A9" s="410">
        <v>1</v>
      </c>
      <c r="B9" s="444" t="s">
        <v>151</v>
      </c>
      <c r="C9" s="442" t="s">
        <v>460</v>
      </c>
      <c r="D9" s="475" t="str">
        <f>IF(C9=$B$1048166,$C$1048166,IF(C9=$B$1048167,$C$1048167,IF(C9=$B$1048168,$C$1048168,IF(C9=$B$1048169,$C$1048169,IF(C9=$B$1048170,$C$1048170,IF(C9=$B$1048171,$C$1048171,IF(C9=$B$1048172,$C$1048172,IF(C9=$B$1048173,$C$1048173,IF(C9=$B$1048174,$C$1048174,IF(C9=$B$1048175,$C$1048175,IF(C9=$B$1048178,$C$1048178,IF(C9=$B$1048179,$C$1048179,IF(C9=$B$1048180,C$1048180,IF(C9=$B$1048181,$C$1048181,IF(C9=$B$1048182,$C$1048182," ")))))))))))))))</f>
        <v>Fortalecer la gestión del contexto para lograr mayor impacto y visibilidad regional, nacional e internacional.</v>
      </c>
      <c r="E9" s="442" t="s">
        <v>253</v>
      </c>
      <c r="F9" s="256" t="s">
        <v>257</v>
      </c>
      <c r="G9" s="256" t="s">
        <v>37</v>
      </c>
      <c r="H9" s="305" t="s">
        <v>480</v>
      </c>
      <c r="I9" s="442" t="s">
        <v>102</v>
      </c>
      <c r="J9" s="443" t="s">
        <v>485</v>
      </c>
      <c r="K9" s="442" t="s">
        <v>486</v>
      </c>
      <c r="L9" s="442" t="s">
        <v>487</v>
      </c>
      <c r="M9" s="468" t="s">
        <v>144</v>
      </c>
      <c r="N9" s="467">
        <f t="shared" ref="N9:N12" si="0">IF(M9="ALTA",5,IF(M9="MEDIO ALTA",4,IF(M9="MEDIA",3,IF(M9="MEDIO BAJA",2,IF(M9="BAJA",1,0)))))</f>
        <v>2</v>
      </c>
      <c r="O9" s="468" t="s">
        <v>134</v>
      </c>
      <c r="P9" s="467">
        <f>IF(O9="ALTO",5,IF(O9="MEDIO ALTO",4,IF(O9="MEDIO",3,IF(O9="MEDIO BAJO",2,IF(O9="BAJO",1,0)))))</f>
        <v>3</v>
      </c>
      <c r="Q9" s="467">
        <f>P9*N9</f>
        <v>6</v>
      </c>
      <c r="R9" s="269" t="s">
        <v>314</v>
      </c>
      <c r="S9" s="270">
        <f t="shared" ref="S9:S40" si="1">IF(R9=$R$1048170,1,IF(R9=$R$1048166,5,IF(R9=$R$1048167,4,IF(R9=$R$1048168,3,IF(R9=$R$1048169,2,0)))))</f>
        <v>1</v>
      </c>
      <c r="T9" s="462">
        <f>ROUND(AVERAGEIF(S9:S11,"&gt;0"),0)</f>
        <v>1</v>
      </c>
      <c r="U9" s="462">
        <f>T9*$U$8</f>
        <v>0.6</v>
      </c>
      <c r="V9" s="256" t="s">
        <v>491</v>
      </c>
      <c r="W9" s="442">
        <f>IF(R9="No_existen",5*$W$8,X9*$W$8)</f>
        <v>0.2</v>
      </c>
      <c r="X9" s="463">
        <f>ROUND(AVERAGEIF(Y9:Y11,"&gt;0"),0)</f>
        <v>4</v>
      </c>
      <c r="Y9" s="271">
        <f t="shared" ref="Y9:Y40" si="2">IF(Z9=$Z$1048168,1,IF(Z9=$Z$1048167,2,IF(Z9=$Z$1048166,4,IF(R9="No_existen",5,0))))</f>
        <v>4</v>
      </c>
      <c r="Z9" s="256" t="s">
        <v>317</v>
      </c>
      <c r="AA9" s="257"/>
      <c r="AB9" s="463">
        <f>IF(R9="No_existen",5*$AB$8,AC9*$AB$8)</f>
        <v>0.15</v>
      </c>
      <c r="AC9" s="462">
        <f>ROUND(AVERAGEIF(AD9:AD11,"&gt;0"),0)</f>
        <v>1</v>
      </c>
      <c r="AD9" s="272">
        <f t="shared" ref="AD9:AD40" si="3">IF(AE9=$AF$1048167,1,IF(AE9=$AF$1048166,4,IF(R9="No_existen",5,0)))</f>
        <v>1</v>
      </c>
      <c r="AE9" s="256" t="s">
        <v>294</v>
      </c>
      <c r="AF9" s="257" t="s">
        <v>492</v>
      </c>
      <c r="AG9" s="463">
        <f>IF(R9="No_existen",5*$AG$8,AH9*$AG$8)</f>
        <v>0.1</v>
      </c>
      <c r="AH9" s="462">
        <f>ROUND(AVERAGEIF(AI9:AI11,"&gt;0"),0)</f>
        <v>1</v>
      </c>
      <c r="AI9" s="272">
        <f t="shared" ref="AI9:AI40" si="4">IF(AJ9=$AJ$1048166,1,IF(AJ9=$AJ$1048167,4,IF(R9="No_existen",5,0)))</f>
        <v>1</v>
      </c>
      <c r="AJ9" s="256" t="s">
        <v>291</v>
      </c>
      <c r="AK9" s="256" t="s">
        <v>467</v>
      </c>
      <c r="AL9" s="463">
        <f>IF(R9="No_existen",5*$AL$8,AM9*$AL$8)</f>
        <v>0.1</v>
      </c>
      <c r="AM9" s="462">
        <f>ROUND(AVERAGEIF(AN9:AN11,"&gt;0"),0)</f>
        <v>1</v>
      </c>
      <c r="AN9" s="272">
        <f>IF(AO9="Preventivo",1,IF(AO9="Detectivo",4, IF(R9="No_existen",5,0)))</f>
        <v>1</v>
      </c>
      <c r="AO9" s="256" t="s">
        <v>493</v>
      </c>
      <c r="AP9" s="462">
        <f>ROUND(AVERAGE(T9,X9,AC9,AH9,AM9),0)</f>
        <v>2</v>
      </c>
      <c r="AQ9" s="467" t="str">
        <f>IF(AP9&lt;1.5,"FUERTE",IF(AND(AP9&gt;=1.5,AP9&lt;2.5),"ACEPTABLE",IF(AP9&gt;=5,"INEXISTENTE","DÉBIL")))</f>
        <v>ACEPTABLE</v>
      </c>
      <c r="AR9" s="481">
        <f>IF(Q9=0,0,ROUND((Q9*AP9),0))</f>
        <v>12</v>
      </c>
      <c r="AS9" s="481" t="str">
        <f>IF(AR9&gt;=36,"GRAVE", IF(AR9&lt;=10, "LEVE", "MODERADO"))</f>
        <v>MODERADO</v>
      </c>
      <c r="AT9" s="453" t="s">
        <v>499</v>
      </c>
      <c r="AU9" s="445">
        <v>0.9</v>
      </c>
      <c r="AV9" s="256" t="s">
        <v>85</v>
      </c>
      <c r="AW9" s="257" t="s">
        <v>501</v>
      </c>
      <c r="AX9" s="273">
        <v>44545</v>
      </c>
      <c r="AY9" s="273"/>
      <c r="AZ9" s="341"/>
      <c r="BA9" s="497" t="s">
        <v>903</v>
      </c>
      <c r="BB9" s="520" t="s">
        <v>259</v>
      </c>
      <c r="BC9" s="497"/>
      <c r="BD9" s="494" t="s">
        <v>259</v>
      </c>
      <c r="BE9" s="401"/>
      <c r="BF9" s="494" t="s">
        <v>259</v>
      </c>
      <c r="BG9" s="407"/>
      <c r="BH9" s="407" t="s">
        <v>259</v>
      </c>
      <c r="BI9" s="407"/>
      <c r="BJ9" s="407">
        <f>+COUNTIF(BB9:BH11,"SI")</f>
        <v>4</v>
      </c>
      <c r="BK9" s="407">
        <f>+COUNTIF(BB9:BH11,"NO")</f>
        <v>0</v>
      </c>
      <c r="BL9" s="407" t="s">
        <v>259</v>
      </c>
      <c r="BM9" s="407"/>
      <c r="BN9" s="407"/>
      <c r="BO9" s="407"/>
      <c r="BP9" s="407"/>
      <c r="BQ9" s="407"/>
    </row>
    <row r="10" spans="1:69" s="67" customFormat="1" ht="70.150000000000006" customHeight="1" x14ac:dyDescent="0.2">
      <c r="A10" s="411"/>
      <c r="B10" s="438"/>
      <c r="C10" s="434"/>
      <c r="D10" s="439"/>
      <c r="E10" s="434"/>
      <c r="F10" s="242" t="s">
        <v>257</v>
      </c>
      <c r="G10" s="242" t="s">
        <v>37</v>
      </c>
      <c r="H10" s="254" t="s">
        <v>481</v>
      </c>
      <c r="I10" s="434"/>
      <c r="J10" s="436"/>
      <c r="K10" s="434"/>
      <c r="L10" s="434"/>
      <c r="M10" s="435"/>
      <c r="N10" s="432"/>
      <c r="O10" s="435"/>
      <c r="P10" s="432"/>
      <c r="Q10" s="432"/>
      <c r="R10" s="268"/>
      <c r="S10" s="274">
        <f t="shared" si="1"/>
        <v>0</v>
      </c>
      <c r="T10" s="406"/>
      <c r="U10" s="406"/>
      <c r="V10" s="242"/>
      <c r="W10" s="434"/>
      <c r="X10" s="405"/>
      <c r="Y10" s="275">
        <f t="shared" si="2"/>
        <v>0</v>
      </c>
      <c r="Z10" s="242"/>
      <c r="AA10" s="246"/>
      <c r="AB10" s="405"/>
      <c r="AC10" s="406"/>
      <c r="AD10" s="276">
        <f t="shared" si="3"/>
        <v>0</v>
      </c>
      <c r="AE10" s="242"/>
      <c r="AF10" s="246"/>
      <c r="AG10" s="405"/>
      <c r="AH10" s="406"/>
      <c r="AI10" s="276">
        <f t="shared" si="4"/>
        <v>0</v>
      </c>
      <c r="AJ10" s="242"/>
      <c r="AK10" s="242"/>
      <c r="AL10" s="405"/>
      <c r="AM10" s="406"/>
      <c r="AN10" s="276">
        <f t="shared" ref="AN10:AN38" si="5">IF(AO10="Preventivo",1,IF(AO10="Detectivo",4, IF(R10="No_existen",5,0)))</f>
        <v>0</v>
      </c>
      <c r="AO10" s="242"/>
      <c r="AP10" s="406"/>
      <c r="AQ10" s="432"/>
      <c r="AR10" s="404"/>
      <c r="AS10" s="404"/>
      <c r="AT10" s="433"/>
      <c r="AU10" s="433"/>
      <c r="AV10" s="242"/>
      <c r="AW10" s="246"/>
      <c r="AX10" s="277"/>
      <c r="AY10" s="277"/>
      <c r="AZ10" s="342"/>
      <c r="BA10" s="498"/>
      <c r="BB10" s="521"/>
      <c r="BC10" s="498"/>
      <c r="BD10" s="495"/>
      <c r="BE10" s="402"/>
      <c r="BF10" s="495"/>
      <c r="BG10" s="408"/>
      <c r="BH10" s="408"/>
      <c r="BI10" s="408"/>
      <c r="BJ10" s="408"/>
      <c r="BK10" s="408"/>
      <c r="BL10" s="408"/>
      <c r="BM10" s="408"/>
      <c r="BN10" s="408"/>
      <c r="BO10" s="408"/>
      <c r="BP10" s="408"/>
      <c r="BQ10" s="408"/>
    </row>
    <row r="11" spans="1:69" s="67" customFormat="1" ht="70.150000000000006" customHeight="1" x14ac:dyDescent="0.2">
      <c r="A11" s="411"/>
      <c r="B11" s="438"/>
      <c r="C11" s="434"/>
      <c r="D11" s="439"/>
      <c r="E11" s="434"/>
      <c r="F11" s="242" t="s">
        <v>257</v>
      </c>
      <c r="G11" s="242" t="s">
        <v>37</v>
      </c>
      <c r="H11" s="254" t="s">
        <v>482</v>
      </c>
      <c r="I11" s="434"/>
      <c r="J11" s="436"/>
      <c r="K11" s="434"/>
      <c r="L11" s="434"/>
      <c r="M11" s="435"/>
      <c r="N11" s="432"/>
      <c r="O11" s="435"/>
      <c r="P11" s="432"/>
      <c r="Q11" s="432"/>
      <c r="R11" s="268"/>
      <c r="S11" s="274">
        <f t="shared" si="1"/>
        <v>0</v>
      </c>
      <c r="T11" s="406"/>
      <c r="U11" s="406"/>
      <c r="V11" s="242"/>
      <c r="W11" s="434"/>
      <c r="X11" s="405"/>
      <c r="Y11" s="275">
        <f t="shared" si="2"/>
        <v>0</v>
      </c>
      <c r="Z11" s="242"/>
      <c r="AA11" s="246"/>
      <c r="AB11" s="405"/>
      <c r="AC11" s="406"/>
      <c r="AD11" s="276">
        <f t="shared" si="3"/>
        <v>0</v>
      </c>
      <c r="AE11" s="242"/>
      <c r="AF11" s="246"/>
      <c r="AG11" s="405"/>
      <c r="AH11" s="406"/>
      <c r="AI11" s="276">
        <f t="shared" si="4"/>
        <v>0</v>
      </c>
      <c r="AJ11" s="242"/>
      <c r="AK11" s="242"/>
      <c r="AL11" s="405"/>
      <c r="AM11" s="406"/>
      <c r="AN11" s="276">
        <f t="shared" si="5"/>
        <v>0</v>
      </c>
      <c r="AO11" s="242"/>
      <c r="AP11" s="406"/>
      <c r="AQ11" s="432"/>
      <c r="AR11" s="404"/>
      <c r="AS11" s="404"/>
      <c r="AT11" s="433"/>
      <c r="AU11" s="433"/>
      <c r="AV11" s="242"/>
      <c r="AW11" s="246"/>
      <c r="AX11" s="277"/>
      <c r="AY11" s="277"/>
      <c r="AZ11" s="342"/>
      <c r="BA11" s="499"/>
      <c r="BB11" s="522"/>
      <c r="BC11" s="499"/>
      <c r="BD11" s="496"/>
      <c r="BE11" s="403"/>
      <c r="BF11" s="496"/>
      <c r="BG11" s="409"/>
      <c r="BH11" s="409"/>
      <c r="BI11" s="409"/>
      <c r="BJ11" s="409"/>
      <c r="BK11" s="409"/>
      <c r="BL11" s="409"/>
      <c r="BM11" s="409"/>
      <c r="BN11" s="409"/>
      <c r="BO11" s="409"/>
      <c r="BP11" s="409"/>
      <c r="BQ11" s="409"/>
    </row>
    <row r="12" spans="1:69" s="67" customFormat="1" ht="80.45" customHeight="1" x14ac:dyDescent="0.2">
      <c r="A12" s="411">
        <v>2</v>
      </c>
      <c r="B12" s="438" t="s">
        <v>151</v>
      </c>
      <c r="C12" s="434" t="s">
        <v>460</v>
      </c>
      <c r="D12" s="439" t="str">
        <f>IF(C12=$B$1048166,$C$1048166,IF(C12=$B$1048167,$C$1048167,IF(C12=$B$1048168,$C$1048168,IF(C12=$B$1048169,$C$1048169,IF(C12=$B$1048170,$C$1048170,IF(C12=$B$1048171,$C$1048171,IF(C12=$B$1048172,$C$1048172,IF(C12=$B$1048173,$C$1048173,IF(C12=$B$1048174,$C$1048174,IF(C12=$B$1048175,$C$1048175,IF(C12=$B$1048178,$C$1048178,IF(C12=$B$1048179,$C$1048179,IF(C12=$B$1048180,C$1048180,IF(C12=$B$1048181,$C$1048181,IF(C12=$B$1048182,$C$1048182," ")))))))))))))))</f>
        <v>Fortalecer la gestión del contexto para lograr mayor impacto y visibilidad regional, nacional e internacional.</v>
      </c>
      <c r="E12" s="434" t="s">
        <v>253</v>
      </c>
      <c r="F12" s="242" t="s">
        <v>257</v>
      </c>
      <c r="G12" s="242" t="s">
        <v>484</v>
      </c>
      <c r="H12" s="254" t="s">
        <v>483</v>
      </c>
      <c r="I12" s="434" t="s">
        <v>109</v>
      </c>
      <c r="J12" s="437" t="s">
        <v>488</v>
      </c>
      <c r="K12" s="434" t="s">
        <v>489</v>
      </c>
      <c r="L12" s="434" t="s">
        <v>490</v>
      </c>
      <c r="M12" s="435" t="s">
        <v>142</v>
      </c>
      <c r="N12" s="432">
        <f t="shared" si="0"/>
        <v>5</v>
      </c>
      <c r="O12" s="435" t="s">
        <v>134</v>
      </c>
      <c r="P12" s="432">
        <f t="shared" ref="P12:P18" si="6">IF(O12="ALTO",5,IF(O12="MEDIO ALTO",4,IF(O12="MEDIO",3,IF(O12="MEDIO BAJO",2,IF(O12="BAJO",1,0)))))</f>
        <v>3</v>
      </c>
      <c r="Q12" s="432">
        <f t="shared" ref="Q12" si="7">P12*N12</f>
        <v>15</v>
      </c>
      <c r="R12" s="268" t="s">
        <v>314</v>
      </c>
      <c r="S12" s="274">
        <f t="shared" si="1"/>
        <v>1</v>
      </c>
      <c r="T12" s="406">
        <f t="shared" ref="T12" si="8">ROUND(AVERAGEIF(S12:S14,"&gt;0"),0)</f>
        <v>1</v>
      </c>
      <c r="U12" s="406">
        <f t="shared" ref="U12" si="9">T12*$U$8</f>
        <v>0.6</v>
      </c>
      <c r="V12" s="242" t="s">
        <v>494</v>
      </c>
      <c r="W12" s="434">
        <f t="shared" ref="W12" si="10">IF(R12="No_existen",5*$W$8,X12*$W$8)</f>
        <v>0.2</v>
      </c>
      <c r="X12" s="405">
        <f t="shared" ref="X12" si="11">ROUND(AVERAGEIF(Y12:Y14,"&gt;0"),0)</f>
        <v>4</v>
      </c>
      <c r="Y12" s="275">
        <f t="shared" si="2"/>
        <v>4</v>
      </c>
      <c r="Z12" s="242" t="s">
        <v>317</v>
      </c>
      <c r="AA12" s="246"/>
      <c r="AB12" s="405">
        <f t="shared" ref="AB12" si="12">IF(R12="No_existen",5*$AB$8,AC12*$AB$8)</f>
        <v>0.15</v>
      </c>
      <c r="AC12" s="406">
        <f>ROUND(AVERAGEIF(AD12:AD14,"&gt;0"),0)</f>
        <v>1</v>
      </c>
      <c r="AD12" s="276">
        <f t="shared" si="3"/>
        <v>1</v>
      </c>
      <c r="AE12" s="242" t="s">
        <v>294</v>
      </c>
      <c r="AF12" s="246" t="s">
        <v>497</v>
      </c>
      <c r="AG12" s="405">
        <f t="shared" ref="AG12" si="13">IF(R12="No_existen",5*$AG$8,AH12*$AG$8)</f>
        <v>0.1</v>
      </c>
      <c r="AH12" s="406">
        <f t="shared" ref="AH12" si="14">ROUND(AVERAGEIF(AI12:AI14,"&gt;0"),0)</f>
        <v>1</v>
      </c>
      <c r="AI12" s="276">
        <f t="shared" si="4"/>
        <v>1</v>
      </c>
      <c r="AJ12" s="242" t="s">
        <v>291</v>
      </c>
      <c r="AK12" s="242" t="s">
        <v>467</v>
      </c>
      <c r="AL12" s="405">
        <f t="shared" ref="AL12" si="15">IF(R12="No_existen",5*$AL$8,AM12*$AL$8)</f>
        <v>0.1</v>
      </c>
      <c r="AM12" s="406">
        <f t="shared" ref="AM12" si="16">ROUND(AVERAGEIF(AN12:AN14,"&gt;0"),0)</f>
        <v>1</v>
      </c>
      <c r="AN12" s="276">
        <f t="shared" si="5"/>
        <v>1</v>
      </c>
      <c r="AO12" s="242" t="s">
        <v>493</v>
      </c>
      <c r="AP12" s="406">
        <f t="shared" ref="AP12" si="17">ROUND(AVERAGE(T12,X12,AC12,AH12,AM12),0)</f>
        <v>2</v>
      </c>
      <c r="AQ12" s="432" t="str">
        <f t="shared" ref="AQ12" si="18">IF(AP12&lt;1.5,"FUERTE",IF(AND(AP12&gt;=1.5,AP12&lt;2.5),"ACEPTABLE",IF(AP12&gt;=5,"INEXISTENTE","DÉBIL")))</f>
        <v>ACEPTABLE</v>
      </c>
      <c r="AR12" s="404">
        <f>IF(Q12=0,0,ROUND((Q12*AP12),0))</f>
        <v>30</v>
      </c>
      <c r="AS12" s="404" t="str">
        <f t="shared" ref="AS12" si="19">IF(AR12&gt;=36,"GRAVE", IF(AR12&lt;=10, "LEVE", "MODERADO"))</f>
        <v>MODERADO</v>
      </c>
      <c r="AT12" s="433" t="s">
        <v>500</v>
      </c>
      <c r="AU12" s="441">
        <v>0.9</v>
      </c>
      <c r="AV12" s="242" t="s">
        <v>85</v>
      </c>
      <c r="AW12" s="246" t="s">
        <v>502</v>
      </c>
      <c r="AX12" s="277">
        <v>44545</v>
      </c>
      <c r="AY12" s="277"/>
      <c r="AZ12" s="342"/>
      <c r="BA12" s="497" t="s">
        <v>903</v>
      </c>
      <c r="BB12" s="520" t="s">
        <v>259</v>
      </c>
      <c r="BC12" s="497"/>
      <c r="BD12" s="494" t="s">
        <v>259</v>
      </c>
      <c r="BE12" s="401"/>
      <c r="BF12" s="494" t="s">
        <v>259</v>
      </c>
      <c r="BG12" s="407"/>
      <c r="BH12" s="407" t="s">
        <v>259</v>
      </c>
      <c r="BI12" s="407"/>
      <c r="BJ12" s="407">
        <f t="shared" ref="BJ12" si="20">+COUNTIF(BB12:BH14,"SI")</f>
        <v>4</v>
      </c>
      <c r="BK12" s="407">
        <f t="shared" ref="BK12" si="21">+COUNTIF(BB12:BH14,"NO")</f>
        <v>0</v>
      </c>
      <c r="BL12" s="407" t="s">
        <v>259</v>
      </c>
      <c r="BM12" s="407" t="s">
        <v>259</v>
      </c>
      <c r="BN12" s="407"/>
      <c r="BO12" s="407"/>
      <c r="BP12" s="407"/>
      <c r="BQ12" s="407"/>
    </row>
    <row r="13" spans="1:69" s="67" customFormat="1" ht="70.150000000000006" customHeight="1" x14ac:dyDescent="0.2">
      <c r="A13" s="411"/>
      <c r="B13" s="438"/>
      <c r="C13" s="434"/>
      <c r="D13" s="439"/>
      <c r="E13" s="434"/>
      <c r="F13" s="242"/>
      <c r="G13" s="242"/>
      <c r="H13" s="254"/>
      <c r="I13" s="434"/>
      <c r="J13" s="436"/>
      <c r="K13" s="434"/>
      <c r="L13" s="434"/>
      <c r="M13" s="435"/>
      <c r="N13" s="432"/>
      <c r="O13" s="435"/>
      <c r="P13" s="432"/>
      <c r="Q13" s="432"/>
      <c r="R13" s="268" t="s">
        <v>314</v>
      </c>
      <c r="S13" s="274">
        <f t="shared" si="1"/>
        <v>1</v>
      </c>
      <c r="T13" s="406"/>
      <c r="U13" s="406"/>
      <c r="V13" s="242" t="s">
        <v>495</v>
      </c>
      <c r="W13" s="434"/>
      <c r="X13" s="405"/>
      <c r="Y13" s="275">
        <f t="shared" si="2"/>
        <v>4</v>
      </c>
      <c r="Z13" s="242" t="s">
        <v>317</v>
      </c>
      <c r="AA13" s="246"/>
      <c r="AB13" s="405"/>
      <c r="AC13" s="406"/>
      <c r="AD13" s="276">
        <f t="shared" si="3"/>
        <v>1</v>
      </c>
      <c r="AE13" s="242" t="s">
        <v>294</v>
      </c>
      <c r="AF13" s="246" t="s">
        <v>492</v>
      </c>
      <c r="AG13" s="405"/>
      <c r="AH13" s="406"/>
      <c r="AI13" s="276">
        <f t="shared" si="4"/>
        <v>1</v>
      </c>
      <c r="AJ13" s="242" t="s">
        <v>291</v>
      </c>
      <c r="AK13" s="242" t="s">
        <v>302</v>
      </c>
      <c r="AL13" s="405"/>
      <c r="AM13" s="406"/>
      <c r="AN13" s="276">
        <f t="shared" si="5"/>
        <v>1</v>
      </c>
      <c r="AO13" s="242" t="s">
        <v>493</v>
      </c>
      <c r="AP13" s="406"/>
      <c r="AQ13" s="432"/>
      <c r="AR13" s="404"/>
      <c r="AS13" s="404"/>
      <c r="AT13" s="433"/>
      <c r="AU13" s="433"/>
      <c r="AV13" s="242"/>
      <c r="AW13" s="246"/>
      <c r="AX13" s="277"/>
      <c r="AY13" s="277"/>
      <c r="AZ13" s="342"/>
      <c r="BA13" s="498"/>
      <c r="BB13" s="521"/>
      <c r="BC13" s="498"/>
      <c r="BD13" s="495"/>
      <c r="BE13" s="402"/>
      <c r="BF13" s="495"/>
      <c r="BG13" s="408"/>
      <c r="BH13" s="408"/>
      <c r="BI13" s="408"/>
      <c r="BJ13" s="408"/>
      <c r="BK13" s="408"/>
      <c r="BL13" s="408"/>
      <c r="BM13" s="408"/>
      <c r="BN13" s="408"/>
      <c r="BO13" s="408"/>
      <c r="BP13" s="408"/>
      <c r="BQ13" s="408"/>
    </row>
    <row r="14" spans="1:69" s="67" customFormat="1" ht="156.6" customHeight="1" thickBot="1" x14ac:dyDescent="0.25">
      <c r="A14" s="411"/>
      <c r="B14" s="438"/>
      <c r="C14" s="434"/>
      <c r="D14" s="439"/>
      <c r="E14" s="434"/>
      <c r="F14" s="242"/>
      <c r="G14" s="242"/>
      <c r="H14" s="254"/>
      <c r="I14" s="434"/>
      <c r="J14" s="436"/>
      <c r="K14" s="434"/>
      <c r="L14" s="434"/>
      <c r="M14" s="435"/>
      <c r="N14" s="432"/>
      <c r="O14" s="435"/>
      <c r="P14" s="432"/>
      <c r="Q14" s="432"/>
      <c r="R14" s="268" t="s">
        <v>314</v>
      </c>
      <c r="S14" s="274">
        <f t="shared" si="1"/>
        <v>1</v>
      </c>
      <c r="T14" s="406"/>
      <c r="U14" s="406"/>
      <c r="V14" s="242" t="s">
        <v>496</v>
      </c>
      <c r="W14" s="434"/>
      <c r="X14" s="405"/>
      <c r="Y14" s="275">
        <f t="shared" si="2"/>
        <v>4</v>
      </c>
      <c r="Z14" s="242" t="s">
        <v>317</v>
      </c>
      <c r="AA14" s="246"/>
      <c r="AB14" s="405"/>
      <c r="AC14" s="406"/>
      <c r="AD14" s="276">
        <f t="shared" si="3"/>
        <v>1</v>
      </c>
      <c r="AE14" s="242" t="s">
        <v>294</v>
      </c>
      <c r="AF14" s="246" t="s">
        <v>498</v>
      </c>
      <c r="AG14" s="405"/>
      <c r="AH14" s="406"/>
      <c r="AI14" s="276">
        <f t="shared" si="4"/>
        <v>1</v>
      </c>
      <c r="AJ14" s="242" t="s">
        <v>291</v>
      </c>
      <c r="AK14" s="242" t="s">
        <v>467</v>
      </c>
      <c r="AL14" s="405"/>
      <c r="AM14" s="406"/>
      <c r="AN14" s="276">
        <f t="shared" si="5"/>
        <v>1</v>
      </c>
      <c r="AO14" s="242" t="s">
        <v>493</v>
      </c>
      <c r="AP14" s="406"/>
      <c r="AQ14" s="432"/>
      <c r="AR14" s="404"/>
      <c r="AS14" s="404"/>
      <c r="AT14" s="433"/>
      <c r="AU14" s="433"/>
      <c r="AV14" s="242"/>
      <c r="AW14" s="246"/>
      <c r="AX14" s="277"/>
      <c r="AY14" s="277"/>
      <c r="AZ14" s="342"/>
      <c r="BA14" s="499"/>
      <c r="BB14" s="522"/>
      <c r="BC14" s="499"/>
      <c r="BD14" s="496"/>
      <c r="BE14" s="403"/>
      <c r="BF14" s="496"/>
      <c r="BG14" s="409"/>
      <c r="BH14" s="409"/>
      <c r="BI14" s="409"/>
      <c r="BJ14" s="409"/>
      <c r="BK14" s="409"/>
      <c r="BL14" s="409"/>
      <c r="BM14" s="409"/>
      <c r="BN14" s="409"/>
      <c r="BO14" s="409"/>
      <c r="BP14" s="409"/>
      <c r="BQ14" s="409"/>
    </row>
    <row r="15" spans="1:69" s="67" customFormat="1" ht="70.150000000000006" customHeight="1" x14ac:dyDescent="0.2">
      <c r="A15" s="410">
        <v>3</v>
      </c>
      <c r="B15" s="438" t="s">
        <v>151</v>
      </c>
      <c r="C15" s="434" t="s">
        <v>459</v>
      </c>
      <c r="D15" s="439" t="str">
        <f>IF(C15=$B$1048166,$C$1048166,IF(C15=$B$1048167,$C$1048167,IF(C15=$B$1048168,$C$1048168,IF(C15=$B$1048169,$C$1048169,IF(C15=$B$1048170,$C$1048170,IF(C15=$B$1048171,$C$1048171,IF(C15=$B$1048172,$C$1048172,IF(C15=$B$1048173,$C$1048173,IF(C15=$B$1048174,$C$1048174,IF(C15=$B$1048175,$C$1048175,IF(C15=$B$1048178,$C$1048178,IF(C15=$B$1048179,$C$1048179,IF(C15=$B$1048180,C$1048180,IF(C15=$B$1048181,$C$1048181,IF(C15=$B$1048182,$C$1048182," ")))))))))))))))</f>
        <v>Fomentar  y fortalecer la Creación, Gestión y transferencia del conocimiento.</v>
      </c>
      <c r="E15" s="434" t="s">
        <v>474</v>
      </c>
      <c r="F15" s="242" t="s">
        <v>257</v>
      </c>
      <c r="G15" s="242" t="s">
        <v>37</v>
      </c>
      <c r="H15" s="344" t="s">
        <v>503</v>
      </c>
      <c r="I15" s="434" t="s">
        <v>102</v>
      </c>
      <c r="J15" s="437" t="s">
        <v>506</v>
      </c>
      <c r="K15" s="436" t="s">
        <v>507</v>
      </c>
      <c r="L15" s="436" t="s">
        <v>508</v>
      </c>
      <c r="M15" s="435" t="s">
        <v>121</v>
      </c>
      <c r="N15" s="432">
        <f t="shared" ref="N15" si="22">IF(M15="ALTA",5,IF(M15="MEDIO ALTA",4,IF(M15="MEDIA",3,IF(M15="MEDIO BAJA",2,IF(M15="BAJA",1,0)))))</f>
        <v>1</v>
      </c>
      <c r="O15" s="435" t="s">
        <v>133</v>
      </c>
      <c r="P15" s="432">
        <f t="shared" si="6"/>
        <v>5</v>
      </c>
      <c r="Q15" s="432">
        <f t="shared" ref="Q15" si="23">P15*N15</f>
        <v>5</v>
      </c>
      <c r="R15" s="268" t="s">
        <v>314</v>
      </c>
      <c r="S15" s="274">
        <f t="shared" si="1"/>
        <v>1</v>
      </c>
      <c r="T15" s="406">
        <f t="shared" ref="T15" si="24">ROUND(AVERAGEIF(S15:S17,"&gt;0"),0)</f>
        <v>2</v>
      </c>
      <c r="U15" s="406">
        <f t="shared" ref="U15" si="25">T15*$U$8</f>
        <v>1.2</v>
      </c>
      <c r="V15" s="242" t="s">
        <v>517</v>
      </c>
      <c r="W15" s="434">
        <f t="shared" ref="W15" si="26">IF(R15="No_existen",5*$W$8,X15*$W$8)</f>
        <v>0.2</v>
      </c>
      <c r="X15" s="405">
        <f t="shared" ref="X15" si="27">ROUND(AVERAGEIF(Y15:Y17,"&gt;0"),0)</f>
        <v>4</v>
      </c>
      <c r="Y15" s="275">
        <f t="shared" si="2"/>
        <v>4</v>
      </c>
      <c r="Z15" s="242" t="s">
        <v>317</v>
      </c>
      <c r="AA15" s="246"/>
      <c r="AB15" s="405">
        <f t="shared" ref="AB15" si="28">IF(R15="No_existen",5*$AB$8,AC15*$AB$8)</f>
        <v>0.15</v>
      </c>
      <c r="AC15" s="406">
        <f>ROUND(AVERAGEIF(AD15:AD17,"&gt;0"),0)</f>
        <v>1</v>
      </c>
      <c r="AD15" s="276">
        <f t="shared" si="3"/>
        <v>1</v>
      </c>
      <c r="AE15" s="242" t="s">
        <v>294</v>
      </c>
      <c r="AF15" s="246" t="s">
        <v>520</v>
      </c>
      <c r="AG15" s="405">
        <f t="shared" ref="AG15" si="29">IF(R15="No_existen",5*$AG$8,AH15*$AG$8)</f>
        <v>0.2</v>
      </c>
      <c r="AH15" s="406">
        <f t="shared" ref="AH15" si="30">ROUND(AVERAGEIF(AI15:AI17,"&gt;0"),0)</f>
        <v>2</v>
      </c>
      <c r="AI15" s="276">
        <f t="shared" si="4"/>
        <v>4</v>
      </c>
      <c r="AJ15" s="242" t="s">
        <v>295</v>
      </c>
      <c r="AK15" s="242" t="s">
        <v>298</v>
      </c>
      <c r="AL15" s="405">
        <f t="shared" ref="AL15" si="31">IF(R15="No_existen",5*$AL$8,AM15*$AL$8)</f>
        <v>0.1</v>
      </c>
      <c r="AM15" s="406">
        <f t="shared" ref="AM15" si="32">ROUND(AVERAGEIF(AN15:AN17,"&gt;0"),0)</f>
        <v>1</v>
      </c>
      <c r="AN15" s="276">
        <f t="shared" si="5"/>
        <v>1</v>
      </c>
      <c r="AO15" s="242" t="s">
        <v>493</v>
      </c>
      <c r="AP15" s="406">
        <f t="shared" ref="AP15" si="33">ROUND(AVERAGE(T15,X15,AC15,AH15,AM15),0)</f>
        <v>2</v>
      </c>
      <c r="AQ15" s="432" t="str">
        <f t="shared" ref="AQ15" si="34">IF(AP15&lt;1.5,"FUERTE",IF(AND(AP15&gt;=1.5,AP15&lt;2.5),"ACEPTABLE",IF(AP15&gt;=5,"INEXISTENTE","DÉBIL")))</f>
        <v>ACEPTABLE</v>
      </c>
      <c r="AR15" s="404">
        <f>IF(Q15=0,0,ROUND((Q15*AP15),0))</f>
        <v>10</v>
      </c>
      <c r="AS15" s="404" t="str">
        <f t="shared" ref="AS15" si="35">IF(AR15&gt;=36,"GRAVE", IF(AR15&lt;=10, "LEVE", "MODERADO"))</f>
        <v>LEVE</v>
      </c>
      <c r="AT15" s="436" t="s">
        <v>523</v>
      </c>
      <c r="AU15" s="446">
        <v>0.1</v>
      </c>
      <c r="AV15" s="242" t="s">
        <v>84</v>
      </c>
      <c r="AW15" s="246"/>
      <c r="AX15" s="277"/>
      <c r="AY15" s="277"/>
      <c r="AZ15" s="292"/>
      <c r="BA15" s="497"/>
      <c r="BB15" s="520" t="s">
        <v>259</v>
      </c>
      <c r="BC15" s="497"/>
      <c r="BD15" s="494" t="s">
        <v>259</v>
      </c>
      <c r="BE15" s="401"/>
      <c r="BF15" s="494" t="s">
        <v>259</v>
      </c>
      <c r="BG15" s="407"/>
      <c r="BH15" s="407" t="s">
        <v>259</v>
      </c>
      <c r="BI15" s="407"/>
      <c r="BJ15" s="407">
        <f t="shared" ref="BJ15" si="36">+COUNTIF(BB15:BH17,"SI")</f>
        <v>4</v>
      </c>
      <c r="BK15" s="407">
        <f t="shared" ref="BK15" si="37">+COUNTIF(BB15:BH17,"NO")</f>
        <v>0</v>
      </c>
      <c r="BL15" s="407" t="s">
        <v>259</v>
      </c>
      <c r="BM15" s="407" t="s">
        <v>259</v>
      </c>
      <c r="BN15" s="407"/>
      <c r="BO15" s="407"/>
      <c r="BP15" s="407"/>
      <c r="BQ15" s="407"/>
    </row>
    <row r="16" spans="1:69" s="67" customFormat="1" ht="70.150000000000006" customHeight="1" x14ac:dyDescent="0.2">
      <c r="A16" s="411"/>
      <c r="B16" s="438"/>
      <c r="C16" s="434"/>
      <c r="D16" s="439"/>
      <c r="E16" s="434"/>
      <c r="F16" s="242" t="s">
        <v>256</v>
      </c>
      <c r="G16" s="242" t="s">
        <v>35</v>
      </c>
      <c r="H16" s="344" t="s">
        <v>504</v>
      </c>
      <c r="I16" s="434"/>
      <c r="J16" s="436"/>
      <c r="K16" s="436"/>
      <c r="L16" s="436"/>
      <c r="M16" s="435"/>
      <c r="N16" s="432"/>
      <c r="O16" s="435"/>
      <c r="P16" s="432"/>
      <c r="Q16" s="432"/>
      <c r="R16" s="268" t="s">
        <v>314</v>
      </c>
      <c r="S16" s="274">
        <f t="shared" si="1"/>
        <v>1</v>
      </c>
      <c r="T16" s="406"/>
      <c r="U16" s="406"/>
      <c r="V16" s="242" t="s">
        <v>518</v>
      </c>
      <c r="W16" s="434"/>
      <c r="X16" s="405"/>
      <c r="Y16" s="275">
        <f t="shared" si="2"/>
        <v>4</v>
      </c>
      <c r="Z16" s="242" t="s">
        <v>317</v>
      </c>
      <c r="AA16" s="246"/>
      <c r="AB16" s="405"/>
      <c r="AC16" s="406"/>
      <c r="AD16" s="276">
        <f t="shared" si="3"/>
        <v>1</v>
      </c>
      <c r="AE16" s="242" t="s">
        <v>294</v>
      </c>
      <c r="AF16" s="246" t="s">
        <v>521</v>
      </c>
      <c r="AG16" s="405"/>
      <c r="AH16" s="406"/>
      <c r="AI16" s="276">
        <f t="shared" si="4"/>
        <v>1</v>
      </c>
      <c r="AJ16" s="242" t="s">
        <v>291</v>
      </c>
      <c r="AK16" s="242" t="s">
        <v>304</v>
      </c>
      <c r="AL16" s="405"/>
      <c r="AM16" s="406"/>
      <c r="AN16" s="276">
        <f t="shared" si="5"/>
        <v>1</v>
      </c>
      <c r="AO16" s="242" t="s">
        <v>493</v>
      </c>
      <c r="AP16" s="406"/>
      <c r="AQ16" s="432"/>
      <c r="AR16" s="404"/>
      <c r="AS16" s="404"/>
      <c r="AT16" s="436"/>
      <c r="AU16" s="436"/>
      <c r="AV16" s="242" t="s">
        <v>84</v>
      </c>
      <c r="AW16" s="246"/>
      <c r="AX16" s="277"/>
      <c r="AY16" s="277"/>
      <c r="AZ16" s="292"/>
      <c r="BA16" s="498"/>
      <c r="BB16" s="521"/>
      <c r="BC16" s="498"/>
      <c r="BD16" s="495"/>
      <c r="BE16" s="402"/>
      <c r="BF16" s="495"/>
      <c r="BG16" s="408"/>
      <c r="BH16" s="408"/>
      <c r="BI16" s="408"/>
      <c r="BJ16" s="408"/>
      <c r="BK16" s="408"/>
      <c r="BL16" s="408"/>
      <c r="BM16" s="408"/>
      <c r="BN16" s="408"/>
      <c r="BO16" s="408"/>
      <c r="BP16" s="408"/>
      <c r="BQ16" s="408"/>
    </row>
    <row r="17" spans="1:69" s="67" customFormat="1" ht="70.150000000000006" customHeight="1" x14ac:dyDescent="0.2">
      <c r="A17" s="411"/>
      <c r="B17" s="438"/>
      <c r="C17" s="434"/>
      <c r="D17" s="439"/>
      <c r="E17" s="434"/>
      <c r="F17" s="242" t="s">
        <v>256</v>
      </c>
      <c r="G17" s="242" t="s">
        <v>221</v>
      </c>
      <c r="H17" s="254" t="s">
        <v>505</v>
      </c>
      <c r="I17" s="434"/>
      <c r="J17" s="436"/>
      <c r="K17" s="436"/>
      <c r="L17" s="436"/>
      <c r="M17" s="435"/>
      <c r="N17" s="432"/>
      <c r="O17" s="435"/>
      <c r="P17" s="432"/>
      <c r="Q17" s="432"/>
      <c r="R17" s="268" t="s">
        <v>385</v>
      </c>
      <c r="S17" s="274">
        <f t="shared" si="1"/>
        <v>4</v>
      </c>
      <c r="T17" s="406"/>
      <c r="U17" s="406"/>
      <c r="V17" s="242" t="s">
        <v>519</v>
      </c>
      <c r="W17" s="434"/>
      <c r="X17" s="405"/>
      <c r="Y17" s="275">
        <f t="shared" si="2"/>
        <v>4</v>
      </c>
      <c r="Z17" s="242" t="s">
        <v>317</v>
      </c>
      <c r="AA17" s="246"/>
      <c r="AB17" s="405"/>
      <c r="AC17" s="406"/>
      <c r="AD17" s="276">
        <f t="shared" si="3"/>
        <v>1</v>
      </c>
      <c r="AE17" s="242" t="s">
        <v>294</v>
      </c>
      <c r="AF17" s="246" t="s">
        <v>522</v>
      </c>
      <c r="AG17" s="405"/>
      <c r="AH17" s="406"/>
      <c r="AI17" s="276">
        <f t="shared" si="4"/>
        <v>1</v>
      </c>
      <c r="AJ17" s="242" t="s">
        <v>291</v>
      </c>
      <c r="AK17" s="242" t="s">
        <v>304</v>
      </c>
      <c r="AL17" s="405"/>
      <c r="AM17" s="406"/>
      <c r="AN17" s="276">
        <f t="shared" si="5"/>
        <v>1</v>
      </c>
      <c r="AO17" s="242" t="s">
        <v>493</v>
      </c>
      <c r="AP17" s="406"/>
      <c r="AQ17" s="432"/>
      <c r="AR17" s="404"/>
      <c r="AS17" s="404"/>
      <c r="AT17" s="436"/>
      <c r="AU17" s="436"/>
      <c r="AV17" s="242" t="s">
        <v>84</v>
      </c>
      <c r="AW17" s="246"/>
      <c r="AX17" s="277"/>
      <c r="AY17" s="277"/>
      <c r="AZ17" s="292"/>
      <c r="BA17" s="499"/>
      <c r="BB17" s="522"/>
      <c r="BC17" s="499"/>
      <c r="BD17" s="496"/>
      <c r="BE17" s="403"/>
      <c r="BF17" s="496"/>
      <c r="BG17" s="409"/>
      <c r="BH17" s="409"/>
      <c r="BI17" s="409"/>
      <c r="BJ17" s="409"/>
      <c r="BK17" s="409"/>
      <c r="BL17" s="409"/>
      <c r="BM17" s="409"/>
      <c r="BN17" s="409"/>
      <c r="BO17" s="409"/>
      <c r="BP17" s="409"/>
      <c r="BQ17" s="409"/>
    </row>
    <row r="18" spans="1:69" s="67" customFormat="1" ht="70.150000000000006" customHeight="1" x14ac:dyDescent="0.2">
      <c r="A18" s="411">
        <v>4</v>
      </c>
      <c r="B18" s="438" t="s">
        <v>151</v>
      </c>
      <c r="C18" s="434" t="s">
        <v>459</v>
      </c>
      <c r="D18" s="439" t="str">
        <f>IF(C18=$B$1048166,$C$1048166,IF(C18=$B$1048167,$C$1048167,IF(C18=$B$1048168,$C$1048168,IF(C18=$B$1048169,$C$1048169,IF(C18=$B$1048170,$C$1048170,IF(C18=$B$1048171,$C$1048171,IF(C18=$B$1048172,$C$1048172,IF(C18=$B$1048173,$C$1048173,IF(C18=$B$1048174,$C$1048174,IF(C18=$B$1048175,$C$1048175,IF(C18=$B$1048178,$C$1048178,IF(C18=$B$1048179,$C$1048179,IF(C18=$B$1048180,C$1048180,IF(C18=$B$1048181,$C$1048181,IF(C18=$B$1048182,$C$1048182," ")))))))))))))))</f>
        <v>Fomentar  y fortalecer la Creación, Gestión y transferencia del conocimiento.</v>
      </c>
      <c r="E18" s="434" t="s">
        <v>474</v>
      </c>
      <c r="F18" s="242" t="s">
        <v>257</v>
      </c>
      <c r="G18" s="242" t="s">
        <v>39</v>
      </c>
      <c r="H18" s="254" t="s">
        <v>509</v>
      </c>
      <c r="I18" s="434" t="s">
        <v>102</v>
      </c>
      <c r="J18" s="437" t="s">
        <v>512</v>
      </c>
      <c r="K18" s="434" t="s">
        <v>513</v>
      </c>
      <c r="L18" s="434" t="s">
        <v>514</v>
      </c>
      <c r="M18" s="435" t="s">
        <v>99</v>
      </c>
      <c r="N18" s="432">
        <f t="shared" ref="N18" si="38">IF(M18="ALTA",5,IF(M18="MEDIO ALTA",4,IF(M18="MEDIA",3,IF(M18="MEDIO BAJA",2,IF(M18="BAJA",1,0)))))</f>
        <v>3</v>
      </c>
      <c r="O18" s="435" t="s">
        <v>133</v>
      </c>
      <c r="P18" s="432">
        <f t="shared" si="6"/>
        <v>5</v>
      </c>
      <c r="Q18" s="432">
        <f t="shared" ref="Q18" si="39">P18*N18</f>
        <v>15</v>
      </c>
      <c r="R18" s="268" t="s">
        <v>314</v>
      </c>
      <c r="S18" s="274">
        <f t="shared" si="1"/>
        <v>1</v>
      </c>
      <c r="T18" s="406">
        <f t="shared" ref="T18" si="40">ROUND(AVERAGEIF(S18:S20,"&gt;0"),0)</f>
        <v>1</v>
      </c>
      <c r="U18" s="406">
        <f t="shared" ref="U18" si="41">T18*$U$8</f>
        <v>0.6</v>
      </c>
      <c r="V18" s="281" t="s">
        <v>524</v>
      </c>
      <c r="W18" s="434">
        <f t="shared" ref="W18" si="42">IF(R18="No_existen",5*$W$8,X18*$W$8)</f>
        <v>0.2</v>
      </c>
      <c r="X18" s="405">
        <f t="shared" ref="X18" si="43">ROUND(AVERAGEIF(Y18:Y20,"&gt;0"),0)</f>
        <v>4</v>
      </c>
      <c r="Y18" s="275">
        <f t="shared" si="2"/>
        <v>4</v>
      </c>
      <c r="Z18" s="242" t="s">
        <v>317</v>
      </c>
      <c r="AA18" s="246"/>
      <c r="AB18" s="405">
        <f t="shared" ref="AB18" si="44">IF(R18="No_existen",5*$AB$8,AC18*$AB$8)</f>
        <v>0.15</v>
      </c>
      <c r="AC18" s="406">
        <f t="shared" ref="AC18" si="45">ROUND(AVERAGEIF(AD18:AD20,"&gt;0"),0)</f>
        <v>1</v>
      </c>
      <c r="AD18" s="276">
        <f t="shared" si="3"/>
        <v>1</v>
      </c>
      <c r="AE18" s="242" t="s">
        <v>294</v>
      </c>
      <c r="AF18" s="246" t="s">
        <v>527</v>
      </c>
      <c r="AG18" s="405">
        <f t="shared" ref="AG18" si="46">IF(R18="No_existen",5*$AG$8,AH18*$AG$8)</f>
        <v>0.1</v>
      </c>
      <c r="AH18" s="406">
        <f t="shared" ref="AH18" si="47">ROUND(AVERAGEIF(AI18:AI20,"&gt;0"),0)</f>
        <v>1</v>
      </c>
      <c r="AI18" s="276">
        <f t="shared" si="4"/>
        <v>1</v>
      </c>
      <c r="AJ18" s="242" t="s">
        <v>291</v>
      </c>
      <c r="AK18" s="242" t="s">
        <v>298</v>
      </c>
      <c r="AL18" s="405">
        <f t="shared" ref="AL18" si="48">IF(R18="No_existen",5*$AL$8,AM18*$AL$8)</f>
        <v>0.2</v>
      </c>
      <c r="AM18" s="406">
        <f t="shared" ref="AM18" si="49">ROUND(AVERAGEIF(AN18:AN20,"&gt;0"),0)</f>
        <v>2</v>
      </c>
      <c r="AN18" s="276">
        <f t="shared" si="5"/>
        <v>1</v>
      </c>
      <c r="AO18" s="242" t="s">
        <v>493</v>
      </c>
      <c r="AP18" s="406">
        <f t="shared" ref="AP18" si="50">ROUND(AVERAGE(T18,X18,AC18,AH18,AM18),0)</f>
        <v>2</v>
      </c>
      <c r="AQ18" s="432" t="str">
        <f t="shared" ref="AQ18" si="51">IF(AP18&lt;1.5,"FUERTE",IF(AND(AP18&gt;=1.5,AP18&lt;2.5),"ACEPTABLE",IF(AP18&gt;=5,"INEXISTENTE","DÉBIL")))</f>
        <v>ACEPTABLE</v>
      </c>
      <c r="AR18" s="404">
        <f t="shared" ref="AR18" si="52">IF(Q18=0,0,ROUND((Q18*AP18),0))</f>
        <v>30</v>
      </c>
      <c r="AS18" s="404" t="str">
        <f t="shared" ref="AS18" si="53">IF(AR18&gt;=36,"GRAVE", IF(AR18&lt;=10, "LEVE", "MODERADO"))</f>
        <v>MODERADO</v>
      </c>
      <c r="AT18" s="433" t="s">
        <v>529</v>
      </c>
      <c r="AU18" s="433" t="s">
        <v>530</v>
      </c>
      <c r="AV18" s="242" t="s">
        <v>85</v>
      </c>
      <c r="AW18" s="246" t="s">
        <v>532</v>
      </c>
      <c r="AX18" s="277">
        <v>44560</v>
      </c>
      <c r="AY18" s="277"/>
      <c r="AZ18" s="292"/>
      <c r="BA18" s="497" t="s">
        <v>903</v>
      </c>
      <c r="BB18" s="520" t="s">
        <v>259</v>
      </c>
      <c r="BC18" s="497"/>
      <c r="BD18" s="494" t="s">
        <v>259</v>
      </c>
      <c r="BE18" s="401"/>
      <c r="BF18" s="494" t="s">
        <v>259</v>
      </c>
      <c r="BG18" s="407"/>
      <c r="BH18" s="407" t="s">
        <v>259</v>
      </c>
      <c r="BI18" s="407"/>
      <c r="BJ18" s="407">
        <f t="shared" ref="BJ18" si="54">+COUNTIF(BB18:BH20,"SI")</f>
        <v>4</v>
      </c>
      <c r="BK18" s="407">
        <f t="shared" ref="BK18" si="55">+COUNTIF(BB18:BH20,"NO")</f>
        <v>0</v>
      </c>
      <c r="BL18" s="407" t="s">
        <v>259</v>
      </c>
      <c r="BM18" s="407" t="s">
        <v>998</v>
      </c>
      <c r="BN18" s="407"/>
      <c r="BO18" s="407"/>
      <c r="BP18" s="407"/>
      <c r="BQ18" s="407"/>
    </row>
    <row r="19" spans="1:69" s="67" customFormat="1" ht="70.150000000000006" customHeight="1" x14ac:dyDescent="0.2">
      <c r="A19" s="411"/>
      <c r="B19" s="438"/>
      <c r="C19" s="434"/>
      <c r="D19" s="439"/>
      <c r="E19" s="434"/>
      <c r="F19" s="242" t="s">
        <v>257</v>
      </c>
      <c r="G19" s="242" t="s">
        <v>258</v>
      </c>
      <c r="H19" s="254" t="s">
        <v>510</v>
      </c>
      <c r="I19" s="434"/>
      <c r="J19" s="436"/>
      <c r="K19" s="434"/>
      <c r="L19" s="434"/>
      <c r="M19" s="435"/>
      <c r="N19" s="432"/>
      <c r="O19" s="435"/>
      <c r="P19" s="432"/>
      <c r="Q19" s="432"/>
      <c r="R19" s="268" t="s">
        <v>314</v>
      </c>
      <c r="S19" s="274">
        <f t="shared" si="1"/>
        <v>1</v>
      </c>
      <c r="T19" s="406"/>
      <c r="U19" s="406"/>
      <c r="V19" s="281" t="s">
        <v>525</v>
      </c>
      <c r="W19" s="434"/>
      <c r="X19" s="405"/>
      <c r="Y19" s="275">
        <f t="shared" si="2"/>
        <v>4</v>
      </c>
      <c r="Z19" s="242" t="s">
        <v>317</v>
      </c>
      <c r="AA19" s="246"/>
      <c r="AB19" s="405"/>
      <c r="AC19" s="406"/>
      <c r="AD19" s="276">
        <f t="shared" si="3"/>
        <v>1</v>
      </c>
      <c r="AE19" s="242" t="s">
        <v>294</v>
      </c>
      <c r="AF19" s="246" t="s">
        <v>527</v>
      </c>
      <c r="AG19" s="405"/>
      <c r="AH19" s="406"/>
      <c r="AI19" s="276">
        <f t="shared" si="4"/>
        <v>1</v>
      </c>
      <c r="AJ19" s="242" t="s">
        <v>291</v>
      </c>
      <c r="AK19" s="242" t="s">
        <v>299</v>
      </c>
      <c r="AL19" s="405"/>
      <c r="AM19" s="406"/>
      <c r="AN19" s="276">
        <f t="shared" si="5"/>
        <v>1</v>
      </c>
      <c r="AO19" s="242" t="s">
        <v>493</v>
      </c>
      <c r="AP19" s="406"/>
      <c r="AQ19" s="432"/>
      <c r="AR19" s="404"/>
      <c r="AS19" s="404"/>
      <c r="AT19" s="433"/>
      <c r="AU19" s="433"/>
      <c r="AV19" s="242"/>
      <c r="AW19" s="246"/>
      <c r="AX19" s="277"/>
      <c r="AY19" s="277"/>
      <c r="AZ19" s="292"/>
      <c r="BA19" s="498"/>
      <c r="BB19" s="521"/>
      <c r="BC19" s="498"/>
      <c r="BD19" s="495"/>
      <c r="BE19" s="402"/>
      <c r="BF19" s="495"/>
      <c r="BG19" s="408"/>
      <c r="BH19" s="408"/>
      <c r="BI19" s="408"/>
      <c r="BJ19" s="408"/>
      <c r="BK19" s="408"/>
      <c r="BL19" s="408"/>
      <c r="BM19" s="408"/>
      <c r="BN19" s="408"/>
      <c r="BO19" s="408"/>
      <c r="BP19" s="408"/>
      <c r="BQ19" s="408"/>
    </row>
    <row r="20" spans="1:69" s="67" customFormat="1" ht="70.150000000000006" customHeight="1" thickBot="1" x14ac:dyDescent="0.25">
      <c r="A20" s="411"/>
      <c r="B20" s="438"/>
      <c r="C20" s="434"/>
      <c r="D20" s="439"/>
      <c r="E20" s="434"/>
      <c r="F20" s="242" t="s">
        <v>256</v>
      </c>
      <c r="G20" s="242" t="s">
        <v>35</v>
      </c>
      <c r="H20" s="254" t="s">
        <v>511</v>
      </c>
      <c r="I20" s="434"/>
      <c r="J20" s="436"/>
      <c r="K20" s="434"/>
      <c r="L20" s="434"/>
      <c r="M20" s="435"/>
      <c r="N20" s="432"/>
      <c r="O20" s="435"/>
      <c r="P20" s="432"/>
      <c r="Q20" s="432"/>
      <c r="R20" s="268" t="s">
        <v>314</v>
      </c>
      <c r="S20" s="274">
        <f t="shared" si="1"/>
        <v>1</v>
      </c>
      <c r="T20" s="406"/>
      <c r="U20" s="406"/>
      <c r="V20" s="281" t="s">
        <v>526</v>
      </c>
      <c r="W20" s="434"/>
      <c r="X20" s="405"/>
      <c r="Y20" s="275">
        <f t="shared" si="2"/>
        <v>4</v>
      </c>
      <c r="Z20" s="242" t="s">
        <v>317</v>
      </c>
      <c r="AA20" s="246"/>
      <c r="AB20" s="405"/>
      <c r="AC20" s="406"/>
      <c r="AD20" s="276">
        <f t="shared" si="3"/>
        <v>1</v>
      </c>
      <c r="AE20" s="242" t="s">
        <v>294</v>
      </c>
      <c r="AF20" s="246" t="s">
        <v>527</v>
      </c>
      <c r="AG20" s="405"/>
      <c r="AH20" s="406"/>
      <c r="AI20" s="276">
        <f t="shared" si="4"/>
        <v>1</v>
      </c>
      <c r="AJ20" s="242" t="s">
        <v>291</v>
      </c>
      <c r="AK20" s="242" t="s">
        <v>305</v>
      </c>
      <c r="AL20" s="405"/>
      <c r="AM20" s="406"/>
      <c r="AN20" s="276">
        <f t="shared" si="5"/>
        <v>4</v>
      </c>
      <c r="AO20" s="242" t="s">
        <v>528</v>
      </c>
      <c r="AP20" s="406"/>
      <c r="AQ20" s="432"/>
      <c r="AR20" s="404"/>
      <c r="AS20" s="404"/>
      <c r="AT20" s="433"/>
      <c r="AU20" s="433"/>
      <c r="AV20" s="242"/>
      <c r="AW20" s="246"/>
      <c r="AX20" s="277"/>
      <c r="AY20" s="277"/>
      <c r="AZ20" s="292"/>
      <c r="BA20" s="499"/>
      <c r="BB20" s="522"/>
      <c r="BC20" s="499"/>
      <c r="BD20" s="496"/>
      <c r="BE20" s="403"/>
      <c r="BF20" s="496"/>
      <c r="BG20" s="409"/>
      <c r="BH20" s="409"/>
      <c r="BI20" s="409"/>
      <c r="BJ20" s="409"/>
      <c r="BK20" s="409"/>
      <c r="BL20" s="409"/>
      <c r="BM20" s="409"/>
      <c r="BN20" s="409"/>
      <c r="BO20" s="409"/>
      <c r="BP20" s="409"/>
      <c r="BQ20" s="409"/>
    </row>
    <row r="21" spans="1:69" s="85" customFormat="1" ht="70.150000000000006" customHeight="1" x14ac:dyDescent="0.2">
      <c r="A21" s="410">
        <v>5</v>
      </c>
      <c r="B21" s="438" t="s">
        <v>151</v>
      </c>
      <c r="C21" s="434" t="s">
        <v>459</v>
      </c>
      <c r="D21" s="439" t="str">
        <f>IF(C21=$B$1048166,$C$1048166,IF(C21=$B$1048167,$C$1048167,IF(C21=$B$1048168,$C$1048168,IF(C21=$B$1048169,$C$1048169,IF(C21=$B$1048170,$C$1048170,IF(C21=$B$1048171,$C$1048171,IF(C21=$B$1048172,$C$1048172,IF(C21=$B$1048173,$C$1048173,IF(C21=$B$1048174,$C$1048174,IF(C21=$B$1048175,$C$1048175,IF(C21=$B$1048178,$C$1048178,IF(C21=$B$1048179,$C$1048179,IF(C21=$B$1048180,C$1048180,IF(C21=$B$1048181,$C$1048181,IF(C21=$B$1048182,$C$1048182," ")))))))))))))))</f>
        <v>Fomentar  y fortalecer la Creación, Gestión y transferencia del conocimiento.</v>
      </c>
      <c r="E21" s="434" t="s">
        <v>474</v>
      </c>
      <c r="F21" s="242" t="s">
        <v>257</v>
      </c>
      <c r="G21" s="242" t="s">
        <v>39</v>
      </c>
      <c r="H21" s="254" t="s">
        <v>509</v>
      </c>
      <c r="I21" s="434" t="s">
        <v>102</v>
      </c>
      <c r="J21" s="437" t="s">
        <v>515</v>
      </c>
      <c r="K21" s="434" t="s">
        <v>516</v>
      </c>
      <c r="L21" s="434" t="s">
        <v>514</v>
      </c>
      <c r="M21" s="435" t="s">
        <v>99</v>
      </c>
      <c r="N21" s="432">
        <f t="shared" ref="N21" si="56">IF(M21="ALTA",5,IF(M21="MEDIO ALTA",4,IF(M21="MEDIA",3,IF(M21="MEDIO BAJA",2,IF(M21="BAJA",1,0)))))</f>
        <v>3</v>
      </c>
      <c r="O21" s="435" t="s">
        <v>133</v>
      </c>
      <c r="P21" s="432">
        <f t="shared" ref="P21" si="57">IF(O21="ALTO",5,IF(O21="MEDIO ALTO",4,IF(O21="MEDIO",3,IF(O21="MEDIO BAJO",2,IF(O21="BAJO",1,0)))))</f>
        <v>5</v>
      </c>
      <c r="Q21" s="432">
        <f t="shared" ref="Q21:Q36" si="58">P21*N21</f>
        <v>15</v>
      </c>
      <c r="R21" s="268" t="s">
        <v>314</v>
      </c>
      <c r="S21" s="274">
        <f t="shared" si="1"/>
        <v>1</v>
      </c>
      <c r="T21" s="406">
        <f t="shared" ref="T21" si="59">ROUND(AVERAGEIF(S21:S23,"&gt;0"),0)</f>
        <v>1</v>
      </c>
      <c r="U21" s="406">
        <f t="shared" ref="U21" si="60">T21*$U$8</f>
        <v>0.6</v>
      </c>
      <c r="V21" s="281" t="s">
        <v>524</v>
      </c>
      <c r="W21" s="434">
        <f t="shared" ref="W21" si="61">IF(R21="No_existen",5*$W$8,X21*$W$8)</f>
        <v>0.2</v>
      </c>
      <c r="X21" s="405">
        <f t="shared" ref="X21" si="62">ROUND(AVERAGEIF(Y21:Y23,"&gt;0"),0)</f>
        <v>4</v>
      </c>
      <c r="Y21" s="275">
        <f t="shared" si="2"/>
        <v>4</v>
      </c>
      <c r="Z21" s="242" t="s">
        <v>317</v>
      </c>
      <c r="AA21" s="246"/>
      <c r="AB21" s="405">
        <f t="shared" ref="AB21" si="63">IF(R21="No_existen",5*$AB$8,AC21*$AB$8)</f>
        <v>0.15</v>
      </c>
      <c r="AC21" s="406">
        <f t="shared" ref="AC21" si="64">ROUND(AVERAGEIF(AD21:AD23,"&gt;0"),0)</f>
        <v>1</v>
      </c>
      <c r="AD21" s="276">
        <f t="shared" si="3"/>
        <v>1</v>
      </c>
      <c r="AE21" s="242" t="s">
        <v>294</v>
      </c>
      <c r="AF21" s="246" t="s">
        <v>527</v>
      </c>
      <c r="AG21" s="405">
        <f t="shared" ref="AG21" si="65">IF(R21="No_existen",5*$AG$8,AH21*$AG$8)</f>
        <v>0.1</v>
      </c>
      <c r="AH21" s="406">
        <f t="shared" ref="AH21" si="66">ROUND(AVERAGEIF(AI21:AI23,"&gt;0"),0)</f>
        <v>1</v>
      </c>
      <c r="AI21" s="276">
        <f t="shared" si="4"/>
        <v>1</v>
      </c>
      <c r="AJ21" s="242" t="s">
        <v>291</v>
      </c>
      <c r="AK21" s="242" t="s">
        <v>298</v>
      </c>
      <c r="AL21" s="405">
        <f t="shared" ref="AL21" si="67">IF(R21="No_existen",5*$AL$8,AM21*$AL$8)</f>
        <v>0.2</v>
      </c>
      <c r="AM21" s="406">
        <f t="shared" ref="AM21" si="68">ROUND(AVERAGEIF(AN21:AN23,"&gt;0"),0)</f>
        <v>2</v>
      </c>
      <c r="AN21" s="276">
        <f t="shared" si="5"/>
        <v>1</v>
      </c>
      <c r="AO21" s="242" t="s">
        <v>493</v>
      </c>
      <c r="AP21" s="406">
        <f t="shared" ref="AP21" si="69">ROUND(AVERAGE(T21,X21,AC21,AH21,AM21),0)</f>
        <v>2</v>
      </c>
      <c r="AQ21" s="432" t="str">
        <f t="shared" ref="AQ21" si="70">IF(AP21&lt;1.5,"FUERTE",IF(AND(AP21&gt;=1.5,AP21&lt;2.5),"ACEPTABLE",IF(AP21&gt;=5,"INEXISTENTE","DÉBIL")))</f>
        <v>ACEPTABLE</v>
      </c>
      <c r="AR21" s="404">
        <f t="shared" ref="AR21" si="71">IF(Q21=0,0,ROUND((Q21*AP21),0))</f>
        <v>30</v>
      </c>
      <c r="AS21" s="404" t="str">
        <f t="shared" ref="AS21" si="72">IF(AR21&gt;=36,"GRAVE", IF(AR21&lt;=10, "LEVE", "MODERADO"))</f>
        <v>MODERADO</v>
      </c>
      <c r="AT21" s="433" t="s">
        <v>531</v>
      </c>
      <c r="AU21" s="433">
        <v>175</v>
      </c>
      <c r="AV21" s="242" t="s">
        <v>85</v>
      </c>
      <c r="AW21" s="246" t="s">
        <v>533</v>
      </c>
      <c r="AX21" s="277">
        <v>44560</v>
      </c>
      <c r="AY21" s="277"/>
      <c r="AZ21" s="292"/>
      <c r="BA21" s="497"/>
      <c r="BB21" s="520" t="s">
        <v>259</v>
      </c>
      <c r="BC21" s="497"/>
      <c r="BD21" s="494" t="s">
        <v>259</v>
      </c>
      <c r="BE21" s="401"/>
      <c r="BF21" s="494" t="s">
        <v>259</v>
      </c>
      <c r="BG21" s="407"/>
      <c r="BH21" s="407" t="s">
        <v>259</v>
      </c>
      <c r="BI21" s="407"/>
      <c r="BJ21" s="407">
        <f t="shared" ref="BJ21" si="73">+COUNTIF(BB21:BH23,"SI")</f>
        <v>4</v>
      </c>
      <c r="BK21" s="407">
        <f t="shared" ref="BK21" si="74">+COUNTIF(BB21:BH23,"NO")</f>
        <v>0</v>
      </c>
      <c r="BL21" s="407" t="s">
        <v>259</v>
      </c>
      <c r="BM21" s="407" t="s">
        <v>999</v>
      </c>
      <c r="BN21" s="407"/>
      <c r="BO21" s="407"/>
      <c r="BP21" s="407"/>
      <c r="BQ21" s="407"/>
    </row>
    <row r="22" spans="1:69" s="85" customFormat="1" ht="70.150000000000006" customHeight="1" x14ac:dyDescent="0.2">
      <c r="A22" s="411"/>
      <c r="B22" s="438"/>
      <c r="C22" s="434"/>
      <c r="D22" s="439"/>
      <c r="E22" s="434"/>
      <c r="F22" s="242" t="s">
        <v>257</v>
      </c>
      <c r="G22" s="242" t="s">
        <v>258</v>
      </c>
      <c r="H22" s="254" t="s">
        <v>510</v>
      </c>
      <c r="I22" s="434"/>
      <c r="J22" s="436"/>
      <c r="K22" s="434"/>
      <c r="L22" s="434"/>
      <c r="M22" s="435"/>
      <c r="N22" s="432"/>
      <c r="O22" s="435"/>
      <c r="P22" s="432"/>
      <c r="Q22" s="432"/>
      <c r="R22" s="268" t="s">
        <v>314</v>
      </c>
      <c r="S22" s="274">
        <f t="shared" si="1"/>
        <v>1</v>
      </c>
      <c r="T22" s="406"/>
      <c r="U22" s="406"/>
      <c r="V22" s="281" t="s">
        <v>525</v>
      </c>
      <c r="W22" s="434"/>
      <c r="X22" s="405"/>
      <c r="Y22" s="275">
        <f t="shared" si="2"/>
        <v>4</v>
      </c>
      <c r="Z22" s="242" t="s">
        <v>317</v>
      </c>
      <c r="AA22" s="246"/>
      <c r="AB22" s="405"/>
      <c r="AC22" s="406"/>
      <c r="AD22" s="276">
        <f t="shared" si="3"/>
        <v>1</v>
      </c>
      <c r="AE22" s="242" t="s">
        <v>294</v>
      </c>
      <c r="AF22" s="246" t="s">
        <v>527</v>
      </c>
      <c r="AG22" s="405"/>
      <c r="AH22" s="406"/>
      <c r="AI22" s="276">
        <f t="shared" si="4"/>
        <v>1</v>
      </c>
      <c r="AJ22" s="242" t="s">
        <v>291</v>
      </c>
      <c r="AK22" s="242" t="s">
        <v>299</v>
      </c>
      <c r="AL22" s="405"/>
      <c r="AM22" s="406"/>
      <c r="AN22" s="276">
        <f t="shared" si="5"/>
        <v>1</v>
      </c>
      <c r="AO22" s="242" t="s">
        <v>493</v>
      </c>
      <c r="AP22" s="406"/>
      <c r="AQ22" s="432"/>
      <c r="AR22" s="404"/>
      <c r="AS22" s="404"/>
      <c r="AT22" s="433"/>
      <c r="AU22" s="433"/>
      <c r="AV22" s="242"/>
      <c r="AW22" s="246"/>
      <c r="AX22" s="277"/>
      <c r="AY22" s="277"/>
      <c r="AZ22" s="292"/>
      <c r="BA22" s="498"/>
      <c r="BB22" s="521"/>
      <c r="BC22" s="498"/>
      <c r="BD22" s="495"/>
      <c r="BE22" s="402"/>
      <c r="BF22" s="495"/>
      <c r="BG22" s="408"/>
      <c r="BH22" s="408"/>
      <c r="BI22" s="408"/>
      <c r="BJ22" s="408"/>
      <c r="BK22" s="408"/>
      <c r="BL22" s="408"/>
      <c r="BM22" s="408"/>
      <c r="BN22" s="408"/>
      <c r="BO22" s="408"/>
      <c r="BP22" s="408"/>
      <c r="BQ22" s="408"/>
    </row>
    <row r="23" spans="1:69" s="85" customFormat="1" ht="70.150000000000006" customHeight="1" x14ac:dyDescent="0.2">
      <c r="A23" s="411"/>
      <c r="B23" s="438"/>
      <c r="C23" s="434"/>
      <c r="D23" s="439"/>
      <c r="E23" s="434"/>
      <c r="F23" s="242" t="s">
        <v>256</v>
      </c>
      <c r="G23" s="242" t="s">
        <v>35</v>
      </c>
      <c r="H23" s="254" t="s">
        <v>511</v>
      </c>
      <c r="I23" s="434"/>
      <c r="J23" s="436"/>
      <c r="K23" s="434"/>
      <c r="L23" s="434"/>
      <c r="M23" s="435"/>
      <c r="N23" s="432"/>
      <c r="O23" s="435"/>
      <c r="P23" s="432"/>
      <c r="Q23" s="432"/>
      <c r="R23" s="268" t="s">
        <v>314</v>
      </c>
      <c r="S23" s="274">
        <f t="shared" si="1"/>
        <v>1</v>
      </c>
      <c r="T23" s="406"/>
      <c r="U23" s="406"/>
      <c r="V23" s="281" t="s">
        <v>526</v>
      </c>
      <c r="W23" s="434"/>
      <c r="X23" s="405"/>
      <c r="Y23" s="275">
        <f t="shared" si="2"/>
        <v>4</v>
      </c>
      <c r="Z23" s="242" t="s">
        <v>317</v>
      </c>
      <c r="AA23" s="246"/>
      <c r="AB23" s="405"/>
      <c r="AC23" s="406"/>
      <c r="AD23" s="276">
        <f t="shared" si="3"/>
        <v>1</v>
      </c>
      <c r="AE23" s="242" t="s">
        <v>294</v>
      </c>
      <c r="AF23" s="246" t="s">
        <v>527</v>
      </c>
      <c r="AG23" s="405"/>
      <c r="AH23" s="406"/>
      <c r="AI23" s="276">
        <f t="shared" si="4"/>
        <v>1</v>
      </c>
      <c r="AJ23" s="242" t="s">
        <v>291</v>
      </c>
      <c r="AK23" s="242" t="s">
        <v>305</v>
      </c>
      <c r="AL23" s="405"/>
      <c r="AM23" s="406"/>
      <c r="AN23" s="276">
        <f t="shared" si="5"/>
        <v>4</v>
      </c>
      <c r="AO23" s="242" t="s">
        <v>528</v>
      </c>
      <c r="AP23" s="406"/>
      <c r="AQ23" s="432"/>
      <c r="AR23" s="404"/>
      <c r="AS23" s="404"/>
      <c r="AT23" s="433"/>
      <c r="AU23" s="433"/>
      <c r="AV23" s="242"/>
      <c r="AW23" s="246"/>
      <c r="AX23" s="277"/>
      <c r="AY23" s="277"/>
      <c r="AZ23" s="292"/>
      <c r="BA23" s="499"/>
      <c r="BB23" s="522"/>
      <c r="BC23" s="499"/>
      <c r="BD23" s="496"/>
      <c r="BE23" s="403"/>
      <c r="BF23" s="496"/>
      <c r="BG23" s="409"/>
      <c r="BH23" s="409"/>
      <c r="BI23" s="409"/>
      <c r="BJ23" s="409"/>
      <c r="BK23" s="409"/>
      <c r="BL23" s="409"/>
      <c r="BM23" s="409"/>
      <c r="BN23" s="409"/>
      <c r="BO23" s="409"/>
      <c r="BP23" s="409"/>
      <c r="BQ23" s="409"/>
    </row>
    <row r="24" spans="1:69" s="85" customFormat="1" ht="70.150000000000006" customHeight="1" x14ac:dyDescent="0.2">
      <c r="A24" s="411">
        <v>6</v>
      </c>
      <c r="B24" s="438" t="s">
        <v>151</v>
      </c>
      <c r="C24" s="434" t="s">
        <v>462</v>
      </c>
      <c r="D24" s="439" t="str">
        <f>IF(C24=$B$1048166,$C$1048166,IF(C24=$B$1048167,$C$1048167,IF(C24=$B$1048168,$C$1048168,IF(C24=$B$1048169,$C$1048169,IF(C24=$B$1048170,$C$1048170,IF(C24=$B$1048171,$C$1048171,IF(C24=$B$1048172,$C$1048172,IF(C24=$B$1048173,$C$1048173,IF(C24=$B$1048174,$C$1048174,IF(C24=$B$1048175,$C$1048175,IF(C24=$B$1048178,$C$1048178,IF(C24=$B$1048179,$C$1048179,IF(C24=$B$1048180,C$1048180,IF(C24=$B$1048181,$C$1048181,IF(C24=$B$1048182,$C$1048182," ")))))))))))))))</f>
        <v>Contribuir a la formación integral,  el desarrollo social e intercultural y el acompañamiento integral, así como promover el ejercicio colectivo de la responsabilidad social aportando al mejoramiento de la calidad de vida de la comunidad universitaria.</v>
      </c>
      <c r="E24" s="434" t="s">
        <v>476</v>
      </c>
      <c r="F24" s="242" t="s">
        <v>256</v>
      </c>
      <c r="G24" s="242" t="s">
        <v>221</v>
      </c>
      <c r="H24" s="254" t="s">
        <v>534</v>
      </c>
      <c r="I24" s="434" t="s">
        <v>102</v>
      </c>
      <c r="J24" s="437" t="s">
        <v>537</v>
      </c>
      <c r="K24" s="434" t="s">
        <v>538</v>
      </c>
      <c r="L24" s="434" t="s">
        <v>539</v>
      </c>
      <c r="M24" s="435" t="s">
        <v>121</v>
      </c>
      <c r="N24" s="432">
        <f t="shared" ref="N24" si="75">IF(M24="ALTA",5,IF(M24="MEDIO ALTA",4,IF(M24="MEDIA",3,IF(M24="MEDIO BAJA",2,IF(M24="BAJA",1,0)))))</f>
        <v>1</v>
      </c>
      <c r="O24" s="435" t="s">
        <v>133</v>
      </c>
      <c r="P24" s="432">
        <f t="shared" ref="P24" si="76">IF(O24="ALTO",5,IF(O24="MEDIO ALTO",4,IF(O24="MEDIO",3,IF(O24="MEDIO BAJO",2,IF(O24="BAJO",1,0)))))</f>
        <v>5</v>
      </c>
      <c r="Q24" s="432">
        <f t="shared" si="58"/>
        <v>5</v>
      </c>
      <c r="R24" s="268" t="s">
        <v>314</v>
      </c>
      <c r="S24" s="274">
        <f t="shared" si="1"/>
        <v>1</v>
      </c>
      <c r="T24" s="406">
        <f t="shared" ref="T24" si="77">ROUND(AVERAGEIF(S24:S26,"&gt;0"),0)</f>
        <v>1</v>
      </c>
      <c r="U24" s="406">
        <f t="shared" ref="U24" si="78">T24*$U$8</f>
        <v>0.6</v>
      </c>
      <c r="V24" s="242" t="s">
        <v>540</v>
      </c>
      <c r="W24" s="434">
        <f t="shared" ref="W24" si="79">IF(R24="No_existen",5*$W$8,X24*$W$8)</f>
        <v>0.05</v>
      </c>
      <c r="X24" s="405">
        <f t="shared" ref="X24" si="80">ROUND(AVERAGEIF(Y24:Y26,"&gt;0"),0)</f>
        <v>1</v>
      </c>
      <c r="Y24" s="275">
        <f t="shared" si="2"/>
        <v>1</v>
      </c>
      <c r="Z24" s="242" t="s">
        <v>319</v>
      </c>
      <c r="AA24" s="246" t="s">
        <v>543</v>
      </c>
      <c r="AB24" s="405">
        <f t="shared" ref="AB24" si="81">IF(R24="No_existen",5*$AB$8,AC24*$AB$8)</f>
        <v>0.15</v>
      </c>
      <c r="AC24" s="406">
        <f t="shared" ref="AC24" si="82">ROUND(AVERAGEIF(AD24:AD26,"&gt;0"),0)</f>
        <v>1</v>
      </c>
      <c r="AD24" s="276">
        <f t="shared" si="3"/>
        <v>1</v>
      </c>
      <c r="AE24" s="242" t="s">
        <v>294</v>
      </c>
      <c r="AF24" s="246" t="s">
        <v>544</v>
      </c>
      <c r="AG24" s="405">
        <f t="shared" ref="AG24" si="83">IF(R24="No_existen",5*$AG$8,AH24*$AG$8)</f>
        <v>0.1</v>
      </c>
      <c r="AH24" s="406">
        <f t="shared" ref="AH24" si="84">ROUND(AVERAGEIF(AI24:AI26,"&gt;0"),0)</f>
        <v>1</v>
      </c>
      <c r="AI24" s="276">
        <f t="shared" si="4"/>
        <v>1</v>
      </c>
      <c r="AJ24" s="242" t="s">
        <v>291</v>
      </c>
      <c r="AK24" s="242" t="s">
        <v>301</v>
      </c>
      <c r="AL24" s="405">
        <f t="shared" ref="AL24" si="85">IF(R24="No_existen",5*$AL$8,AM24*$AL$8)</f>
        <v>0.4</v>
      </c>
      <c r="AM24" s="406">
        <f t="shared" ref="AM24" si="86">ROUND(AVERAGEIF(AN24:AN26,"&gt;0"),0)</f>
        <v>4</v>
      </c>
      <c r="AN24" s="276">
        <f t="shared" si="5"/>
        <v>4</v>
      </c>
      <c r="AO24" s="242" t="s">
        <v>528</v>
      </c>
      <c r="AP24" s="406">
        <f t="shared" ref="AP24" si="87">ROUND(AVERAGE(T24,X24,AC24,AH24,AM24),0)</f>
        <v>2</v>
      </c>
      <c r="AQ24" s="432" t="str">
        <f t="shared" ref="AQ24" si="88">IF(AP24&lt;1.5,"FUERTE",IF(AND(AP24&gt;=1.5,AP24&lt;2.5),"ACEPTABLE",IF(AP24&gt;=5,"INEXISTENTE","DÉBIL")))</f>
        <v>ACEPTABLE</v>
      </c>
      <c r="AR24" s="404">
        <f t="shared" ref="AR24" si="89">IF(Q24=0,0,ROUND((Q24*AP24),0))</f>
        <v>10</v>
      </c>
      <c r="AS24" s="404" t="str">
        <f t="shared" ref="AS24" si="90">IF(AR24&gt;=36,"GRAVE", IF(AR24&lt;=10, "LEVE", "MODERADO"))</f>
        <v>LEVE</v>
      </c>
      <c r="AT24" s="433" t="s">
        <v>546</v>
      </c>
      <c r="AU24" s="441">
        <v>0.8</v>
      </c>
      <c r="AV24" s="242" t="s">
        <v>84</v>
      </c>
      <c r="AW24" s="246"/>
      <c r="AX24" s="277"/>
      <c r="AY24" s="277"/>
      <c r="AZ24" s="292"/>
      <c r="BA24" s="497" t="s">
        <v>903</v>
      </c>
      <c r="BB24" s="520" t="s">
        <v>259</v>
      </c>
      <c r="BC24" s="497"/>
      <c r="BD24" s="494" t="s">
        <v>259</v>
      </c>
      <c r="BE24" s="401"/>
      <c r="BF24" s="494" t="s">
        <v>259</v>
      </c>
      <c r="BG24" s="407"/>
      <c r="BH24" s="407" t="s">
        <v>260</v>
      </c>
      <c r="BI24" s="407"/>
      <c r="BJ24" s="407">
        <f t="shared" ref="BJ24" si="91">+COUNTIF(BB24:BH26,"SI")</f>
        <v>3</v>
      </c>
      <c r="BK24" s="407">
        <f t="shared" ref="BK24" si="92">+COUNTIF(BB24:BH26,"NO")</f>
        <v>1</v>
      </c>
      <c r="BL24" s="407" t="s">
        <v>259</v>
      </c>
      <c r="BM24" s="407" t="s">
        <v>1000</v>
      </c>
      <c r="BN24" s="407"/>
      <c r="BO24" s="407"/>
      <c r="BP24" s="407"/>
      <c r="BQ24" s="407"/>
    </row>
    <row r="25" spans="1:69" s="85" customFormat="1" ht="70.150000000000006" customHeight="1" x14ac:dyDescent="0.2">
      <c r="A25" s="411"/>
      <c r="B25" s="438"/>
      <c r="C25" s="434"/>
      <c r="D25" s="439"/>
      <c r="E25" s="434"/>
      <c r="F25" s="242" t="s">
        <v>257</v>
      </c>
      <c r="G25" s="242" t="s">
        <v>258</v>
      </c>
      <c r="H25" s="254" t="s">
        <v>535</v>
      </c>
      <c r="I25" s="434"/>
      <c r="J25" s="436"/>
      <c r="K25" s="434"/>
      <c r="L25" s="434"/>
      <c r="M25" s="435"/>
      <c r="N25" s="432"/>
      <c r="O25" s="435"/>
      <c r="P25" s="432"/>
      <c r="Q25" s="432"/>
      <c r="R25" s="268" t="s">
        <v>314</v>
      </c>
      <c r="S25" s="274">
        <f t="shared" si="1"/>
        <v>1</v>
      </c>
      <c r="T25" s="406"/>
      <c r="U25" s="406"/>
      <c r="V25" s="242" t="s">
        <v>541</v>
      </c>
      <c r="W25" s="434"/>
      <c r="X25" s="405"/>
      <c r="Y25" s="275">
        <f t="shared" si="2"/>
        <v>1</v>
      </c>
      <c r="Z25" s="242" t="s">
        <v>319</v>
      </c>
      <c r="AA25" s="246" t="s">
        <v>543</v>
      </c>
      <c r="AB25" s="405"/>
      <c r="AC25" s="406"/>
      <c r="AD25" s="276">
        <f t="shared" si="3"/>
        <v>1</v>
      </c>
      <c r="AE25" s="242" t="s">
        <v>294</v>
      </c>
      <c r="AF25" s="246" t="s">
        <v>545</v>
      </c>
      <c r="AG25" s="405"/>
      <c r="AH25" s="406"/>
      <c r="AI25" s="276">
        <f t="shared" si="4"/>
        <v>1</v>
      </c>
      <c r="AJ25" s="242" t="s">
        <v>291</v>
      </c>
      <c r="AK25" s="242" t="s">
        <v>301</v>
      </c>
      <c r="AL25" s="405"/>
      <c r="AM25" s="406"/>
      <c r="AN25" s="276">
        <f t="shared" si="5"/>
        <v>4</v>
      </c>
      <c r="AO25" s="242" t="s">
        <v>528</v>
      </c>
      <c r="AP25" s="406"/>
      <c r="AQ25" s="432"/>
      <c r="AR25" s="404"/>
      <c r="AS25" s="404"/>
      <c r="AT25" s="433"/>
      <c r="AU25" s="433"/>
      <c r="AV25" s="242" t="s">
        <v>84</v>
      </c>
      <c r="AW25" s="246"/>
      <c r="AX25" s="277"/>
      <c r="AY25" s="277"/>
      <c r="AZ25" s="292"/>
      <c r="BA25" s="498"/>
      <c r="BB25" s="521"/>
      <c r="BC25" s="498"/>
      <c r="BD25" s="495"/>
      <c r="BE25" s="402"/>
      <c r="BF25" s="495"/>
      <c r="BG25" s="408"/>
      <c r="BH25" s="408"/>
      <c r="BI25" s="408"/>
      <c r="BJ25" s="408"/>
      <c r="BK25" s="408"/>
      <c r="BL25" s="408"/>
      <c r="BM25" s="408"/>
      <c r="BN25" s="408"/>
      <c r="BO25" s="408"/>
      <c r="BP25" s="408"/>
      <c r="BQ25" s="408"/>
    </row>
    <row r="26" spans="1:69" s="85" customFormat="1" ht="70.150000000000006" customHeight="1" thickBot="1" x14ac:dyDescent="0.25">
      <c r="A26" s="411"/>
      <c r="B26" s="438"/>
      <c r="C26" s="434"/>
      <c r="D26" s="439"/>
      <c r="E26" s="434"/>
      <c r="F26" s="242" t="s">
        <v>256</v>
      </c>
      <c r="G26" s="242" t="s">
        <v>35</v>
      </c>
      <c r="H26" s="254" t="s">
        <v>536</v>
      </c>
      <c r="I26" s="434"/>
      <c r="J26" s="436"/>
      <c r="K26" s="434"/>
      <c r="L26" s="434"/>
      <c r="M26" s="435"/>
      <c r="N26" s="432"/>
      <c r="O26" s="435"/>
      <c r="P26" s="432"/>
      <c r="Q26" s="432"/>
      <c r="R26" s="268" t="s">
        <v>314</v>
      </c>
      <c r="S26" s="274">
        <f t="shared" si="1"/>
        <v>1</v>
      </c>
      <c r="T26" s="406"/>
      <c r="U26" s="406"/>
      <c r="V26" s="242" t="s">
        <v>542</v>
      </c>
      <c r="W26" s="434"/>
      <c r="X26" s="405"/>
      <c r="Y26" s="275">
        <f t="shared" si="2"/>
        <v>1</v>
      </c>
      <c r="Z26" s="242" t="s">
        <v>319</v>
      </c>
      <c r="AA26" s="246" t="s">
        <v>543</v>
      </c>
      <c r="AB26" s="405"/>
      <c r="AC26" s="406"/>
      <c r="AD26" s="276">
        <f t="shared" si="3"/>
        <v>1</v>
      </c>
      <c r="AE26" s="242" t="s">
        <v>294</v>
      </c>
      <c r="AF26" s="246" t="s">
        <v>544</v>
      </c>
      <c r="AG26" s="405"/>
      <c r="AH26" s="406"/>
      <c r="AI26" s="276">
        <f t="shared" si="4"/>
        <v>1</v>
      </c>
      <c r="AJ26" s="242" t="s">
        <v>291</v>
      </c>
      <c r="AK26" s="242" t="s">
        <v>467</v>
      </c>
      <c r="AL26" s="405"/>
      <c r="AM26" s="406"/>
      <c r="AN26" s="276">
        <f t="shared" si="5"/>
        <v>4</v>
      </c>
      <c r="AO26" s="242" t="s">
        <v>528</v>
      </c>
      <c r="AP26" s="406"/>
      <c r="AQ26" s="432"/>
      <c r="AR26" s="404"/>
      <c r="AS26" s="404"/>
      <c r="AT26" s="433"/>
      <c r="AU26" s="433"/>
      <c r="AV26" s="242" t="s">
        <v>84</v>
      </c>
      <c r="AW26" s="246"/>
      <c r="AX26" s="277"/>
      <c r="AY26" s="277"/>
      <c r="AZ26" s="292"/>
      <c r="BA26" s="499"/>
      <c r="BB26" s="522"/>
      <c r="BC26" s="499"/>
      <c r="BD26" s="496"/>
      <c r="BE26" s="403"/>
      <c r="BF26" s="496"/>
      <c r="BG26" s="409"/>
      <c r="BH26" s="409"/>
      <c r="BI26" s="409"/>
      <c r="BJ26" s="409"/>
      <c r="BK26" s="409"/>
      <c r="BL26" s="409"/>
      <c r="BM26" s="409"/>
      <c r="BN26" s="409"/>
      <c r="BO26" s="409"/>
      <c r="BP26" s="409"/>
      <c r="BQ26" s="409"/>
    </row>
    <row r="27" spans="1:69" s="86" customFormat="1" ht="70.150000000000006" customHeight="1" x14ac:dyDescent="0.2">
      <c r="A27" s="410">
        <v>7</v>
      </c>
      <c r="B27" s="438" t="s">
        <v>151</v>
      </c>
      <c r="C27" s="434" t="s">
        <v>461</v>
      </c>
      <c r="D27" s="439" t="str">
        <f>IF(C27=$B$1048166,$C$1048166,IF(C27=$B$1048167,$C$1048167,IF(C27=$B$1048168,$C$1048168,IF(C27=$B$1048169,$C$1048169,IF(C27=$B$1048170,$C$1048170,IF(C27=$B$1048171,$C$1048171,IF(C27=$B$1048172,$C$1048172,IF(C27=$B$1048173,$C$1048173,IF(C27=$B$1048174,$C$1048174,IF(C27=$B$1048175,$C$1048175,IF(C27=$B$1048178,$C$1048178,IF(C27=$B$1048179,$C$1048179,IF(C27=$B$1048180,C$1048180,IF(C27=$B$1048181,$C$1048181,IF(C27=$B$1048182,$C$1048182," ")))))))))))))))</f>
        <v>Administrar y gestionar los recursos físicos, ambientales, tecnológicos, humanos y financieros orientados al desarrollo y la sostenibilidad institucional.</v>
      </c>
      <c r="E27" s="434" t="s">
        <v>463</v>
      </c>
      <c r="F27" s="242" t="s">
        <v>257</v>
      </c>
      <c r="G27" s="242" t="s">
        <v>39</v>
      </c>
      <c r="H27" s="254" t="s">
        <v>547</v>
      </c>
      <c r="I27" s="434" t="s">
        <v>102</v>
      </c>
      <c r="J27" s="437" t="s">
        <v>550</v>
      </c>
      <c r="K27" s="434" t="s">
        <v>551</v>
      </c>
      <c r="L27" s="434" t="s">
        <v>552</v>
      </c>
      <c r="M27" s="435" t="s">
        <v>121</v>
      </c>
      <c r="N27" s="432">
        <f t="shared" ref="N27" si="93">IF(M27="ALTA",5,IF(M27="MEDIO ALTA",4,IF(M27="MEDIA",3,IF(M27="MEDIO BAJA",2,IF(M27="BAJA",1,0)))))</f>
        <v>1</v>
      </c>
      <c r="O27" s="435" t="s">
        <v>137</v>
      </c>
      <c r="P27" s="432">
        <f t="shared" ref="P27" si="94">IF(O27="ALTO",5,IF(O27="MEDIO ALTO",4,IF(O27="MEDIO",3,IF(O27="MEDIO BAJO",2,IF(O27="BAJO",1,0)))))</f>
        <v>4</v>
      </c>
      <c r="Q27" s="432">
        <f t="shared" si="58"/>
        <v>4</v>
      </c>
      <c r="R27" s="268" t="s">
        <v>314</v>
      </c>
      <c r="S27" s="274">
        <f t="shared" si="1"/>
        <v>1</v>
      </c>
      <c r="T27" s="406">
        <f t="shared" ref="T27" si="95">ROUND(AVERAGEIF(S27:S29,"&gt;0"),0)</f>
        <v>1</v>
      </c>
      <c r="U27" s="406">
        <f t="shared" ref="U27" si="96">T27*$U$8</f>
        <v>0.6</v>
      </c>
      <c r="V27" s="242" t="s">
        <v>553</v>
      </c>
      <c r="W27" s="434">
        <f t="shared" ref="W27" si="97">IF(R27="No_existen",5*$W$8,X27*$W$8)</f>
        <v>0.1</v>
      </c>
      <c r="X27" s="405">
        <f t="shared" ref="X27" si="98">ROUND(AVERAGEIF(Y27:Y29,"&gt;0"),0)</f>
        <v>2</v>
      </c>
      <c r="Y27" s="275">
        <f t="shared" si="2"/>
        <v>2</v>
      </c>
      <c r="Z27" s="242" t="s">
        <v>318</v>
      </c>
      <c r="AA27" s="246"/>
      <c r="AB27" s="405">
        <f t="shared" ref="AB27" si="99">IF(R27="No_existen",5*$AB$8,AC27*$AB$8)</f>
        <v>0.15</v>
      </c>
      <c r="AC27" s="406">
        <f t="shared" ref="AC27" si="100">ROUND(AVERAGEIF(AD27:AD29,"&gt;0"),0)</f>
        <v>1</v>
      </c>
      <c r="AD27" s="276">
        <f t="shared" si="3"/>
        <v>1</v>
      </c>
      <c r="AE27" s="242" t="s">
        <v>294</v>
      </c>
      <c r="AF27" s="246" t="s">
        <v>555</v>
      </c>
      <c r="AG27" s="405">
        <f t="shared" ref="AG27" si="101">IF(R27="No_existen",5*$AG$8,AH27*$AG$8)</f>
        <v>0.1</v>
      </c>
      <c r="AH27" s="406">
        <f t="shared" ref="AH27" si="102">ROUND(AVERAGEIF(AI27:AI29,"&gt;0"),0)</f>
        <v>1</v>
      </c>
      <c r="AI27" s="276">
        <f t="shared" si="4"/>
        <v>1</v>
      </c>
      <c r="AJ27" s="242" t="s">
        <v>291</v>
      </c>
      <c r="AK27" s="242" t="s">
        <v>300</v>
      </c>
      <c r="AL27" s="405">
        <f t="shared" ref="AL27" si="103">IF(R27="No_existen",5*$AL$8,AM27*$AL$8)</f>
        <v>0.4</v>
      </c>
      <c r="AM27" s="406">
        <f t="shared" ref="AM27" si="104">ROUND(AVERAGEIF(AN27:AN29,"&gt;0"),0)</f>
        <v>4</v>
      </c>
      <c r="AN27" s="276">
        <f t="shared" si="5"/>
        <v>4</v>
      </c>
      <c r="AO27" s="242" t="s">
        <v>528</v>
      </c>
      <c r="AP27" s="406">
        <f t="shared" ref="AP27" si="105">ROUND(AVERAGE(T27,X27,AC27,AH27,AM27),0)</f>
        <v>2</v>
      </c>
      <c r="AQ27" s="432" t="str">
        <f t="shared" ref="AQ27" si="106">IF(AP27&lt;1.5,"FUERTE",IF(AND(AP27&gt;=1.5,AP27&lt;2.5),"ACEPTABLE",IF(AP27&gt;=5,"INEXISTENTE","DÉBIL")))</f>
        <v>ACEPTABLE</v>
      </c>
      <c r="AR27" s="404">
        <f t="shared" ref="AR27" si="107">IF(Q27=0,0,ROUND((Q27*AP27),0))</f>
        <v>8</v>
      </c>
      <c r="AS27" s="404" t="str">
        <f t="shared" ref="AS27" si="108">IF(AR27&gt;=36,"GRAVE", IF(AR27&lt;=10, "LEVE", "MODERADO"))</f>
        <v>LEVE</v>
      </c>
      <c r="AT27" s="433" t="s">
        <v>557</v>
      </c>
      <c r="AU27" s="441" t="s">
        <v>558</v>
      </c>
      <c r="AV27" s="242" t="s">
        <v>84</v>
      </c>
      <c r="AW27" s="246"/>
      <c r="AX27" s="277"/>
      <c r="AY27" s="277"/>
      <c r="AZ27" s="292"/>
      <c r="BA27" s="497" t="s">
        <v>903</v>
      </c>
      <c r="BB27" s="520" t="s">
        <v>259</v>
      </c>
      <c r="BC27" s="497"/>
      <c r="BD27" s="494" t="s">
        <v>259</v>
      </c>
      <c r="BE27" s="401"/>
      <c r="BF27" s="494" t="s">
        <v>259</v>
      </c>
      <c r="BG27" s="407"/>
      <c r="BH27" s="407" t="s">
        <v>259</v>
      </c>
      <c r="BI27" s="407"/>
      <c r="BJ27" s="407">
        <f t="shared" ref="BJ27" si="109">+COUNTIF(BB27:BH29,"SI")</f>
        <v>4</v>
      </c>
      <c r="BK27" s="407">
        <f t="shared" ref="BK27" si="110">+COUNTIF(BB27:BH29,"NO")</f>
        <v>0</v>
      </c>
      <c r="BL27" s="407" t="s">
        <v>259</v>
      </c>
      <c r="BM27" s="407" t="s">
        <v>1001</v>
      </c>
      <c r="BN27" s="407"/>
      <c r="BO27" s="407"/>
      <c r="BP27" s="407"/>
      <c r="BQ27" s="407"/>
    </row>
    <row r="28" spans="1:69" s="86" customFormat="1" ht="70.150000000000006" customHeight="1" x14ac:dyDescent="0.2">
      <c r="A28" s="411"/>
      <c r="B28" s="438"/>
      <c r="C28" s="434"/>
      <c r="D28" s="439"/>
      <c r="E28" s="434"/>
      <c r="F28" s="242" t="s">
        <v>256</v>
      </c>
      <c r="G28" s="242" t="s">
        <v>35</v>
      </c>
      <c r="H28" s="254" t="s">
        <v>548</v>
      </c>
      <c r="I28" s="434"/>
      <c r="J28" s="436"/>
      <c r="K28" s="434"/>
      <c r="L28" s="434"/>
      <c r="M28" s="435"/>
      <c r="N28" s="432"/>
      <c r="O28" s="435"/>
      <c r="P28" s="432"/>
      <c r="Q28" s="432"/>
      <c r="R28" s="268" t="s">
        <v>314</v>
      </c>
      <c r="S28" s="274">
        <f t="shared" si="1"/>
        <v>1</v>
      </c>
      <c r="T28" s="406"/>
      <c r="U28" s="406"/>
      <c r="V28" s="242" t="s">
        <v>554</v>
      </c>
      <c r="W28" s="434"/>
      <c r="X28" s="405"/>
      <c r="Y28" s="275">
        <f t="shared" si="2"/>
        <v>2</v>
      </c>
      <c r="Z28" s="242" t="s">
        <v>318</v>
      </c>
      <c r="AA28" s="246"/>
      <c r="AB28" s="405"/>
      <c r="AC28" s="406"/>
      <c r="AD28" s="276">
        <f t="shared" si="3"/>
        <v>1</v>
      </c>
      <c r="AE28" s="242" t="s">
        <v>294</v>
      </c>
      <c r="AF28" s="246" t="s">
        <v>556</v>
      </c>
      <c r="AG28" s="405"/>
      <c r="AH28" s="406"/>
      <c r="AI28" s="276">
        <f t="shared" si="4"/>
        <v>1</v>
      </c>
      <c r="AJ28" s="242" t="s">
        <v>291</v>
      </c>
      <c r="AK28" s="242" t="s">
        <v>300</v>
      </c>
      <c r="AL28" s="405"/>
      <c r="AM28" s="406"/>
      <c r="AN28" s="276">
        <f t="shared" si="5"/>
        <v>4</v>
      </c>
      <c r="AO28" s="242" t="s">
        <v>528</v>
      </c>
      <c r="AP28" s="406"/>
      <c r="AQ28" s="432"/>
      <c r="AR28" s="404"/>
      <c r="AS28" s="404"/>
      <c r="AT28" s="433"/>
      <c r="AU28" s="433"/>
      <c r="AV28" s="242" t="s">
        <v>84</v>
      </c>
      <c r="AW28" s="246"/>
      <c r="AX28" s="277"/>
      <c r="AY28" s="277"/>
      <c r="AZ28" s="292"/>
      <c r="BA28" s="498"/>
      <c r="BB28" s="521"/>
      <c r="BC28" s="498"/>
      <c r="BD28" s="495"/>
      <c r="BE28" s="402"/>
      <c r="BF28" s="495"/>
      <c r="BG28" s="408"/>
      <c r="BH28" s="408"/>
      <c r="BI28" s="408"/>
      <c r="BJ28" s="408"/>
      <c r="BK28" s="408"/>
      <c r="BL28" s="408"/>
      <c r="BM28" s="408"/>
      <c r="BN28" s="408"/>
      <c r="BO28" s="408"/>
      <c r="BP28" s="408"/>
      <c r="BQ28" s="408"/>
    </row>
    <row r="29" spans="1:69" s="86" customFormat="1" ht="70.150000000000006" customHeight="1" x14ac:dyDescent="0.2">
      <c r="A29" s="411"/>
      <c r="B29" s="438"/>
      <c r="C29" s="434"/>
      <c r="D29" s="439"/>
      <c r="E29" s="434"/>
      <c r="F29" s="242" t="s">
        <v>257</v>
      </c>
      <c r="G29" s="242" t="s">
        <v>258</v>
      </c>
      <c r="H29" s="254" t="s">
        <v>549</v>
      </c>
      <c r="I29" s="434"/>
      <c r="J29" s="436"/>
      <c r="K29" s="434"/>
      <c r="L29" s="434"/>
      <c r="M29" s="435"/>
      <c r="N29" s="432"/>
      <c r="O29" s="435"/>
      <c r="P29" s="432"/>
      <c r="Q29" s="432"/>
      <c r="R29" s="268"/>
      <c r="S29" s="274">
        <f t="shared" si="1"/>
        <v>0</v>
      </c>
      <c r="T29" s="406"/>
      <c r="U29" s="406"/>
      <c r="V29" s="242"/>
      <c r="W29" s="434"/>
      <c r="X29" s="405"/>
      <c r="Y29" s="275">
        <f t="shared" si="2"/>
        <v>0</v>
      </c>
      <c r="Z29" s="242"/>
      <c r="AA29" s="246"/>
      <c r="AB29" s="405"/>
      <c r="AC29" s="406"/>
      <c r="AD29" s="276">
        <f t="shared" si="3"/>
        <v>0</v>
      </c>
      <c r="AE29" s="242"/>
      <c r="AF29" s="246"/>
      <c r="AG29" s="405"/>
      <c r="AH29" s="406"/>
      <c r="AI29" s="276">
        <f t="shared" si="4"/>
        <v>0</v>
      </c>
      <c r="AJ29" s="242"/>
      <c r="AK29" s="242"/>
      <c r="AL29" s="405"/>
      <c r="AM29" s="406"/>
      <c r="AN29" s="276">
        <f t="shared" si="5"/>
        <v>0</v>
      </c>
      <c r="AO29" s="242"/>
      <c r="AP29" s="406"/>
      <c r="AQ29" s="432"/>
      <c r="AR29" s="404"/>
      <c r="AS29" s="404"/>
      <c r="AT29" s="433"/>
      <c r="AU29" s="433"/>
      <c r="AV29" s="242"/>
      <c r="AW29" s="246"/>
      <c r="AX29" s="277"/>
      <c r="AY29" s="277"/>
      <c r="AZ29" s="292"/>
      <c r="BA29" s="499"/>
      <c r="BB29" s="522"/>
      <c r="BC29" s="499"/>
      <c r="BD29" s="496"/>
      <c r="BE29" s="403"/>
      <c r="BF29" s="496"/>
      <c r="BG29" s="409"/>
      <c r="BH29" s="409"/>
      <c r="BI29" s="409"/>
      <c r="BJ29" s="409"/>
      <c r="BK29" s="409"/>
      <c r="BL29" s="409"/>
      <c r="BM29" s="409"/>
      <c r="BN29" s="409"/>
      <c r="BO29" s="409"/>
      <c r="BP29" s="409"/>
      <c r="BQ29" s="409"/>
    </row>
    <row r="30" spans="1:69" s="86" customFormat="1" ht="70.150000000000006" customHeight="1" x14ac:dyDescent="0.2">
      <c r="A30" s="411">
        <v>8</v>
      </c>
      <c r="B30" s="438" t="s">
        <v>146</v>
      </c>
      <c r="C30" s="434" t="s">
        <v>161</v>
      </c>
      <c r="D30" s="439" t="str">
        <f>IF(C30=$B$1048166,$C$1048166,IF(C30=$B$1048167,$C$1048167,IF(C30=$B$1048168,$C$1048168,IF(C30=$B$1048169,$C$1048169,IF(C30=$B$1048170,$C$1048170,IF(C30=$B$1048171,$C$1048171,IF(C30=$B$1048172,$C$1048172,IF(C30=$B$1048173,$C$1048173,IF(C30=$B$1048174,$C$1048174,IF(C30=$B$1048175,$C$1048175,IF(C30=$B$1048178,$C$1048178,IF(C30=$B$1048179,$C$1048179,IF(C30=$B$1048180,C$1048180,IF(C30=$B$1048181,$C$1048181,IF(C30=$B$1048182,$C$1048182," ")))))))))))))))</f>
        <v>Ejercer la evaluación y control sobre el desarrollo del quehacer institucional, de forma preventiva y correctiva, vigilando el cumplimiento de las disposiciones establecidas por la Ley y la Universidad.</v>
      </c>
      <c r="E30" s="434" t="s">
        <v>170</v>
      </c>
      <c r="F30" s="242" t="s">
        <v>256</v>
      </c>
      <c r="G30" s="242" t="s">
        <v>33</v>
      </c>
      <c r="H30" s="254" t="s">
        <v>559</v>
      </c>
      <c r="I30" s="434" t="s">
        <v>106</v>
      </c>
      <c r="J30" s="437" t="s">
        <v>562</v>
      </c>
      <c r="K30" s="434" t="s">
        <v>563</v>
      </c>
      <c r="L30" s="434" t="s">
        <v>564</v>
      </c>
      <c r="M30" s="435" t="s">
        <v>121</v>
      </c>
      <c r="N30" s="432">
        <f t="shared" ref="N30" si="111">IF(M30="ALTA",5,IF(M30="MEDIO ALTA",4,IF(M30="MEDIA",3,IF(M30="MEDIO BAJA",2,IF(M30="BAJA",1,0)))))</f>
        <v>1</v>
      </c>
      <c r="O30" s="435" t="s">
        <v>133</v>
      </c>
      <c r="P30" s="432">
        <f t="shared" ref="P30" si="112">IF(O30="ALTO",5,IF(O30="MEDIO ALTO",4,IF(O30="MEDIO",3,IF(O30="MEDIO BAJO",2,IF(O30="BAJO",1,0)))))</f>
        <v>5</v>
      </c>
      <c r="Q30" s="432">
        <f t="shared" si="58"/>
        <v>5</v>
      </c>
      <c r="R30" s="268" t="s">
        <v>314</v>
      </c>
      <c r="S30" s="274">
        <f t="shared" si="1"/>
        <v>1</v>
      </c>
      <c r="T30" s="406">
        <f t="shared" ref="T30" si="113">ROUND(AVERAGEIF(S30:S32,"&gt;0"),0)</f>
        <v>1</v>
      </c>
      <c r="U30" s="406">
        <f t="shared" ref="U30" si="114">T30*$U$8</f>
        <v>0.6</v>
      </c>
      <c r="V30" s="242" t="s">
        <v>565</v>
      </c>
      <c r="W30" s="434">
        <f t="shared" ref="W30" si="115">IF(R30="No_existen",5*$W$8,X30*$W$8)</f>
        <v>0.1</v>
      </c>
      <c r="X30" s="405">
        <f t="shared" ref="X30" si="116">ROUND(AVERAGEIF(Y30:Y32,"&gt;0"),0)</f>
        <v>2</v>
      </c>
      <c r="Y30" s="275">
        <f t="shared" si="2"/>
        <v>2</v>
      </c>
      <c r="Z30" s="242" t="s">
        <v>318</v>
      </c>
      <c r="AA30" s="246"/>
      <c r="AB30" s="405">
        <f t="shared" ref="AB30" si="117">IF(R30="No_existen",5*$AB$8,AC30*$AB$8)</f>
        <v>0.15</v>
      </c>
      <c r="AC30" s="406">
        <f t="shared" ref="AC30" si="118">ROUND(AVERAGEIF(AD30:AD32,"&gt;0"),0)</f>
        <v>1</v>
      </c>
      <c r="AD30" s="276">
        <f t="shared" si="3"/>
        <v>1</v>
      </c>
      <c r="AE30" s="242" t="s">
        <v>294</v>
      </c>
      <c r="AF30" s="246" t="s">
        <v>566</v>
      </c>
      <c r="AG30" s="405">
        <f t="shared" ref="AG30" si="119">IF(R30="No_existen",5*$AG$8,AH30*$AG$8)</f>
        <v>0.1</v>
      </c>
      <c r="AH30" s="406">
        <f t="shared" ref="AH30" si="120">ROUND(AVERAGEIF(AI30:AI32,"&gt;0"),0)</f>
        <v>1</v>
      </c>
      <c r="AI30" s="276">
        <f t="shared" si="4"/>
        <v>1</v>
      </c>
      <c r="AJ30" s="242" t="s">
        <v>291</v>
      </c>
      <c r="AK30" s="242" t="s">
        <v>299</v>
      </c>
      <c r="AL30" s="405">
        <f t="shared" ref="AL30" si="121">IF(R30="No_existen",5*$AL$8,AM30*$AL$8)</f>
        <v>0.4</v>
      </c>
      <c r="AM30" s="406">
        <f t="shared" ref="AM30" si="122">ROUND(AVERAGEIF(AN30:AN32,"&gt;0"),0)</f>
        <v>4</v>
      </c>
      <c r="AN30" s="276">
        <f t="shared" si="5"/>
        <v>4</v>
      </c>
      <c r="AO30" s="242" t="s">
        <v>528</v>
      </c>
      <c r="AP30" s="406">
        <f t="shared" ref="AP30" si="123">ROUND(AVERAGE(T30,X30,AC30,AH30,AM30),0)</f>
        <v>2</v>
      </c>
      <c r="AQ30" s="432" t="str">
        <f t="shared" ref="AQ30" si="124">IF(AP30&lt;1.5,"FUERTE",IF(AND(AP30&gt;=1.5,AP30&lt;2.5),"ACEPTABLE",IF(AP30&gt;=5,"INEXISTENTE","DÉBIL")))</f>
        <v>ACEPTABLE</v>
      </c>
      <c r="AR30" s="404">
        <f t="shared" ref="AR30" si="125">IF(Q30=0,0,ROUND((Q30*AP30),0))</f>
        <v>10</v>
      </c>
      <c r="AS30" s="404" t="str">
        <f t="shared" ref="AS30" si="126">IF(AR30&gt;=36,"GRAVE", IF(AR30&lt;=10, "LEVE", "MODERADO"))</f>
        <v>LEVE</v>
      </c>
      <c r="AT30" s="433" t="s">
        <v>567</v>
      </c>
      <c r="AU30" s="441">
        <v>0.02</v>
      </c>
      <c r="AV30" s="242" t="s">
        <v>84</v>
      </c>
      <c r="AW30" s="246"/>
      <c r="AX30" s="277"/>
      <c r="AY30" s="277"/>
      <c r="AZ30" s="292"/>
      <c r="BA30" s="497" t="s">
        <v>903</v>
      </c>
      <c r="BB30" s="520" t="s">
        <v>259</v>
      </c>
      <c r="BC30" s="497"/>
      <c r="BD30" s="494" t="s">
        <v>259</v>
      </c>
      <c r="BE30" s="401"/>
      <c r="BF30" s="494" t="s">
        <v>259</v>
      </c>
      <c r="BG30" s="407"/>
      <c r="BH30" s="407" t="s">
        <v>260</v>
      </c>
      <c r="BI30" s="407" t="s">
        <v>904</v>
      </c>
      <c r="BJ30" s="407">
        <f t="shared" ref="BJ30" si="127">+COUNTIF(BB30:BH32,"SI")</f>
        <v>3</v>
      </c>
      <c r="BK30" s="407">
        <f t="shared" ref="BK30" si="128">+COUNTIF(BB30:BH32,"NO")</f>
        <v>1</v>
      </c>
      <c r="BL30" s="407" t="s">
        <v>259</v>
      </c>
      <c r="BM30" s="407" t="s">
        <v>1002</v>
      </c>
      <c r="BN30" s="407"/>
      <c r="BO30" s="407"/>
      <c r="BP30" s="407"/>
      <c r="BQ30" s="407"/>
    </row>
    <row r="31" spans="1:69" s="86" customFormat="1" ht="70.150000000000006" customHeight="1" x14ac:dyDescent="0.2">
      <c r="A31" s="411"/>
      <c r="B31" s="438"/>
      <c r="C31" s="434"/>
      <c r="D31" s="439"/>
      <c r="E31" s="434"/>
      <c r="F31" s="242" t="s">
        <v>256</v>
      </c>
      <c r="G31" s="242" t="s">
        <v>35</v>
      </c>
      <c r="H31" s="254" t="s">
        <v>560</v>
      </c>
      <c r="I31" s="434"/>
      <c r="J31" s="436"/>
      <c r="K31" s="434"/>
      <c r="L31" s="434"/>
      <c r="M31" s="435"/>
      <c r="N31" s="432"/>
      <c r="O31" s="435"/>
      <c r="P31" s="432"/>
      <c r="Q31" s="432"/>
      <c r="R31" s="268"/>
      <c r="S31" s="274">
        <f t="shared" si="1"/>
        <v>0</v>
      </c>
      <c r="T31" s="406"/>
      <c r="U31" s="406"/>
      <c r="V31" s="242"/>
      <c r="W31" s="434"/>
      <c r="X31" s="405"/>
      <c r="Y31" s="275">
        <f t="shared" si="2"/>
        <v>0</v>
      </c>
      <c r="Z31" s="242"/>
      <c r="AA31" s="246"/>
      <c r="AB31" s="405"/>
      <c r="AC31" s="406"/>
      <c r="AD31" s="276">
        <f t="shared" si="3"/>
        <v>0</v>
      </c>
      <c r="AE31" s="242"/>
      <c r="AF31" s="246"/>
      <c r="AG31" s="405"/>
      <c r="AH31" s="406"/>
      <c r="AI31" s="276">
        <f t="shared" si="4"/>
        <v>0</v>
      </c>
      <c r="AJ31" s="242"/>
      <c r="AK31" s="242"/>
      <c r="AL31" s="405"/>
      <c r="AM31" s="406"/>
      <c r="AN31" s="276">
        <f t="shared" si="5"/>
        <v>0</v>
      </c>
      <c r="AO31" s="242"/>
      <c r="AP31" s="406"/>
      <c r="AQ31" s="432"/>
      <c r="AR31" s="404"/>
      <c r="AS31" s="404"/>
      <c r="AT31" s="433"/>
      <c r="AU31" s="433"/>
      <c r="AV31" s="242"/>
      <c r="AW31" s="246"/>
      <c r="AX31" s="277"/>
      <c r="AY31" s="277"/>
      <c r="AZ31" s="292"/>
      <c r="BA31" s="498"/>
      <c r="BB31" s="521"/>
      <c r="BC31" s="498"/>
      <c r="BD31" s="495"/>
      <c r="BE31" s="402"/>
      <c r="BF31" s="495"/>
      <c r="BG31" s="408"/>
      <c r="BH31" s="408"/>
      <c r="BI31" s="408"/>
      <c r="BJ31" s="408"/>
      <c r="BK31" s="408"/>
      <c r="BL31" s="408"/>
      <c r="BM31" s="408"/>
      <c r="BN31" s="408"/>
      <c r="BO31" s="408"/>
      <c r="BP31" s="408"/>
      <c r="BQ31" s="408"/>
    </row>
    <row r="32" spans="1:69" s="86" customFormat="1" ht="70.150000000000006" customHeight="1" thickBot="1" x14ac:dyDescent="0.25">
      <c r="A32" s="411"/>
      <c r="B32" s="438"/>
      <c r="C32" s="434"/>
      <c r="D32" s="439"/>
      <c r="E32" s="434"/>
      <c r="F32" s="242" t="s">
        <v>257</v>
      </c>
      <c r="G32" s="242" t="s">
        <v>39</v>
      </c>
      <c r="H32" s="254" t="s">
        <v>561</v>
      </c>
      <c r="I32" s="434"/>
      <c r="J32" s="436"/>
      <c r="K32" s="434"/>
      <c r="L32" s="434"/>
      <c r="M32" s="435"/>
      <c r="N32" s="432"/>
      <c r="O32" s="435"/>
      <c r="P32" s="432"/>
      <c r="Q32" s="432"/>
      <c r="R32" s="268"/>
      <c r="S32" s="274">
        <f t="shared" si="1"/>
        <v>0</v>
      </c>
      <c r="T32" s="406"/>
      <c r="U32" s="406"/>
      <c r="V32" s="242"/>
      <c r="W32" s="434"/>
      <c r="X32" s="405"/>
      <c r="Y32" s="275">
        <f t="shared" si="2"/>
        <v>0</v>
      </c>
      <c r="Z32" s="242"/>
      <c r="AA32" s="246"/>
      <c r="AB32" s="405"/>
      <c r="AC32" s="406"/>
      <c r="AD32" s="276">
        <f t="shared" si="3"/>
        <v>0</v>
      </c>
      <c r="AE32" s="242"/>
      <c r="AF32" s="246"/>
      <c r="AG32" s="405"/>
      <c r="AH32" s="406"/>
      <c r="AI32" s="276">
        <f t="shared" si="4"/>
        <v>0</v>
      </c>
      <c r="AJ32" s="242"/>
      <c r="AK32" s="242"/>
      <c r="AL32" s="405"/>
      <c r="AM32" s="406"/>
      <c r="AN32" s="276">
        <f t="shared" si="5"/>
        <v>0</v>
      </c>
      <c r="AO32" s="242"/>
      <c r="AP32" s="406"/>
      <c r="AQ32" s="432"/>
      <c r="AR32" s="404"/>
      <c r="AS32" s="404"/>
      <c r="AT32" s="433"/>
      <c r="AU32" s="433"/>
      <c r="AV32" s="242"/>
      <c r="AW32" s="246"/>
      <c r="AX32" s="277"/>
      <c r="AY32" s="277"/>
      <c r="AZ32" s="292"/>
      <c r="BA32" s="499"/>
      <c r="BB32" s="522"/>
      <c r="BC32" s="499"/>
      <c r="BD32" s="496"/>
      <c r="BE32" s="403"/>
      <c r="BF32" s="496"/>
      <c r="BG32" s="409"/>
      <c r="BH32" s="409"/>
      <c r="BI32" s="409"/>
      <c r="BJ32" s="409"/>
      <c r="BK32" s="409"/>
      <c r="BL32" s="409"/>
      <c r="BM32" s="409"/>
      <c r="BN32" s="409"/>
      <c r="BO32" s="409"/>
      <c r="BP32" s="409"/>
      <c r="BQ32" s="409"/>
    </row>
    <row r="33" spans="1:69" s="86" customFormat="1" ht="70.150000000000006" customHeight="1" x14ac:dyDescent="0.2">
      <c r="A33" s="410">
        <v>9</v>
      </c>
      <c r="B33" s="438" t="s">
        <v>146</v>
      </c>
      <c r="C33" s="434" t="s">
        <v>162</v>
      </c>
      <c r="D33" s="439" t="str">
        <f>IF(C33=$B$1048166,$C$1048166,IF(C33=$B$1048167,$C$1048167,IF(C33=$B$1048168,$C$1048168,IF(C33=$B$1048169,$C$1048169,IF(C33=$B$1048170,$C$1048170,IF(C33=$B$1048171,$C$1048171,IF(C33=$B$1048172,$C$1048172,IF(C33=$B$1048173,$C$1048173,IF(C33=$B$1048174,$C$1048174,IF(C33=$B$1048175,$C$1048175,IF(C33=$B$1048178,$C$1048178,IF(C33=$B$1048179,$C$1048179,IF(C33=$B$1048180,C$1048180,IF(C33=$B$1048181,$C$1048181,IF(C33=$B$1048182,$C$1048182,"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E33" s="434" t="s">
        <v>170</v>
      </c>
      <c r="F33" s="242" t="s">
        <v>256</v>
      </c>
      <c r="G33" s="242" t="s">
        <v>32</v>
      </c>
      <c r="H33" s="254" t="s">
        <v>569</v>
      </c>
      <c r="I33" s="440" t="s">
        <v>136</v>
      </c>
      <c r="J33" s="437" t="s">
        <v>572</v>
      </c>
      <c r="K33" s="434" t="s">
        <v>573</v>
      </c>
      <c r="L33" s="434" t="s">
        <v>574</v>
      </c>
      <c r="M33" s="435" t="s">
        <v>121</v>
      </c>
      <c r="N33" s="432">
        <f t="shared" ref="N33" si="129">IF(M33="ALTA",5,IF(M33="MEDIO ALTA",4,IF(M33="MEDIA",3,IF(M33="MEDIO BAJA",2,IF(M33="BAJA",1,0)))))</f>
        <v>1</v>
      </c>
      <c r="O33" s="435" t="s">
        <v>137</v>
      </c>
      <c r="P33" s="432">
        <f t="shared" ref="P33" si="130">IF(O33="ALTO",5,IF(O33="MEDIO ALTO",4,IF(O33="MEDIO",3,IF(O33="MEDIO BAJO",2,IF(O33="BAJO",1,0)))))</f>
        <v>4</v>
      </c>
      <c r="Q33" s="432">
        <f t="shared" si="58"/>
        <v>4</v>
      </c>
      <c r="R33" s="268" t="s">
        <v>314</v>
      </c>
      <c r="S33" s="274">
        <f t="shared" si="1"/>
        <v>1</v>
      </c>
      <c r="T33" s="406">
        <f t="shared" ref="T33" si="131">ROUND(AVERAGEIF(S33:S35,"&gt;0"),0)</f>
        <v>1</v>
      </c>
      <c r="U33" s="406">
        <f t="shared" ref="U33" si="132">T33*$U$8</f>
        <v>0.6</v>
      </c>
      <c r="V33" s="242" t="s">
        <v>578</v>
      </c>
      <c r="W33" s="434">
        <f t="shared" ref="W33" si="133">IF(R33="No_existen",5*$W$8,X33*$W$8)</f>
        <v>0.2</v>
      </c>
      <c r="X33" s="405">
        <f t="shared" ref="X33" si="134">ROUND(AVERAGEIF(Y33:Y35,"&gt;0"),0)</f>
        <v>4</v>
      </c>
      <c r="Y33" s="275">
        <f t="shared" si="2"/>
        <v>4</v>
      </c>
      <c r="Z33" s="242" t="s">
        <v>317</v>
      </c>
      <c r="AA33" s="246"/>
      <c r="AB33" s="405">
        <f t="shared" ref="AB33" si="135">IF(R33="No_existen",5*$AB$8,AC33*$AB$8)</f>
        <v>0.15</v>
      </c>
      <c r="AC33" s="406">
        <f t="shared" ref="AC33" si="136">ROUND(AVERAGEIF(AD33:AD35,"&gt;0"),0)</f>
        <v>1</v>
      </c>
      <c r="AD33" s="276">
        <f t="shared" si="3"/>
        <v>1</v>
      </c>
      <c r="AE33" s="242" t="s">
        <v>294</v>
      </c>
      <c r="AF33" s="246" t="s">
        <v>580</v>
      </c>
      <c r="AG33" s="405">
        <f t="shared" ref="AG33" si="137">IF(R33="No_existen",5*$AG$8,AH33*$AG$8)</f>
        <v>0.1</v>
      </c>
      <c r="AH33" s="406">
        <f t="shared" ref="AH33" si="138">ROUND(AVERAGEIF(AI33:AI35,"&gt;0"),0)</f>
        <v>1</v>
      </c>
      <c r="AI33" s="276">
        <f t="shared" si="4"/>
        <v>1</v>
      </c>
      <c r="AJ33" s="242" t="s">
        <v>291</v>
      </c>
      <c r="AK33" s="242" t="s">
        <v>298</v>
      </c>
      <c r="AL33" s="405">
        <f t="shared" ref="AL33" si="139">IF(R33="No_existen",5*$AL$8,AM33*$AL$8)</f>
        <v>0.1</v>
      </c>
      <c r="AM33" s="406">
        <f t="shared" ref="AM33" si="140">ROUND(AVERAGEIF(AN33:AN35,"&gt;0"),0)</f>
        <v>1</v>
      </c>
      <c r="AN33" s="276">
        <f t="shared" si="5"/>
        <v>1</v>
      </c>
      <c r="AO33" s="242" t="s">
        <v>493</v>
      </c>
      <c r="AP33" s="406">
        <f t="shared" ref="AP33" si="141">ROUND(AVERAGE(T33,X33,AC33,AH33,AM33),0)</f>
        <v>2</v>
      </c>
      <c r="AQ33" s="432" t="str">
        <f t="shared" ref="AQ33" si="142">IF(AP33&lt;1.5,"FUERTE",IF(AND(AP33&gt;=1.5,AP33&lt;2.5),"ACEPTABLE",IF(AP33&gt;=5,"INEXISTENTE","DÉBIL")))</f>
        <v>ACEPTABLE</v>
      </c>
      <c r="AR33" s="404">
        <f t="shared" ref="AR33" si="143">IF(Q33=0,0,ROUND((Q33*AP33),0))</f>
        <v>8</v>
      </c>
      <c r="AS33" s="404" t="str">
        <f t="shared" ref="AS33" si="144">IF(AR33&gt;=36,"GRAVE", IF(AR33&lt;=10, "LEVE", "MODERADO"))</f>
        <v>LEVE</v>
      </c>
      <c r="AT33" s="433" t="s">
        <v>581</v>
      </c>
      <c r="AU33" s="441">
        <v>0</v>
      </c>
      <c r="AV33" s="242" t="s">
        <v>84</v>
      </c>
      <c r="AW33" s="246"/>
      <c r="AX33" s="277"/>
      <c r="AY33" s="277"/>
      <c r="AZ33" s="292"/>
      <c r="BA33" s="497" t="s">
        <v>903</v>
      </c>
      <c r="BB33" s="520" t="s">
        <v>259</v>
      </c>
      <c r="BC33" s="497"/>
      <c r="BD33" s="494" t="s">
        <v>259</v>
      </c>
      <c r="BE33" s="401"/>
      <c r="BF33" s="494" t="s">
        <v>259</v>
      </c>
      <c r="BG33" s="407"/>
      <c r="BH33" s="407" t="s">
        <v>259</v>
      </c>
      <c r="BI33" s="407"/>
      <c r="BJ33" s="407">
        <f t="shared" ref="BJ33" si="145">+COUNTIF(BB33:BH35,"SI")</f>
        <v>4</v>
      </c>
      <c r="BK33" s="407">
        <f t="shared" ref="BK33" si="146">+COUNTIF(BB33:BH35,"NO")</f>
        <v>0</v>
      </c>
      <c r="BL33" s="407" t="s">
        <v>259</v>
      </c>
      <c r="BM33" s="407" t="s">
        <v>1003</v>
      </c>
      <c r="BN33" s="407"/>
      <c r="BO33" s="407"/>
      <c r="BP33" s="407"/>
      <c r="BQ33" s="407"/>
    </row>
    <row r="34" spans="1:69" s="86" customFormat="1" ht="70.150000000000006" customHeight="1" x14ac:dyDescent="0.2">
      <c r="A34" s="411"/>
      <c r="B34" s="438"/>
      <c r="C34" s="434"/>
      <c r="D34" s="439"/>
      <c r="E34" s="434"/>
      <c r="F34" s="242"/>
      <c r="G34" s="242"/>
      <c r="H34" s="254"/>
      <c r="I34" s="440"/>
      <c r="J34" s="436"/>
      <c r="K34" s="434"/>
      <c r="L34" s="434"/>
      <c r="M34" s="435"/>
      <c r="N34" s="432"/>
      <c r="O34" s="435"/>
      <c r="P34" s="432"/>
      <c r="Q34" s="432"/>
      <c r="R34" s="268"/>
      <c r="S34" s="274">
        <f t="shared" si="1"/>
        <v>0</v>
      </c>
      <c r="T34" s="406"/>
      <c r="U34" s="406"/>
      <c r="V34" s="242"/>
      <c r="W34" s="434"/>
      <c r="X34" s="405"/>
      <c r="Y34" s="275">
        <f t="shared" si="2"/>
        <v>0</v>
      </c>
      <c r="Z34" s="242"/>
      <c r="AA34" s="246"/>
      <c r="AB34" s="405"/>
      <c r="AC34" s="406"/>
      <c r="AD34" s="276">
        <f t="shared" si="3"/>
        <v>0</v>
      </c>
      <c r="AE34" s="242"/>
      <c r="AF34" s="246"/>
      <c r="AG34" s="405"/>
      <c r="AH34" s="406"/>
      <c r="AI34" s="276">
        <f t="shared" si="4"/>
        <v>0</v>
      </c>
      <c r="AJ34" s="242"/>
      <c r="AK34" s="242"/>
      <c r="AL34" s="405"/>
      <c r="AM34" s="406"/>
      <c r="AN34" s="276">
        <f t="shared" si="5"/>
        <v>0</v>
      </c>
      <c r="AO34" s="242"/>
      <c r="AP34" s="406"/>
      <c r="AQ34" s="432"/>
      <c r="AR34" s="404"/>
      <c r="AS34" s="404"/>
      <c r="AT34" s="433"/>
      <c r="AU34" s="433"/>
      <c r="AV34" s="242"/>
      <c r="AW34" s="246"/>
      <c r="AX34" s="277"/>
      <c r="AY34" s="277"/>
      <c r="AZ34" s="292"/>
      <c r="BA34" s="498"/>
      <c r="BB34" s="521"/>
      <c r="BC34" s="498"/>
      <c r="BD34" s="495"/>
      <c r="BE34" s="402"/>
      <c r="BF34" s="495"/>
      <c r="BG34" s="408"/>
      <c r="BH34" s="408"/>
      <c r="BI34" s="408"/>
      <c r="BJ34" s="408"/>
      <c r="BK34" s="408"/>
      <c r="BL34" s="408"/>
      <c r="BM34" s="408"/>
      <c r="BN34" s="408"/>
      <c r="BO34" s="408"/>
      <c r="BP34" s="408"/>
      <c r="BQ34" s="408"/>
    </row>
    <row r="35" spans="1:69" s="86" customFormat="1" ht="70.150000000000006" customHeight="1" x14ac:dyDescent="0.2">
      <c r="A35" s="411"/>
      <c r="B35" s="438"/>
      <c r="C35" s="434"/>
      <c r="D35" s="439"/>
      <c r="E35" s="434"/>
      <c r="F35" s="242"/>
      <c r="G35" s="242"/>
      <c r="H35" s="254"/>
      <c r="I35" s="440"/>
      <c r="J35" s="436"/>
      <c r="K35" s="434"/>
      <c r="L35" s="434"/>
      <c r="M35" s="435"/>
      <c r="N35" s="432"/>
      <c r="O35" s="435"/>
      <c r="P35" s="432"/>
      <c r="Q35" s="432"/>
      <c r="R35" s="268"/>
      <c r="S35" s="274">
        <f t="shared" si="1"/>
        <v>0</v>
      </c>
      <c r="T35" s="406"/>
      <c r="U35" s="406"/>
      <c r="V35" s="242"/>
      <c r="W35" s="434"/>
      <c r="X35" s="405"/>
      <c r="Y35" s="275">
        <f t="shared" si="2"/>
        <v>0</v>
      </c>
      <c r="Z35" s="242"/>
      <c r="AA35" s="246"/>
      <c r="AB35" s="405"/>
      <c r="AC35" s="406"/>
      <c r="AD35" s="276">
        <f t="shared" si="3"/>
        <v>0</v>
      </c>
      <c r="AE35" s="242"/>
      <c r="AF35" s="246"/>
      <c r="AG35" s="405"/>
      <c r="AH35" s="406"/>
      <c r="AI35" s="276">
        <f t="shared" si="4"/>
        <v>0</v>
      </c>
      <c r="AJ35" s="242"/>
      <c r="AK35" s="242"/>
      <c r="AL35" s="405"/>
      <c r="AM35" s="406"/>
      <c r="AN35" s="276">
        <f t="shared" si="5"/>
        <v>0</v>
      </c>
      <c r="AO35" s="242"/>
      <c r="AP35" s="406"/>
      <c r="AQ35" s="432"/>
      <c r="AR35" s="404"/>
      <c r="AS35" s="404"/>
      <c r="AT35" s="433"/>
      <c r="AU35" s="433"/>
      <c r="AV35" s="242"/>
      <c r="AW35" s="246"/>
      <c r="AX35" s="277"/>
      <c r="AY35" s="277"/>
      <c r="AZ35" s="292"/>
      <c r="BA35" s="499"/>
      <c r="BB35" s="522"/>
      <c r="BC35" s="499"/>
      <c r="BD35" s="496"/>
      <c r="BE35" s="403"/>
      <c r="BF35" s="496"/>
      <c r="BG35" s="409"/>
      <c r="BH35" s="409"/>
      <c r="BI35" s="409"/>
      <c r="BJ35" s="409"/>
      <c r="BK35" s="409"/>
      <c r="BL35" s="409"/>
      <c r="BM35" s="409"/>
      <c r="BN35" s="409"/>
      <c r="BO35" s="409"/>
      <c r="BP35" s="409"/>
      <c r="BQ35" s="409"/>
    </row>
    <row r="36" spans="1:69" s="86" customFormat="1" ht="70.150000000000006" customHeight="1" x14ac:dyDescent="0.2">
      <c r="A36" s="411">
        <v>10</v>
      </c>
      <c r="B36" s="438" t="s">
        <v>146</v>
      </c>
      <c r="C36" s="434" t="s">
        <v>162</v>
      </c>
      <c r="D36" s="439" t="str">
        <f>IF(C36=$B$1048166,$C$1048166,IF(C36=$B$1048167,$C$1048167,IF(C36=$B$1048168,$C$1048168,IF(C36=$B$1048169,$C$1048169,IF(C36=$B$1048170,$C$1048170,IF(C36=$B$1048171,$C$1048171,IF(C36=$B$1048172,$C$1048172,IF(C36=$B$1048173,$C$1048173,IF(C36=$B$1048174,$C$1048174,IF(C36=$B$1048175,$C$1048175,IF(C36=$B$1048178,$C$1048178,IF(C36=$B$1048179,$C$1048179,IF(C36=$B$1048180,C$1048180,IF(C36=$B$1048181,$C$1048181,IF(C36=$B$1048182,$C$1048182,"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E36" s="434" t="s">
        <v>170</v>
      </c>
      <c r="F36" s="242" t="s">
        <v>256</v>
      </c>
      <c r="G36" s="242" t="s">
        <v>35</v>
      </c>
      <c r="H36" s="254" t="s">
        <v>570</v>
      </c>
      <c r="I36" s="434" t="s">
        <v>102</v>
      </c>
      <c r="J36" s="437" t="s">
        <v>575</v>
      </c>
      <c r="K36" s="434" t="s">
        <v>576</v>
      </c>
      <c r="L36" s="434" t="s">
        <v>577</v>
      </c>
      <c r="M36" s="435" t="s">
        <v>121</v>
      </c>
      <c r="N36" s="432">
        <f t="shared" ref="N36" si="147">IF(M36="ALTA",5,IF(M36="MEDIO ALTA",4,IF(M36="MEDIA",3,IF(M36="MEDIO BAJA",2,IF(M36="BAJA",1,0)))))</f>
        <v>1</v>
      </c>
      <c r="O36" s="435" t="s">
        <v>134</v>
      </c>
      <c r="P36" s="432">
        <f t="shared" ref="P36" si="148">IF(O36="ALTO",5,IF(O36="MEDIO ALTO",4,IF(O36="MEDIO",3,IF(O36="MEDIO BAJO",2,IF(O36="BAJO",1,0)))))</f>
        <v>3</v>
      </c>
      <c r="Q36" s="432">
        <f t="shared" si="58"/>
        <v>3</v>
      </c>
      <c r="R36" s="268" t="s">
        <v>314</v>
      </c>
      <c r="S36" s="274">
        <f t="shared" si="1"/>
        <v>1</v>
      </c>
      <c r="T36" s="406">
        <f t="shared" ref="T36" si="149">ROUND(AVERAGEIF(S36:S38,"&gt;0"),0)</f>
        <v>1</v>
      </c>
      <c r="U36" s="406">
        <f t="shared" ref="U36" si="150">T36*$U$8</f>
        <v>0.6</v>
      </c>
      <c r="V36" s="242" t="s">
        <v>579</v>
      </c>
      <c r="W36" s="434">
        <f t="shared" ref="W36" si="151">IF(R36="No_existen",5*$W$8,X36*$W$8)</f>
        <v>0.1</v>
      </c>
      <c r="X36" s="405">
        <f t="shared" ref="X36" si="152">ROUND(AVERAGEIF(Y36:Y38,"&gt;0"),0)</f>
        <v>2</v>
      </c>
      <c r="Y36" s="275">
        <f t="shared" si="2"/>
        <v>2</v>
      </c>
      <c r="Z36" s="242" t="s">
        <v>318</v>
      </c>
      <c r="AA36" s="246"/>
      <c r="AB36" s="405">
        <f t="shared" ref="AB36" si="153">IF(R36="No_existen",5*$AB$8,AC36*$AB$8)</f>
        <v>0.15</v>
      </c>
      <c r="AC36" s="406">
        <f t="shared" ref="AC36" si="154">ROUND(AVERAGEIF(AD36:AD38,"&gt;0"),0)</f>
        <v>1</v>
      </c>
      <c r="AD36" s="276">
        <f t="shared" si="3"/>
        <v>1</v>
      </c>
      <c r="AE36" s="242" t="s">
        <v>294</v>
      </c>
      <c r="AF36" s="246" t="s">
        <v>580</v>
      </c>
      <c r="AG36" s="405">
        <f t="shared" ref="AG36" si="155">IF(R36="No_existen",5*$AG$8,AH36*$AG$8)</f>
        <v>0.1</v>
      </c>
      <c r="AH36" s="406">
        <f t="shared" ref="AH36" si="156">ROUND(AVERAGEIF(AI36:AI38,"&gt;0"),0)</f>
        <v>1</v>
      </c>
      <c r="AI36" s="276">
        <f t="shared" si="4"/>
        <v>1</v>
      </c>
      <c r="AJ36" s="242" t="s">
        <v>291</v>
      </c>
      <c r="AK36" s="242" t="s">
        <v>301</v>
      </c>
      <c r="AL36" s="405">
        <f t="shared" ref="AL36" si="157">IF(R36="No_existen",5*$AL$8,AM36*$AL$8)</f>
        <v>0.1</v>
      </c>
      <c r="AM36" s="406">
        <f t="shared" ref="AM36" si="158">ROUND(AVERAGEIF(AN36:AN38,"&gt;0"),0)</f>
        <v>1</v>
      </c>
      <c r="AN36" s="276">
        <f t="shared" si="5"/>
        <v>1</v>
      </c>
      <c r="AO36" s="242" t="s">
        <v>493</v>
      </c>
      <c r="AP36" s="406">
        <f>ROUND(AVERAGE(T36,X36,AC36,AH36,AM36),0)</f>
        <v>1</v>
      </c>
      <c r="AQ36" s="432" t="str">
        <f t="shared" ref="AQ36" si="159">IF(AP36&lt;1.5,"FUERTE",IF(AND(AP36&gt;=1.5,AP36&lt;2.5),"ACEPTABLE",IF(AP36&gt;=5,"INEXISTENTE","DÉBIL")))</f>
        <v>FUERTE</v>
      </c>
      <c r="AR36" s="404">
        <f t="shared" ref="AR36" si="160">IF(Q36=0,0,ROUND((Q36*AP36),0))</f>
        <v>3</v>
      </c>
      <c r="AS36" s="404" t="str">
        <f t="shared" ref="AS36" si="161">IF(AR36&gt;=36,"GRAVE", IF(AR36&lt;=10, "LEVE", "MODERADO"))</f>
        <v>LEVE</v>
      </c>
      <c r="AT36" s="433" t="s">
        <v>568</v>
      </c>
      <c r="AU36" s="441">
        <v>1</v>
      </c>
      <c r="AV36" s="242" t="s">
        <v>84</v>
      </c>
      <c r="AW36" s="286"/>
      <c r="AX36" s="277"/>
      <c r="AY36" s="277"/>
      <c r="AZ36" s="292"/>
      <c r="BA36" s="497"/>
      <c r="BB36" s="520" t="s">
        <v>260</v>
      </c>
      <c r="BC36" s="497"/>
      <c r="BD36" s="494" t="s">
        <v>260</v>
      </c>
      <c r="BE36" s="401"/>
      <c r="BF36" s="494" t="s">
        <v>259</v>
      </c>
      <c r="BG36" s="407"/>
      <c r="BH36" s="407" t="s">
        <v>259</v>
      </c>
      <c r="BI36" s="407"/>
      <c r="BJ36" s="407">
        <f t="shared" ref="BJ36" si="162">+COUNTIF(BB36:BH38,"SI")</f>
        <v>2</v>
      </c>
      <c r="BK36" s="407">
        <f t="shared" ref="BK36" si="163">+COUNTIF(BB36:BH38,"NO")</f>
        <v>2</v>
      </c>
      <c r="BL36" s="407" t="s">
        <v>259</v>
      </c>
      <c r="BM36" s="407" t="s">
        <v>1004</v>
      </c>
      <c r="BN36" s="407"/>
      <c r="BO36" s="407"/>
      <c r="BP36" s="407"/>
      <c r="BQ36" s="407"/>
    </row>
    <row r="37" spans="1:69" s="86" customFormat="1" ht="70.150000000000006" customHeight="1" x14ac:dyDescent="0.2">
      <c r="A37" s="411"/>
      <c r="B37" s="438"/>
      <c r="C37" s="434"/>
      <c r="D37" s="439"/>
      <c r="E37" s="434"/>
      <c r="F37" s="242" t="s">
        <v>257</v>
      </c>
      <c r="G37" s="242" t="s">
        <v>39</v>
      </c>
      <c r="H37" s="254" t="s">
        <v>571</v>
      </c>
      <c r="I37" s="434"/>
      <c r="J37" s="436"/>
      <c r="K37" s="434"/>
      <c r="L37" s="434"/>
      <c r="M37" s="435"/>
      <c r="N37" s="432"/>
      <c r="O37" s="435"/>
      <c r="P37" s="432"/>
      <c r="Q37" s="432"/>
      <c r="R37" s="268"/>
      <c r="S37" s="274">
        <f t="shared" si="1"/>
        <v>0</v>
      </c>
      <c r="T37" s="406"/>
      <c r="U37" s="406"/>
      <c r="V37" s="242"/>
      <c r="W37" s="434"/>
      <c r="X37" s="405"/>
      <c r="Y37" s="275">
        <f t="shared" si="2"/>
        <v>0</v>
      </c>
      <c r="Z37" s="242"/>
      <c r="AA37" s="246"/>
      <c r="AB37" s="405"/>
      <c r="AC37" s="406"/>
      <c r="AD37" s="276">
        <f t="shared" si="3"/>
        <v>0</v>
      </c>
      <c r="AE37" s="242"/>
      <c r="AF37" s="246"/>
      <c r="AG37" s="405"/>
      <c r="AH37" s="406"/>
      <c r="AI37" s="276">
        <f t="shared" si="4"/>
        <v>0</v>
      </c>
      <c r="AJ37" s="242"/>
      <c r="AK37" s="242"/>
      <c r="AL37" s="405"/>
      <c r="AM37" s="406"/>
      <c r="AN37" s="276">
        <f t="shared" si="5"/>
        <v>0</v>
      </c>
      <c r="AO37" s="242"/>
      <c r="AP37" s="406"/>
      <c r="AQ37" s="432"/>
      <c r="AR37" s="404"/>
      <c r="AS37" s="404"/>
      <c r="AT37" s="433"/>
      <c r="AU37" s="433"/>
      <c r="AV37" s="242"/>
      <c r="AW37" s="246"/>
      <c r="AX37" s="277"/>
      <c r="AY37" s="277"/>
      <c r="AZ37" s="292"/>
      <c r="BA37" s="498"/>
      <c r="BB37" s="521"/>
      <c r="BC37" s="498"/>
      <c r="BD37" s="495"/>
      <c r="BE37" s="402"/>
      <c r="BF37" s="495"/>
      <c r="BG37" s="408"/>
      <c r="BH37" s="408"/>
      <c r="BI37" s="408"/>
      <c r="BJ37" s="408"/>
      <c r="BK37" s="408"/>
      <c r="BL37" s="408"/>
      <c r="BM37" s="408"/>
      <c r="BN37" s="408"/>
      <c r="BO37" s="408"/>
      <c r="BP37" s="408"/>
      <c r="BQ37" s="408"/>
    </row>
    <row r="38" spans="1:69" s="86" customFormat="1" ht="70.150000000000006" customHeight="1" thickBot="1" x14ac:dyDescent="0.25">
      <c r="A38" s="411"/>
      <c r="B38" s="438"/>
      <c r="C38" s="434"/>
      <c r="D38" s="439"/>
      <c r="E38" s="434"/>
      <c r="F38" s="242"/>
      <c r="G38" s="242"/>
      <c r="H38" s="254"/>
      <c r="I38" s="434"/>
      <c r="J38" s="436"/>
      <c r="K38" s="434"/>
      <c r="L38" s="434"/>
      <c r="M38" s="435"/>
      <c r="N38" s="432"/>
      <c r="O38" s="435"/>
      <c r="P38" s="432"/>
      <c r="Q38" s="432"/>
      <c r="R38" s="268"/>
      <c r="S38" s="274">
        <f t="shared" si="1"/>
        <v>0</v>
      </c>
      <c r="T38" s="406"/>
      <c r="U38" s="406"/>
      <c r="V38" s="242"/>
      <c r="W38" s="434"/>
      <c r="X38" s="405"/>
      <c r="Y38" s="275">
        <f t="shared" si="2"/>
        <v>0</v>
      </c>
      <c r="Z38" s="242"/>
      <c r="AA38" s="246"/>
      <c r="AB38" s="405"/>
      <c r="AC38" s="406"/>
      <c r="AD38" s="276">
        <f t="shared" si="3"/>
        <v>0</v>
      </c>
      <c r="AE38" s="242"/>
      <c r="AF38" s="246"/>
      <c r="AG38" s="405"/>
      <c r="AH38" s="406"/>
      <c r="AI38" s="276">
        <f t="shared" si="4"/>
        <v>0</v>
      </c>
      <c r="AJ38" s="242"/>
      <c r="AK38" s="242"/>
      <c r="AL38" s="405"/>
      <c r="AM38" s="406"/>
      <c r="AN38" s="276">
        <f t="shared" si="5"/>
        <v>0</v>
      </c>
      <c r="AO38" s="242"/>
      <c r="AP38" s="406"/>
      <c r="AQ38" s="432"/>
      <c r="AR38" s="404"/>
      <c r="AS38" s="404"/>
      <c r="AT38" s="433"/>
      <c r="AU38" s="433"/>
      <c r="AV38" s="242"/>
      <c r="AW38" s="246"/>
      <c r="AX38" s="277"/>
      <c r="AY38" s="277"/>
      <c r="AZ38" s="292"/>
      <c r="BA38" s="499"/>
      <c r="BB38" s="522"/>
      <c r="BC38" s="499"/>
      <c r="BD38" s="496"/>
      <c r="BE38" s="403"/>
      <c r="BF38" s="496"/>
      <c r="BG38" s="409"/>
      <c r="BH38" s="409"/>
      <c r="BI38" s="409"/>
      <c r="BJ38" s="409"/>
      <c r="BK38" s="409"/>
      <c r="BL38" s="409"/>
      <c r="BM38" s="409"/>
      <c r="BN38" s="409"/>
      <c r="BO38" s="409"/>
      <c r="BP38" s="409"/>
      <c r="BQ38" s="409"/>
    </row>
    <row r="39" spans="1:69" ht="70.150000000000006" customHeight="1" x14ac:dyDescent="0.2">
      <c r="A39" s="410">
        <v>11</v>
      </c>
      <c r="B39" s="438" t="s">
        <v>146</v>
      </c>
      <c r="C39" s="434" t="s">
        <v>160</v>
      </c>
      <c r="D39" s="439" t="str">
        <f>IF(C39=$B$1048166,$C$1048166,IF(C39=$B$1048167,$C$1048167,IF(C39=$B$1048168,$C$1048168,IF(C39=$B$1048169,$C$1048169,IF(C39=$B$1048170,$C$1048170,IF(C39=$B$1048171,$C$1048171,IF(C39=$B$1048172,$C$1048172,IF(C39=$B$1048173,$C$1048173,IF(C39=$B$1048174,$C$1048174,IF(C39=$B$1048175,$C$1048175,IF(C39=$B$1048178,$C$1048178,IF(C39=$B$1048179,$C$1048179,IF(C39=$B$1048180,C$1048180,IF(C39=$B$1048181,$C$1048181,IF(C39=$B$1048182,$C$1048182," ")))))))))))))))</f>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39" s="434" t="s">
        <v>472</v>
      </c>
      <c r="F39" s="242" t="s">
        <v>256</v>
      </c>
      <c r="G39" s="242" t="s">
        <v>34</v>
      </c>
      <c r="H39" s="344" t="s">
        <v>582</v>
      </c>
      <c r="I39" s="434" t="s">
        <v>102</v>
      </c>
      <c r="J39" s="437" t="s">
        <v>584</v>
      </c>
      <c r="K39" s="436" t="s">
        <v>585</v>
      </c>
      <c r="L39" s="436" t="s">
        <v>586</v>
      </c>
      <c r="M39" s="435" t="s">
        <v>99</v>
      </c>
      <c r="N39" s="432">
        <f t="shared" ref="N39:N66" si="164">IF(M39="ALTA",5,IF(M39="MEDIO ALTA",4,IF(M39="MEDIA",3,IF(M39="MEDIO BAJA",2,IF(M39="BAJA",1,0)))))</f>
        <v>3</v>
      </c>
      <c r="O39" s="435" t="s">
        <v>133</v>
      </c>
      <c r="P39" s="432">
        <f t="shared" ref="P39:P66" si="165">IF(O39="ALTO",5,IF(O39="MEDIO ALTO",4,IF(O39="MEDIO",3,IF(O39="MEDIO BAJO",2,IF(O39="BAJO",1,0)))))</f>
        <v>5</v>
      </c>
      <c r="Q39" s="432">
        <f t="shared" ref="Q39:Q66" si="166">P39*N39</f>
        <v>15</v>
      </c>
      <c r="R39" s="268" t="s">
        <v>313</v>
      </c>
      <c r="S39" s="274">
        <f t="shared" si="1"/>
        <v>2</v>
      </c>
      <c r="T39" s="406">
        <f t="shared" ref="T39:T66" si="167">ROUND(AVERAGEIF(S39:S41,"&gt;0"),0)</f>
        <v>2</v>
      </c>
      <c r="U39" s="406">
        <f t="shared" ref="U39:U66" si="168">T39*$U$8</f>
        <v>1.2</v>
      </c>
      <c r="V39" s="242" t="s">
        <v>587</v>
      </c>
      <c r="W39" s="434">
        <f t="shared" ref="W39:W48" si="169">IF(R39="No_existen",5*$W$8,X39*$W$8)</f>
        <v>0.2</v>
      </c>
      <c r="X39" s="405">
        <f t="shared" ref="X39:X45" si="170">ROUND(AVERAGEIF(Y39:Y41,"&gt;0"),0)</f>
        <v>4</v>
      </c>
      <c r="Y39" s="275">
        <f t="shared" si="2"/>
        <v>4</v>
      </c>
      <c r="Z39" s="242" t="s">
        <v>317</v>
      </c>
      <c r="AA39" s="246"/>
      <c r="AB39" s="405">
        <f t="shared" ref="AB39:AB42" si="171">IF(R39="No_existen",5*$AB$8,AC39*$AB$8)</f>
        <v>0.15</v>
      </c>
      <c r="AC39" s="406">
        <f t="shared" ref="AC39" si="172">ROUND(AVERAGEIF(AD39:AD41,"&gt;0"),0)</f>
        <v>1</v>
      </c>
      <c r="AD39" s="276">
        <f t="shared" si="3"/>
        <v>1</v>
      </c>
      <c r="AE39" s="242" t="s">
        <v>294</v>
      </c>
      <c r="AF39" s="246" t="s">
        <v>588</v>
      </c>
      <c r="AG39" s="405">
        <f t="shared" ref="AG39" si="173">IF(R39="No_existen",5*$AG$8,AH39*$AG$8)</f>
        <v>0.1</v>
      </c>
      <c r="AH39" s="406">
        <f t="shared" ref="AH39" si="174">ROUND(AVERAGEIF(AI39:AI41,"&gt;0"),0)</f>
        <v>1</v>
      </c>
      <c r="AI39" s="276">
        <f t="shared" si="4"/>
        <v>1</v>
      </c>
      <c r="AJ39" s="242" t="s">
        <v>291</v>
      </c>
      <c r="AK39" s="242" t="s">
        <v>302</v>
      </c>
      <c r="AL39" s="405">
        <f t="shared" ref="AL39:AL51" si="175">IF(R39="No_existen",5*$AL$8,AM39*$AL$8)</f>
        <v>0.1</v>
      </c>
      <c r="AM39" s="406">
        <f t="shared" ref="AM39:AM42" si="176">ROUND(AVERAGEIF(AN39:AN41,"&gt;0"),0)</f>
        <v>1</v>
      </c>
      <c r="AN39" s="276">
        <f t="shared" ref="AN39:AN77" si="177">IF(AO39="Preventivo",1,IF(AO39="Detectivo",4, IF(R39="No_existen",5,0)))</f>
        <v>1</v>
      </c>
      <c r="AO39" s="242" t="s">
        <v>493</v>
      </c>
      <c r="AP39" s="406">
        <f t="shared" ref="AP39:AP42" si="178">ROUND(AVERAGE(T39,X39,AC39,AH39,AM39),0)</f>
        <v>2</v>
      </c>
      <c r="AQ39" s="432" t="str">
        <f t="shared" ref="AQ39:AQ66" si="179">IF(AP39&lt;1.5,"FUERTE",IF(AND(AP39&gt;=1.5,AP39&lt;2.5),"ACEPTABLE",IF(AP39&gt;=5,"INEXISTENTE","DÉBIL")))</f>
        <v>ACEPTABLE</v>
      </c>
      <c r="AR39" s="404">
        <f t="shared" ref="AR39:AR66" si="180">IF(Q39=0,0,ROUND((Q39*AP39),0))</f>
        <v>30</v>
      </c>
      <c r="AS39" s="404" t="str">
        <f t="shared" ref="AS39:AS66" si="181">IF(AR39&gt;=36,"GRAVE", IF(AR39&lt;=10, "LEVE", "MODERADO"))</f>
        <v>MODERADO</v>
      </c>
      <c r="AT39" s="433" t="s">
        <v>589</v>
      </c>
      <c r="AU39" s="433">
        <v>40</v>
      </c>
      <c r="AV39" s="242" t="s">
        <v>85</v>
      </c>
      <c r="AW39" s="249" t="s">
        <v>590</v>
      </c>
      <c r="AX39" s="277">
        <v>44561</v>
      </c>
      <c r="AY39" s="282"/>
      <c r="AZ39" s="292"/>
      <c r="BA39" s="497"/>
      <c r="BB39" s="520" t="s">
        <v>259</v>
      </c>
      <c r="BC39" s="497"/>
      <c r="BD39" s="494" t="s">
        <v>259</v>
      </c>
      <c r="BE39" s="401"/>
      <c r="BF39" s="494" t="s">
        <v>260</v>
      </c>
      <c r="BG39" s="407"/>
      <c r="BH39" s="407" t="s">
        <v>260</v>
      </c>
      <c r="BI39" s="407"/>
      <c r="BJ39" s="407">
        <f t="shared" ref="BJ39" si="182">+COUNTIF(BB39:BH41,"SI")</f>
        <v>2</v>
      </c>
      <c r="BK39" s="407">
        <f t="shared" ref="BK39" si="183">+COUNTIF(BB39:BH41,"NO")</f>
        <v>2</v>
      </c>
      <c r="BL39" s="407" t="s">
        <v>259</v>
      </c>
      <c r="BM39" s="407" t="s">
        <v>1005</v>
      </c>
      <c r="BN39" s="407"/>
      <c r="BO39" s="407"/>
      <c r="BP39" s="407"/>
      <c r="BQ39" s="407"/>
    </row>
    <row r="40" spans="1:69" ht="70.150000000000006" customHeight="1" x14ac:dyDescent="0.2">
      <c r="A40" s="411"/>
      <c r="B40" s="438"/>
      <c r="C40" s="434"/>
      <c r="D40" s="439"/>
      <c r="E40" s="434"/>
      <c r="F40" s="242" t="s">
        <v>257</v>
      </c>
      <c r="G40" s="242" t="s">
        <v>258</v>
      </c>
      <c r="H40" s="344" t="s">
        <v>583</v>
      </c>
      <c r="I40" s="434"/>
      <c r="J40" s="436"/>
      <c r="K40" s="436"/>
      <c r="L40" s="436"/>
      <c r="M40" s="435"/>
      <c r="N40" s="432"/>
      <c r="O40" s="435"/>
      <c r="P40" s="432"/>
      <c r="Q40" s="432"/>
      <c r="R40" s="268"/>
      <c r="S40" s="274">
        <f t="shared" si="1"/>
        <v>0</v>
      </c>
      <c r="T40" s="406"/>
      <c r="U40" s="406"/>
      <c r="V40" s="242"/>
      <c r="W40" s="434"/>
      <c r="X40" s="405"/>
      <c r="Y40" s="275">
        <f t="shared" si="2"/>
        <v>0</v>
      </c>
      <c r="Z40" s="242"/>
      <c r="AA40" s="246"/>
      <c r="AB40" s="405"/>
      <c r="AC40" s="406"/>
      <c r="AD40" s="276">
        <f t="shared" si="3"/>
        <v>0</v>
      </c>
      <c r="AE40" s="242"/>
      <c r="AF40" s="246"/>
      <c r="AG40" s="405"/>
      <c r="AH40" s="406"/>
      <c r="AI40" s="276">
        <f t="shared" si="4"/>
        <v>0</v>
      </c>
      <c r="AJ40" s="242"/>
      <c r="AK40" s="242"/>
      <c r="AL40" s="405"/>
      <c r="AM40" s="406"/>
      <c r="AN40" s="276">
        <f t="shared" si="177"/>
        <v>0</v>
      </c>
      <c r="AO40" s="242"/>
      <c r="AP40" s="406"/>
      <c r="AQ40" s="432"/>
      <c r="AR40" s="404"/>
      <c r="AS40" s="404"/>
      <c r="AT40" s="433"/>
      <c r="AU40" s="433"/>
      <c r="AV40" s="242"/>
      <c r="AW40" s="249" t="s">
        <v>591</v>
      </c>
      <c r="AX40" s="277">
        <v>44561</v>
      </c>
      <c r="AY40" s="282"/>
      <c r="AZ40" s="292"/>
      <c r="BA40" s="498"/>
      <c r="BB40" s="521"/>
      <c r="BC40" s="498"/>
      <c r="BD40" s="495"/>
      <c r="BE40" s="402"/>
      <c r="BF40" s="495"/>
      <c r="BG40" s="408"/>
      <c r="BH40" s="408"/>
      <c r="BI40" s="408"/>
      <c r="BJ40" s="408"/>
      <c r="BK40" s="408"/>
      <c r="BL40" s="408"/>
      <c r="BM40" s="408"/>
      <c r="BN40" s="408"/>
      <c r="BO40" s="408"/>
      <c r="BP40" s="408"/>
      <c r="BQ40" s="408"/>
    </row>
    <row r="41" spans="1:69" ht="70.150000000000006" customHeight="1" x14ac:dyDescent="0.2">
      <c r="A41" s="411"/>
      <c r="B41" s="438"/>
      <c r="C41" s="434"/>
      <c r="D41" s="439"/>
      <c r="E41" s="434"/>
      <c r="F41" s="242"/>
      <c r="G41" s="242"/>
      <c r="H41" s="254"/>
      <c r="I41" s="434"/>
      <c r="J41" s="436"/>
      <c r="K41" s="436"/>
      <c r="L41" s="436"/>
      <c r="M41" s="435"/>
      <c r="N41" s="432"/>
      <c r="O41" s="435"/>
      <c r="P41" s="432"/>
      <c r="Q41" s="432"/>
      <c r="R41" s="268"/>
      <c r="S41" s="274">
        <f t="shared" ref="S41:S72" si="184">IF(R41=$R$1048170,1,IF(R41=$R$1048166,5,IF(R41=$R$1048167,4,IF(R41=$R$1048168,3,IF(R41=$R$1048169,2,0)))))</f>
        <v>0</v>
      </c>
      <c r="T41" s="406"/>
      <c r="U41" s="406"/>
      <c r="V41" s="242"/>
      <c r="W41" s="434"/>
      <c r="X41" s="405"/>
      <c r="Y41" s="275">
        <f t="shared" ref="Y41:Y72" si="185">IF(Z41=$Z$1048168,1,IF(Z41=$Z$1048167,2,IF(Z41=$Z$1048166,4,IF(R41="No_existen",5,0))))</f>
        <v>0</v>
      </c>
      <c r="Z41" s="242"/>
      <c r="AA41" s="246"/>
      <c r="AB41" s="405"/>
      <c r="AC41" s="406"/>
      <c r="AD41" s="276">
        <f t="shared" ref="AD41:AD72" si="186">IF(AE41=$AF$1048167,1,IF(AE41=$AF$1048166,4,IF(R41="No_existen",5,0)))</f>
        <v>0</v>
      </c>
      <c r="AE41" s="242"/>
      <c r="AF41" s="246"/>
      <c r="AG41" s="405"/>
      <c r="AH41" s="406"/>
      <c r="AI41" s="276">
        <f t="shared" ref="AI41:AI72" si="187">IF(AJ41=$AJ$1048166,1,IF(AJ41=$AJ$1048167,4,IF(R41="No_existen",5,0)))</f>
        <v>0</v>
      </c>
      <c r="AJ41" s="242"/>
      <c r="AK41" s="242"/>
      <c r="AL41" s="405"/>
      <c r="AM41" s="406"/>
      <c r="AN41" s="276">
        <f t="shared" si="177"/>
        <v>0</v>
      </c>
      <c r="AO41" s="242"/>
      <c r="AP41" s="406"/>
      <c r="AQ41" s="432"/>
      <c r="AR41" s="404"/>
      <c r="AS41" s="404"/>
      <c r="AT41" s="433"/>
      <c r="AU41" s="433"/>
      <c r="AV41" s="242"/>
      <c r="AW41" s="246"/>
      <c r="AX41" s="277"/>
      <c r="AY41" s="282"/>
      <c r="AZ41" s="292"/>
      <c r="BA41" s="499"/>
      <c r="BB41" s="522"/>
      <c r="BC41" s="499"/>
      <c r="BD41" s="496"/>
      <c r="BE41" s="403"/>
      <c r="BF41" s="496"/>
      <c r="BG41" s="409"/>
      <c r="BH41" s="409"/>
      <c r="BI41" s="409"/>
      <c r="BJ41" s="409"/>
      <c r="BK41" s="409"/>
      <c r="BL41" s="409"/>
      <c r="BM41" s="409"/>
      <c r="BN41" s="409"/>
      <c r="BO41" s="409"/>
      <c r="BP41" s="409"/>
      <c r="BQ41" s="409"/>
    </row>
    <row r="42" spans="1:69" ht="70.150000000000006" customHeight="1" x14ac:dyDescent="0.2">
      <c r="A42" s="411">
        <v>12</v>
      </c>
      <c r="B42" s="438" t="s">
        <v>146</v>
      </c>
      <c r="C42" s="434" t="s">
        <v>158</v>
      </c>
      <c r="D42" s="439" t="str">
        <f>IF(C42=$B$1048166,$C$1048166,IF(C42=$B$1048167,$C$1048167,IF(C42=$B$1048168,$C$1048168,IF(C42=$B$1048169,$C$1048169,IF(C42=$B$1048170,$C$1048170,IF(C42=$B$1048171,$C$1048171,IF(C42=$B$1048172,$C$1048172,IF(C42=$B$1048173,$C$1048173,IF(C42=$B$1048174,$C$1048174,IF(C42=$B$1048175,$C$1048175,IF(C42=$B$1048178,$C$1048178,IF(C42=$B$1048179,$C$1048179,IF(C42=$B$1048180,C$1048180,IF(C42=$B$1048181,$C$1048181,IF(C42=$B$1048182,$C$1048182," ")))))))))))))))</f>
        <v>Administrar y ejecutar los recursos de la institución generando en los procesos mayor eficiencia y eficacia para dar una respuesta oportuna a los servicios demandados en el cumplimiento de las funciones misionales.</v>
      </c>
      <c r="E42" s="434" t="s">
        <v>168</v>
      </c>
      <c r="F42" s="242" t="s">
        <v>256</v>
      </c>
      <c r="G42" s="242" t="s">
        <v>32</v>
      </c>
      <c r="H42" s="254" t="s">
        <v>592</v>
      </c>
      <c r="I42" s="434" t="s">
        <v>100</v>
      </c>
      <c r="J42" s="437" t="s">
        <v>597</v>
      </c>
      <c r="K42" s="434" t="s">
        <v>598</v>
      </c>
      <c r="L42" s="434" t="s">
        <v>599</v>
      </c>
      <c r="M42" s="435" t="s">
        <v>121</v>
      </c>
      <c r="N42" s="432">
        <f t="shared" si="164"/>
        <v>1</v>
      </c>
      <c r="O42" s="435" t="s">
        <v>134</v>
      </c>
      <c r="P42" s="432">
        <f t="shared" si="165"/>
        <v>3</v>
      </c>
      <c r="Q42" s="432">
        <f t="shared" si="166"/>
        <v>3</v>
      </c>
      <c r="R42" s="268" t="s">
        <v>314</v>
      </c>
      <c r="S42" s="274">
        <f t="shared" si="184"/>
        <v>1</v>
      </c>
      <c r="T42" s="406">
        <f t="shared" si="167"/>
        <v>1</v>
      </c>
      <c r="U42" s="406">
        <f t="shared" si="168"/>
        <v>0.6</v>
      </c>
      <c r="V42" s="242" t="s">
        <v>603</v>
      </c>
      <c r="W42" s="434">
        <f t="shared" si="169"/>
        <v>0.05</v>
      </c>
      <c r="X42" s="405">
        <f t="shared" si="170"/>
        <v>1</v>
      </c>
      <c r="Y42" s="275">
        <f t="shared" si="185"/>
        <v>1</v>
      </c>
      <c r="Z42" s="242" t="s">
        <v>319</v>
      </c>
      <c r="AA42" s="246" t="s">
        <v>609</v>
      </c>
      <c r="AB42" s="405">
        <f t="shared" si="171"/>
        <v>0.15</v>
      </c>
      <c r="AC42" s="406">
        <f t="shared" ref="AC42" si="188">ROUND(AVERAGEIF(AD42:AD44,"&gt;0"),0)</f>
        <v>1</v>
      </c>
      <c r="AD42" s="276">
        <f t="shared" si="186"/>
        <v>1</v>
      </c>
      <c r="AE42" s="242" t="s">
        <v>294</v>
      </c>
      <c r="AF42" s="246" t="s">
        <v>612</v>
      </c>
      <c r="AG42" s="405">
        <f t="shared" ref="AG42" si="189">IF(R42="No_existen",5*$AG$8,AH42*$AG$8)</f>
        <v>0.1</v>
      </c>
      <c r="AH42" s="406">
        <f t="shared" ref="AH42" si="190">ROUND(AVERAGEIF(AI42:AI44,"&gt;0"),0)</f>
        <v>1</v>
      </c>
      <c r="AI42" s="276">
        <f t="shared" si="187"/>
        <v>1</v>
      </c>
      <c r="AJ42" s="242" t="s">
        <v>291</v>
      </c>
      <c r="AK42" s="242" t="s">
        <v>306</v>
      </c>
      <c r="AL42" s="405">
        <f t="shared" si="175"/>
        <v>0.2</v>
      </c>
      <c r="AM42" s="406">
        <f t="shared" si="176"/>
        <v>2</v>
      </c>
      <c r="AN42" s="276">
        <f t="shared" si="177"/>
        <v>4</v>
      </c>
      <c r="AO42" s="242" t="s">
        <v>528</v>
      </c>
      <c r="AP42" s="406">
        <f t="shared" si="178"/>
        <v>1</v>
      </c>
      <c r="AQ42" s="432" t="str">
        <f t="shared" si="179"/>
        <v>FUERTE</v>
      </c>
      <c r="AR42" s="404">
        <f t="shared" si="180"/>
        <v>3</v>
      </c>
      <c r="AS42" s="404" t="str">
        <f t="shared" si="181"/>
        <v>LEVE</v>
      </c>
      <c r="AT42" s="433" t="s">
        <v>618</v>
      </c>
      <c r="AU42" s="441">
        <v>0</v>
      </c>
      <c r="AV42" s="242" t="s">
        <v>84</v>
      </c>
      <c r="AW42" s="246"/>
      <c r="AX42" s="277"/>
      <c r="AY42" s="282"/>
      <c r="AZ42" s="292"/>
      <c r="BA42" s="497" t="s">
        <v>903</v>
      </c>
      <c r="BB42" s="520" t="s">
        <v>259</v>
      </c>
      <c r="BC42" s="497"/>
      <c r="BD42" s="494" t="s">
        <v>259</v>
      </c>
      <c r="BE42" s="401"/>
      <c r="BF42" s="494" t="s">
        <v>259</v>
      </c>
      <c r="BG42" s="407"/>
      <c r="BH42" s="407" t="s">
        <v>259</v>
      </c>
      <c r="BI42" s="407"/>
      <c r="BJ42" s="407">
        <f t="shared" ref="BJ42" si="191">+COUNTIF(BB42:BH44,"SI")</f>
        <v>4</v>
      </c>
      <c r="BK42" s="407">
        <f t="shared" ref="BK42" si="192">+COUNTIF(BB42:BH44,"NO")</f>
        <v>0</v>
      </c>
      <c r="BL42" s="407" t="s">
        <v>259</v>
      </c>
      <c r="BM42" s="407" t="s">
        <v>1006</v>
      </c>
      <c r="BN42" s="407"/>
      <c r="BO42" s="407"/>
      <c r="BP42" s="407"/>
      <c r="BQ42" s="407"/>
    </row>
    <row r="43" spans="1:69" ht="70.150000000000006" customHeight="1" x14ac:dyDescent="0.2">
      <c r="A43" s="411"/>
      <c r="B43" s="438"/>
      <c r="C43" s="434"/>
      <c r="D43" s="439"/>
      <c r="E43" s="434"/>
      <c r="F43" s="242" t="s">
        <v>256</v>
      </c>
      <c r="G43" s="242" t="s">
        <v>33</v>
      </c>
      <c r="H43" s="254" t="s">
        <v>593</v>
      </c>
      <c r="I43" s="434"/>
      <c r="J43" s="436"/>
      <c r="K43" s="434"/>
      <c r="L43" s="434"/>
      <c r="M43" s="435"/>
      <c r="N43" s="432"/>
      <c r="O43" s="435"/>
      <c r="P43" s="432"/>
      <c r="Q43" s="432"/>
      <c r="R43" s="268" t="s">
        <v>314</v>
      </c>
      <c r="S43" s="274">
        <f t="shared" si="184"/>
        <v>1</v>
      </c>
      <c r="T43" s="406"/>
      <c r="U43" s="406"/>
      <c r="V43" s="242" t="s">
        <v>604</v>
      </c>
      <c r="W43" s="434"/>
      <c r="X43" s="405"/>
      <c r="Y43" s="275">
        <f t="shared" si="185"/>
        <v>2</v>
      </c>
      <c r="Z43" s="242" t="s">
        <v>318</v>
      </c>
      <c r="AA43" s="246"/>
      <c r="AB43" s="405"/>
      <c r="AC43" s="406"/>
      <c r="AD43" s="276">
        <f t="shared" si="186"/>
        <v>1</v>
      </c>
      <c r="AE43" s="242" t="s">
        <v>294</v>
      </c>
      <c r="AF43" s="246" t="s">
        <v>613</v>
      </c>
      <c r="AG43" s="405"/>
      <c r="AH43" s="406"/>
      <c r="AI43" s="276">
        <f t="shared" si="187"/>
        <v>1</v>
      </c>
      <c r="AJ43" s="242" t="s">
        <v>291</v>
      </c>
      <c r="AK43" s="242" t="s">
        <v>306</v>
      </c>
      <c r="AL43" s="405"/>
      <c r="AM43" s="406"/>
      <c r="AN43" s="276">
        <f t="shared" si="177"/>
        <v>1</v>
      </c>
      <c r="AO43" s="242" t="s">
        <v>493</v>
      </c>
      <c r="AP43" s="406"/>
      <c r="AQ43" s="432"/>
      <c r="AR43" s="404"/>
      <c r="AS43" s="404"/>
      <c r="AT43" s="433"/>
      <c r="AU43" s="433"/>
      <c r="AV43" s="242"/>
      <c r="AW43" s="246"/>
      <c r="AX43" s="277"/>
      <c r="AY43" s="282"/>
      <c r="AZ43" s="292"/>
      <c r="BA43" s="498"/>
      <c r="BB43" s="521"/>
      <c r="BC43" s="498"/>
      <c r="BD43" s="495"/>
      <c r="BE43" s="402"/>
      <c r="BF43" s="495"/>
      <c r="BG43" s="408"/>
      <c r="BH43" s="408"/>
      <c r="BI43" s="408"/>
      <c r="BJ43" s="408"/>
      <c r="BK43" s="408"/>
      <c r="BL43" s="408"/>
      <c r="BM43" s="408"/>
      <c r="BN43" s="408"/>
      <c r="BO43" s="408"/>
      <c r="BP43" s="408"/>
      <c r="BQ43" s="408"/>
    </row>
    <row r="44" spans="1:69" ht="70.150000000000006" customHeight="1" thickBot="1" x14ac:dyDescent="0.25">
      <c r="A44" s="411"/>
      <c r="B44" s="438"/>
      <c r="C44" s="434"/>
      <c r="D44" s="439"/>
      <c r="E44" s="434"/>
      <c r="F44" s="242" t="s">
        <v>256</v>
      </c>
      <c r="G44" s="242" t="s">
        <v>36</v>
      </c>
      <c r="H44" s="254" t="s">
        <v>594</v>
      </c>
      <c r="I44" s="434"/>
      <c r="J44" s="436"/>
      <c r="K44" s="434"/>
      <c r="L44" s="434"/>
      <c r="M44" s="435"/>
      <c r="N44" s="432"/>
      <c r="O44" s="435"/>
      <c r="P44" s="432"/>
      <c r="Q44" s="432"/>
      <c r="R44" s="268" t="s">
        <v>314</v>
      </c>
      <c r="S44" s="274">
        <f t="shared" si="184"/>
        <v>1</v>
      </c>
      <c r="T44" s="406"/>
      <c r="U44" s="406"/>
      <c r="V44" s="242" t="s">
        <v>605</v>
      </c>
      <c r="W44" s="434"/>
      <c r="X44" s="405"/>
      <c r="Y44" s="275">
        <f t="shared" si="185"/>
        <v>1</v>
      </c>
      <c r="Z44" s="242" t="s">
        <v>319</v>
      </c>
      <c r="AA44" s="246" t="s">
        <v>610</v>
      </c>
      <c r="AB44" s="405"/>
      <c r="AC44" s="406"/>
      <c r="AD44" s="276">
        <f t="shared" si="186"/>
        <v>1</v>
      </c>
      <c r="AE44" s="242" t="s">
        <v>294</v>
      </c>
      <c r="AF44" s="246" t="s">
        <v>614</v>
      </c>
      <c r="AG44" s="405"/>
      <c r="AH44" s="406"/>
      <c r="AI44" s="276">
        <f t="shared" si="187"/>
        <v>1</v>
      </c>
      <c r="AJ44" s="242" t="s">
        <v>291</v>
      </c>
      <c r="AK44" s="242" t="s">
        <v>306</v>
      </c>
      <c r="AL44" s="405"/>
      <c r="AM44" s="406"/>
      <c r="AN44" s="276">
        <f t="shared" si="177"/>
        <v>1</v>
      </c>
      <c r="AO44" s="242" t="s">
        <v>493</v>
      </c>
      <c r="AP44" s="406"/>
      <c r="AQ44" s="432"/>
      <c r="AR44" s="404"/>
      <c r="AS44" s="404"/>
      <c r="AT44" s="433"/>
      <c r="AU44" s="433"/>
      <c r="AV44" s="242"/>
      <c r="AW44" s="246"/>
      <c r="AX44" s="277"/>
      <c r="AY44" s="282"/>
      <c r="AZ44" s="292"/>
      <c r="BA44" s="499"/>
      <c r="BB44" s="522"/>
      <c r="BC44" s="499"/>
      <c r="BD44" s="496"/>
      <c r="BE44" s="403"/>
      <c r="BF44" s="496"/>
      <c r="BG44" s="409"/>
      <c r="BH44" s="409"/>
      <c r="BI44" s="409"/>
      <c r="BJ44" s="409"/>
      <c r="BK44" s="409"/>
      <c r="BL44" s="409"/>
      <c r="BM44" s="409"/>
      <c r="BN44" s="409"/>
      <c r="BO44" s="409"/>
      <c r="BP44" s="409"/>
      <c r="BQ44" s="409"/>
    </row>
    <row r="45" spans="1:69" ht="70.150000000000006" customHeight="1" x14ac:dyDescent="0.2">
      <c r="A45" s="410">
        <v>13</v>
      </c>
      <c r="B45" s="438" t="s">
        <v>146</v>
      </c>
      <c r="C45" s="434" t="s">
        <v>158</v>
      </c>
      <c r="D45" s="439" t="str">
        <f>IF(C45=$B$1048166,$C$1048166,IF(C45=$B$1048167,$C$1048167,IF(C45=$B$1048168,$C$1048168,IF(C45=$B$1048169,$C$1048169,IF(C45=$B$1048170,$C$1048170,IF(C45=$B$1048171,$C$1048171,IF(C45=$B$1048172,$C$1048172,IF(C45=$B$1048173,$C$1048173,IF(C45=$B$1048174,$C$1048174,IF(C45=$B$1048175,$C$1048175,IF(C45=$B$1048178,$C$1048178,IF(C45=$B$1048179,$C$1048179,IF(C45=$B$1048180,C$1048180,IF(C45=$B$1048181,$C$1048181,IF(C45=$B$1048182,$C$1048182," ")))))))))))))))</f>
        <v>Administrar y ejecutar los recursos de la institución generando en los procesos mayor eficiencia y eficacia para dar una respuesta oportuna a los servicios demandados en el cumplimiento de las funciones misionales.</v>
      </c>
      <c r="E45" s="434" t="s">
        <v>168</v>
      </c>
      <c r="F45" s="242" t="s">
        <v>256</v>
      </c>
      <c r="G45" s="242" t="s">
        <v>32</v>
      </c>
      <c r="H45" s="254" t="s">
        <v>595</v>
      </c>
      <c r="I45" s="434" t="s">
        <v>106</v>
      </c>
      <c r="J45" s="437" t="s">
        <v>600</v>
      </c>
      <c r="K45" s="434" t="s">
        <v>601</v>
      </c>
      <c r="L45" s="434" t="s">
        <v>602</v>
      </c>
      <c r="M45" s="435" t="s">
        <v>121</v>
      </c>
      <c r="N45" s="432">
        <f t="shared" si="164"/>
        <v>1</v>
      </c>
      <c r="O45" s="435" t="s">
        <v>137</v>
      </c>
      <c r="P45" s="432">
        <f t="shared" si="165"/>
        <v>4</v>
      </c>
      <c r="Q45" s="432">
        <f t="shared" si="166"/>
        <v>4</v>
      </c>
      <c r="R45" s="268" t="s">
        <v>314</v>
      </c>
      <c r="S45" s="274">
        <f t="shared" si="184"/>
        <v>1</v>
      </c>
      <c r="T45" s="406">
        <f t="shared" si="167"/>
        <v>1</v>
      </c>
      <c r="U45" s="406">
        <f t="shared" si="168"/>
        <v>0.6</v>
      </c>
      <c r="V45" s="242" t="s">
        <v>606</v>
      </c>
      <c r="W45" s="434">
        <f t="shared" si="169"/>
        <v>0.1</v>
      </c>
      <c r="X45" s="405">
        <f t="shared" si="170"/>
        <v>2</v>
      </c>
      <c r="Y45" s="275">
        <f t="shared" si="185"/>
        <v>2</v>
      </c>
      <c r="Z45" s="242" t="s">
        <v>318</v>
      </c>
      <c r="AA45" s="246"/>
      <c r="AB45" s="405">
        <f t="shared" ref="AB45" si="193">IF(R45="No_existen",5*$AB$8,AC45*$AB$8)</f>
        <v>0.15</v>
      </c>
      <c r="AC45" s="406">
        <f>ROUND(AVERAGEIF(AD45:AD47,"&gt;0"),0)</f>
        <v>1</v>
      </c>
      <c r="AD45" s="276">
        <f t="shared" si="186"/>
        <v>1</v>
      </c>
      <c r="AE45" s="242" t="s">
        <v>294</v>
      </c>
      <c r="AF45" s="246" t="s">
        <v>615</v>
      </c>
      <c r="AG45" s="405">
        <f t="shared" ref="AG45:AG66" si="194">IF(R45="No_existen",5*$AG$8,AH45*$AG$8)</f>
        <v>0.1</v>
      </c>
      <c r="AH45" s="406">
        <f t="shared" ref="AH45:AH60" si="195">ROUND(AVERAGEIF(AI45:AI47,"&gt;0"),0)</f>
        <v>1</v>
      </c>
      <c r="AI45" s="276">
        <f t="shared" si="187"/>
        <v>1</v>
      </c>
      <c r="AJ45" s="242" t="s">
        <v>291</v>
      </c>
      <c r="AK45" s="242" t="s">
        <v>306</v>
      </c>
      <c r="AL45" s="405">
        <f t="shared" si="175"/>
        <v>0.1</v>
      </c>
      <c r="AM45" s="406">
        <f t="shared" ref="AM45" si="196">ROUND(AVERAGEIF(AN45:AN47,"&gt;0"),0)</f>
        <v>1</v>
      </c>
      <c r="AN45" s="276">
        <f t="shared" si="177"/>
        <v>1</v>
      </c>
      <c r="AO45" s="242" t="s">
        <v>493</v>
      </c>
      <c r="AP45" s="406">
        <f t="shared" ref="AP45" si="197">ROUND(AVERAGE(T45,X45,AC45,AH45,AM45),0)</f>
        <v>1</v>
      </c>
      <c r="AQ45" s="432" t="str">
        <f t="shared" si="179"/>
        <v>FUERTE</v>
      </c>
      <c r="AR45" s="404">
        <f t="shared" si="180"/>
        <v>4</v>
      </c>
      <c r="AS45" s="404" t="str">
        <f t="shared" si="181"/>
        <v>LEVE</v>
      </c>
      <c r="AT45" s="433" t="s">
        <v>619</v>
      </c>
      <c r="AU45" s="441">
        <v>0</v>
      </c>
      <c r="AV45" s="242" t="s">
        <v>84</v>
      </c>
      <c r="AW45" s="246"/>
      <c r="AX45" s="277"/>
      <c r="AY45" s="282"/>
      <c r="AZ45" s="292"/>
      <c r="BA45" s="497" t="s">
        <v>903</v>
      </c>
      <c r="BB45" s="520" t="s">
        <v>259</v>
      </c>
      <c r="BC45" s="497"/>
      <c r="BD45" s="494" t="s">
        <v>259</v>
      </c>
      <c r="BE45" s="401"/>
      <c r="BF45" s="494" t="s">
        <v>259</v>
      </c>
      <c r="BG45" s="407"/>
      <c r="BH45" s="407" t="s">
        <v>260</v>
      </c>
      <c r="BI45" s="407"/>
      <c r="BJ45" s="407">
        <f t="shared" ref="BJ45" si="198">+COUNTIF(BB45:BH47,"SI")</f>
        <v>3</v>
      </c>
      <c r="BK45" s="407">
        <f t="shared" ref="BK45" si="199">+COUNTIF(BB45:BH47,"NO")</f>
        <v>1</v>
      </c>
      <c r="BL45" s="407" t="s">
        <v>259</v>
      </c>
      <c r="BM45" s="407" t="s">
        <v>1007</v>
      </c>
      <c r="BN45" s="407"/>
      <c r="BO45" s="407"/>
      <c r="BP45" s="407"/>
      <c r="BQ45" s="407"/>
    </row>
    <row r="46" spans="1:69" ht="70.150000000000006" customHeight="1" x14ac:dyDescent="0.2">
      <c r="A46" s="411"/>
      <c r="B46" s="438"/>
      <c r="C46" s="434"/>
      <c r="D46" s="439"/>
      <c r="E46" s="434"/>
      <c r="F46" s="242" t="s">
        <v>257</v>
      </c>
      <c r="G46" s="242" t="s">
        <v>39</v>
      </c>
      <c r="H46" s="254" t="s">
        <v>596</v>
      </c>
      <c r="I46" s="434"/>
      <c r="J46" s="436"/>
      <c r="K46" s="434"/>
      <c r="L46" s="434"/>
      <c r="M46" s="435"/>
      <c r="N46" s="432"/>
      <c r="O46" s="435"/>
      <c r="P46" s="432"/>
      <c r="Q46" s="432"/>
      <c r="R46" s="268" t="s">
        <v>314</v>
      </c>
      <c r="S46" s="274">
        <f t="shared" si="184"/>
        <v>1</v>
      </c>
      <c r="T46" s="406"/>
      <c r="U46" s="406"/>
      <c r="V46" s="242" t="s">
        <v>607</v>
      </c>
      <c r="W46" s="434"/>
      <c r="X46" s="405"/>
      <c r="Y46" s="275">
        <f t="shared" si="185"/>
        <v>4</v>
      </c>
      <c r="Z46" s="242" t="s">
        <v>317</v>
      </c>
      <c r="AA46" s="246"/>
      <c r="AB46" s="405"/>
      <c r="AC46" s="406"/>
      <c r="AD46" s="276">
        <f t="shared" si="186"/>
        <v>1</v>
      </c>
      <c r="AE46" s="242" t="s">
        <v>294</v>
      </c>
      <c r="AF46" s="246" t="s">
        <v>616</v>
      </c>
      <c r="AG46" s="405"/>
      <c r="AH46" s="406"/>
      <c r="AI46" s="276">
        <f t="shared" si="187"/>
        <v>1</v>
      </c>
      <c r="AJ46" s="242" t="s">
        <v>291</v>
      </c>
      <c r="AK46" s="242" t="s">
        <v>306</v>
      </c>
      <c r="AL46" s="405"/>
      <c r="AM46" s="406"/>
      <c r="AN46" s="276">
        <f t="shared" si="177"/>
        <v>1</v>
      </c>
      <c r="AO46" s="242" t="s">
        <v>493</v>
      </c>
      <c r="AP46" s="406"/>
      <c r="AQ46" s="432"/>
      <c r="AR46" s="404"/>
      <c r="AS46" s="404"/>
      <c r="AT46" s="433"/>
      <c r="AU46" s="433"/>
      <c r="AV46" s="242"/>
      <c r="AW46" s="246"/>
      <c r="AX46" s="277"/>
      <c r="AY46" s="282"/>
      <c r="AZ46" s="292"/>
      <c r="BA46" s="498"/>
      <c r="BB46" s="521"/>
      <c r="BC46" s="498"/>
      <c r="BD46" s="495"/>
      <c r="BE46" s="402"/>
      <c r="BF46" s="495"/>
      <c r="BG46" s="408"/>
      <c r="BH46" s="408"/>
      <c r="BI46" s="408"/>
      <c r="BJ46" s="408"/>
      <c r="BK46" s="408"/>
      <c r="BL46" s="408"/>
      <c r="BM46" s="408"/>
      <c r="BN46" s="408"/>
      <c r="BO46" s="408"/>
      <c r="BP46" s="408"/>
      <c r="BQ46" s="408"/>
    </row>
    <row r="47" spans="1:69" ht="70.150000000000006" customHeight="1" x14ac:dyDescent="0.2">
      <c r="A47" s="411"/>
      <c r="B47" s="438"/>
      <c r="C47" s="434"/>
      <c r="D47" s="439"/>
      <c r="E47" s="434"/>
      <c r="F47" s="242"/>
      <c r="G47" s="242"/>
      <c r="H47" s="254"/>
      <c r="I47" s="434"/>
      <c r="J47" s="436"/>
      <c r="K47" s="434"/>
      <c r="L47" s="434"/>
      <c r="M47" s="435"/>
      <c r="N47" s="432"/>
      <c r="O47" s="435"/>
      <c r="P47" s="432"/>
      <c r="Q47" s="432"/>
      <c r="R47" s="268" t="s">
        <v>314</v>
      </c>
      <c r="S47" s="274">
        <f t="shared" si="184"/>
        <v>1</v>
      </c>
      <c r="T47" s="406"/>
      <c r="U47" s="406"/>
      <c r="V47" s="242" t="s">
        <v>608</v>
      </c>
      <c r="W47" s="434"/>
      <c r="X47" s="405"/>
      <c r="Y47" s="275">
        <f t="shared" si="185"/>
        <v>1</v>
      </c>
      <c r="Z47" s="242" t="s">
        <v>319</v>
      </c>
      <c r="AA47" s="246" t="s">
        <v>611</v>
      </c>
      <c r="AB47" s="405"/>
      <c r="AC47" s="406"/>
      <c r="AD47" s="276">
        <f t="shared" si="186"/>
        <v>1</v>
      </c>
      <c r="AE47" s="242" t="s">
        <v>294</v>
      </c>
      <c r="AF47" s="246" t="s">
        <v>617</v>
      </c>
      <c r="AG47" s="405"/>
      <c r="AH47" s="406"/>
      <c r="AI47" s="276">
        <f t="shared" si="187"/>
        <v>1</v>
      </c>
      <c r="AJ47" s="242" t="s">
        <v>291</v>
      </c>
      <c r="AK47" s="242" t="s">
        <v>306</v>
      </c>
      <c r="AL47" s="405"/>
      <c r="AM47" s="406"/>
      <c r="AN47" s="276">
        <f t="shared" si="177"/>
        <v>1</v>
      </c>
      <c r="AO47" s="242" t="s">
        <v>493</v>
      </c>
      <c r="AP47" s="406"/>
      <c r="AQ47" s="432"/>
      <c r="AR47" s="404"/>
      <c r="AS47" s="404"/>
      <c r="AT47" s="433"/>
      <c r="AU47" s="433"/>
      <c r="AV47" s="242"/>
      <c r="AW47" s="246"/>
      <c r="AX47" s="277"/>
      <c r="AY47" s="282"/>
      <c r="AZ47" s="292"/>
      <c r="BA47" s="499"/>
      <c r="BB47" s="522"/>
      <c r="BC47" s="499"/>
      <c r="BD47" s="496"/>
      <c r="BE47" s="403"/>
      <c r="BF47" s="496"/>
      <c r="BG47" s="409"/>
      <c r="BH47" s="409"/>
      <c r="BI47" s="409"/>
      <c r="BJ47" s="409"/>
      <c r="BK47" s="409"/>
      <c r="BL47" s="409"/>
      <c r="BM47" s="409"/>
      <c r="BN47" s="409"/>
      <c r="BO47" s="409"/>
      <c r="BP47" s="409"/>
      <c r="BQ47" s="409"/>
    </row>
    <row r="48" spans="1:69" ht="70.150000000000006" customHeight="1" x14ac:dyDescent="0.2">
      <c r="A48" s="411">
        <v>14</v>
      </c>
      <c r="B48" s="438" t="s">
        <v>146</v>
      </c>
      <c r="C48" s="434" t="s">
        <v>158</v>
      </c>
      <c r="D48" s="439" t="str">
        <f>IF(C48=$B$1048166,$C$1048166,IF(C48=$B$1048167,$C$1048167,IF(C48=$B$1048168,$C$1048168,IF(C48=$B$1048169,$C$1048169,IF(C48=$B$1048170,$C$1048170,IF(C48=$B$1048171,$C$1048171,IF(C48=$B$1048172,$C$1048172,IF(C48=$B$1048173,$C$1048173,IF(C48=$B$1048174,$C$1048174,IF(C48=$B$1048175,$C$1048175,IF(C48=$B$1048178,$C$1048178,IF(C48=$B$1048179,$C$1048179,IF(C48=$B$1048180,C$1048180,IF(C48=$B$1048181,$C$1048181,IF(C48=$B$1048182,$C$1048182," ")))))))))))))))</f>
        <v>Administrar y ejecutar los recursos de la institución generando en los procesos mayor eficiencia y eficacia para dar una respuesta oportuna a los servicios demandados en el cumplimiento de las funciones misionales.</v>
      </c>
      <c r="E48" s="434" t="s">
        <v>168</v>
      </c>
      <c r="F48" s="242" t="s">
        <v>256</v>
      </c>
      <c r="G48" s="242" t="s">
        <v>35</v>
      </c>
      <c r="H48" s="254" t="s">
        <v>620</v>
      </c>
      <c r="I48" s="434" t="s">
        <v>106</v>
      </c>
      <c r="J48" s="437" t="s">
        <v>623</v>
      </c>
      <c r="K48" s="434" t="s">
        <v>624</v>
      </c>
      <c r="L48" s="434" t="s">
        <v>625</v>
      </c>
      <c r="M48" s="435" t="s">
        <v>121</v>
      </c>
      <c r="N48" s="432">
        <f t="shared" si="164"/>
        <v>1</v>
      </c>
      <c r="O48" s="435" t="s">
        <v>137</v>
      </c>
      <c r="P48" s="432">
        <f t="shared" si="165"/>
        <v>4</v>
      </c>
      <c r="Q48" s="432">
        <f t="shared" si="166"/>
        <v>4</v>
      </c>
      <c r="R48" s="268" t="s">
        <v>314</v>
      </c>
      <c r="S48" s="274">
        <f t="shared" si="184"/>
        <v>1</v>
      </c>
      <c r="T48" s="406">
        <f t="shared" si="167"/>
        <v>1</v>
      </c>
      <c r="U48" s="406">
        <f t="shared" si="168"/>
        <v>0.6</v>
      </c>
      <c r="V48" s="242" t="s">
        <v>626</v>
      </c>
      <c r="W48" s="434">
        <f t="shared" si="169"/>
        <v>0.15000000000000002</v>
      </c>
      <c r="X48" s="405">
        <f t="shared" ref="X48" si="200">ROUND(AVERAGEIF(Y48:Y50,"&gt;0"),0)</f>
        <v>3</v>
      </c>
      <c r="Y48" s="275">
        <f t="shared" si="185"/>
        <v>1</v>
      </c>
      <c r="Z48" s="242" t="s">
        <v>319</v>
      </c>
      <c r="AA48" s="246" t="s">
        <v>629</v>
      </c>
      <c r="AB48" s="405">
        <f t="shared" ref="AB48" si="201">IF(R48="No_existen",5*$AB$8,AC48*$AB$8)</f>
        <v>0.15</v>
      </c>
      <c r="AC48" s="406">
        <f t="shared" ref="AC48" si="202">ROUND(AVERAGEIF(AD48:AD50,"&gt;0"),0)</f>
        <v>1</v>
      </c>
      <c r="AD48" s="276">
        <f t="shared" si="186"/>
        <v>1</v>
      </c>
      <c r="AE48" s="242" t="s">
        <v>294</v>
      </c>
      <c r="AF48" s="246" t="s">
        <v>616</v>
      </c>
      <c r="AG48" s="405">
        <f t="shared" si="194"/>
        <v>0.2</v>
      </c>
      <c r="AH48" s="406">
        <f t="shared" ref="AH48:AH66" si="203">ROUND(AVERAGEIF(AI48:AI50,"&gt;0"),0)</f>
        <v>2</v>
      </c>
      <c r="AI48" s="276">
        <f t="shared" si="187"/>
        <v>1</v>
      </c>
      <c r="AJ48" s="242" t="s">
        <v>291</v>
      </c>
      <c r="AK48" s="242" t="s">
        <v>302</v>
      </c>
      <c r="AL48" s="405">
        <f t="shared" si="175"/>
        <v>0.1</v>
      </c>
      <c r="AM48" s="406">
        <f t="shared" ref="AM48" si="204">ROUND(AVERAGEIF(AN48:AN50,"&gt;0"),0)</f>
        <v>1</v>
      </c>
      <c r="AN48" s="276">
        <f t="shared" si="177"/>
        <v>1</v>
      </c>
      <c r="AO48" s="242" t="s">
        <v>493</v>
      </c>
      <c r="AP48" s="406">
        <f t="shared" ref="AP48" si="205">ROUND(AVERAGE(T48,X48,AC48,AH48,AM48),0)</f>
        <v>2</v>
      </c>
      <c r="AQ48" s="432" t="str">
        <f t="shared" si="179"/>
        <v>ACEPTABLE</v>
      </c>
      <c r="AR48" s="404">
        <f t="shared" si="180"/>
        <v>8</v>
      </c>
      <c r="AS48" s="404" t="str">
        <f t="shared" si="181"/>
        <v>LEVE</v>
      </c>
      <c r="AT48" s="433" t="s">
        <v>630</v>
      </c>
      <c r="AU48" s="441">
        <v>0</v>
      </c>
      <c r="AV48" s="242" t="s">
        <v>84</v>
      </c>
      <c r="AW48" s="246"/>
      <c r="AX48" s="277"/>
      <c r="AY48" s="282"/>
      <c r="AZ48" s="292"/>
      <c r="BA48" s="497"/>
      <c r="BB48" s="520" t="s">
        <v>259</v>
      </c>
      <c r="BC48" s="497"/>
      <c r="BD48" s="494" t="s">
        <v>259</v>
      </c>
      <c r="BE48" s="401"/>
      <c r="BF48" s="494" t="s">
        <v>259</v>
      </c>
      <c r="BG48" s="407"/>
      <c r="BH48" s="407" t="s">
        <v>259</v>
      </c>
      <c r="BI48" s="407"/>
      <c r="BJ48" s="407">
        <f t="shared" ref="BJ48" si="206">+COUNTIF(BB48:BH50,"SI")</f>
        <v>4</v>
      </c>
      <c r="BK48" s="407">
        <f t="shared" ref="BK48" si="207">+COUNTIF(BB48:BH50,"NO")</f>
        <v>0</v>
      </c>
      <c r="BL48" s="407" t="s">
        <v>259</v>
      </c>
      <c r="BM48" s="407" t="s">
        <v>1008</v>
      </c>
      <c r="BN48" s="407"/>
      <c r="BO48" s="407"/>
      <c r="BP48" s="407"/>
      <c r="BQ48" s="407"/>
    </row>
    <row r="49" spans="1:69" ht="70.150000000000006" customHeight="1" x14ac:dyDescent="0.2">
      <c r="A49" s="411"/>
      <c r="B49" s="438"/>
      <c r="C49" s="434"/>
      <c r="D49" s="439"/>
      <c r="E49" s="434"/>
      <c r="F49" s="242" t="s">
        <v>257</v>
      </c>
      <c r="G49" s="242" t="s">
        <v>39</v>
      </c>
      <c r="H49" s="254" t="s">
        <v>621</v>
      </c>
      <c r="I49" s="434"/>
      <c r="J49" s="436"/>
      <c r="K49" s="434"/>
      <c r="L49" s="434"/>
      <c r="M49" s="435"/>
      <c r="N49" s="432"/>
      <c r="O49" s="435"/>
      <c r="P49" s="432"/>
      <c r="Q49" s="432"/>
      <c r="R49" s="268" t="s">
        <v>314</v>
      </c>
      <c r="S49" s="274">
        <f t="shared" si="184"/>
        <v>1</v>
      </c>
      <c r="T49" s="406"/>
      <c r="U49" s="406"/>
      <c r="V49" s="242" t="s">
        <v>627</v>
      </c>
      <c r="W49" s="434"/>
      <c r="X49" s="405"/>
      <c r="Y49" s="275">
        <f t="shared" si="185"/>
        <v>4</v>
      </c>
      <c r="Z49" s="242" t="s">
        <v>317</v>
      </c>
      <c r="AA49" s="246"/>
      <c r="AB49" s="405"/>
      <c r="AC49" s="406"/>
      <c r="AD49" s="276">
        <f t="shared" si="186"/>
        <v>1</v>
      </c>
      <c r="AE49" s="242" t="s">
        <v>294</v>
      </c>
      <c r="AF49" s="246" t="s">
        <v>616</v>
      </c>
      <c r="AG49" s="405"/>
      <c r="AH49" s="406"/>
      <c r="AI49" s="276">
        <f t="shared" si="187"/>
        <v>4</v>
      </c>
      <c r="AJ49" s="242" t="s">
        <v>295</v>
      </c>
      <c r="AK49" s="242" t="s">
        <v>299</v>
      </c>
      <c r="AL49" s="405"/>
      <c r="AM49" s="406"/>
      <c r="AN49" s="276">
        <f t="shared" si="177"/>
        <v>1</v>
      </c>
      <c r="AO49" s="242" t="s">
        <v>493</v>
      </c>
      <c r="AP49" s="406"/>
      <c r="AQ49" s="432"/>
      <c r="AR49" s="404"/>
      <c r="AS49" s="404"/>
      <c r="AT49" s="433"/>
      <c r="AU49" s="433"/>
      <c r="AV49" s="242"/>
      <c r="AW49" s="246"/>
      <c r="AX49" s="277"/>
      <c r="AY49" s="282"/>
      <c r="AZ49" s="292"/>
      <c r="BA49" s="498"/>
      <c r="BB49" s="521"/>
      <c r="BC49" s="498"/>
      <c r="BD49" s="495"/>
      <c r="BE49" s="402"/>
      <c r="BF49" s="495"/>
      <c r="BG49" s="408"/>
      <c r="BH49" s="408"/>
      <c r="BI49" s="408"/>
      <c r="BJ49" s="408"/>
      <c r="BK49" s="408"/>
      <c r="BL49" s="408"/>
      <c r="BM49" s="408"/>
      <c r="BN49" s="408"/>
      <c r="BO49" s="408"/>
      <c r="BP49" s="408"/>
      <c r="BQ49" s="408"/>
    </row>
    <row r="50" spans="1:69" ht="70.150000000000006" customHeight="1" thickBot="1" x14ac:dyDescent="0.25">
      <c r="A50" s="411"/>
      <c r="B50" s="438"/>
      <c r="C50" s="434"/>
      <c r="D50" s="439"/>
      <c r="E50" s="434"/>
      <c r="F50" s="242" t="s">
        <v>256</v>
      </c>
      <c r="G50" s="242" t="s">
        <v>32</v>
      </c>
      <c r="H50" s="254" t="s">
        <v>622</v>
      </c>
      <c r="I50" s="434"/>
      <c r="J50" s="436"/>
      <c r="K50" s="434"/>
      <c r="L50" s="434"/>
      <c r="M50" s="435"/>
      <c r="N50" s="432"/>
      <c r="O50" s="435"/>
      <c r="P50" s="432"/>
      <c r="Q50" s="432"/>
      <c r="R50" s="268" t="s">
        <v>314</v>
      </c>
      <c r="S50" s="274">
        <f t="shared" si="184"/>
        <v>1</v>
      </c>
      <c r="T50" s="406"/>
      <c r="U50" s="406"/>
      <c r="V50" s="242" t="s">
        <v>628</v>
      </c>
      <c r="W50" s="434"/>
      <c r="X50" s="405"/>
      <c r="Y50" s="275">
        <f t="shared" si="185"/>
        <v>4</v>
      </c>
      <c r="Z50" s="242" t="s">
        <v>317</v>
      </c>
      <c r="AA50" s="246"/>
      <c r="AB50" s="405"/>
      <c r="AC50" s="406"/>
      <c r="AD50" s="276">
        <f t="shared" si="186"/>
        <v>1</v>
      </c>
      <c r="AE50" s="242" t="s">
        <v>294</v>
      </c>
      <c r="AF50" s="246" t="s">
        <v>616</v>
      </c>
      <c r="AG50" s="405"/>
      <c r="AH50" s="406"/>
      <c r="AI50" s="276">
        <f t="shared" si="187"/>
        <v>1</v>
      </c>
      <c r="AJ50" s="242" t="s">
        <v>291</v>
      </c>
      <c r="AK50" s="242" t="s">
        <v>302</v>
      </c>
      <c r="AL50" s="405"/>
      <c r="AM50" s="406"/>
      <c r="AN50" s="276">
        <f t="shared" si="177"/>
        <v>1</v>
      </c>
      <c r="AO50" s="242" t="s">
        <v>493</v>
      </c>
      <c r="AP50" s="406"/>
      <c r="AQ50" s="432"/>
      <c r="AR50" s="404"/>
      <c r="AS50" s="404"/>
      <c r="AT50" s="433"/>
      <c r="AU50" s="433"/>
      <c r="AV50" s="242"/>
      <c r="AW50" s="246"/>
      <c r="AX50" s="277"/>
      <c r="AY50" s="282"/>
      <c r="AZ50" s="292"/>
      <c r="BA50" s="499"/>
      <c r="BB50" s="522"/>
      <c r="BC50" s="499"/>
      <c r="BD50" s="496"/>
      <c r="BE50" s="403"/>
      <c r="BF50" s="496"/>
      <c r="BG50" s="409"/>
      <c r="BH50" s="409"/>
      <c r="BI50" s="409"/>
      <c r="BJ50" s="409"/>
      <c r="BK50" s="409"/>
      <c r="BL50" s="409"/>
      <c r="BM50" s="409"/>
      <c r="BN50" s="409"/>
      <c r="BO50" s="409"/>
      <c r="BP50" s="409"/>
      <c r="BQ50" s="409"/>
    </row>
    <row r="51" spans="1:69" ht="70.150000000000006" customHeight="1" x14ac:dyDescent="0.2">
      <c r="A51" s="410">
        <v>15</v>
      </c>
      <c r="B51" s="438" t="s">
        <v>146</v>
      </c>
      <c r="C51" s="434" t="s">
        <v>158</v>
      </c>
      <c r="D51" s="439" t="str">
        <f>IF(C51=$B$1048166,$C$1048166,IF(C51=$B$1048167,$C$1048167,IF(C51=$B$1048168,$C$1048168,IF(C51=$B$1048169,$C$1048169,IF(C51=$B$1048170,$C$1048170,IF(C51=$B$1048171,$C$1048171,IF(C51=$B$1048172,$C$1048172,IF(C51=$B$1048173,$C$1048173,IF(C51=$B$1048174,$C$1048174,IF(C51=$B$1048175,$C$1048175,IF(C51=$B$1048178,$C$1048178,IF(C51=$B$1048179,$C$1048179,IF(C51=$B$1048180,C$1048180,IF(C51=$B$1048181,$C$1048181,IF(C51=$B$1048182,$C$1048182," ")))))))))))))))</f>
        <v>Administrar y ejecutar los recursos de la institución generando en los procesos mayor eficiencia y eficacia para dar una respuesta oportuna a los servicios demandados en el cumplimiento de las funciones misionales.</v>
      </c>
      <c r="E51" s="434" t="s">
        <v>168</v>
      </c>
      <c r="F51" s="242" t="s">
        <v>256</v>
      </c>
      <c r="G51" s="242" t="s">
        <v>32</v>
      </c>
      <c r="H51" s="254" t="s">
        <v>631</v>
      </c>
      <c r="I51" s="434" t="s">
        <v>102</v>
      </c>
      <c r="J51" s="437" t="s">
        <v>633</v>
      </c>
      <c r="K51" s="434" t="s">
        <v>634</v>
      </c>
      <c r="L51" s="434" t="s">
        <v>635</v>
      </c>
      <c r="M51" s="435" t="s">
        <v>121</v>
      </c>
      <c r="N51" s="432">
        <f t="shared" si="164"/>
        <v>1</v>
      </c>
      <c r="O51" s="435" t="s">
        <v>133</v>
      </c>
      <c r="P51" s="432">
        <f t="shared" si="165"/>
        <v>5</v>
      </c>
      <c r="Q51" s="432">
        <f t="shared" si="166"/>
        <v>5</v>
      </c>
      <c r="R51" s="268" t="s">
        <v>314</v>
      </c>
      <c r="S51" s="274">
        <f t="shared" si="184"/>
        <v>1</v>
      </c>
      <c r="T51" s="406">
        <f t="shared" si="167"/>
        <v>1</v>
      </c>
      <c r="U51" s="406">
        <f t="shared" si="168"/>
        <v>0.6</v>
      </c>
      <c r="V51" s="242" t="s">
        <v>636</v>
      </c>
      <c r="W51" s="434">
        <f t="shared" ref="W51:W54" si="208">IF(R51="No_existen",5*$W$8,X51*$W$8)</f>
        <v>0.2</v>
      </c>
      <c r="X51" s="405">
        <f t="shared" ref="X51" si="209">ROUND(AVERAGEIF(Y51:Y53,"&gt;0"),0)</f>
        <v>4</v>
      </c>
      <c r="Y51" s="275">
        <f t="shared" si="185"/>
        <v>4</v>
      </c>
      <c r="Z51" s="242" t="s">
        <v>317</v>
      </c>
      <c r="AA51" s="246"/>
      <c r="AB51" s="405">
        <f t="shared" ref="AB51" si="210">IF(R51="No_existen",5*$AB$8,AC51*$AB$8)</f>
        <v>0.15</v>
      </c>
      <c r="AC51" s="406">
        <f t="shared" ref="AC51" si="211">ROUND(AVERAGEIF(AD51:AD53,"&gt;0"),0)</f>
        <v>1</v>
      </c>
      <c r="AD51" s="276">
        <f t="shared" si="186"/>
        <v>1</v>
      </c>
      <c r="AE51" s="242" t="s">
        <v>294</v>
      </c>
      <c r="AF51" s="246" t="s">
        <v>639</v>
      </c>
      <c r="AG51" s="405">
        <f t="shared" si="194"/>
        <v>0.1</v>
      </c>
      <c r="AH51" s="406">
        <f t="shared" si="203"/>
        <v>1</v>
      </c>
      <c r="AI51" s="276">
        <f t="shared" si="187"/>
        <v>1</v>
      </c>
      <c r="AJ51" s="242" t="s">
        <v>291</v>
      </c>
      <c r="AK51" s="242" t="s">
        <v>298</v>
      </c>
      <c r="AL51" s="405">
        <f t="shared" si="175"/>
        <v>0.1</v>
      </c>
      <c r="AM51" s="406">
        <f t="shared" ref="AM51" si="212">ROUND(AVERAGEIF(AN51:AN53,"&gt;0"),0)</f>
        <v>1</v>
      </c>
      <c r="AN51" s="276">
        <f t="shared" si="177"/>
        <v>1</v>
      </c>
      <c r="AO51" s="242" t="s">
        <v>493</v>
      </c>
      <c r="AP51" s="406">
        <f t="shared" ref="AP51" si="213">ROUND(AVERAGE(T51,X51,AC51,AH51,AM51),0)</f>
        <v>2</v>
      </c>
      <c r="AQ51" s="432" t="str">
        <f t="shared" si="179"/>
        <v>ACEPTABLE</v>
      </c>
      <c r="AR51" s="404">
        <f t="shared" si="180"/>
        <v>10</v>
      </c>
      <c r="AS51" s="404" t="str">
        <f t="shared" si="181"/>
        <v>LEVE</v>
      </c>
      <c r="AT51" s="433" t="s">
        <v>641</v>
      </c>
      <c r="AU51" s="433" t="s">
        <v>642</v>
      </c>
      <c r="AV51" s="242" t="s">
        <v>84</v>
      </c>
      <c r="AW51" s="246"/>
      <c r="AX51" s="277"/>
      <c r="AY51" s="282"/>
      <c r="AZ51" s="292"/>
      <c r="BA51" s="497"/>
      <c r="BB51" s="520" t="s">
        <v>259</v>
      </c>
      <c r="BC51" s="497"/>
      <c r="BD51" s="494" t="s">
        <v>259</v>
      </c>
      <c r="BE51" s="401"/>
      <c r="BF51" s="494" t="s">
        <v>259</v>
      </c>
      <c r="BG51" s="407"/>
      <c r="BH51" s="407" t="s">
        <v>259</v>
      </c>
      <c r="BI51" s="407"/>
      <c r="BJ51" s="407">
        <f t="shared" ref="BJ51" si="214">+COUNTIF(BB51:BH53,"SI")</f>
        <v>4</v>
      </c>
      <c r="BK51" s="407">
        <f t="shared" ref="BK51" si="215">+COUNTIF(BB51:BH53,"NO")</f>
        <v>0</v>
      </c>
      <c r="BL51" s="407" t="s">
        <v>259</v>
      </c>
      <c r="BM51" s="407" t="s">
        <v>1009</v>
      </c>
      <c r="BN51" s="407"/>
      <c r="BO51" s="407"/>
      <c r="BP51" s="407"/>
      <c r="BQ51" s="407"/>
    </row>
    <row r="52" spans="1:69" ht="70.150000000000006" customHeight="1" x14ac:dyDescent="0.2">
      <c r="A52" s="411"/>
      <c r="B52" s="438"/>
      <c r="C52" s="434"/>
      <c r="D52" s="439"/>
      <c r="E52" s="434"/>
      <c r="F52" s="242"/>
      <c r="G52" s="242"/>
      <c r="H52" s="254" t="s">
        <v>632</v>
      </c>
      <c r="I52" s="434"/>
      <c r="J52" s="436"/>
      <c r="K52" s="434"/>
      <c r="L52" s="434"/>
      <c r="M52" s="435"/>
      <c r="N52" s="432"/>
      <c r="O52" s="435"/>
      <c r="P52" s="432"/>
      <c r="Q52" s="432"/>
      <c r="R52" s="268" t="s">
        <v>314</v>
      </c>
      <c r="S52" s="274">
        <f t="shared" si="184"/>
        <v>1</v>
      </c>
      <c r="T52" s="406"/>
      <c r="U52" s="406"/>
      <c r="V52" s="242" t="s">
        <v>637</v>
      </c>
      <c r="W52" s="434"/>
      <c r="X52" s="405"/>
      <c r="Y52" s="275">
        <f t="shared" si="185"/>
        <v>4</v>
      </c>
      <c r="Z52" s="242" t="s">
        <v>317</v>
      </c>
      <c r="AA52" s="246"/>
      <c r="AB52" s="405"/>
      <c r="AC52" s="406"/>
      <c r="AD52" s="276">
        <f t="shared" si="186"/>
        <v>1</v>
      </c>
      <c r="AE52" s="242" t="s">
        <v>294</v>
      </c>
      <c r="AF52" s="246" t="s">
        <v>640</v>
      </c>
      <c r="AG52" s="405"/>
      <c r="AH52" s="406"/>
      <c r="AI52" s="276">
        <f t="shared" si="187"/>
        <v>1</v>
      </c>
      <c r="AJ52" s="242" t="s">
        <v>291</v>
      </c>
      <c r="AK52" s="242" t="s">
        <v>300</v>
      </c>
      <c r="AL52" s="405"/>
      <c r="AM52" s="406"/>
      <c r="AN52" s="276">
        <f t="shared" si="177"/>
        <v>1</v>
      </c>
      <c r="AO52" s="242" t="s">
        <v>493</v>
      </c>
      <c r="AP52" s="406"/>
      <c r="AQ52" s="432"/>
      <c r="AR52" s="404"/>
      <c r="AS52" s="404"/>
      <c r="AT52" s="433"/>
      <c r="AU52" s="433"/>
      <c r="AV52" s="242" t="s">
        <v>84</v>
      </c>
      <c r="AW52" s="246"/>
      <c r="AX52" s="277"/>
      <c r="AY52" s="282"/>
      <c r="AZ52" s="292"/>
      <c r="BA52" s="498"/>
      <c r="BB52" s="521"/>
      <c r="BC52" s="498"/>
      <c r="BD52" s="495"/>
      <c r="BE52" s="402"/>
      <c r="BF52" s="495"/>
      <c r="BG52" s="408"/>
      <c r="BH52" s="408"/>
      <c r="BI52" s="408"/>
      <c r="BJ52" s="408"/>
      <c r="BK52" s="408"/>
      <c r="BL52" s="408"/>
      <c r="BM52" s="408"/>
      <c r="BN52" s="408"/>
      <c r="BO52" s="408"/>
      <c r="BP52" s="408"/>
      <c r="BQ52" s="408"/>
    </row>
    <row r="53" spans="1:69" ht="70.150000000000006" customHeight="1" x14ac:dyDescent="0.2">
      <c r="A53" s="411"/>
      <c r="B53" s="438"/>
      <c r="C53" s="434"/>
      <c r="D53" s="439"/>
      <c r="E53" s="434"/>
      <c r="F53" s="242"/>
      <c r="G53" s="242"/>
      <c r="H53" s="254"/>
      <c r="I53" s="434"/>
      <c r="J53" s="436"/>
      <c r="K53" s="434"/>
      <c r="L53" s="434"/>
      <c r="M53" s="435"/>
      <c r="N53" s="432"/>
      <c r="O53" s="435"/>
      <c r="P53" s="432"/>
      <c r="Q53" s="432"/>
      <c r="R53" s="268" t="s">
        <v>314</v>
      </c>
      <c r="S53" s="274">
        <f t="shared" si="184"/>
        <v>1</v>
      </c>
      <c r="T53" s="406"/>
      <c r="U53" s="406"/>
      <c r="V53" s="242" t="s">
        <v>638</v>
      </c>
      <c r="W53" s="434"/>
      <c r="X53" s="405"/>
      <c r="Y53" s="275">
        <f t="shared" si="185"/>
        <v>4</v>
      </c>
      <c r="Z53" s="242" t="s">
        <v>317</v>
      </c>
      <c r="AA53" s="246"/>
      <c r="AB53" s="405"/>
      <c r="AC53" s="406"/>
      <c r="AD53" s="276">
        <f t="shared" si="186"/>
        <v>1</v>
      </c>
      <c r="AE53" s="242" t="s">
        <v>294</v>
      </c>
      <c r="AF53" s="246" t="s">
        <v>640</v>
      </c>
      <c r="AG53" s="405"/>
      <c r="AH53" s="406"/>
      <c r="AI53" s="276">
        <f t="shared" si="187"/>
        <v>1</v>
      </c>
      <c r="AJ53" s="242" t="s">
        <v>291</v>
      </c>
      <c r="AK53" s="242" t="s">
        <v>306</v>
      </c>
      <c r="AL53" s="405"/>
      <c r="AM53" s="406"/>
      <c r="AN53" s="276">
        <f t="shared" si="177"/>
        <v>1</v>
      </c>
      <c r="AO53" s="242" t="s">
        <v>493</v>
      </c>
      <c r="AP53" s="406"/>
      <c r="AQ53" s="432"/>
      <c r="AR53" s="404"/>
      <c r="AS53" s="404"/>
      <c r="AT53" s="433"/>
      <c r="AU53" s="433"/>
      <c r="AV53" s="242" t="s">
        <v>84</v>
      </c>
      <c r="AW53" s="246"/>
      <c r="AX53" s="277"/>
      <c r="AY53" s="282"/>
      <c r="AZ53" s="292"/>
      <c r="BA53" s="499"/>
      <c r="BB53" s="522"/>
      <c r="BC53" s="499"/>
      <c r="BD53" s="496"/>
      <c r="BE53" s="403"/>
      <c r="BF53" s="496"/>
      <c r="BG53" s="409"/>
      <c r="BH53" s="409"/>
      <c r="BI53" s="409"/>
      <c r="BJ53" s="409"/>
      <c r="BK53" s="409"/>
      <c r="BL53" s="409"/>
      <c r="BM53" s="409"/>
      <c r="BN53" s="409"/>
      <c r="BO53" s="409"/>
      <c r="BP53" s="409"/>
      <c r="BQ53" s="409"/>
    </row>
    <row r="54" spans="1:69" ht="70.150000000000006" customHeight="1" x14ac:dyDescent="0.2">
      <c r="A54" s="411">
        <v>16</v>
      </c>
      <c r="B54" s="438" t="s">
        <v>146</v>
      </c>
      <c r="C54" s="434" t="s">
        <v>158</v>
      </c>
      <c r="D54" s="439" t="str">
        <f>IF(C54=$B$1048166,$C$1048166,IF(C54=$B$1048167,$C$1048167,IF(C54=$B$1048168,$C$1048168,IF(C54=$B$1048169,$C$1048169,IF(C54=$B$1048170,$C$1048170,IF(C54=$B$1048171,$C$1048171,IF(C54=$B$1048172,$C$1048172,IF(C54=$B$1048173,$C$1048173,IF(C54=$B$1048174,$C$1048174,IF(C54=$B$1048175,$C$1048175,IF(C54=$B$1048178,$C$1048178,IF(C54=$B$1048179,$C$1048179,IF(C54=$B$1048180,C$1048180,IF(C54=$B$1048181,$C$1048181,IF(C54=$B$1048182,$C$1048182," ")))))))))))))))</f>
        <v>Administrar y ejecutar los recursos de la institución generando en los procesos mayor eficiencia y eficacia para dar una respuesta oportuna a los servicios demandados en el cumplimiento de las funciones misionales.</v>
      </c>
      <c r="E54" s="434" t="s">
        <v>172</v>
      </c>
      <c r="F54" s="242" t="s">
        <v>256</v>
      </c>
      <c r="G54" s="242" t="s">
        <v>36</v>
      </c>
      <c r="H54" s="254" t="s">
        <v>647</v>
      </c>
      <c r="I54" s="434" t="s">
        <v>100</v>
      </c>
      <c r="J54" s="437" t="s">
        <v>653</v>
      </c>
      <c r="K54" s="434" t="s">
        <v>654</v>
      </c>
      <c r="L54" s="434" t="s">
        <v>652</v>
      </c>
      <c r="M54" s="435" t="s">
        <v>144</v>
      </c>
      <c r="N54" s="432">
        <f t="shared" si="164"/>
        <v>2</v>
      </c>
      <c r="O54" s="435" t="s">
        <v>137</v>
      </c>
      <c r="P54" s="432">
        <f t="shared" si="165"/>
        <v>4</v>
      </c>
      <c r="Q54" s="432">
        <f t="shared" si="166"/>
        <v>8</v>
      </c>
      <c r="R54" s="268" t="s">
        <v>313</v>
      </c>
      <c r="S54" s="274">
        <f t="shared" si="184"/>
        <v>2</v>
      </c>
      <c r="T54" s="406">
        <f t="shared" si="167"/>
        <v>1</v>
      </c>
      <c r="U54" s="406">
        <f t="shared" si="168"/>
        <v>0.6</v>
      </c>
      <c r="V54" s="242" t="s">
        <v>658</v>
      </c>
      <c r="W54" s="434">
        <f t="shared" si="208"/>
        <v>0.2</v>
      </c>
      <c r="X54" s="405">
        <f t="shared" ref="X54" si="216">ROUND(AVERAGEIF(Y54:Y56,"&gt;0"),0)</f>
        <v>4</v>
      </c>
      <c r="Y54" s="275">
        <f t="shared" si="185"/>
        <v>4</v>
      </c>
      <c r="Z54" s="242" t="s">
        <v>317</v>
      </c>
      <c r="AA54" s="246"/>
      <c r="AB54" s="405">
        <f t="shared" ref="AB54" si="217">IF(R54="No_existen",5*$AB$8,AC54*$AB$8)</f>
        <v>0.15</v>
      </c>
      <c r="AC54" s="406">
        <f t="shared" ref="AC54" si="218">ROUND(AVERAGEIF(AD54:AD56,"&gt;0"),0)</f>
        <v>1</v>
      </c>
      <c r="AD54" s="276">
        <f t="shared" si="186"/>
        <v>1</v>
      </c>
      <c r="AE54" s="242" t="s">
        <v>294</v>
      </c>
      <c r="AF54" s="246" t="s">
        <v>662</v>
      </c>
      <c r="AG54" s="405">
        <f t="shared" si="194"/>
        <v>0.1</v>
      </c>
      <c r="AH54" s="406">
        <f t="shared" si="203"/>
        <v>1</v>
      </c>
      <c r="AI54" s="276">
        <f t="shared" si="187"/>
        <v>1</v>
      </c>
      <c r="AJ54" s="242" t="s">
        <v>291</v>
      </c>
      <c r="AK54" s="242" t="s">
        <v>304</v>
      </c>
      <c r="AL54" s="405">
        <f t="shared" ref="AL54:AL66" si="219">IF(R54="No_existen",5*$AL$8,AM54*$AL$8)</f>
        <v>0.30000000000000004</v>
      </c>
      <c r="AM54" s="406">
        <f t="shared" ref="AM54" si="220">ROUND(AVERAGEIF(AN54:AN56,"&gt;0"),0)</f>
        <v>3</v>
      </c>
      <c r="AN54" s="276">
        <f t="shared" si="177"/>
        <v>4</v>
      </c>
      <c r="AO54" s="242" t="s">
        <v>528</v>
      </c>
      <c r="AP54" s="406">
        <f t="shared" ref="AP54:AP57" si="221">ROUND(AVERAGE(T54,X54,AC54,AH54,AM54),0)</f>
        <v>2</v>
      </c>
      <c r="AQ54" s="432" t="str">
        <f t="shared" si="179"/>
        <v>ACEPTABLE</v>
      </c>
      <c r="AR54" s="404">
        <f t="shared" si="180"/>
        <v>16</v>
      </c>
      <c r="AS54" s="404" t="str">
        <f t="shared" si="181"/>
        <v>MODERADO</v>
      </c>
      <c r="AT54" s="433" t="s">
        <v>663</v>
      </c>
      <c r="AU54" s="433" t="s">
        <v>664</v>
      </c>
      <c r="AV54" s="242" t="s">
        <v>87</v>
      </c>
      <c r="AW54" s="246" t="s">
        <v>666</v>
      </c>
      <c r="AX54" s="277">
        <v>44561</v>
      </c>
      <c r="AY54" s="282"/>
      <c r="AZ54" s="292" t="s">
        <v>665</v>
      </c>
      <c r="BA54" s="497"/>
      <c r="BB54" s="520" t="s">
        <v>259</v>
      </c>
      <c r="BC54" s="497"/>
      <c r="BD54" s="494" t="s">
        <v>259</v>
      </c>
      <c r="BE54" s="401"/>
      <c r="BF54" s="494" t="s">
        <v>260</v>
      </c>
      <c r="BG54" s="407"/>
      <c r="BH54" s="407" t="s">
        <v>260</v>
      </c>
      <c r="BI54" s="407"/>
      <c r="BJ54" s="407">
        <f t="shared" ref="BJ54" si="222">+COUNTIF(BB54:BH56,"SI")</f>
        <v>2</v>
      </c>
      <c r="BK54" s="407">
        <f t="shared" ref="BK54" si="223">+COUNTIF(BB54:BH56,"NO")</f>
        <v>2</v>
      </c>
      <c r="BL54" s="407" t="s">
        <v>259</v>
      </c>
      <c r="BM54" s="407" t="s">
        <v>1010</v>
      </c>
      <c r="BN54" s="407"/>
      <c r="BO54" s="407"/>
      <c r="BP54" s="407"/>
      <c r="BQ54" s="407"/>
    </row>
    <row r="55" spans="1:69" ht="70.150000000000006" customHeight="1" x14ac:dyDescent="0.2">
      <c r="A55" s="411"/>
      <c r="B55" s="438"/>
      <c r="C55" s="434"/>
      <c r="D55" s="439"/>
      <c r="E55" s="434"/>
      <c r="F55" s="242" t="s">
        <v>256</v>
      </c>
      <c r="G55" s="242" t="s">
        <v>36</v>
      </c>
      <c r="H55" s="254" t="s">
        <v>648</v>
      </c>
      <c r="I55" s="434"/>
      <c r="J55" s="436"/>
      <c r="K55" s="434"/>
      <c r="L55" s="434"/>
      <c r="M55" s="435"/>
      <c r="N55" s="432"/>
      <c r="O55" s="435"/>
      <c r="P55" s="432"/>
      <c r="Q55" s="432"/>
      <c r="R55" s="268" t="s">
        <v>314</v>
      </c>
      <c r="S55" s="274">
        <f t="shared" si="184"/>
        <v>1</v>
      </c>
      <c r="T55" s="406"/>
      <c r="U55" s="406"/>
      <c r="V55" s="242" t="s">
        <v>659</v>
      </c>
      <c r="W55" s="434"/>
      <c r="X55" s="405"/>
      <c r="Y55" s="275">
        <f t="shared" si="185"/>
        <v>4</v>
      </c>
      <c r="Z55" s="242" t="s">
        <v>317</v>
      </c>
      <c r="AA55" s="246"/>
      <c r="AB55" s="405"/>
      <c r="AC55" s="406"/>
      <c r="AD55" s="276">
        <f t="shared" si="186"/>
        <v>1</v>
      </c>
      <c r="AE55" s="242" t="s">
        <v>294</v>
      </c>
      <c r="AF55" s="246" t="s">
        <v>662</v>
      </c>
      <c r="AG55" s="405"/>
      <c r="AH55" s="406"/>
      <c r="AI55" s="276">
        <f t="shared" si="187"/>
        <v>1</v>
      </c>
      <c r="AJ55" s="242" t="s">
        <v>291</v>
      </c>
      <c r="AK55" s="242" t="s">
        <v>300</v>
      </c>
      <c r="AL55" s="405"/>
      <c r="AM55" s="406"/>
      <c r="AN55" s="276">
        <f t="shared" si="177"/>
        <v>1</v>
      </c>
      <c r="AO55" s="242" t="s">
        <v>493</v>
      </c>
      <c r="AP55" s="406"/>
      <c r="AQ55" s="432"/>
      <c r="AR55" s="404"/>
      <c r="AS55" s="404"/>
      <c r="AT55" s="433"/>
      <c r="AU55" s="433"/>
      <c r="AV55" s="242" t="s">
        <v>87</v>
      </c>
      <c r="AW55" s="246" t="s">
        <v>667</v>
      </c>
      <c r="AX55" s="277">
        <v>44561</v>
      </c>
      <c r="AY55" s="282"/>
      <c r="AZ55" s="292" t="s">
        <v>669</v>
      </c>
      <c r="BA55" s="498"/>
      <c r="BB55" s="521"/>
      <c r="BC55" s="498"/>
      <c r="BD55" s="495"/>
      <c r="BE55" s="402"/>
      <c r="BF55" s="495"/>
      <c r="BG55" s="408"/>
      <c r="BH55" s="408"/>
      <c r="BI55" s="408"/>
      <c r="BJ55" s="408"/>
      <c r="BK55" s="408"/>
      <c r="BL55" s="408"/>
      <c r="BM55" s="408"/>
      <c r="BN55" s="408"/>
      <c r="BO55" s="408"/>
      <c r="BP55" s="408"/>
      <c r="BQ55" s="408"/>
    </row>
    <row r="56" spans="1:69" ht="70.150000000000006" customHeight="1" thickBot="1" x14ac:dyDescent="0.25">
      <c r="A56" s="411"/>
      <c r="B56" s="438"/>
      <c r="C56" s="434"/>
      <c r="D56" s="439"/>
      <c r="E56" s="434"/>
      <c r="F56" s="242" t="s">
        <v>257</v>
      </c>
      <c r="G56" s="242" t="s">
        <v>219</v>
      </c>
      <c r="H56" s="254" t="s">
        <v>649</v>
      </c>
      <c r="I56" s="434"/>
      <c r="J56" s="436"/>
      <c r="K56" s="434"/>
      <c r="L56" s="434"/>
      <c r="M56" s="435"/>
      <c r="N56" s="432"/>
      <c r="O56" s="435"/>
      <c r="P56" s="432"/>
      <c r="Q56" s="432"/>
      <c r="R56" s="268" t="s">
        <v>314</v>
      </c>
      <c r="S56" s="274">
        <f t="shared" si="184"/>
        <v>1</v>
      </c>
      <c r="T56" s="406"/>
      <c r="U56" s="406"/>
      <c r="V56" s="242" t="s">
        <v>660</v>
      </c>
      <c r="W56" s="434"/>
      <c r="X56" s="405"/>
      <c r="Y56" s="275">
        <f t="shared" si="185"/>
        <v>4</v>
      </c>
      <c r="Z56" s="242" t="s">
        <v>317</v>
      </c>
      <c r="AA56" s="246"/>
      <c r="AB56" s="405"/>
      <c r="AC56" s="406"/>
      <c r="AD56" s="276">
        <f t="shared" si="186"/>
        <v>1</v>
      </c>
      <c r="AE56" s="242" t="s">
        <v>294</v>
      </c>
      <c r="AF56" s="246" t="s">
        <v>661</v>
      </c>
      <c r="AG56" s="405"/>
      <c r="AH56" s="406"/>
      <c r="AI56" s="276">
        <f t="shared" si="187"/>
        <v>1</v>
      </c>
      <c r="AJ56" s="242" t="s">
        <v>291</v>
      </c>
      <c r="AK56" s="242" t="s">
        <v>298</v>
      </c>
      <c r="AL56" s="405"/>
      <c r="AM56" s="406"/>
      <c r="AN56" s="276">
        <f t="shared" si="177"/>
        <v>4</v>
      </c>
      <c r="AO56" s="242" t="s">
        <v>528</v>
      </c>
      <c r="AP56" s="406"/>
      <c r="AQ56" s="432"/>
      <c r="AR56" s="404"/>
      <c r="AS56" s="404"/>
      <c r="AT56" s="433"/>
      <c r="AU56" s="433"/>
      <c r="AV56" s="242" t="s">
        <v>85</v>
      </c>
      <c r="AW56" s="246" t="s">
        <v>668</v>
      </c>
      <c r="AX56" s="277">
        <v>44561</v>
      </c>
      <c r="AY56" s="282"/>
      <c r="AZ56" s="292"/>
      <c r="BA56" s="499"/>
      <c r="BB56" s="522"/>
      <c r="BC56" s="499"/>
      <c r="BD56" s="496"/>
      <c r="BE56" s="403"/>
      <c r="BF56" s="496"/>
      <c r="BG56" s="409"/>
      <c r="BH56" s="409"/>
      <c r="BI56" s="409"/>
      <c r="BJ56" s="409"/>
      <c r="BK56" s="409"/>
      <c r="BL56" s="409"/>
      <c r="BM56" s="409"/>
      <c r="BN56" s="409"/>
      <c r="BO56" s="409"/>
      <c r="BP56" s="409"/>
      <c r="BQ56" s="409"/>
    </row>
    <row r="57" spans="1:69" ht="70.150000000000006" customHeight="1" x14ac:dyDescent="0.2">
      <c r="A57" s="410">
        <v>17</v>
      </c>
      <c r="B57" s="438" t="s">
        <v>146</v>
      </c>
      <c r="C57" s="434" t="s">
        <v>158</v>
      </c>
      <c r="D57" s="439" t="str">
        <f>IF(C57=$B$1048166,$C$1048166,IF(C57=$B$1048167,$C$1048167,IF(C57=$B$1048168,$C$1048168,IF(C57=$B$1048169,$C$1048169,IF(C57=$B$1048170,$C$1048170,IF(C57=$B$1048171,$C$1048171,IF(C57=$B$1048172,$C$1048172,IF(C57=$B$1048173,$C$1048173,IF(C57=$B$1048174,$C$1048174,IF(C57=$B$1048175,$C$1048175,IF(C57=$B$1048178,$C$1048178,IF(C57=$B$1048179,$C$1048179,IF(C57=$B$1048180,C$1048180,IF(C57=$B$1048181,$C$1048181,IF(C57=$B$1048182,$C$1048182," ")))))))))))))))</f>
        <v>Administrar y ejecutar los recursos de la institución generando en los procesos mayor eficiencia y eficacia para dar una respuesta oportuna a los servicios demandados en el cumplimiento de las funciones misionales.</v>
      </c>
      <c r="E57" s="434" t="s">
        <v>172</v>
      </c>
      <c r="F57" s="242" t="s">
        <v>256</v>
      </c>
      <c r="G57" s="242" t="s">
        <v>221</v>
      </c>
      <c r="H57" s="254" t="s">
        <v>650</v>
      </c>
      <c r="I57" s="434" t="s">
        <v>100</v>
      </c>
      <c r="J57" s="437" t="s">
        <v>655</v>
      </c>
      <c r="K57" s="434" t="s">
        <v>656</v>
      </c>
      <c r="L57" s="434" t="s">
        <v>657</v>
      </c>
      <c r="M57" s="435" t="s">
        <v>121</v>
      </c>
      <c r="N57" s="432">
        <f t="shared" si="164"/>
        <v>1</v>
      </c>
      <c r="O57" s="435" t="s">
        <v>133</v>
      </c>
      <c r="P57" s="432">
        <f t="shared" si="165"/>
        <v>5</v>
      </c>
      <c r="Q57" s="432">
        <f t="shared" si="166"/>
        <v>5</v>
      </c>
      <c r="R57" s="268" t="s">
        <v>314</v>
      </c>
      <c r="S57" s="274">
        <f t="shared" si="184"/>
        <v>1</v>
      </c>
      <c r="T57" s="406">
        <f t="shared" si="167"/>
        <v>3</v>
      </c>
      <c r="U57" s="406">
        <f t="shared" si="168"/>
        <v>1.7999999999999998</v>
      </c>
      <c r="V57" s="242" t="s">
        <v>670</v>
      </c>
      <c r="W57" s="434">
        <f t="shared" ref="W57:W66" si="224">IF(R57="No_existen",5*$W$8,X57*$W$8)</f>
        <v>0.2</v>
      </c>
      <c r="X57" s="405">
        <f t="shared" ref="X57:X60" si="225">ROUND(AVERAGEIF(Y57:Y59,"&gt;0"),0)</f>
        <v>4</v>
      </c>
      <c r="Y57" s="275">
        <f t="shared" si="185"/>
        <v>4</v>
      </c>
      <c r="Z57" s="242" t="s">
        <v>317</v>
      </c>
      <c r="AA57" s="246"/>
      <c r="AB57" s="405">
        <f t="shared" ref="AB57" si="226">IF(R57="No_existen",5*$AB$8,AC57*$AB$8)</f>
        <v>0.15</v>
      </c>
      <c r="AC57" s="406">
        <f t="shared" ref="AC57" si="227">ROUND(AVERAGEIF(AD57:AD59,"&gt;0"),0)</f>
        <v>1</v>
      </c>
      <c r="AD57" s="276">
        <f t="shared" si="186"/>
        <v>1</v>
      </c>
      <c r="AE57" s="242" t="s">
        <v>294</v>
      </c>
      <c r="AF57" s="246" t="s">
        <v>672</v>
      </c>
      <c r="AG57" s="405">
        <f t="shared" si="194"/>
        <v>0.1</v>
      </c>
      <c r="AH57" s="406">
        <f t="shared" ref="AH57" si="228">ROUND(AVERAGEIF(AI57:AI59,"&gt;0"),0)</f>
        <v>1</v>
      </c>
      <c r="AI57" s="276">
        <f t="shared" si="187"/>
        <v>1</v>
      </c>
      <c r="AJ57" s="242" t="s">
        <v>291</v>
      </c>
      <c r="AK57" s="242" t="s">
        <v>298</v>
      </c>
      <c r="AL57" s="405">
        <f t="shared" si="219"/>
        <v>0.30000000000000004</v>
      </c>
      <c r="AM57" s="406">
        <f t="shared" ref="AM57" si="229">ROUND(AVERAGEIF(AN57:AN59,"&gt;0"),0)</f>
        <v>3</v>
      </c>
      <c r="AN57" s="276">
        <f t="shared" si="177"/>
        <v>4</v>
      </c>
      <c r="AO57" s="242" t="s">
        <v>528</v>
      </c>
      <c r="AP57" s="406">
        <f t="shared" si="221"/>
        <v>2</v>
      </c>
      <c r="AQ57" s="432" t="str">
        <f t="shared" si="179"/>
        <v>ACEPTABLE</v>
      </c>
      <c r="AR57" s="404">
        <f t="shared" si="180"/>
        <v>10</v>
      </c>
      <c r="AS57" s="404" t="str">
        <f t="shared" si="181"/>
        <v>LEVE</v>
      </c>
      <c r="AT57" s="433" t="s">
        <v>673</v>
      </c>
      <c r="AU57" s="433" t="s">
        <v>674</v>
      </c>
      <c r="AV57" s="242" t="s">
        <v>84</v>
      </c>
      <c r="AW57" s="246"/>
      <c r="AX57" s="277"/>
      <c r="AY57" s="282"/>
      <c r="AZ57" s="292"/>
      <c r="BA57" s="497"/>
      <c r="BB57" s="520" t="s">
        <v>259</v>
      </c>
      <c r="BC57" s="497"/>
      <c r="BD57" s="494" t="s">
        <v>259</v>
      </c>
      <c r="BE57" s="401"/>
      <c r="BF57" s="494" t="s">
        <v>259</v>
      </c>
      <c r="BG57" s="407"/>
      <c r="BH57" s="407" t="s">
        <v>259</v>
      </c>
      <c r="BI57" s="407"/>
      <c r="BJ57" s="407">
        <f t="shared" ref="BJ57" si="230">+COUNTIF(BB57:BH59,"SI")</f>
        <v>4</v>
      </c>
      <c r="BK57" s="407">
        <f t="shared" ref="BK57" si="231">+COUNTIF(BB57:BH59,"NO")</f>
        <v>0</v>
      </c>
      <c r="BL57" s="407" t="s">
        <v>259</v>
      </c>
      <c r="BM57" s="407" t="s">
        <v>1011</v>
      </c>
      <c r="BN57" s="407"/>
      <c r="BO57" s="407"/>
      <c r="BP57" s="407"/>
      <c r="BQ57" s="407"/>
    </row>
    <row r="58" spans="1:69" ht="70.150000000000006" customHeight="1" x14ac:dyDescent="0.2">
      <c r="A58" s="411"/>
      <c r="B58" s="438"/>
      <c r="C58" s="434"/>
      <c r="D58" s="439"/>
      <c r="E58" s="434"/>
      <c r="F58" s="242" t="s">
        <v>256</v>
      </c>
      <c r="G58" s="242" t="s">
        <v>35</v>
      </c>
      <c r="H58" s="254" t="s">
        <v>651</v>
      </c>
      <c r="I58" s="434"/>
      <c r="J58" s="436"/>
      <c r="K58" s="434"/>
      <c r="L58" s="434"/>
      <c r="M58" s="435"/>
      <c r="N58" s="432"/>
      <c r="O58" s="435"/>
      <c r="P58" s="432"/>
      <c r="Q58" s="432"/>
      <c r="R58" s="268" t="s">
        <v>385</v>
      </c>
      <c r="S58" s="274">
        <f t="shared" si="184"/>
        <v>4</v>
      </c>
      <c r="T58" s="406"/>
      <c r="U58" s="406"/>
      <c r="V58" s="242" t="s">
        <v>671</v>
      </c>
      <c r="W58" s="434"/>
      <c r="X58" s="405"/>
      <c r="Y58" s="275">
        <f t="shared" si="185"/>
        <v>4</v>
      </c>
      <c r="Z58" s="242" t="s">
        <v>317</v>
      </c>
      <c r="AA58" s="246"/>
      <c r="AB58" s="405"/>
      <c r="AC58" s="406"/>
      <c r="AD58" s="276">
        <f t="shared" si="186"/>
        <v>1</v>
      </c>
      <c r="AE58" s="242" t="s">
        <v>294</v>
      </c>
      <c r="AF58" s="246" t="s">
        <v>672</v>
      </c>
      <c r="AG58" s="405"/>
      <c r="AH58" s="406"/>
      <c r="AI58" s="276">
        <f t="shared" si="187"/>
        <v>1</v>
      </c>
      <c r="AJ58" s="242" t="s">
        <v>291</v>
      </c>
      <c r="AK58" s="242" t="s">
        <v>299</v>
      </c>
      <c r="AL58" s="405"/>
      <c r="AM58" s="406"/>
      <c r="AN58" s="276">
        <f t="shared" si="177"/>
        <v>1</v>
      </c>
      <c r="AO58" s="242" t="s">
        <v>493</v>
      </c>
      <c r="AP58" s="406"/>
      <c r="AQ58" s="432"/>
      <c r="AR58" s="404"/>
      <c r="AS58" s="404"/>
      <c r="AT58" s="433"/>
      <c r="AU58" s="433"/>
      <c r="AV58" s="242" t="s">
        <v>84</v>
      </c>
      <c r="AW58" s="246"/>
      <c r="AX58" s="277"/>
      <c r="AY58" s="282"/>
      <c r="AZ58" s="292"/>
      <c r="BA58" s="498"/>
      <c r="BB58" s="521"/>
      <c r="BC58" s="498"/>
      <c r="BD58" s="495"/>
      <c r="BE58" s="402"/>
      <c r="BF58" s="495"/>
      <c r="BG58" s="408"/>
      <c r="BH58" s="408"/>
      <c r="BI58" s="408"/>
      <c r="BJ58" s="408"/>
      <c r="BK58" s="408"/>
      <c r="BL58" s="408"/>
      <c r="BM58" s="408"/>
      <c r="BN58" s="408"/>
      <c r="BO58" s="408"/>
      <c r="BP58" s="408"/>
      <c r="BQ58" s="408"/>
    </row>
    <row r="59" spans="1:69" ht="70.150000000000006" customHeight="1" x14ac:dyDescent="0.2">
      <c r="A59" s="411"/>
      <c r="B59" s="438"/>
      <c r="C59" s="434"/>
      <c r="D59" s="439"/>
      <c r="E59" s="434"/>
      <c r="F59" s="242"/>
      <c r="G59" s="242"/>
      <c r="H59" s="254"/>
      <c r="I59" s="434"/>
      <c r="J59" s="436"/>
      <c r="K59" s="434"/>
      <c r="L59" s="434"/>
      <c r="M59" s="435"/>
      <c r="N59" s="432"/>
      <c r="O59" s="435"/>
      <c r="P59" s="432"/>
      <c r="Q59" s="432"/>
      <c r="R59" s="268"/>
      <c r="S59" s="274">
        <f t="shared" si="184"/>
        <v>0</v>
      </c>
      <c r="T59" s="406"/>
      <c r="U59" s="406"/>
      <c r="V59" s="242"/>
      <c r="W59" s="434"/>
      <c r="X59" s="405"/>
      <c r="Y59" s="275">
        <f t="shared" si="185"/>
        <v>0</v>
      </c>
      <c r="Z59" s="242"/>
      <c r="AA59" s="246"/>
      <c r="AB59" s="405"/>
      <c r="AC59" s="406"/>
      <c r="AD59" s="276">
        <f t="shared" si="186"/>
        <v>0</v>
      </c>
      <c r="AE59" s="242"/>
      <c r="AF59" s="246"/>
      <c r="AG59" s="405"/>
      <c r="AH59" s="406"/>
      <c r="AI59" s="276">
        <f t="shared" si="187"/>
        <v>0</v>
      </c>
      <c r="AJ59" s="242"/>
      <c r="AK59" s="242"/>
      <c r="AL59" s="405"/>
      <c r="AM59" s="406"/>
      <c r="AN59" s="276">
        <f t="shared" si="177"/>
        <v>0</v>
      </c>
      <c r="AO59" s="242"/>
      <c r="AP59" s="406"/>
      <c r="AQ59" s="432"/>
      <c r="AR59" s="404"/>
      <c r="AS59" s="404"/>
      <c r="AT59" s="433"/>
      <c r="AU59" s="433"/>
      <c r="AV59" s="242" t="s">
        <v>84</v>
      </c>
      <c r="AW59" s="246"/>
      <c r="AX59" s="277"/>
      <c r="AY59" s="282"/>
      <c r="AZ59" s="292"/>
      <c r="BA59" s="499"/>
      <c r="BB59" s="522"/>
      <c r="BC59" s="499"/>
      <c r="BD59" s="496"/>
      <c r="BE59" s="403"/>
      <c r="BF59" s="496"/>
      <c r="BG59" s="409"/>
      <c r="BH59" s="409"/>
      <c r="BI59" s="409"/>
      <c r="BJ59" s="409"/>
      <c r="BK59" s="409"/>
      <c r="BL59" s="409"/>
      <c r="BM59" s="409"/>
      <c r="BN59" s="409"/>
      <c r="BO59" s="409"/>
      <c r="BP59" s="409"/>
      <c r="BQ59" s="409"/>
    </row>
    <row r="60" spans="1:69" ht="70.150000000000006" customHeight="1" x14ac:dyDescent="0.2">
      <c r="A60" s="411">
        <v>18</v>
      </c>
      <c r="B60" s="438" t="s">
        <v>146</v>
      </c>
      <c r="C60" s="434" t="s">
        <v>158</v>
      </c>
      <c r="D60" s="439" t="str">
        <f>IF(C60=$B$1048166,$C$1048166,IF(C60=$B$1048167,$C$1048167,IF(C60=$B$1048168,$C$1048168,IF(C60=$B$1048169,$C$1048169,IF(C60=$B$1048170,$C$1048170,IF(C60=$B$1048171,$C$1048171,IF(C60=$B$1048172,$C$1048172,IF(C60=$B$1048173,$C$1048173,IF(C60=$B$1048174,$C$1048174,IF(C60=$B$1048175,$C$1048175,IF(C60=$B$1048178,$C$1048178,IF(C60=$B$1048179,$C$1048179,IF(C60=$B$1048180,C$1048180,IF(C60=$B$1048181,$C$1048181,IF(C60=$B$1048182,$C$1048182," ")))))))))))))))</f>
        <v>Administrar y ejecutar los recursos de la institución generando en los procesos mayor eficiencia y eficacia para dar una respuesta oportuna a los servicios demandados en el cumplimiento de las funciones misionales.</v>
      </c>
      <c r="E60" s="434" t="s">
        <v>156</v>
      </c>
      <c r="F60" s="242" t="s">
        <v>257</v>
      </c>
      <c r="G60" s="242" t="s">
        <v>39</v>
      </c>
      <c r="H60" s="254" t="s">
        <v>675</v>
      </c>
      <c r="I60" s="434" t="s">
        <v>108</v>
      </c>
      <c r="J60" s="437" t="s">
        <v>679</v>
      </c>
      <c r="K60" s="434" t="s">
        <v>680</v>
      </c>
      <c r="L60" s="434" t="s">
        <v>681</v>
      </c>
      <c r="M60" s="435" t="s">
        <v>144</v>
      </c>
      <c r="N60" s="432">
        <f t="shared" si="164"/>
        <v>2</v>
      </c>
      <c r="O60" s="435" t="s">
        <v>134</v>
      </c>
      <c r="P60" s="432">
        <f t="shared" si="165"/>
        <v>3</v>
      </c>
      <c r="Q60" s="432">
        <f t="shared" si="166"/>
        <v>6</v>
      </c>
      <c r="R60" s="268" t="s">
        <v>314</v>
      </c>
      <c r="S60" s="274">
        <f t="shared" si="184"/>
        <v>1</v>
      </c>
      <c r="T60" s="406">
        <f t="shared" si="167"/>
        <v>1</v>
      </c>
      <c r="U60" s="406">
        <f t="shared" si="168"/>
        <v>0.6</v>
      </c>
      <c r="V60" s="242" t="s">
        <v>685</v>
      </c>
      <c r="W60" s="434">
        <f t="shared" si="224"/>
        <v>0.2</v>
      </c>
      <c r="X60" s="405">
        <f t="shared" si="225"/>
        <v>4</v>
      </c>
      <c r="Y60" s="275">
        <f t="shared" si="185"/>
        <v>4</v>
      </c>
      <c r="Z60" s="242" t="s">
        <v>317</v>
      </c>
      <c r="AA60" s="246"/>
      <c r="AB60" s="405">
        <f t="shared" ref="AB60" si="232">IF(R60="No_existen",5*$AB$8,AC60*$AB$8)</f>
        <v>0.15</v>
      </c>
      <c r="AC60" s="406">
        <f>ROUND(AVERAGEIF(AD60:AD62,"&gt;0"),0)</f>
        <v>1</v>
      </c>
      <c r="AD60" s="276">
        <f t="shared" si="186"/>
        <v>1</v>
      </c>
      <c r="AE60" s="242" t="s">
        <v>294</v>
      </c>
      <c r="AF60" s="246" t="s">
        <v>689</v>
      </c>
      <c r="AG60" s="405">
        <f t="shared" si="194"/>
        <v>0.1</v>
      </c>
      <c r="AH60" s="406">
        <f t="shared" si="195"/>
        <v>1</v>
      </c>
      <c r="AI60" s="276">
        <f t="shared" si="187"/>
        <v>1</v>
      </c>
      <c r="AJ60" s="242" t="s">
        <v>291</v>
      </c>
      <c r="AK60" s="242" t="s">
        <v>301</v>
      </c>
      <c r="AL60" s="405">
        <f t="shared" si="219"/>
        <v>0.1</v>
      </c>
      <c r="AM60" s="406">
        <f t="shared" ref="AM60" si="233">ROUND(AVERAGEIF(AN60:AN62,"&gt;0"),0)</f>
        <v>1</v>
      </c>
      <c r="AN60" s="276">
        <f t="shared" si="177"/>
        <v>1</v>
      </c>
      <c r="AO60" s="242" t="s">
        <v>493</v>
      </c>
      <c r="AP60" s="406">
        <f t="shared" ref="AP60" si="234">ROUND(AVERAGE(T60,X60,AC60,AH60,AM60),0)</f>
        <v>2</v>
      </c>
      <c r="AQ60" s="432" t="str">
        <f t="shared" si="179"/>
        <v>ACEPTABLE</v>
      </c>
      <c r="AR60" s="404">
        <f t="shared" si="180"/>
        <v>12</v>
      </c>
      <c r="AS60" s="404" t="str">
        <f t="shared" si="181"/>
        <v>MODERADO</v>
      </c>
      <c r="AT60" s="433" t="s">
        <v>691</v>
      </c>
      <c r="AU60" s="441">
        <v>0.85</v>
      </c>
      <c r="AV60" s="242" t="s">
        <v>85</v>
      </c>
      <c r="AW60" s="246" t="s">
        <v>693</v>
      </c>
      <c r="AX60" s="277">
        <v>44545</v>
      </c>
      <c r="AY60" s="282"/>
      <c r="AZ60" s="292"/>
      <c r="BA60" s="497"/>
      <c r="BB60" s="520" t="s">
        <v>259</v>
      </c>
      <c r="BC60" s="497"/>
      <c r="BD60" s="494" t="s">
        <v>259</v>
      </c>
      <c r="BE60" s="401"/>
      <c r="BF60" s="494" t="s">
        <v>259</v>
      </c>
      <c r="BG60" s="407"/>
      <c r="BH60" s="407" t="s">
        <v>259</v>
      </c>
      <c r="BI60" s="407"/>
      <c r="BJ60" s="407">
        <f t="shared" ref="BJ60" si="235">+COUNTIF(BB60:BH62,"SI")</f>
        <v>4</v>
      </c>
      <c r="BK60" s="407">
        <f t="shared" ref="BK60" si="236">+COUNTIF(BB60:BH62,"NO")</f>
        <v>0</v>
      </c>
      <c r="BL60" s="407" t="s">
        <v>259</v>
      </c>
      <c r="BM60" s="407" t="s">
        <v>1012</v>
      </c>
      <c r="BN60" s="407"/>
      <c r="BO60" s="407"/>
      <c r="BP60" s="407"/>
      <c r="BQ60" s="407"/>
    </row>
    <row r="61" spans="1:69" ht="70.150000000000006" customHeight="1" x14ac:dyDescent="0.2">
      <c r="A61" s="411"/>
      <c r="B61" s="438"/>
      <c r="C61" s="434"/>
      <c r="D61" s="439"/>
      <c r="E61" s="434"/>
      <c r="F61" s="242"/>
      <c r="G61" s="242"/>
      <c r="H61" s="254"/>
      <c r="I61" s="434"/>
      <c r="J61" s="436"/>
      <c r="K61" s="434"/>
      <c r="L61" s="434"/>
      <c r="M61" s="435"/>
      <c r="N61" s="432"/>
      <c r="O61" s="435"/>
      <c r="P61" s="432"/>
      <c r="Q61" s="432"/>
      <c r="R61" s="268"/>
      <c r="S61" s="274">
        <f t="shared" si="184"/>
        <v>0</v>
      </c>
      <c r="T61" s="406"/>
      <c r="U61" s="406"/>
      <c r="V61" s="242"/>
      <c r="W61" s="434"/>
      <c r="X61" s="405"/>
      <c r="Y61" s="275">
        <f t="shared" si="185"/>
        <v>0</v>
      </c>
      <c r="Z61" s="242"/>
      <c r="AA61" s="246"/>
      <c r="AB61" s="405"/>
      <c r="AC61" s="406"/>
      <c r="AD61" s="276">
        <f t="shared" si="186"/>
        <v>0</v>
      </c>
      <c r="AE61" s="242"/>
      <c r="AF61" s="246"/>
      <c r="AG61" s="405"/>
      <c r="AH61" s="406"/>
      <c r="AI61" s="276">
        <f t="shared" si="187"/>
        <v>0</v>
      </c>
      <c r="AJ61" s="242"/>
      <c r="AK61" s="242"/>
      <c r="AL61" s="405"/>
      <c r="AM61" s="406"/>
      <c r="AN61" s="276">
        <f t="shared" si="177"/>
        <v>0</v>
      </c>
      <c r="AO61" s="242"/>
      <c r="AP61" s="406"/>
      <c r="AQ61" s="432"/>
      <c r="AR61" s="404"/>
      <c r="AS61" s="404"/>
      <c r="AT61" s="433"/>
      <c r="AU61" s="433"/>
      <c r="AV61" s="242" t="s">
        <v>87</v>
      </c>
      <c r="AW61" s="246" t="s">
        <v>694</v>
      </c>
      <c r="AX61" s="277">
        <v>44545</v>
      </c>
      <c r="AY61" s="282"/>
      <c r="AZ61" s="293" t="s">
        <v>695</v>
      </c>
      <c r="BA61" s="498"/>
      <c r="BB61" s="521"/>
      <c r="BC61" s="498"/>
      <c r="BD61" s="495"/>
      <c r="BE61" s="402"/>
      <c r="BF61" s="495"/>
      <c r="BG61" s="408"/>
      <c r="BH61" s="408"/>
      <c r="BI61" s="408"/>
      <c r="BJ61" s="408"/>
      <c r="BK61" s="408"/>
      <c r="BL61" s="408"/>
      <c r="BM61" s="408"/>
      <c r="BN61" s="408"/>
      <c r="BO61" s="408"/>
      <c r="BP61" s="408"/>
      <c r="BQ61" s="408"/>
    </row>
    <row r="62" spans="1:69" ht="70.150000000000006" customHeight="1" thickBot="1" x14ac:dyDescent="0.25">
      <c r="A62" s="411"/>
      <c r="B62" s="438"/>
      <c r="C62" s="434"/>
      <c r="D62" s="439"/>
      <c r="E62" s="434"/>
      <c r="F62" s="242"/>
      <c r="G62" s="242"/>
      <c r="H62" s="254"/>
      <c r="I62" s="434"/>
      <c r="J62" s="436"/>
      <c r="K62" s="434"/>
      <c r="L62" s="434"/>
      <c r="M62" s="435"/>
      <c r="N62" s="432"/>
      <c r="O62" s="435"/>
      <c r="P62" s="432"/>
      <c r="Q62" s="432"/>
      <c r="R62" s="268"/>
      <c r="S62" s="274">
        <f t="shared" si="184"/>
        <v>0</v>
      </c>
      <c r="T62" s="406"/>
      <c r="U62" s="406"/>
      <c r="V62" s="242"/>
      <c r="W62" s="434"/>
      <c r="X62" s="405"/>
      <c r="Y62" s="275">
        <f t="shared" si="185"/>
        <v>0</v>
      </c>
      <c r="Z62" s="242"/>
      <c r="AA62" s="246"/>
      <c r="AB62" s="405"/>
      <c r="AC62" s="406"/>
      <c r="AD62" s="276">
        <f t="shared" si="186"/>
        <v>0</v>
      </c>
      <c r="AE62" s="242"/>
      <c r="AF62" s="246"/>
      <c r="AG62" s="405"/>
      <c r="AH62" s="406"/>
      <c r="AI62" s="276">
        <f t="shared" si="187"/>
        <v>0</v>
      </c>
      <c r="AJ62" s="242"/>
      <c r="AK62" s="242"/>
      <c r="AL62" s="405"/>
      <c r="AM62" s="406"/>
      <c r="AN62" s="276">
        <f t="shared" si="177"/>
        <v>0</v>
      </c>
      <c r="AO62" s="242"/>
      <c r="AP62" s="406"/>
      <c r="AQ62" s="432"/>
      <c r="AR62" s="404"/>
      <c r="AS62" s="404"/>
      <c r="AT62" s="433"/>
      <c r="AU62" s="433"/>
      <c r="AV62" s="242"/>
      <c r="AW62" s="246"/>
      <c r="AX62" s="277"/>
      <c r="AY62" s="282"/>
      <c r="AZ62" s="292"/>
      <c r="BA62" s="499"/>
      <c r="BB62" s="522"/>
      <c r="BC62" s="499"/>
      <c r="BD62" s="496"/>
      <c r="BE62" s="403"/>
      <c r="BF62" s="496"/>
      <c r="BG62" s="409"/>
      <c r="BH62" s="409"/>
      <c r="BI62" s="409"/>
      <c r="BJ62" s="409"/>
      <c r="BK62" s="409"/>
      <c r="BL62" s="409"/>
      <c r="BM62" s="409"/>
      <c r="BN62" s="409"/>
      <c r="BO62" s="409"/>
      <c r="BP62" s="409"/>
      <c r="BQ62" s="409"/>
    </row>
    <row r="63" spans="1:69" ht="70.150000000000006" customHeight="1" x14ac:dyDescent="0.2">
      <c r="A63" s="410">
        <v>19</v>
      </c>
      <c r="B63" s="438" t="s">
        <v>146</v>
      </c>
      <c r="C63" s="434" t="s">
        <v>159</v>
      </c>
      <c r="D63" s="439" t="str">
        <f>IF(C63=$B$1048166,$C$1048166,IF(C63=$B$1048167,$C$1048167,IF(C63=$B$1048168,$C$1048168,IF(C63=$B$1048169,$C$1048169,IF(C63=$B$1048170,$C$1048170,IF(C63=$B$1048171,$C$1048171,IF(C63=$B$1048172,$C$1048172,IF(C63=$B$1048173,$C$1048173,IF(C63=$B$1048174,$C$1048174,IF(C63=$B$1048175,$C$1048175,IF(C63=$B$1048178,$C$1048178,IF(C63=$B$1048179,$C$1048179,IF(C63=$B$1048180,C$1048180,IF(C63=$B$1048181,$C$1048181,IF(C63=$B$1048182,$C$1048182," ")))))))))))))))</f>
        <v>Orientar el desarrollo de la Universidad mediante el direccionamiento estratégico y visión compartida de la comunidad universitaria, a fin de lograr los objetivos misionales.</v>
      </c>
      <c r="E63" s="434" t="s">
        <v>156</v>
      </c>
      <c r="F63" s="242" t="s">
        <v>256</v>
      </c>
      <c r="G63" s="242" t="s">
        <v>35</v>
      </c>
      <c r="H63" s="254" t="s">
        <v>676</v>
      </c>
      <c r="I63" s="434" t="s">
        <v>106</v>
      </c>
      <c r="J63" s="437" t="s">
        <v>682</v>
      </c>
      <c r="K63" s="434" t="s">
        <v>683</v>
      </c>
      <c r="L63" s="434" t="s">
        <v>684</v>
      </c>
      <c r="M63" s="435" t="s">
        <v>99</v>
      </c>
      <c r="N63" s="432">
        <f t="shared" si="164"/>
        <v>3</v>
      </c>
      <c r="O63" s="435" t="s">
        <v>134</v>
      </c>
      <c r="P63" s="432">
        <f t="shared" si="165"/>
        <v>3</v>
      </c>
      <c r="Q63" s="432">
        <f t="shared" si="166"/>
        <v>9</v>
      </c>
      <c r="R63" s="268" t="s">
        <v>314</v>
      </c>
      <c r="S63" s="274">
        <f t="shared" si="184"/>
        <v>1</v>
      </c>
      <c r="T63" s="406">
        <f t="shared" si="167"/>
        <v>1</v>
      </c>
      <c r="U63" s="406">
        <f t="shared" si="168"/>
        <v>0.6</v>
      </c>
      <c r="V63" s="242" t="s">
        <v>686</v>
      </c>
      <c r="W63" s="434">
        <f t="shared" si="224"/>
        <v>0.05</v>
      </c>
      <c r="X63" s="405">
        <f t="shared" ref="X63:X66" si="237">ROUND(AVERAGEIF(Y63:Y65,"&gt;0"),0)</f>
        <v>1</v>
      </c>
      <c r="Y63" s="275">
        <f t="shared" si="185"/>
        <v>1</v>
      </c>
      <c r="Z63" s="242" t="s">
        <v>319</v>
      </c>
      <c r="AA63" s="246" t="s">
        <v>543</v>
      </c>
      <c r="AB63" s="405">
        <f t="shared" ref="AB63" si="238">IF(R63="No_existen",5*$AB$8,AC63*$AB$8)</f>
        <v>0.15</v>
      </c>
      <c r="AC63" s="406">
        <f>ROUND(AVERAGEIF(AD63:AD65,"&gt;0"),0)</f>
        <v>1</v>
      </c>
      <c r="AD63" s="276">
        <f t="shared" si="186"/>
        <v>1</v>
      </c>
      <c r="AE63" s="242" t="s">
        <v>294</v>
      </c>
      <c r="AF63" s="246" t="s">
        <v>690</v>
      </c>
      <c r="AG63" s="405">
        <f t="shared" si="194"/>
        <v>0.1</v>
      </c>
      <c r="AH63" s="406">
        <f t="shared" si="203"/>
        <v>1</v>
      </c>
      <c r="AI63" s="276">
        <f t="shared" si="187"/>
        <v>1</v>
      </c>
      <c r="AJ63" s="242" t="s">
        <v>291</v>
      </c>
      <c r="AK63" s="242" t="s">
        <v>301</v>
      </c>
      <c r="AL63" s="405">
        <f t="shared" si="219"/>
        <v>0.1</v>
      </c>
      <c r="AM63" s="406">
        <f t="shared" ref="AM63" si="239">ROUND(AVERAGEIF(AN63:AN65,"&gt;0"),0)</f>
        <v>1</v>
      </c>
      <c r="AN63" s="276">
        <f t="shared" si="177"/>
        <v>1</v>
      </c>
      <c r="AO63" s="242" t="s">
        <v>493</v>
      </c>
      <c r="AP63" s="406">
        <f t="shared" ref="AP63" si="240">ROUND(AVERAGE(T63,X63,AC63,AH63,AM63),0)</f>
        <v>1</v>
      </c>
      <c r="AQ63" s="432" t="str">
        <f t="shared" si="179"/>
        <v>FUERTE</v>
      </c>
      <c r="AR63" s="404">
        <f t="shared" si="180"/>
        <v>9</v>
      </c>
      <c r="AS63" s="404" t="str">
        <f t="shared" si="181"/>
        <v>LEVE</v>
      </c>
      <c r="AT63" s="433" t="s">
        <v>692</v>
      </c>
      <c r="AU63" s="500">
        <v>0.98499999999999999</v>
      </c>
      <c r="AV63" s="242" t="s">
        <v>84</v>
      </c>
      <c r="AW63" s="246"/>
      <c r="AX63" s="277"/>
      <c r="AY63" s="282"/>
      <c r="AZ63" s="292"/>
      <c r="BA63" s="497" t="s">
        <v>903</v>
      </c>
      <c r="BB63" s="520" t="s">
        <v>259</v>
      </c>
      <c r="BC63" s="497"/>
      <c r="BD63" s="494" t="s">
        <v>259</v>
      </c>
      <c r="BE63" s="401"/>
      <c r="BF63" s="494" t="s">
        <v>259</v>
      </c>
      <c r="BG63" s="407"/>
      <c r="BH63" s="407" t="s">
        <v>259</v>
      </c>
      <c r="BI63" s="407"/>
      <c r="BJ63" s="407">
        <f t="shared" ref="BJ63" si="241">+COUNTIF(BB63:BH65,"SI")</f>
        <v>4</v>
      </c>
      <c r="BK63" s="407">
        <f t="shared" ref="BK63" si="242">+COUNTIF(BB63:BH65,"NO")</f>
        <v>0</v>
      </c>
      <c r="BL63" s="407" t="s">
        <v>259</v>
      </c>
      <c r="BM63" s="407" t="s">
        <v>1013</v>
      </c>
      <c r="BN63" s="407"/>
      <c r="BO63" s="407"/>
      <c r="BP63" s="407"/>
      <c r="BQ63" s="407"/>
    </row>
    <row r="64" spans="1:69" ht="70.150000000000006" customHeight="1" x14ac:dyDescent="0.2">
      <c r="A64" s="411"/>
      <c r="B64" s="438"/>
      <c r="C64" s="434"/>
      <c r="D64" s="439"/>
      <c r="E64" s="434"/>
      <c r="F64" s="242" t="s">
        <v>256</v>
      </c>
      <c r="G64" s="242" t="s">
        <v>35</v>
      </c>
      <c r="H64" s="254" t="s">
        <v>677</v>
      </c>
      <c r="I64" s="434"/>
      <c r="J64" s="436"/>
      <c r="K64" s="434"/>
      <c r="L64" s="434"/>
      <c r="M64" s="435"/>
      <c r="N64" s="432"/>
      <c r="O64" s="435"/>
      <c r="P64" s="432"/>
      <c r="Q64" s="432"/>
      <c r="R64" s="268" t="s">
        <v>314</v>
      </c>
      <c r="S64" s="274">
        <f t="shared" si="184"/>
        <v>1</v>
      </c>
      <c r="T64" s="406"/>
      <c r="U64" s="406"/>
      <c r="V64" s="242" t="s">
        <v>687</v>
      </c>
      <c r="W64" s="434"/>
      <c r="X64" s="405"/>
      <c r="Y64" s="275">
        <f t="shared" si="185"/>
        <v>1</v>
      </c>
      <c r="Z64" s="242" t="s">
        <v>319</v>
      </c>
      <c r="AA64" s="246" t="s">
        <v>543</v>
      </c>
      <c r="AB64" s="405"/>
      <c r="AC64" s="406"/>
      <c r="AD64" s="276">
        <f t="shared" si="186"/>
        <v>1</v>
      </c>
      <c r="AE64" s="242" t="s">
        <v>294</v>
      </c>
      <c r="AF64" s="246" t="s">
        <v>689</v>
      </c>
      <c r="AG64" s="405"/>
      <c r="AH64" s="406"/>
      <c r="AI64" s="276">
        <f t="shared" si="187"/>
        <v>1</v>
      </c>
      <c r="AJ64" s="242" t="s">
        <v>291</v>
      </c>
      <c r="AK64" s="242" t="s">
        <v>301</v>
      </c>
      <c r="AL64" s="405"/>
      <c r="AM64" s="406"/>
      <c r="AN64" s="276">
        <f t="shared" si="177"/>
        <v>1</v>
      </c>
      <c r="AO64" s="242" t="s">
        <v>493</v>
      </c>
      <c r="AP64" s="406"/>
      <c r="AQ64" s="432"/>
      <c r="AR64" s="404"/>
      <c r="AS64" s="404"/>
      <c r="AT64" s="433"/>
      <c r="AU64" s="433"/>
      <c r="AV64" s="242" t="s">
        <v>84</v>
      </c>
      <c r="AW64" s="246"/>
      <c r="AX64" s="277"/>
      <c r="AY64" s="282"/>
      <c r="AZ64" s="292"/>
      <c r="BA64" s="498"/>
      <c r="BB64" s="521"/>
      <c r="BC64" s="498"/>
      <c r="BD64" s="495"/>
      <c r="BE64" s="402"/>
      <c r="BF64" s="495"/>
      <c r="BG64" s="408"/>
      <c r="BH64" s="408"/>
      <c r="BI64" s="408"/>
      <c r="BJ64" s="408"/>
      <c r="BK64" s="408"/>
      <c r="BL64" s="408"/>
      <c r="BM64" s="408"/>
      <c r="BN64" s="408"/>
      <c r="BO64" s="408"/>
      <c r="BP64" s="408"/>
      <c r="BQ64" s="408"/>
    </row>
    <row r="65" spans="1:69" ht="70.150000000000006" customHeight="1" x14ac:dyDescent="0.2">
      <c r="A65" s="411"/>
      <c r="B65" s="438"/>
      <c r="C65" s="434"/>
      <c r="D65" s="439"/>
      <c r="E65" s="434"/>
      <c r="F65" s="242" t="s">
        <v>256</v>
      </c>
      <c r="G65" s="242" t="s">
        <v>35</v>
      </c>
      <c r="H65" s="254" t="s">
        <v>678</v>
      </c>
      <c r="I65" s="434"/>
      <c r="J65" s="436"/>
      <c r="K65" s="434"/>
      <c r="L65" s="434"/>
      <c r="M65" s="435"/>
      <c r="N65" s="432"/>
      <c r="O65" s="435"/>
      <c r="P65" s="432"/>
      <c r="Q65" s="432"/>
      <c r="R65" s="268" t="s">
        <v>314</v>
      </c>
      <c r="S65" s="274">
        <f t="shared" si="184"/>
        <v>1</v>
      </c>
      <c r="T65" s="406"/>
      <c r="U65" s="406"/>
      <c r="V65" s="242" t="s">
        <v>688</v>
      </c>
      <c r="W65" s="434"/>
      <c r="X65" s="405"/>
      <c r="Y65" s="275">
        <f t="shared" si="185"/>
        <v>2</v>
      </c>
      <c r="Z65" s="242" t="s">
        <v>318</v>
      </c>
      <c r="AA65" s="246"/>
      <c r="AB65" s="405"/>
      <c r="AC65" s="406"/>
      <c r="AD65" s="276">
        <f t="shared" si="186"/>
        <v>1</v>
      </c>
      <c r="AE65" s="242" t="s">
        <v>294</v>
      </c>
      <c r="AF65" s="246" t="s">
        <v>690</v>
      </c>
      <c r="AG65" s="405"/>
      <c r="AH65" s="406"/>
      <c r="AI65" s="276">
        <f t="shared" si="187"/>
        <v>1</v>
      </c>
      <c r="AJ65" s="242" t="s">
        <v>291</v>
      </c>
      <c r="AK65" s="242" t="s">
        <v>300</v>
      </c>
      <c r="AL65" s="405"/>
      <c r="AM65" s="406"/>
      <c r="AN65" s="276">
        <f t="shared" si="177"/>
        <v>1</v>
      </c>
      <c r="AO65" s="242" t="s">
        <v>493</v>
      </c>
      <c r="AP65" s="406"/>
      <c r="AQ65" s="432"/>
      <c r="AR65" s="404"/>
      <c r="AS65" s="404"/>
      <c r="AT65" s="433"/>
      <c r="AU65" s="433"/>
      <c r="AV65" s="242" t="s">
        <v>84</v>
      </c>
      <c r="AW65" s="246"/>
      <c r="AX65" s="277"/>
      <c r="AY65" s="282"/>
      <c r="AZ65" s="292"/>
      <c r="BA65" s="499"/>
      <c r="BB65" s="522"/>
      <c r="BC65" s="499"/>
      <c r="BD65" s="496"/>
      <c r="BE65" s="403"/>
      <c r="BF65" s="496"/>
      <c r="BG65" s="409"/>
      <c r="BH65" s="409"/>
      <c r="BI65" s="409"/>
      <c r="BJ65" s="409"/>
      <c r="BK65" s="409"/>
      <c r="BL65" s="409"/>
      <c r="BM65" s="409"/>
      <c r="BN65" s="409"/>
      <c r="BO65" s="409"/>
      <c r="BP65" s="409"/>
      <c r="BQ65" s="409"/>
    </row>
    <row r="66" spans="1:69" ht="70.150000000000006" customHeight="1" x14ac:dyDescent="0.2">
      <c r="A66" s="411">
        <v>20</v>
      </c>
      <c r="B66" s="438" t="s">
        <v>146</v>
      </c>
      <c r="C66" s="434" t="s">
        <v>159</v>
      </c>
      <c r="D66" s="439" t="str">
        <f>IF(C66=$B$1048166,$C$1048166,IF(C66=$B$1048167,$C$1048167,IF(C66=$B$1048168,$C$1048168,IF(C66=$B$1048169,$C$1048169,IF(C66=$B$1048170,$C$1048170,IF(C66=$B$1048171,$C$1048171,IF(C66=$B$1048172,$C$1048172,IF(C66=$B$1048173,$C$1048173,IF(C66=$B$1048174,$C$1048174,IF(C66=$B$1048175,$C$1048175,IF(C66=$B$1048178,$C$1048178,IF(C66=$B$1048179,$C$1048179,IF(C66=$B$1048180,C$1048180,IF(C66=$B$1048181,$C$1048181,IF(C66=$B$1048182,$C$1048182," ")))))))))))))))</f>
        <v>Orientar el desarrollo de la Universidad mediante el direccionamiento estratégico y visión compartida de la comunidad universitaria, a fin de lograr los objetivos misionales.</v>
      </c>
      <c r="E66" s="434" t="s">
        <v>156</v>
      </c>
      <c r="F66" s="242" t="s">
        <v>256</v>
      </c>
      <c r="G66" s="242" t="s">
        <v>35</v>
      </c>
      <c r="H66" s="254" t="s">
        <v>696</v>
      </c>
      <c r="I66" s="440" t="s">
        <v>136</v>
      </c>
      <c r="J66" s="437" t="s">
        <v>699</v>
      </c>
      <c r="K66" s="434" t="s">
        <v>700</v>
      </c>
      <c r="L66" s="434" t="s">
        <v>701</v>
      </c>
      <c r="M66" s="435" t="s">
        <v>143</v>
      </c>
      <c r="N66" s="432">
        <f t="shared" si="164"/>
        <v>4</v>
      </c>
      <c r="O66" s="435" t="s">
        <v>137</v>
      </c>
      <c r="P66" s="432">
        <f t="shared" si="165"/>
        <v>4</v>
      </c>
      <c r="Q66" s="432">
        <f t="shared" si="166"/>
        <v>16</v>
      </c>
      <c r="R66" s="268" t="s">
        <v>314</v>
      </c>
      <c r="S66" s="274">
        <f t="shared" si="184"/>
        <v>1</v>
      </c>
      <c r="T66" s="406">
        <f t="shared" si="167"/>
        <v>1</v>
      </c>
      <c r="U66" s="406">
        <f t="shared" si="168"/>
        <v>0.6</v>
      </c>
      <c r="V66" s="242" t="s">
        <v>702</v>
      </c>
      <c r="W66" s="434">
        <f t="shared" si="224"/>
        <v>0.1</v>
      </c>
      <c r="X66" s="405">
        <f t="shared" si="237"/>
        <v>2</v>
      </c>
      <c r="Y66" s="275">
        <f t="shared" si="185"/>
        <v>2</v>
      </c>
      <c r="Z66" s="242" t="s">
        <v>318</v>
      </c>
      <c r="AA66" s="246"/>
      <c r="AB66" s="405">
        <f t="shared" ref="AB66" si="243">IF(R66="No_existen",5*$AB$8,AC66*$AB$8)</f>
        <v>0.15</v>
      </c>
      <c r="AC66" s="406">
        <f t="shared" ref="AC66" si="244">ROUND(AVERAGEIF(AD66:AD68,"&gt;0"),0)</f>
        <v>1</v>
      </c>
      <c r="AD66" s="276">
        <f t="shared" si="186"/>
        <v>1</v>
      </c>
      <c r="AE66" s="242" t="s">
        <v>294</v>
      </c>
      <c r="AF66" s="246" t="s">
        <v>545</v>
      </c>
      <c r="AG66" s="405">
        <f t="shared" si="194"/>
        <v>0.1</v>
      </c>
      <c r="AH66" s="406">
        <f t="shared" si="203"/>
        <v>1</v>
      </c>
      <c r="AI66" s="276">
        <f t="shared" si="187"/>
        <v>1</v>
      </c>
      <c r="AJ66" s="242" t="s">
        <v>291</v>
      </c>
      <c r="AK66" s="242" t="s">
        <v>301</v>
      </c>
      <c r="AL66" s="405">
        <f t="shared" si="219"/>
        <v>0.1</v>
      </c>
      <c r="AM66" s="406">
        <f t="shared" ref="AM66" si="245">ROUND(AVERAGEIF(AN66:AN68,"&gt;0"),0)</f>
        <v>1</v>
      </c>
      <c r="AN66" s="276">
        <f t="shared" si="177"/>
        <v>1</v>
      </c>
      <c r="AO66" s="242" t="s">
        <v>493</v>
      </c>
      <c r="AP66" s="406">
        <f t="shared" ref="AP66" si="246">ROUND(AVERAGE(T66,X66,AC66,AH66,AM66),0)</f>
        <v>1</v>
      </c>
      <c r="AQ66" s="432" t="str">
        <f t="shared" si="179"/>
        <v>FUERTE</v>
      </c>
      <c r="AR66" s="404">
        <f t="shared" si="180"/>
        <v>16</v>
      </c>
      <c r="AS66" s="404" t="str">
        <f t="shared" si="181"/>
        <v>MODERADO</v>
      </c>
      <c r="AT66" s="433" t="s">
        <v>705</v>
      </c>
      <c r="AU66" s="441">
        <v>0</v>
      </c>
      <c r="AV66" s="242" t="s">
        <v>85</v>
      </c>
      <c r="AW66" s="246" t="s">
        <v>706</v>
      </c>
      <c r="AX66" s="277">
        <v>44545</v>
      </c>
      <c r="AY66" s="282"/>
      <c r="AZ66" s="292"/>
      <c r="BA66" s="497" t="s">
        <v>903</v>
      </c>
      <c r="BB66" s="520" t="s">
        <v>259</v>
      </c>
      <c r="BC66" s="497"/>
      <c r="BD66" s="494" t="s">
        <v>259</v>
      </c>
      <c r="BE66" s="401"/>
      <c r="BF66" s="494" t="s">
        <v>259</v>
      </c>
      <c r="BG66" s="407"/>
      <c r="BH66" s="407" t="s">
        <v>259</v>
      </c>
      <c r="BI66" s="407"/>
      <c r="BJ66" s="407">
        <f t="shared" ref="BJ66" si="247">+COUNTIF(BB66:BH68,"SI")</f>
        <v>4</v>
      </c>
      <c r="BK66" s="407">
        <f t="shared" ref="BK66" si="248">+COUNTIF(BB66:BH68,"NO")</f>
        <v>0</v>
      </c>
      <c r="BL66" s="407" t="s">
        <v>259</v>
      </c>
      <c r="BM66" s="407" t="s">
        <v>1014</v>
      </c>
      <c r="BN66" s="407"/>
      <c r="BO66" s="407"/>
      <c r="BP66" s="407"/>
      <c r="BQ66" s="407"/>
    </row>
    <row r="67" spans="1:69" ht="70.150000000000006" customHeight="1" x14ac:dyDescent="0.2">
      <c r="A67" s="411"/>
      <c r="B67" s="438"/>
      <c r="C67" s="434"/>
      <c r="D67" s="439"/>
      <c r="E67" s="434"/>
      <c r="F67" s="242" t="s">
        <v>256</v>
      </c>
      <c r="G67" s="242" t="s">
        <v>35</v>
      </c>
      <c r="H67" s="254" t="s">
        <v>697</v>
      </c>
      <c r="I67" s="434"/>
      <c r="J67" s="436"/>
      <c r="K67" s="434"/>
      <c r="L67" s="434"/>
      <c r="M67" s="435"/>
      <c r="N67" s="432"/>
      <c r="O67" s="435"/>
      <c r="P67" s="432"/>
      <c r="Q67" s="432"/>
      <c r="R67" s="268" t="s">
        <v>314</v>
      </c>
      <c r="S67" s="274">
        <f t="shared" si="184"/>
        <v>1</v>
      </c>
      <c r="T67" s="406"/>
      <c r="U67" s="406"/>
      <c r="V67" s="242" t="s">
        <v>703</v>
      </c>
      <c r="W67" s="434"/>
      <c r="X67" s="405"/>
      <c r="Y67" s="275">
        <f t="shared" si="185"/>
        <v>2</v>
      </c>
      <c r="Z67" s="242" t="s">
        <v>318</v>
      </c>
      <c r="AA67" s="246"/>
      <c r="AB67" s="405"/>
      <c r="AC67" s="406"/>
      <c r="AD67" s="276">
        <f t="shared" si="186"/>
        <v>1</v>
      </c>
      <c r="AE67" s="242" t="s">
        <v>294</v>
      </c>
      <c r="AF67" s="246" t="s">
        <v>545</v>
      </c>
      <c r="AG67" s="405"/>
      <c r="AH67" s="406"/>
      <c r="AI67" s="276">
        <f t="shared" si="187"/>
        <v>1</v>
      </c>
      <c r="AJ67" s="242" t="s">
        <v>291</v>
      </c>
      <c r="AK67" s="242" t="s">
        <v>298</v>
      </c>
      <c r="AL67" s="405"/>
      <c r="AM67" s="406"/>
      <c r="AN67" s="276">
        <f t="shared" si="177"/>
        <v>1</v>
      </c>
      <c r="AO67" s="242" t="s">
        <v>493</v>
      </c>
      <c r="AP67" s="406"/>
      <c r="AQ67" s="432"/>
      <c r="AR67" s="404"/>
      <c r="AS67" s="404"/>
      <c r="AT67" s="433"/>
      <c r="AU67" s="433"/>
      <c r="AV67" s="242"/>
      <c r="AW67" s="246"/>
      <c r="AX67" s="277"/>
      <c r="AY67" s="282"/>
      <c r="AZ67" s="292"/>
      <c r="BA67" s="498"/>
      <c r="BB67" s="521"/>
      <c r="BC67" s="498"/>
      <c r="BD67" s="495"/>
      <c r="BE67" s="402"/>
      <c r="BF67" s="495"/>
      <c r="BG67" s="408"/>
      <c r="BH67" s="408"/>
      <c r="BI67" s="408"/>
      <c r="BJ67" s="408"/>
      <c r="BK67" s="408"/>
      <c r="BL67" s="408"/>
      <c r="BM67" s="408"/>
      <c r="BN67" s="408"/>
      <c r="BO67" s="408"/>
      <c r="BP67" s="408"/>
      <c r="BQ67" s="408"/>
    </row>
    <row r="68" spans="1:69" ht="70.150000000000006" customHeight="1" thickBot="1" x14ac:dyDescent="0.25">
      <c r="A68" s="411"/>
      <c r="B68" s="438"/>
      <c r="C68" s="434"/>
      <c r="D68" s="439"/>
      <c r="E68" s="434"/>
      <c r="F68" s="242" t="s">
        <v>256</v>
      </c>
      <c r="G68" s="242" t="s">
        <v>35</v>
      </c>
      <c r="H68" s="254" t="s">
        <v>698</v>
      </c>
      <c r="I68" s="434"/>
      <c r="J68" s="436"/>
      <c r="K68" s="434"/>
      <c r="L68" s="434"/>
      <c r="M68" s="435"/>
      <c r="N68" s="432"/>
      <c r="O68" s="435"/>
      <c r="P68" s="432"/>
      <c r="Q68" s="432"/>
      <c r="R68" s="268" t="s">
        <v>314</v>
      </c>
      <c r="S68" s="274">
        <f t="shared" si="184"/>
        <v>1</v>
      </c>
      <c r="T68" s="406"/>
      <c r="U68" s="406"/>
      <c r="V68" s="242" t="s">
        <v>704</v>
      </c>
      <c r="W68" s="434"/>
      <c r="X68" s="405"/>
      <c r="Y68" s="275">
        <f t="shared" si="185"/>
        <v>2</v>
      </c>
      <c r="Z68" s="242" t="s">
        <v>318</v>
      </c>
      <c r="AA68" s="246"/>
      <c r="AB68" s="405"/>
      <c r="AC68" s="406"/>
      <c r="AD68" s="276">
        <f t="shared" si="186"/>
        <v>1</v>
      </c>
      <c r="AE68" s="242" t="s">
        <v>294</v>
      </c>
      <c r="AF68" s="246" t="s">
        <v>545</v>
      </c>
      <c r="AG68" s="405"/>
      <c r="AH68" s="406"/>
      <c r="AI68" s="276">
        <f t="shared" si="187"/>
        <v>1</v>
      </c>
      <c r="AJ68" s="242" t="s">
        <v>291</v>
      </c>
      <c r="AK68" s="242" t="s">
        <v>298</v>
      </c>
      <c r="AL68" s="405"/>
      <c r="AM68" s="406"/>
      <c r="AN68" s="276">
        <f t="shared" si="177"/>
        <v>1</v>
      </c>
      <c r="AO68" s="242" t="s">
        <v>493</v>
      </c>
      <c r="AP68" s="406"/>
      <c r="AQ68" s="432"/>
      <c r="AR68" s="404"/>
      <c r="AS68" s="404"/>
      <c r="AT68" s="433"/>
      <c r="AU68" s="433"/>
      <c r="AV68" s="242"/>
      <c r="AW68" s="246"/>
      <c r="AX68" s="277"/>
      <c r="AY68" s="282"/>
      <c r="AZ68" s="292"/>
      <c r="BA68" s="499"/>
      <c r="BB68" s="522"/>
      <c r="BC68" s="499"/>
      <c r="BD68" s="496"/>
      <c r="BE68" s="403"/>
      <c r="BF68" s="496"/>
      <c r="BG68" s="409"/>
      <c r="BH68" s="409"/>
      <c r="BI68" s="409"/>
      <c r="BJ68" s="409"/>
      <c r="BK68" s="409"/>
      <c r="BL68" s="409"/>
      <c r="BM68" s="409"/>
      <c r="BN68" s="409"/>
      <c r="BO68" s="409"/>
      <c r="BP68" s="409"/>
      <c r="BQ68" s="409"/>
    </row>
    <row r="69" spans="1:69" ht="70.150000000000006" customHeight="1" x14ac:dyDescent="0.2">
      <c r="A69" s="410">
        <v>21</v>
      </c>
      <c r="B69" s="438" t="s">
        <v>146</v>
      </c>
      <c r="C69" s="434" t="s">
        <v>158</v>
      </c>
      <c r="D69" s="439" t="str">
        <f>IF(C69=$B$1048166,$C$1048166,IF(C69=$B$1048167,$C$1048167,IF(C69=$B$1048168,$C$1048168,IF(C69=$B$1048169,$C$1048169,IF(C69=$B$1048170,$C$1048170,IF(C69=$B$1048171,$C$1048171,IF(C69=$B$1048172,$C$1048172,IF(C69=$B$1048173,$C$1048173,IF(C69=$B$1048174,$C$1048174,IF(C69=$B$1048175,$C$1048175,IF(C69=$B$1048178,$C$1048178,IF(C69=$B$1048179,$C$1048179,IF(C69=$B$1048180,C$1048180,IF(C69=$B$1048181,$C$1048181,IF(C69=$B$1048182,$C$1048182," ")))))))))))))))</f>
        <v>Administrar y ejecutar los recursos de la institución generando en los procesos mayor eficiencia y eficacia para dar una respuesta oportuna a los servicios demandados en el cumplimiento de las funciones misionales.</v>
      </c>
      <c r="E69" s="434" t="s">
        <v>471</v>
      </c>
      <c r="F69" s="242" t="s">
        <v>256</v>
      </c>
      <c r="G69" s="242" t="s">
        <v>36</v>
      </c>
      <c r="H69" s="254" t="s">
        <v>707</v>
      </c>
      <c r="I69" s="434" t="s">
        <v>141</v>
      </c>
      <c r="J69" s="437" t="s">
        <v>712</v>
      </c>
      <c r="K69" s="435" t="s">
        <v>713</v>
      </c>
      <c r="L69" s="435" t="s">
        <v>714</v>
      </c>
      <c r="M69" s="435" t="s">
        <v>143</v>
      </c>
      <c r="N69" s="432">
        <f t="shared" ref="N69:N108" si="249">IF(M69="ALTA",5,IF(M69="MEDIO ALTA",4,IF(M69="MEDIA",3,IF(M69="MEDIO BAJA",2,IF(M69="BAJA",1,0)))))</f>
        <v>4</v>
      </c>
      <c r="O69" s="435" t="s">
        <v>137</v>
      </c>
      <c r="P69" s="432">
        <f t="shared" ref="P69:P108" si="250">IF(O69="ALTO",5,IF(O69="MEDIO ALTO",4,IF(O69="MEDIO",3,IF(O69="MEDIO BAJO",2,IF(O69="BAJO",1,0)))))</f>
        <v>4</v>
      </c>
      <c r="Q69" s="432">
        <f t="shared" ref="Q69:Q108" si="251">P69*N69</f>
        <v>16</v>
      </c>
      <c r="R69" s="268" t="s">
        <v>314</v>
      </c>
      <c r="S69" s="274">
        <f t="shared" si="184"/>
        <v>1</v>
      </c>
      <c r="T69" s="406">
        <f t="shared" ref="T69:T72" si="252">ROUND(AVERAGEIF(S69:S71,"&gt;0"),0)</f>
        <v>1</v>
      </c>
      <c r="U69" s="406">
        <f t="shared" ref="U69:U108" si="253">T69*$U$8</f>
        <v>0.6</v>
      </c>
      <c r="V69" s="242" t="s">
        <v>718</v>
      </c>
      <c r="W69" s="434">
        <f t="shared" ref="W69:W96" si="254">IF(R69="No_existen",5*$W$8,X69*$W$8)</f>
        <v>0.05</v>
      </c>
      <c r="X69" s="405">
        <f t="shared" ref="X69:X96" si="255">ROUND(AVERAGEIF(Y69:Y71,"&gt;0"),0)</f>
        <v>1</v>
      </c>
      <c r="Y69" s="275">
        <f t="shared" si="185"/>
        <v>1</v>
      </c>
      <c r="Z69" s="242" t="s">
        <v>319</v>
      </c>
      <c r="AA69" s="246" t="s">
        <v>724</v>
      </c>
      <c r="AB69" s="405">
        <f t="shared" ref="AB69:AB108" si="256">IF(R69="No_existen",5*$AB$8,AC69*$AB$8)</f>
        <v>0.3</v>
      </c>
      <c r="AC69" s="406">
        <f t="shared" ref="AC69:AC102" si="257">ROUND(AVERAGEIF(AD69:AD71,"&gt;0"),0)</f>
        <v>2</v>
      </c>
      <c r="AD69" s="276">
        <f t="shared" si="186"/>
        <v>1</v>
      </c>
      <c r="AE69" s="242" t="s">
        <v>294</v>
      </c>
      <c r="AF69" s="246" t="s">
        <v>727</v>
      </c>
      <c r="AG69" s="405">
        <f t="shared" ref="AG69:AG108" si="258">IF(R69="No_existen",5*$AG$8,AH69*$AG$8)</f>
        <v>0.2</v>
      </c>
      <c r="AH69" s="406">
        <f t="shared" ref="AH69:AH102" si="259">ROUND(AVERAGEIF(AI69:AI71,"&gt;0"),0)</f>
        <v>2</v>
      </c>
      <c r="AI69" s="276">
        <f t="shared" si="187"/>
        <v>1</v>
      </c>
      <c r="AJ69" s="242" t="s">
        <v>291</v>
      </c>
      <c r="AK69" s="242" t="s">
        <v>305</v>
      </c>
      <c r="AL69" s="405">
        <f t="shared" ref="AL69:AL108" si="260">IF(R69="No_existen",5*$AL$8,AM69*$AL$8)</f>
        <v>0.1</v>
      </c>
      <c r="AM69" s="406">
        <f t="shared" ref="AM69:AM102" si="261">ROUND(AVERAGEIF(AN69:AN71,"&gt;0"),0)</f>
        <v>1</v>
      </c>
      <c r="AN69" s="276">
        <f t="shared" si="177"/>
        <v>1</v>
      </c>
      <c r="AO69" s="242" t="s">
        <v>493</v>
      </c>
      <c r="AP69" s="406">
        <f t="shared" ref="AP69:AP108" si="262">ROUND(AVERAGE(T69,X69,AC69,AH69,AM69),0)</f>
        <v>1</v>
      </c>
      <c r="AQ69" s="432" t="str">
        <f t="shared" ref="AQ69:AQ108" si="263">IF(AP69&lt;1.5,"FUERTE",IF(AND(AP69&gt;=1.5,AP69&lt;2.5),"ACEPTABLE",IF(AP69&gt;=5,"INEXISTENTE","DÉBIL")))</f>
        <v>FUERTE</v>
      </c>
      <c r="AR69" s="404">
        <f t="shared" ref="AR69:AR108" si="264">IF(Q69=0,0,ROUND((Q69*AP69),0))</f>
        <v>16</v>
      </c>
      <c r="AS69" s="404" t="str">
        <f t="shared" ref="AS69:AS108" si="265">IF(AR69&gt;=36,"GRAVE", IF(AR69&lt;=10, "LEVE", "MODERADO"))</f>
        <v>MODERADO</v>
      </c>
      <c r="AT69" s="433" t="s">
        <v>729</v>
      </c>
      <c r="AU69" s="441">
        <v>0</v>
      </c>
      <c r="AV69" s="242" t="s">
        <v>87</v>
      </c>
      <c r="AW69" s="246" t="s">
        <v>731</v>
      </c>
      <c r="AX69" s="277">
        <v>44074</v>
      </c>
      <c r="AY69" s="282"/>
      <c r="AZ69" s="293" t="s">
        <v>733</v>
      </c>
      <c r="BA69" s="497" t="s">
        <v>903</v>
      </c>
      <c r="BB69" s="520" t="s">
        <v>259</v>
      </c>
      <c r="BC69" s="497"/>
      <c r="BD69" s="494" t="s">
        <v>259</v>
      </c>
      <c r="BE69" s="401"/>
      <c r="BF69" s="494" t="s">
        <v>259</v>
      </c>
      <c r="BG69" s="407"/>
      <c r="BH69" s="407" t="s">
        <v>259</v>
      </c>
      <c r="BI69" s="407"/>
      <c r="BJ69" s="407">
        <f t="shared" ref="BJ69" si="266">+COUNTIF(BB69:BH71,"SI")</f>
        <v>4</v>
      </c>
      <c r="BK69" s="407">
        <f t="shared" ref="BK69" si="267">+COUNTIF(BB69:BH71,"NO")</f>
        <v>0</v>
      </c>
      <c r="BL69" s="407" t="s">
        <v>259</v>
      </c>
      <c r="BM69" s="407" t="s">
        <v>259</v>
      </c>
      <c r="BN69" s="407"/>
      <c r="BO69" s="407"/>
      <c r="BP69" s="407"/>
      <c r="BQ69" s="407"/>
    </row>
    <row r="70" spans="1:69" ht="70.150000000000006" customHeight="1" x14ac:dyDescent="0.2">
      <c r="A70" s="411"/>
      <c r="B70" s="438"/>
      <c r="C70" s="434"/>
      <c r="D70" s="439"/>
      <c r="E70" s="434"/>
      <c r="F70" s="242" t="s">
        <v>256</v>
      </c>
      <c r="G70" s="242" t="s">
        <v>36</v>
      </c>
      <c r="H70" s="254" t="s">
        <v>708</v>
      </c>
      <c r="I70" s="434"/>
      <c r="J70" s="437"/>
      <c r="K70" s="435"/>
      <c r="L70" s="435"/>
      <c r="M70" s="435"/>
      <c r="N70" s="432"/>
      <c r="O70" s="435"/>
      <c r="P70" s="432"/>
      <c r="Q70" s="432"/>
      <c r="R70" s="268" t="s">
        <v>314</v>
      </c>
      <c r="S70" s="274">
        <f t="shared" si="184"/>
        <v>1</v>
      </c>
      <c r="T70" s="406"/>
      <c r="U70" s="406"/>
      <c r="V70" s="242" t="s">
        <v>719</v>
      </c>
      <c r="W70" s="434"/>
      <c r="X70" s="405"/>
      <c r="Y70" s="275">
        <f t="shared" si="185"/>
        <v>1</v>
      </c>
      <c r="Z70" s="242" t="s">
        <v>319</v>
      </c>
      <c r="AA70" s="246" t="s">
        <v>725</v>
      </c>
      <c r="AB70" s="405"/>
      <c r="AC70" s="406"/>
      <c r="AD70" s="276">
        <f t="shared" si="186"/>
        <v>1</v>
      </c>
      <c r="AE70" s="242" t="s">
        <v>294</v>
      </c>
      <c r="AF70" s="246" t="s">
        <v>728</v>
      </c>
      <c r="AG70" s="405"/>
      <c r="AH70" s="406"/>
      <c r="AI70" s="276">
        <f t="shared" si="187"/>
        <v>1</v>
      </c>
      <c r="AJ70" s="242" t="s">
        <v>291</v>
      </c>
      <c r="AK70" s="242" t="s">
        <v>305</v>
      </c>
      <c r="AL70" s="405"/>
      <c r="AM70" s="406"/>
      <c r="AN70" s="276">
        <f t="shared" si="177"/>
        <v>1</v>
      </c>
      <c r="AO70" s="242" t="s">
        <v>493</v>
      </c>
      <c r="AP70" s="406"/>
      <c r="AQ70" s="432"/>
      <c r="AR70" s="404"/>
      <c r="AS70" s="404"/>
      <c r="AT70" s="433"/>
      <c r="AU70" s="433"/>
      <c r="AV70" s="242" t="s">
        <v>85</v>
      </c>
      <c r="AW70" s="246" t="s">
        <v>732</v>
      </c>
      <c r="AX70" s="277">
        <v>44012</v>
      </c>
      <c r="AY70" s="282"/>
      <c r="AZ70" s="292"/>
      <c r="BA70" s="498"/>
      <c r="BB70" s="521"/>
      <c r="BC70" s="498"/>
      <c r="BD70" s="495"/>
      <c r="BE70" s="402"/>
      <c r="BF70" s="495"/>
      <c r="BG70" s="408"/>
      <c r="BH70" s="408"/>
      <c r="BI70" s="408"/>
      <c r="BJ70" s="408"/>
      <c r="BK70" s="408"/>
      <c r="BL70" s="408"/>
      <c r="BM70" s="408"/>
      <c r="BN70" s="408"/>
      <c r="BO70" s="408"/>
      <c r="BP70" s="408"/>
      <c r="BQ70" s="408"/>
    </row>
    <row r="71" spans="1:69" ht="70.150000000000006" customHeight="1" x14ac:dyDescent="0.2">
      <c r="A71" s="411"/>
      <c r="B71" s="438"/>
      <c r="C71" s="434"/>
      <c r="D71" s="439"/>
      <c r="E71" s="434"/>
      <c r="F71" s="242"/>
      <c r="G71" s="242"/>
      <c r="H71" s="254"/>
      <c r="I71" s="434"/>
      <c r="J71" s="437"/>
      <c r="K71" s="435"/>
      <c r="L71" s="435"/>
      <c r="M71" s="435"/>
      <c r="N71" s="432"/>
      <c r="O71" s="435"/>
      <c r="P71" s="432"/>
      <c r="Q71" s="432"/>
      <c r="R71" s="268" t="s">
        <v>314</v>
      </c>
      <c r="S71" s="274">
        <f t="shared" si="184"/>
        <v>1</v>
      </c>
      <c r="T71" s="406"/>
      <c r="U71" s="406"/>
      <c r="V71" s="242" t="s">
        <v>720</v>
      </c>
      <c r="W71" s="434"/>
      <c r="X71" s="405"/>
      <c r="Y71" s="275">
        <f t="shared" si="185"/>
        <v>2</v>
      </c>
      <c r="Z71" s="242" t="s">
        <v>318</v>
      </c>
      <c r="AA71" s="246"/>
      <c r="AB71" s="405"/>
      <c r="AC71" s="406"/>
      <c r="AD71" s="276">
        <f t="shared" si="186"/>
        <v>4</v>
      </c>
      <c r="AE71" s="242" t="s">
        <v>293</v>
      </c>
      <c r="AF71" s="246"/>
      <c r="AG71" s="405"/>
      <c r="AH71" s="406"/>
      <c r="AI71" s="276">
        <f t="shared" si="187"/>
        <v>4</v>
      </c>
      <c r="AJ71" s="242" t="s">
        <v>295</v>
      </c>
      <c r="AK71" s="242" t="s">
        <v>305</v>
      </c>
      <c r="AL71" s="405"/>
      <c r="AM71" s="406"/>
      <c r="AN71" s="276">
        <f t="shared" si="177"/>
        <v>1</v>
      </c>
      <c r="AO71" s="242" t="s">
        <v>493</v>
      </c>
      <c r="AP71" s="406"/>
      <c r="AQ71" s="432"/>
      <c r="AR71" s="404"/>
      <c r="AS71" s="404"/>
      <c r="AT71" s="433"/>
      <c r="AU71" s="433"/>
      <c r="AV71" s="242"/>
      <c r="AW71" s="246"/>
      <c r="AX71" s="277"/>
      <c r="AY71" s="282"/>
      <c r="AZ71" s="292"/>
      <c r="BA71" s="499"/>
      <c r="BB71" s="522"/>
      <c r="BC71" s="499"/>
      <c r="BD71" s="496"/>
      <c r="BE71" s="403"/>
      <c r="BF71" s="496"/>
      <c r="BG71" s="409"/>
      <c r="BH71" s="409"/>
      <c r="BI71" s="409"/>
      <c r="BJ71" s="409"/>
      <c r="BK71" s="409"/>
      <c r="BL71" s="409"/>
      <c r="BM71" s="409"/>
      <c r="BN71" s="409"/>
      <c r="BO71" s="409"/>
      <c r="BP71" s="409"/>
      <c r="BQ71" s="409"/>
    </row>
    <row r="72" spans="1:69" ht="70.150000000000006" customHeight="1" x14ac:dyDescent="0.2">
      <c r="A72" s="411">
        <v>22</v>
      </c>
      <c r="B72" s="438" t="s">
        <v>146</v>
      </c>
      <c r="C72" s="434" t="s">
        <v>158</v>
      </c>
      <c r="D72" s="439" t="str">
        <f>IF(C72=$B$1048166,$C$1048166,IF(C72=$B$1048167,$C$1048167,IF(C72=$B$1048168,$C$1048168,IF(C72=$B$1048169,$C$1048169,IF(C72=$B$1048170,$C$1048170,IF(C72=$B$1048171,$C$1048171,IF(C72=$B$1048172,$C$1048172,IF(C72=$B$1048173,$C$1048173,IF(C72=$B$1048174,$C$1048174,IF(C72=$B$1048175,$C$1048175,IF(C72=$B$1048178,$C$1048178,IF(C72=$B$1048179,$C$1048179,IF(C72=$B$1048180,C$1048180,IF(C72=$B$1048181,$C$1048181,IF(C72=$B$1048182,$C$1048182," ")))))))))))))))</f>
        <v>Administrar y ejecutar los recursos de la institución generando en los procesos mayor eficiencia y eficacia para dar una respuesta oportuna a los servicios demandados en el cumplimiento de las funciones misionales.</v>
      </c>
      <c r="E72" s="434" t="s">
        <v>471</v>
      </c>
      <c r="F72" s="242" t="s">
        <v>257</v>
      </c>
      <c r="G72" s="242" t="s">
        <v>219</v>
      </c>
      <c r="H72" s="254" t="s">
        <v>709</v>
      </c>
      <c r="I72" s="434" t="s">
        <v>141</v>
      </c>
      <c r="J72" s="437" t="s">
        <v>715</v>
      </c>
      <c r="K72" s="435" t="s">
        <v>716</v>
      </c>
      <c r="L72" s="435" t="s">
        <v>717</v>
      </c>
      <c r="M72" s="435" t="s">
        <v>121</v>
      </c>
      <c r="N72" s="432">
        <f t="shared" si="249"/>
        <v>1</v>
      </c>
      <c r="O72" s="435" t="s">
        <v>133</v>
      </c>
      <c r="P72" s="432">
        <f t="shared" si="250"/>
        <v>5</v>
      </c>
      <c r="Q72" s="432">
        <f t="shared" si="251"/>
        <v>5</v>
      </c>
      <c r="R72" s="268" t="s">
        <v>314</v>
      </c>
      <c r="S72" s="274">
        <f t="shared" si="184"/>
        <v>1</v>
      </c>
      <c r="T72" s="406">
        <f t="shared" si="252"/>
        <v>1</v>
      </c>
      <c r="U72" s="406">
        <f t="shared" si="253"/>
        <v>0.6</v>
      </c>
      <c r="V72" s="242" t="s">
        <v>721</v>
      </c>
      <c r="W72" s="434">
        <f t="shared" si="254"/>
        <v>0.1</v>
      </c>
      <c r="X72" s="405">
        <f t="shared" si="255"/>
        <v>2</v>
      </c>
      <c r="Y72" s="275">
        <f t="shared" si="185"/>
        <v>4</v>
      </c>
      <c r="Z72" s="242" t="s">
        <v>317</v>
      </c>
      <c r="AA72" s="246"/>
      <c r="AB72" s="405">
        <f t="shared" si="256"/>
        <v>0.3</v>
      </c>
      <c r="AC72" s="406">
        <f t="shared" si="257"/>
        <v>2</v>
      </c>
      <c r="AD72" s="276">
        <f t="shared" si="186"/>
        <v>4</v>
      </c>
      <c r="AE72" s="242" t="s">
        <v>293</v>
      </c>
      <c r="AF72" s="246"/>
      <c r="AG72" s="405">
        <f t="shared" si="258"/>
        <v>0.2</v>
      </c>
      <c r="AH72" s="406">
        <f t="shared" si="259"/>
        <v>2</v>
      </c>
      <c r="AI72" s="276">
        <f t="shared" si="187"/>
        <v>4</v>
      </c>
      <c r="AJ72" s="242" t="s">
        <v>295</v>
      </c>
      <c r="AK72" s="242" t="s">
        <v>298</v>
      </c>
      <c r="AL72" s="405">
        <f t="shared" si="260"/>
        <v>0.1</v>
      </c>
      <c r="AM72" s="406">
        <f t="shared" si="261"/>
        <v>1</v>
      </c>
      <c r="AN72" s="276">
        <f t="shared" si="177"/>
        <v>1</v>
      </c>
      <c r="AO72" s="242" t="s">
        <v>493</v>
      </c>
      <c r="AP72" s="406">
        <f t="shared" si="262"/>
        <v>2</v>
      </c>
      <c r="AQ72" s="432" t="str">
        <f t="shared" si="263"/>
        <v>ACEPTABLE</v>
      </c>
      <c r="AR72" s="404">
        <f t="shared" si="264"/>
        <v>10</v>
      </c>
      <c r="AS72" s="404" t="str">
        <f t="shared" si="265"/>
        <v>LEVE</v>
      </c>
      <c r="AT72" s="433" t="s">
        <v>730</v>
      </c>
      <c r="AU72" s="441">
        <v>0</v>
      </c>
      <c r="AV72" s="242" t="s">
        <v>84</v>
      </c>
      <c r="AW72" s="246"/>
      <c r="AX72" s="277"/>
      <c r="AY72" s="282"/>
      <c r="AZ72" s="292"/>
      <c r="BA72" s="497" t="s">
        <v>903</v>
      </c>
      <c r="BB72" s="520" t="s">
        <v>259</v>
      </c>
      <c r="BC72" s="497"/>
      <c r="BD72" s="494" t="s">
        <v>259</v>
      </c>
      <c r="BE72" s="401"/>
      <c r="BF72" s="494" t="s">
        <v>259</v>
      </c>
      <c r="BG72" s="407"/>
      <c r="BH72" s="407" t="s">
        <v>259</v>
      </c>
      <c r="BI72" s="407"/>
      <c r="BJ72" s="407">
        <f t="shared" ref="BJ72" si="268">+COUNTIF(BB72:BH74,"SI")</f>
        <v>4</v>
      </c>
      <c r="BK72" s="407">
        <f t="shared" ref="BK72" si="269">+COUNTIF(BB72:BH74,"NO")</f>
        <v>0</v>
      </c>
      <c r="BL72" s="407" t="s">
        <v>259</v>
      </c>
      <c r="BM72" s="407" t="s">
        <v>259</v>
      </c>
      <c r="BN72" s="407"/>
      <c r="BO72" s="407"/>
      <c r="BP72" s="407"/>
      <c r="BQ72" s="407"/>
    </row>
    <row r="73" spans="1:69" ht="70.150000000000006" customHeight="1" x14ac:dyDescent="0.2">
      <c r="A73" s="411"/>
      <c r="B73" s="438"/>
      <c r="C73" s="434"/>
      <c r="D73" s="439"/>
      <c r="E73" s="434"/>
      <c r="F73" s="242" t="s">
        <v>256</v>
      </c>
      <c r="G73" s="242" t="s">
        <v>36</v>
      </c>
      <c r="H73" s="254" t="s">
        <v>710</v>
      </c>
      <c r="I73" s="434"/>
      <c r="J73" s="436"/>
      <c r="K73" s="434"/>
      <c r="L73" s="434"/>
      <c r="M73" s="435"/>
      <c r="N73" s="432"/>
      <c r="O73" s="435"/>
      <c r="P73" s="432"/>
      <c r="Q73" s="432"/>
      <c r="R73" s="268" t="s">
        <v>314</v>
      </c>
      <c r="S73" s="274">
        <f t="shared" ref="S73:S95" si="270">IF(R73=$R$1048170,1,IF(R73=$R$1048166,5,IF(R73=$R$1048167,4,IF(R73=$R$1048168,3,IF(R73=$R$1048169,2,0)))))</f>
        <v>1</v>
      </c>
      <c r="T73" s="406"/>
      <c r="U73" s="406"/>
      <c r="V73" s="242" t="s">
        <v>722</v>
      </c>
      <c r="W73" s="434"/>
      <c r="X73" s="405"/>
      <c r="Y73" s="275">
        <f t="shared" ref="Y73:Y95" si="271">IF(Z73=$Z$1048168,1,IF(Z73=$Z$1048167,2,IF(Z73=$Z$1048166,4,IF(R73="No_existen",5,0))))</f>
        <v>2</v>
      </c>
      <c r="Z73" s="242" t="s">
        <v>318</v>
      </c>
      <c r="AA73" s="246"/>
      <c r="AB73" s="405"/>
      <c r="AC73" s="406"/>
      <c r="AD73" s="276">
        <f t="shared" ref="AD73:AD95" si="272">IF(AE73=$AF$1048167,1,IF(AE73=$AF$1048166,4,IF(R73="No_existen",5,0)))</f>
        <v>1</v>
      </c>
      <c r="AE73" s="242" t="s">
        <v>294</v>
      </c>
      <c r="AF73" s="246" t="s">
        <v>728</v>
      </c>
      <c r="AG73" s="405"/>
      <c r="AH73" s="406"/>
      <c r="AI73" s="276">
        <f t="shared" ref="AI73:AI95" si="273">IF(AJ73=$AJ$1048166,1,IF(AJ73=$AJ$1048167,4,IF(R73="No_existen",5,0)))</f>
        <v>1</v>
      </c>
      <c r="AJ73" s="242" t="s">
        <v>291</v>
      </c>
      <c r="AK73" s="242" t="s">
        <v>305</v>
      </c>
      <c r="AL73" s="405"/>
      <c r="AM73" s="406"/>
      <c r="AN73" s="276">
        <f t="shared" si="177"/>
        <v>1</v>
      </c>
      <c r="AO73" s="242" t="s">
        <v>493</v>
      </c>
      <c r="AP73" s="406"/>
      <c r="AQ73" s="432"/>
      <c r="AR73" s="404"/>
      <c r="AS73" s="404"/>
      <c r="AT73" s="433"/>
      <c r="AU73" s="433"/>
      <c r="AV73" s="242" t="s">
        <v>84</v>
      </c>
      <c r="AW73" s="246"/>
      <c r="AX73" s="277"/>
      <c r="AY73" s="282"/>
      <c r="AZ73" s="292"/>
      <c r="BA73" s="498"/>
      <c r="BB73" s="521"/>
      <c r="BC73" s="498"/>
      <c r="BD73" s="495"/>
      <c r="BE73" s="402"/>
      <c r="BF73" s="495"/>
      <c r="BG73" s="408"/>
      <c r="BH73" s="408"/>
      <c r="BI73" s="408"/>
      <c r="BJ73" s="408"/>
      <c r="BK73" s="408"/>
      <c r="BL73" s="408"/>
      <c r="BM73" s="408"/>
      <c r="BN73" s="408"/>
      <c r="BO73" s="408"/>
      <c r="BP73" s="408"/>
      <c r="BQ73" s="408"/>
    </row>
    <row r="74" spans="1:69" ht="70.150000000000006" customHeight="1" thickBot="1" x14ac:dyDescent="0.25">
      <c r="A74" s="411"/>
      <c r="B74" s="438"/>
      <c r="C74" s="434"/>
      <c r="D74" s="439"/>
      <c r="E74" s="434"/>
      <c r="F74" s="242" t="s">
        <v>256</v>
      </c>
      <c r="G74" s="242" t="s">
        <v>35</v>
      </c>
      <c r="H74" s="254" t="s">
        <v>711</v>
      </c>
      <c r="I74" s="434"/>
      <c r="J74" s="436"/>
      <c r="K74" s="434"/>
      <c r="L74" s="434"/>
      <c r="M74" s="435"/>
      <c r="N74" s="432"/>
      <c r="O74" s="435"/>
      <c r="P74" s="432"/>
      <c r="Q74" s="432"/>
      <c r="R74" s="268" t="s">
        <v>314</v>
      </c>
      <c r="S74" s="274">
        <f t="shared" si="270"/>
        <v>1</v>
      </c>
      <c r="T74" s="406"/>
      <c r="U74" s="406"/>
      <c r="V74" s="242" t="s">
        <v>723</v>
      </c>
      <c r="W74" s="434"/>
      <c r="X74" s="405"/>
      <c r="Y74" s="275">
        <f t="shared" si="271"/>
        <v>1</v>
      </c>
      <c r="Z74" s="242" t="s">
        <v>319</v>
      </c>
      <c r="AA74" s="246" t="s">
        <v>726</v>
      </c>
      <c r="AB74" s="405"/>
      <c r="AC74" s="406"/>
      <c r="AD74" s="276">
        <f t="shared" si="272"/>
        <v>1</v>
      </c>
      <c r="AE74" s="242" t="s">
        <v>294</v>
      </c>
      <c r="AF74" s="246" t="s">
        <v>728</v>
      </c>
      <c r="AG74" s="405"/>
      <c r="AH74" s="406"/>
      <c r="AI74" s="276">
        <f t="shared" si="273"/>
        <v>1</v>
      </c>
      <c r="AJ74" s="242" t="s">
        <v>291</v>
      </c>
      <c r="AK74" s="242" t="s">
        <v>305</v>
      </c>
      <c r="AL74" s="405"/>
      <c r="AM74" s="406"/>
      <c r="AN74" s="276">
        <f t="shared" si="177"/>
        <v>1</v>
      </c>
      <c r="AO74" s="242" t="s">
        <v>493</v>
      </c>
      <c r="AP74" s="406"/>
      <c r="AQ74" s="432"/>
      <c r="AR74" s="404"/>
      <c r="AS74" s="404"/>
      <c r="AT74" s="433"/>
      <c r="AU74" s="433"/>
      <c r="AV74" s="242" t="s">
        <v>84</v>
      </c>
      <c r="AW74" s="246"/>
      <c r="AX74" s="277"/>
      <c r="AY74" s="282"/>
      <c r="AZ74" s="292"/>
      <c r="BA74" s="499"/>
      <c r="BB74" s="522"/>
      <c r="BC74" s="499"/>
      <c r="BD74" s="496"/>
      <c r="BE74" s="403"/>
      <c r="BF74" s="496"/>
      <c r="BG74" s="409"/>
      <c r="BH74" s="409"/>
      <c r="BI74" s="409"/>
      <c r="BJ74" s="409"/>
      <c r="BK74" s="409"/>
      <c r="BL74" s="409"/>
      <c r="BM74" s="409"/>
      <c r="BN74" s="409"/>
      <c r="BO74" s="409"/>
      <c r="BP74" s="409"/>
      <c r="BQ74" s="409"/>
    </row>
    <row r="75" spans="1:69" ht="70.150000000000006" customHeight="1" x14ac:dyDescent="0.2">
      <c r="A75" s="410">
        <v>23</v>
      </c>
      <c r="B75" s="438" t="s">
        <v>146</v>
      </c>
      <c r="C75" s="434" t="s">
        <v>148</v>
      </c>
      <c r="D75" s="439" t="str">
        <f>IF(C75=$B$1048166,$C$1048166,IF(C75=$B$1048167,$C$1048167,IF(C75=$B$1048168,$C$1048168,IF(C75=$B$1048169,$C$1048169,IF(C75=$B$1048170,$C$1048170,IF(C75=$B$1048171,$C$1048171,IF(C75=$B$1048172,$C$1048172,IF(C75=$B$1048173,$C$1048173,IF(C75=$B$1048174,$C$1048174,IF(C75=$B$1048175,$C$1048175,IF(C75=$B$1048178,$C$1048178,IF(C75=$B$1048179,$C$1048179,IF(C75=$B$1048180,C$1048180,IF(C75=$B$1048181,$C$1048181,IF(C75=$B$1048182,$C$1048182," ")))))))))))))))</f>
        <v>Transformar y fortalecer las funciones de investigación, docencia, extensión y proyección social para su articulación en un ambiente multicultural y globalizado, con excelencia académica.</v>
      </c>
      <c r="E75" s="434" t="s">
        <v>167</v>
      </c>
      <c r="F75" s="242" t="s">
        <v>256</v>
      </c>
      <c r="G75" s="242" t="s">
        <v>35</v>
      </c>
      <c r="H75" s="254" t="s">
        <v>734</v>
      </c>
      <c r="I75" s="434" t="s">
        <v>106</v>
      </c>
      <c r="J75" s="437" t="s">
        <v>738</v>
      </c>
      <c r="K75" s="434" t="s">
        <v>739</v>
      </c>
      <c r="L75" s="434" t="s">
        <v>740</v>
      </c>
      <c r="M75" s="435" t="s">
        <v>121</v>
      </c>
      <c r="N75" s="432">
        <f t="shared" si="249"/>
        <v>1</v>
      </c>
      <c r="O75" s="435" t="s">
        <v>137</v>
      </c>
      <c r="P75" s="432">
        <f t="shared" si="250"/>
        <v>4</v>
      </c>
      <c r="Q75" s="432">
        <f t="shared" si="251"/>
        <v>4</v>
      </c>
      <c r="R75" s="268" t="s">
        <v>313</v>
      </c>
      <c r="S75" s="274">
        <f t="shared" si="270"/>
        <v>2</v>
      </c>
      <c r="T75" s="406">
        <f t="shared" ref="T75:T81" si="274">ROUND(AVERAGEIF(S75:S77,"&gt;0"),0)</f>
        <v>2</v>
      </c>
      <c r="U75" s="406">
        <f t="shared" si="253"/>
        <v>1.2</v>
      </c>
      <c r="V75" s="242" t="s">
        <v>744</v>
      </c>
      <c r="W75" s="434">
        <f t="shared" si="254"/>
        <v>0.2</v>
      </c>
      <c r="X75" s="405">
        <f t="shared" si="255"/>
        <v>4</v>
      </c>
      <c r="Y75" s="275">
        <f t="shared" si="271"/>
        <v>4</v>
      </c>
      <c r="Z75" s="242" t="s">
        <v>317</v>
      </c>
      <c r="AA75" s="246"/>
      <c r="AB75" s="405">
        <f t="shared" si="256"/>
        <v>0.15</v>
      </c>
      <c r="AC75" s="406">
        <f t="shared" si="257"/>
        <v>1</v>
      </c>
      <c r="AD75" s="276">
        <f t="shared" si="272"/>
        <v>1</v>
      </c>
      <c r="AE75" s="242" t="s">
        <v>294</v>
      </c>
      <c r="AF75" s="246" t="s">
        <v>747</v>
      </c>
      <c r="AG75" s="405">
        <f t="shared" si="258"/>
        <v>0.1</v>
      </c>
      <c r="AH75" s="406">
        <f t="shared" si="259"/>
        <v>1</v>
      </c>
      <c r="AI75" s="276">
        <f t="shared" si="273"/>
        <v>1</v>
      </c>
      <c r="AJ75" s="242" t="s">
        <v>291</v>
      </c>
      <c r="AK75" s="242" t="s">
        <v>298</v>
      </c>
      <c r="AL75" s="405">
        <f t="shared" si="260"/>
        <v>0.1</v>
      </c>
      <c r="AM75" s="406">
        <f t="shared" si="261"/>
        <v>1</v>
      </c>
      <c r="AN75" s="276">
        <f t="shared" si="177"/>
        <v>1</v>
      </c>
      <c r="AO75" s="242" t="s">
        <v>493</v>
      </c>
      <c r="AP75" s="406">
        <f t="shared" si="262"/>
        <v>2</v>
      </c>
      <c r="AQ75" s="432" t="str">
        <f t="shared" si="263"/>
        <v>ACEPTABLE</v>
      </c>
      <c r="AR75" s="404">
        <f t="shared" si="264"/>
        <v>8</v>
      </c>
      <c r="AS75" s="404" t="str">
        <f t="shared" si="265"/>
        <v>LEVE</v>
      </c>
      <c r="AT75" s="433" t="s">
        <v>750</v>
      </c>
      <c r="AU75" s="441">
        <v>0</v>
      </c>
      <c r="AV75" s="242" t="s">
        <v>84</v>
      </c>
      <c r="AW75" s="246"/>
      <c r="AX75" s="277"/>
      <c r="AY75" s="282"/>
      <c r="AZ75" s="292"/>
      <c r="BA75" s="497" t="s">
        <v>903</v>
      </c>
      <c r="BB75" s="520" t="s">
        <v>259</v>
      </c>
      <c r="BC75" s="497"/>
      <c r="BD75" s="494" t="s">
        <v>259</v>
      </c>
      <c r="BE75" s="401"/>
      <c r="BF75" s="494" t="s">
        <v>259</v>
      </c>
      <c r="BG75" s="407"/>
      <c r="BH75" s="407" t="s">
        <v>260</v>
      </c>
      <c r="BI75" s="407"/>
      <c r="BJ75" s="407">
        <f t="shared" ref="BJ75" si="275">+COUNTIF(BB75:BH77,"SI")</f>
        <v>3</v>
      </c>
      <c r="BK75" s="407">
        <f t="shared" ref="BK75" si="276">+COUNTIF(BB75:BH77,"NO")</f>
        <v>1</v>
      </c>
      <c r="BL75" s="407" t="s">
        <v>259</v>
      </c>
      <c r="BM75" s="407" t="s">
        <v>259</v>
      </c>
      <c r="BN75" s="407"/>
      <c r="BO75" s="407"/>
      <c r="BP75" s="407"/>
      <c r="BQ75" s="407"/>
    </row>
    <row r="76" spans="1:69" ht="70.150000000000006" customHeight="1" x14ac:dyDescent="0.2">
      <c r="A76" s="411"/>
      <c r="B76" s="438"/>
      <c r="C76" s="434"/>
      <c r="D76" s="439"/>
      <c r="E76" s="434"/>
      <c r="F76" s="242" t="s">
        <v>257</v>
      </c>
      <c r="G76" s="242" t="s">
        <v>39</v>
      </c>
      <c r="H76" s="254" t="s">
        <v>735</v>
      </c>
      <c r="I76" s="434"/>
      <c r="J76" s="436"/>
      <c r="K76" s="434"/>
      <c r="L76" s="434"/>
      <c r="M76" s="435"/>
      <c r="N76" s="432"/>
      <c r="O76" s="435"/>
      <c r="P76" s="432"/>
      <c r="Q76" s="432"/>
      <c r="R76" s="268" t="s">
        <v>313</v>
      </c>
      <c r="S76" s="274">
        <f t="shared" si="270"/>
        <v>2</v>
      </c>
      <c r="T76" s="406"/>
      <c r="U76" s="406"/>
      <c r="V76" s="242" t="s">
        <v>745</v>
      </c>
      <c r="W76" s="434"/>
      <c r="X76" s="405"/>
      <c r="Y76" s="275">
        <f t="shared" si="271"/>
        <v>4</v>
      </c>
      <c r="Z76" s="242" t="s">
        <v>317</v>
      </c>
      <c r="AA76" s="246"/>
      <c r="AB76" s="405"/>
      <c r="AC76" s="406"/>
      <c r="AD76" s="276">
        <f t="shared" si="272"/>
        <v>1</v>
      </c>
      <c r="AE76" s="242" t="s">
        <v>294</v>
      </c>
      <c r="AF76" s="246" t="s">
        <v>748</v>
      </c>
      <c r="AG76" s="405"/>
      <c r="AH76" s="406"/>
      <c r="AI76" s="276">
        <f t="shared" si="273"/>
        <v>1</v>
      </c>
      <c r="AJ76" s="242" t="s">
        <v>291</v>
      </c>
      <c r="AK76" s="242" t="s">
        <v>306</v>
      </c>
      <c r="AL76" s="405"/>
      <c r="AM76" s="406"/>
      <c r="AN76" s="276">
        <f t="shared" si="177"/>
        <v>1</v>
      </c>
      <c r="AO76" s="242" t="s">
        <v>493</v>
      </c>
      <c r="AP76" s="406"/>
      <c r="AQ76" s="432"/>
      <c r="AR76" s="404"/>
      <c r="AS76" s="404"/>
      <c r="AT76" s="433"/>
      <c r="AU76" s="433"/>
      <c r="AV76" s="242" t="s">
        <v>84</v>
      </c>
      <c r="AW76" s="246"/>
      <c r="AX76" s="277"/>
      <c r="AY76" s="282"/>
      <c r="AZ76" s="292"/>
      <c r="BA76" s="498"/>
      <c r="BB76" s="521"/>
      <c r="BC76" s="498"/>
      <c r="BD76" s="495"/>
      <c r="BE76" s="402"/>
      <c r="BF76" s="495"/>
      <c r="BG76" s="408"/>
      <c r="BH76" s="408"/>
      <c r="BI76" s="408"/>
      <c r="BJ76" s="408"/>
      <c r="BK76" s="408"/>
      <c r="BL76" s="408"/>
      <c r="BM76" s="408"/>
      <c r="BN76" s="408"/>
      <c r="BO76" s="408"/>
      <c r="BP76" s="408"/>
      <c r="BQ76" s="408"/>
    </row>
    <row r="77" spans="1:69" ht="70.150000000000006" customHeight="1" x14ac:dyDescent="0.2">
      <c r="A77" s="411"/>
      <c r="B77" s="438"/>
      <c r="C77" s="434"/>
      <c r="D77" s="439"/>
      <c r="E77" s="434"/>
      <c r="F77" s="242"/>
      <c r="G77" s="242"/>
      <c r="H77" s="254"/>
      <c r="I77" s="434"/>
      <c r="J77" s="436"/>
      <c r="K77" s="434"/>
      <c r="L77" s="434"/>
      <c r="M77" s="435"/>
      <c r="N77" s="432"/>
      <c r="O77" s="435"/>
      <c r="P77" s="432"/>
      <c r="Q77" s="432"/>
      <c r="R77" s="268"/>
      <c r="S77" s="274">
        <f t="shared" si="270"/>
        <v>0</v>
      </c>
      <c r="T77" s="406"/>
      <c r="U77" s="406"/>
      <c r="V77" s="242"/>
      <c r="W77" s="434"/>
      <c r="X77" s="405"/>
      <c r="Y77" s="275">
        <f t="shared" si="271"/>
        <v>0</v>
      </c>
      <c r="Z77" s="242"/>
      <c r="AA77" s="246"/>
      <c r="AB77" s="405"/>
      <c r="AC77" s="406"/>
      <c r="AD77" s="276">
        <f t="shared" si="272"/>
        <v>0</v>
      </c>
      <c r="AE77" s="242"/>
      <c r="AF77" s="246"/>
      <c r="AG77" s="405"/>
      <c r="AH77" s="406"/>
      <c r="AI77" s="276">
        <f t="shared" si="273"/>
        <v>0</v>
      </c>
      <c r="AJ77" s="242"/>
      <c r="AK77" s="242"/>
      <c r="AL77" s="405"/>
      <c r="AM77" s="406"/>
      <c r="AN77" s="276">
        <f t="shared" si="177"/>
        <v>0</v>
      </c>
      <c r="AO77" s="242"/>
      <c r="AP77" s="406"/>
      <c r="AQ77" s="432"/>
      <c r="AR77" s="404"/>
      <c r="AS77" s="404"/>
      <c r="AT77" s="433"/>
      <c r="AU77" s="433"/>
      <c r="AV77" s="242"/>
      <c r="AW77" s="246"/>
      <c r="AX77" s="277"/>
      <c r="AY77" s="282"/>
      <c r="AZ77" s="292"/>
      <c r="BA77" s="499"/>
      <c r="BB77" s="522"/>
      <c r="BC77" s="499"/>
      <c r="BD77" s="496"/>
      <c r="BE77" s="403"/>
      <c r="BF77" s="496"/>
      <c r="BG77" s="409"/>
      <c r="BH77" s="409"/>
      <c r="BI77" s="409"/>
      <c r="BJ77" s="409"/>
      <c r="BK77" s="409"/>
      <c r="BL77" s="409"/>
      <c r="BM77" s="409"/>
      <c r="BN77" s="409"/>
      <c r="BO77" s="409"/>
      <c r="BP77" s="409"/>
      <c r="BQ77" s="409"/>
    </row>
    <row r="78" spans="1:69" ht="70.150000000000006" customHeight="1" x14ac:dyDescent="0.2">
      <c r="A78" s="411">
        <v>24</v>
      </c>
      <c r="B78" s="438" t="s">
        <v>146</v>
      </c>
      <c r="C78" s="434" t="s">
        <v>148</v>
      </c>
      <c r="D78" s="439" t="str">
        <f>IF(C78=$B$1048166,$C$1048166,IF(C78=$B$1048167,$C$1048167,IF(C78=$B$1048168,$C$1048168,IF(C78=$B$1048169,$C$1048169,IF(C78=$B$1048170,$C$1048170,IF(C78=$B$1048171,$C$1048171,IF(C78=$B$1048172,$C$1048172,IF(C78=$B$1048173,$C$1048173,IF(C78=$B$1048174,$C$1048174,IF(C78=$B$1048175,$C$1048175,IF(C78=$B$1048178,$C$1048178,IF(C78=$B$1048179,$C$1048179,IF(C78=$B$1048180,C$1048180,IF(C78=$B$1048181,$C$1048181,IF(C78=$B$1048182,$C$1048182," ")))))))))))))))</f>
        <v>Transformar y fortalecer las funciones de investigación, docencia, extensión y proyección social para su articulación en un ambiente multicultural y globalizado, con excelencia académica.</v>
      </c>
      <c r="E78" s="434" t="s">
        <v>167</v>
      </c>
      <c r="F78" s="242" t="s">
        <v>256</v>
      </c>
      <c r="G78" s="242" t="s">
        <v>32</v>
      </c>
      <c r="H78" s="254" t="s">
        <v>736</v>
      </c>
      <c r="I78" s="440" t="s">
        <v>136</v>
      </c>
      <c r="J78" s="437" t="s">
        <v>741</v>
      </c>
      <c r="K78" s="434" t="s">
        <v>742</v>
      </c>
      <c r="L78" s="434" t="s">
        <v>743</v>
      </c>
      <c r="M78" s="435" t="s">
        <v>121</v>
      </c>
      <c r="N78" s="432">
        <f t="shared" si="249"/>
        <v>1</v>
      </c>
      <c r="O78" s="435" t="s">
        <v>134</v>
      </c>
      <c r="P78" s="432">
        <f t="shared" si="250"/>
        <v>3</v>
      </c>
      <c r="Q78" s="432">
        <f t="shared" si="251"/>
        <v>3</v>
      </c>
      <c r="R78" s="268" t="s">
        <v>314</v>
      </c>
      <c r="S78" s="274">
        <f t="shared" si="270"/>
        <v>1</v>
      </c>
      <c r="T78" s="406">
        <f t="shared" ref="T78" si="277">ROUND(AVERAGEIF(S78:S80,"&gt;0"),0)</f>
        <v>1</v>
      </c>
      <c r="U78" s="406">
        <f t="shared" si="253"/>
        <v>0.6</v>
      </c>
      <c r="V78" s="242" t="s">
        <v>746</v>
      </c>
      <c r="W78" s="434">
        <f t="shared" si="254"/>
        <v>0.1</v>
      </c>
      <c r="X78" s="405">
        <f t="shared" si="255"/>
        <v>2</v>
      </c>
      <c r="Y78" s="275">
        <f t="shared" si="271"/>
        <v>2</v>
      </c>
      <c r="Z78" s="242" t="s">
        <v>318</v>
      </c>
      <c r="AA78" s="246"/>
      <c r="AB78" s="405">
        <f t="shared" si="256"/>
        <v>0.15</v>
      </c>
      <c r="AC78" s="406">
        <f t="shared" si="257"/>
        <v>1</v>
      </c>
      <c r="AD78" s="276">
        <f t="shared" si="272"/>
        <v>1</v>
      </c>
      <c r="AE78" s="242" t="s">
        <v>294</v>
      </c>
      <c r="AF78" s="246" t="s">
        <v>749</v>
      </c>
      <c r="AG78" s="405">
        <f t="shared" si="258"/>
        <v>0.1</v>
      </c>
      <c r="AH78" s="406">
        <f t="shared" si="259"/>
        <v>1</v>
      </c>
      <c r="AI78" s="276">
        <f t="shared" si="273"/>
        <v>1</v>
      </c>
      <c r="AJ78" s="242" t="s">
        <v>291</v>
      </c>
      <c r="AK78" s="242" t="s">
        <v>299</v>
      </c>
      <c r="AL78" s="405">
        <f t="shared" si="260"/>
        <v>0.1</v>
      </c>
      <c r="AM78" s="406">
        <f t="shared" si="261"/>
        <v>1</v>
      </c>
      <c r="AN78" s="276">
        <f t="shared" ref="AN78:AN114" si="278">IF(AO78="Preventivo",1,IF(AO78="Detectivo",4, IF(R78="No_existen",5,0)))</f>
        <v>1</v>
      </c>
      <c r="AO78" s="242" t="s">
        <v>493</v>
      </c>
      <c r="AP78" s="406">
        <f t="shared" si="262"/>
        <v>1</v>
      </c>
      <c r="AQ78" s="432" t="str">
        <f t="shared" si="263"/>
        <v>FUERTE</v>
      </c>
      <c r="AR78" s="404">
        <f t="shared" si="264"/>
        <v>3</v>
      </c>
      <c r="AS78" s="404" t="str">
        <f t="shared" si="265"/>
        <v>LEVE</v>
      </c>
      <c r="AT78" s="433" t="s">
        <v>751</v>
      </c>
      <c r="AU78" s="433">
        <v>0</v>
      </c>
      <c r="AV78" s="242" t="s">
        <v>84</v>
      </c>
      <c r="AW78" s="246"/>
      <c r="AX78" s="277"/>
      <c r="AY78" s="282"/>
      <c r="AZ78" s="292"/>
      <c r="BA78" s="497" t="s">
        <v>903</v>
      </c>
      <c r="BB78" s="520" t="s">
        <v>259</v>
      </c>
      <c r="BC78" s="497"/>
      <c r="BD78" s="494" t="s">
        <v>259</v>
      </c>
      <c r="BE78" s="401"/>
      <c r="BF78" s="494" t="s">
        <v>259</v>
      </c>
      <c r="BG78" s="407"/>
      <c r="BH78" s="407" t="s">
        <v>259</v>
      </c>
      <c r="BI78" s="407"/>
      <c r="BJ78" s="407">
        <f t="shared" ref="BJ78" si="279">+COUNTIF(BB78:BH80,"SI")</f>
        <v>4</v>
      </c>
      <c r="BK78" s="407">
        <f t="shared" ref="BK78" si="280">+COUNTIF(BB78:BH80,"NO")</f>
        <v>0</v>
      </c>
      <c r="BL78" s="407" t="s">
        <v>259</v>
      </c>
      <c r="BM78" s="407" t="s">
        <v>1015</v>
      </c>
      <c r="BN78" s="407"/>
      <c r="BO78" s="407"/>
      <c r="BP78" s="407"/>
      <c r="BQ78" s="407"/>
    </row>
    <row r="79" spans="1:69" ht="70.150000000000006" customHeight="1" x14ac:dyDescent="0.2">
      <c r="A79" s="411"/>
      <c r="B79" s="438"/>
      <c r="C79" s="434"/>
      <c r="D79" s="439"/>
      <c r="E79" s="434"/>
      <c r="F79" s="242"/>
      <c r="G79" s="242"/>
      <c r="H79" s="254" t="s">
        <v>737</v>
      </c>
      <c r="I79" s="434"/>
      <c r="J79" s="436"/>
      <c r="K79" s="434"/>
      <c r="L79" s="434"/>
      <c r="M79" s="435"/>
      <c r="N79" s="432"/>
      <c r="O79" s="435"/>
      <c r="P79" s="432"/>
      <c r="Q79" s="432"/>
      <c r="R79" s="268"/>
      <c r="S79" s="274">
        <f t="shared" si="270"/>
        <v>0</v>
      </c>
      <c r="T79" s="406"/>
      <c r="U79" s="406"/>
      <c r="V79" s="242"/>
      <c r="W79" s="434"/>
      <c r="X79" s="405"/>
      <c r="Y79" s="275">
        <f t="shared" si="271"/>
        <v>0</v>
      </c>
      <c r="Z79" s="242"/>
      <c r="AA79" s="246"/>
      <c r="AB79" s="405"/>
      <c r="AC79" s="406"/>
      <c r="AD79" s="276">
        <f t="shared" si="272"/>
        <v>0</v>
      </c>
      <c r="AE79" s="242"/>
      <c r="AF79" s="246"/>
      <c r="AG79" s="405"/>
      <c r="AH79" s="406"/>
      <c r="AI79" s="276">
        <f t="shared" si="273"/>
        <v>0</v>
      </c>
      <c r="AJ79" s="242"/>
      <c r="AK79" s="242"/>
      <c r="AL79" s="405"/>
      <c r="AM79" s="406"/>
      <c r="AN79" s="276">
        <f t="shared" si="278"/>
        <v>0</v>
      </c>
      <c r="AO79" s="242"/>
      <c r="AP79" s="406"/>
      <c r="AQ79" s="432"/>
      <c r="AR79" s="404"/>
      <c r="AS79" s="404"/>
      <c r="AT79" s="433"/>
      <c r="AU79" s="433"/>
      <c r="AV79" s="242"/>
      <c r="AW79" s="246"/>
      <c r="AX79" s="277"/>
      <c r="AY79" s="282"/>
      <c r="AZ79" s="292"/>
      <c r="BA79" s="498"/>
      <c r="BB79" s="521"/>
      <c r="BC79" s="498"/>
      <c r="BD79" s="495"/>
      <c r="BE79" s="402"/>
      <c r="BF79" s="495"/>
      <c r="BG79" s="408"/>
      <c r="BH79" s="408"/>
      <c r="BI79" s="408"/>
      <c r="BJ79" s="408"/>
      <c r="BK79" s="408"/>
      <c r="BL79" s="408"/>
      <c r="BM79" s="408"/>
      <c r="BN79" s="408"/>
      <c r="BO79" s="408"/>
      <c r="BP79" s="408"/>
      <c r="BQ79" s="408"/>
    </row>
    <row r="80" spans="1:69" ht="70.150000000000006" customHeight="1" thickBot="1" x14ac:dyDescent="0.25">
      <c r="A80" s="411"/>
      <c r="B80" s="438"/>
      <c r="C80" s="434"/>
      <c r="D80" s="439"/>
      <c r="E80" s="434"/>
      <c r="F80" s="242"/>
      <c r="G80" s="242"/>
      <c r="H80" s="254"/>
      <c r="I80" s="434"/>
      <c r="J80" s="436"/>
      <c r="K80" s="434"/>
      <c r="L80" s="434"/>
      <c r="M80" s="435"/>
      <c r="N80" s="432"/>
      <c r="O80" s="435"/>
      <c r="P80" s="432"/>
      <c r="Q80" s="432"/>
      <c r="R80" s="268"/>
      <c r="S80" s="274">
        <f t="shared" si="270"/>
        <v>0</v>
      </c>
      <c r="T80" s="406"/>
      <c r="U80" s="406"/>
      <c r="V80" s="242"/>
      <c r="W80" s="434"/>
      <c r="X80" s="405"/>
      <c r="Y80" s="275">
        <f t="shared" si="271"/>
        <v>0</v>
      </c>
      <c r="Z80" s="242"/>
      <c r="AA80" s="246"/>
      <c r="AB80" s="405"/>
      <c r="AC80" s="406"/>
      <c r="AD80" s="276">
        <f t="shared" si="272"/>
        <v>0</v>
      </c>
      <c r="AE80" s="242"/>
      <c r="AF80" s="246"/>
      <c r="AG80" s="405"/>
      <c r="AH80" s="406"/>
      <c r="AI80" s="276">
        <f t="shared" si="273"/>
        <v>0</v>
      </c>
      <c r="AJ80" s="242"/>
      <c r="AK80" s="242"/>
      <c r="AL80" s="405"/>
      <c r="AM80" s="406"/>
      <c r="AN80" s="276">
        <f t="shared" si="278"/>
        <v>0</v>
      </c>
      <c r="AO80" s="242"/>
      <c r="AP80" s="406"/>
      <c r="AQ80" s="432"/>
      <c r="AR80" s="404"/>
      <c r="AS80" s="404"/>
      <c r="AT80" s="433"/>
      <c r="AU80" s="433"/>
      <c r="AV80" s="242"/>
      <c r="AW80" s="246"/>
      <c r="AX80" s="277"/>
      <c r="AY80" s="282"/>
      <c r="AZ80" s="292"/>
      <c r="BA80" s="499"/>
      <c r="BB80" s="522"/>
      <c r="BC80" s="499"/>
      <c r="BD80" s="496"/>
      <c r="BE80" s="403"/>
      <c r="BF80" s="496"/>
      <c r="BG80" s="409"/>
      <c r="BH80" s="409"/>
      <c r="BI80" s="409"/>
      <c r="BJ80" s="409"/>
      <c r="BK80" s="409"/>
      <c r="BL80" s="409"/>
      <c r="BM80" s="409"/>
      <c r="BN80" s="409"/>
      <c r="BO80" s="409"/>
      <c r="BP80" s="409"/>
      <c r="BQ80" s="409"/>
    </row>
    <row r="81" spans="1:69" ht="70.150000000000006" customHeight="1" x14ac:dyDescent="0.2">
      <c r="A81" s="410">
        <v>25</v>
      </c>
      <c r="B81" s="438" t="s">
        <v>146</v>
      </c>
      <c r="C81" s="434" t="s">
        <v>147</v>
      </c>
      <c r="D81" s="439" t="str">
        <f>IF(C81=$B$1048166,$C$1048166,IF(C81=$B$1048167,$C$1048167,IF(C81=$B$1048168,$C$1048168,IF(C81=$B$1048169,$C$1048169,IF(C81=$B$1048170,$C$1048170,IF(C81=$B$1048171,$C$1048171,IF(C81=$B$1048172,$C$1048172,IF(C81=$B$1048173,$C$1048173,IF(C81=$B$1048174,$C$1048174,IF(C81=$B$1048175,$C$1048175,IF(C81=$B$1048178,$C$1048178,IF(C81=$B$1048179,$C$1048179,IF(C81=$B$1048180,C$1048180,IF(C81=$B$1048181,$C$1048181,IF(C81=$B$1048182,$C$1048182," ")))))))))))))))</f>
        <v>Promover la calidad educativa de la Institución, mediante la administración de los programas de formación que ofrece la universidad en sus diferentes niveles, con el fin de permitir al egresado desempeñarse con idoneidad, ética y compromiso social.</v>
      </c>
      <c r="E81" s="434" t="s">
        <v>169</v>
      </c>
      <c r="F81" s="242" t="s">
        <v>257</v>
      </c>
      <c r="G81" s="242" t="s">
        <v>39</v>
      </c>
      <c r="H81" s="254" t="s">
        <v>753</v>
      </c>
      <c r="I81" s="434" t="s">
        <v>100</v>
      </c>
      <c r="J81" s="437" t="s">
        <v>755</v>
      </c>
      <c r="K81" s="434" t="s">
        <v>756</v>
      </c>
      <c r="L81" s="434" t="s">
        <v>757</v>
      </c>
      <c r="M81" s="435" t="s">
        <v>121</v>
      </c>
      <c r="N81" s="432">
        <f t="shared" si="249"/>
        <v>1</v>
      </c>
      <c r="O81" s="435" t="s">
        <v>134</v>
      </c>
      <c r="P81" s="432">
        <f t="shared" si="250"/>
        <v>3</v>
      </c>
      <c r="Q81" s="432">
        <f t="shared" si="251"/>
        <v>3</v>
      </c>
      <c r="R81" s="268" t="s">
        <v>314</v>
      </c>
      <c r="S81" s="274">
        <f t="shared" si="270"/>
        <v>1</v>
      </c>
      <c r="T81" s="406">
        <f t="shared" si="274"/>
        <v>1</v>
      </c>
      <c r="U81" s="406">
        <f t="shared" si="253"/>
        <v>0.6</v>
      </c>
      <c r="V81" s="242" t="s">
        <v>779</v>
      </c>
      <c r="W81" s="434">
        <f t="shared" si="254"/>
        <v>0.15000000000000002</v>
      </c>
      <c r="X81" s="405">
        <f t="shared" si="255"/>
        <v>3</v>
      </c>
      <c r="Y81" s="275">
        <f t="shared" si="271"/>
        <v>4</v>
      </c>
      <c r="Z81" s="242" t="s">
        <v>317</v>
      </c>
      <c r="AA81" s="246"/>
      <c r="AB81" s="405">
        <f t="shared" si="256"/>
        <v>0.15</v>
      </c>
      <c r="AC81" s="406">
        <f t="shared" si="257"/>
        <v>1</v>
      </c>
      <c r="AD81" s="276">
        <f t="shared" si="272"/>
        <v>1</v>
      </c>
      <c r="AE81" s="242" t="s">
        <v>294</v>
      </c>
      <c r="AF81" s="246" t="s">
        <v>794</v>
      </c>
      <c r="AG81" s="405">
        <f t="shared" si="258"/>
        <v>0.1</v>
      </c>
      <c r="AH81" s="406">
        <f t="shared" si="259"/>
        <v>1</v>
      </c>
      <c r="AI81" s="276">
        <f t="shared" si="273"/>
        <v>1</v>
      </c>
      <c r="AJ81" s="242" t="s">
        <v>291</v>
      </c>
      <c r="AK81" s="242" t="s">
        <v>302</v>
      </c>
      <c r="AL81" s="405">
        <f t="shared" si="260"/>
        <v>0.2</v>
      </c>
      <c r="AM81" s="406">
        <f t="shared" si="261"/>
        <v>2</v>
      </c>
      <c r="AN81" s="276">
        <f t="shared" si="278"/>
        <v>1</v>
      </c>
      <c r="AO81" s="242" t="s">
        <v>493</v>
      </c>
      <c r="AP81" s="406">
        <f t="shared" si="262"/>
        <v>2</v>
      </c>
      <c r="AQ81" s="432" t="str">
        <f t="shared" si="263"/>
        <v>ACEPTABLE</v>
      </c>
      <c r="AR81" s="404">
        <f t="shared" si="264"/>
        <v>6</v>
      </c>
      <c r="AS81" s="404" t="str">
        <f t="shared" si="265"/>
        <v>LEVE</v>
      </c>
      <c r="AT81" s="433" t="s">
        <v>798</v>
      </c>
      <c r="AU81" s="433">
        <v>0</v>
      </c>
      <c r="AV81" s="242" t="s">
        <v>84</v>
      </c>
      <c r="AW81" s="246"/>
      <c r="AX81" s="277"/>
      <c r="AY81" s="282"/>
      <c r="AZ81" s="292"/>
      <c r="BA81" s="497" t="s">
        <v>903</v>
      </c>
      <c r="BB81" s="520" t="s">
        <v>259</v>
      </c>
      <c r="BC81" s="497"/>
      <c r="BD81" s="494" t="s">
        <v>259</v>
      </c>
      <c r="BE81" s="401"/>
      <c r="BF81" s="494" t="s">
        <v>259</v>
      </c>
      <c r="BG81" s="407"/>
      <c r="BH81" s="407" t="s">
        <v>260</v>
      </c>
      <c r="BI81" s="407" t="s">
        <v>905</v>
      </c>
      <c r="BJ81" s="407">
        <f t="shared" ref="BJ81" si="281">+COUNTIF(BB81:BH83,"SI")</f>
        <v>3</v>
      </c>
      <c r="BK81" s="407">
        <f t="shared" ref="BK81" si="282">+COUNTIF(BB81:BH83,"NO")</f>
        <v>1</v>
      </c>
      <c r="BL81" s="407" t="s">
        <v>259</v>
      </c>
      <c r="BM81" s="407" t="s">
        <v>1016</v>
      </c>
      <c r="BN81" s="407"/>
      <c r="BO81" s="407"/>
      <c r="BP81" s="407"/>
      <c r="BQ81" s="407"/>
    </row>
    <row r="82" spans="1:69" ht="70.150000000000006" customHeight="1" x14ac:dyDescent="0.2">
      <c r="A82" s="411"/>
      <c r="B82" s="438"/>
      <c r="C82" s="434"/>
      <c r="D82" s="439"/>
      <c r="E82" s="434"/>
      <c r="F82" s="242" t="s">
        <v>256</v>
      </c>
      <c r="G82" s="242" t="s">
        <v>32</v>
      </c>
      <c r="H82" s="254" t="s">
        <v>752</v>
      </c>
      <c r="I82" s="434"/>
      <c r="J82" s="436"/>
      <c r="K82" s="434"/>
      <c r="L82" s="434"/>
      <c r="M82" s="435"/>
      <c r="N82" s="432"/>
      <c r="O82" s="435"/>
      <c r="P82" s="432"/>
      <c r="Q82" s="432"/>
      <c r="R82" s="268" t="s">
        <v>314</v>
      </c>
      <c r="S82" s="274">
        <f t="shared" si="270"/>
        <v>1</v>
      </c>
      <c r="T82" s="406"/>
      <c r="U82" s="406"/>
      <c r="V82" s="242" t="s">
        <v>780</v>
      </c>
      <c r="W82" s="434"/>
      <c r="X82" s="405"/>
      <c r="Y82" s="275">
        <f t="shared" si="271"/>
        <v>2</v>
      </c>
      <c r="Z82" s="242" t="s">
        <v>318</v>
      </c>
      <c r="AA82" s="246"/>
      <c r="AB82" s="405"/>
      <c r="AC82" s="406"/>
      <c r="AD82" s="276">
        <f t="shared" si="272"/>
        <v>1</v>
      </c>
      <c r="AE82" s="242" t="s">
        <v>294</v>
      </c>
      <c r="AF82" s="246" t="s">
        <v>793</v>
      </c>
      <c r="AG82" s="405"/>
      <c r="AH82" s="406"/>
      <c r="AI82" s="276">
        <f t="shared" si="273"/>
        <v>1</v>
      </c>
      <c r="AJ82" s="242" t="s">
        <v>291</v>
      </c>
      <c r="AK82" s="242" t="s">
        <v>302</v>
      </c>
      <c r="AL82" s="405"/>
      <c r="AM82" s="406"/>
      <c r="AN82" s="276">
        <f t="shared" si="278"/>
        <v>1</v>
      </c>
      <c r="AO82" s="242" t="s">
        <v>493</v>
      </c>
      <c r="AP82" s="406"/>
      <c r="AQ82" s="432"/>
      <c r="AR82" s="404"/>
      <c r="AS82" s="404"/>
      <c r="AT82" s="433"/>
      <c r="AU82" s="433"/>
      <c r="AV82" s="242" t="s">
        <v>84</v>
      </c>
      <c r="AW82" s="246"/>
      <c r="AX82" s="277"/>
      <c r="AY82" s="282"/>
      <c r="AZ82" s="292"/>
      <c r="BA82" s="498"/>
      <c r="BB82" s="521"/>
      <c r="BC82" s="498"/>
      <c r="BD82" s="495"/>
      <c r="BE82" s="402"/>
      <c r="BF82" s="495"/>
      <c r="BG82" s="408"/>
      <c r="BH82" s="408"/>
      <c r="BI82" s="408"/>
      <c r="BJ82" s="408"/>
      <c r="BK82" s="408"/>
      <c r="BL82" s="408"/>
      <c r="BM82" s="408"/>
      <c r="BN82" s="408"/>
      <c r="BO82" s="408"/>
      <c r="BP82" s="408"/>
      <c r="BQ82" s="408"/>
    </row>
    <row r="83" spans="1:69" ht="70.150000000000006" customHeight="1" x14ac:dyDescent="0.2">
      <c r="A83" s="411"/>
      <c r="B83" s="438"/>
      <c r="C83" s="434"/>
      <c r="D83" s="439"/>
      <c r="E83" s="434"/>
      <c r="F83" s="242" t="s">
        <v>256</v>
      </c>
      <c r="G83" s="242" t="s">
        <v>33</v>
      </c>
      <c r="H83" s="254" t="s">
        <v>754</v>
      </c>
      <c r="I83" s="434"/>
      <c r="J83" s="436"/>
      <c r="K83" s="434"/>
      <c r="L83" s="434"/>
      <c r="M83" s="435"/>
      <c r="N83" s="432"/>
      <c r="O83" s="435"/>
      <c r="P83" s="432"/>
      <c r="Q83" s="432"/>
      <c r="R83" s="268" t="s">
        <v>314</v>
      </c>
      <c r="S83" s="274">
        <f t="shared" si="270"/>
        <v>1</v>
      </c>
      <c r="T83" s="406"/>
      <c r="U83" s="406"/>
      <c r="V83" s="242" t="s">
        <v>781</v>
      </c>
      <c r="W83" s="434"/>
      <c r="X83" s="405"/>
      <c r="Y83" s="275">
        <f t="shared" si="271"/>
        <v>4</v>
      </c>
      <c r="Z83" s="242" t="s">
        <v>317</v>
      </c>
      <c r="AA83" s="246"/>
      <c r="AB83" s="405"/>
      <c r="AC83" s="406"/>
      <c r="AD83" s="276">
        <f t="shared" si="272"/>
        <v>1</v>
      </c>
      <c r="AE83" s="242" t="s">
        <v>294</v>
      </c>
      <c r="AF83" s="246" t="s">
        <v>795</v>
      </c>
      <c r="AG83" s="405"/>
      <c r="AH83" s="406"/>
      <c r="AI83" s="276">
        <f t="shared" si="273"/>
        <v>1</v>
      </c>
      <c r="AJ83" s="242" t="s">
        <v>291</v>
      </c>
      <c r="AK83" s="242" t="s">
        <v>302</v>
      </c>
      <c r="AL83" s="405"/>
      <c r="AM83" s="406"/>
      <c r="AN83" s="276">
        <f t="shared" si="278"/>
        <v>4</v>
      </c>
      <c r="AO83" s="242" t="s">
        <v>528</v>
      </c>
      <c r="AP83" s="406"/>
      <c r="AQ83" s="432"/>
      <c r="AR83" s="404"/>
      <c r="AS83" s="404"/>
      <c r="AT83" s="433"/>
      <c r="AU83" s="433"/>
      <c r="AV83" s="242"/>
      <c r="AW83" s="246"/>
      <c r="AX83" s="277"/>
      <c r="AY83" s="282"/>
      <c r="AZ83" s="292"/>
      <c r="BA83" s="499"/>
      <c r="BB83" s="522"/>
      <c r="BC83" s="499"/>
      <c r="BD83" s="496"/>
      <c r="BE83" s="403"/>
      <c r="BF83" s="496"/>
      <c r="BG83" s="409"/>
      <c r="BH83" s="409"/>
      <c r="BI83" s="409"/>
      <c r="BJ83" s="409"/>
      <c r="BK83" s="409"/>
      <c r="BL83" s="409"/>
      <c r="BM83" s="409"/>
      <c r="BN83" s="409"/>
      <c r="BO83" s="409"/>
      <c r="BP83" s="409"/>
      <c r="BQ83" s="409"/>
    </row>
    <row r="84" spans="1:69" ht="103.15" customHeight="1" x14ac:dyDescent="0.2">
      <c r="A84" s="411">
        <v>26</v>
      </c>
      <c r="B84" s="438" t="s">
        <v>146</v>
      </c>
      <c r="C84" s="434" t="s">
        <v>159</v>
      </c>
      <c r="D84" s="439" t="str">
        <f>IF(C84=$B$1048166,$C$1048166,IF(C84=$B$1048167,$C$1048167,IF(C84=$B$1048168,$C$1048168,IF(C84=$B$1048169,$C$1048169,IF(C84=$B$1048170,$C$1048170,IF(C84=$B$1048171,$C$1048171,IF(C84=$B$1048172,$C$1048172,IF(C84=$B$1048173,$C$1048173,IF(C84=$B$1048174,$C$1048174,IF(C84=$B$1048175,$C$1048175,IF(C84=$B$1048178,$C$1048178,IF(C84=$B$1048179,$C$1048179,IF(C84=$B$1048180,C$1048180,IF(C84=$B$1048181,$C$1048181,IF(C84=$B$1048182,$C$1048182," ")))))))))))))))</f>
        <v>Orientar el desarrollo de la Universidad mediante el direccionamiento estratégico y visión compartida de la comunidad universitaria, a fin de lograr los objetivos misionales.</v>
      </c>
      <c r="E84" s="434" t="s">
        <v>169</v>
      </c>
      <c r="F84" s="242" t="s">
        <v>256</v>
      </c>
      <c r="G84" s="242" t="s">
        <v>35</v>
      </c>
      <c r="H84" s="254" t="s">
        <v>758</v>
      </c>
      <c r="I84" s="434" t="s">
        <v>102</v>
      </c>
      <c r="J84" s="437" t="s">
        <v>759</v>
      </c>
      <c r="K84" s="434" t="s">
        <v>760</v>
      </c>
      <c r="L84" s="434" t="s">
        <v>761</v>
      </c>
      <c r="M84" s="435" t="s">
        <v>144</v>
      </c>
      <c r="N84" s="432">
        <f t="shared" si="249"/>
        <v>2</v>
      </c>
      <c r="O84" s="435" t="s">
        <v>134</v>
      </c>
      <c r="P84" s="432">
        <f t="shared" si="250"/>
        <v>3</v>
      </c>
      <c r="Q84" s="432">
        <f t="shared" si="251"/>
        <v>6</v>
      </c>
      <c r="R84" s="268" t="s">
        <v>314</v>
      </c>
      <c r="S84" s="274">
        <f t="shared" si="270"/>
        <v>1</v>
      </c>
      <c r="T84" s="406">
        <f t="shared" ref="T84:T87" si="283">ROUND(AVERAGEIF(S84:S86,"&gt;0"),0)</f>
        <v>1</v>
      </c>
      <c r="U84" s="406">
        <f t="shared" si="253"/>
        <v>0.6</v>
      </c>
      <c r="V84" s="242" t="s">
        <v>782</v>
      </c>
      <c r="W84" s="434">
        <f t="shared" si="254"/>
        <v>0.2</v>
      </c>
      <c r="X84" s="405">
        <f t="shared" si="255"/>
        <v>4</v>
      </c>
      <c r="Y84" s="275">
        <f t="shared" si="271"/>
        <v>4</v>
      </c>
      <c r="Z84" s="242" t="s">
        <v>317</v>
      </c>
      <c r="AA84" s="246"/>
      <c r="AB84" s="405">
        <f t="shared" si="256"/>
        <v>0.15</v>
      </c>
      <c r="AC84" s="406">
        <f t="shared" si="257"/>
        <v>1</v>
      </c>
      <c r="AD84" s="276">
        <f t="shared" si="272"/>
        <v>1</v>
      </c>
      <c r="AE84" s="242" t="s">
        <v>294</v>
      </c>
      <c r="AF84" s="246" t="s">
        <v>545</v>
      </c>
      <c r="AG84" s="405">
        <f t="shared" si="258"/>
        <v>0.1</v>
      </c>
      <c r="AH84" s="406">
        <f t="shared" si="259"/>
        <v>1</v>
      </c>
      <c r="AI84" s="276">
        <f t="shared" si="273"/>
        <v>1</v>
      </c>
      <c r="AJ84" s="242" t="s">
        <v>291</v>
      </c>
      <c r="AK84" s="242" t="s">
        <v>298</v>
      </c>
      <c r="AL84" s="405">
        <f t="shared" si="260"/>
        <v>0.1</v>
      </c>
      <c r="AM84" s="406">
        <f t="shared" si="261"/>
        <v>1</v>
      </c>
      <c r="AN84" s="276">
        <f t="shared" si="278"/>
        <v>1</v>
      </c>
      <c r="AO84" s="242" t="s">
        <v>493</v>
      </c>
      <c r="AP84" s="406">
        <f t="shared" si="262"/>
        <v>2</v>
      </c>
      <c r="AQ84" s="432" t="str">
        <f t="shared" si="263"/>
        <v>ACEPTABLE</v>
      </c>
      <c r="AR84" s="404">
        <f t="shared" si="264"/>
        <v>12</v>
      </c>
      <c r="AS84" s="404" t="str">
        <f t="shared" si="265"/>
        <v>MODERADO</v>
      </c>
      <c r="AT84" s="433" t="s">
        <v>799</v>
      </c>
      <c r="AU84" s="441">
        <v>1</v>
      </c>
      <c r="AV84" s="242" t="s">
        <v>87</v>
      </c>
      <c r="AW84" s="246" t="s">
        <v>803</v>
      </c>
      <c r="AX84" s="277">
        <v>44530</v>
      </c>
      <c r="AY84" s="282"/>
      <c r="AZ84" s="293" t="s">
        <v>804</v>
      </c>
      <c r="BA84" s="497" t="s">
        <v>903</v>
      </c>
      <c r="BB84" s="520" t="s">
        <v>259</v>
      </c>
      <c r="BC84" s="497"/>
      <c r="BD84" s="494" t="s">
        <v>259</v>
      </c>
      <c r="BE84" s="401"/>
      <c r="BF84" s="494" t="s">
        <v>259</v>
      </c>
      <c r="BG84" s="407"/>
      <c r="BH84" s="407" t="s">
        <v>259</v>
      </c>
      <c r="BI84" s="407"/>
      <c r="BJ84" s="407">
        <f t="shared" ref="BJ84" si="284">+COUNTIF(BB84:BH86,"SI")</f>
        <v>4</v>
      </c>
      <c r="BK84" s="407">
        <f t="shared" ref="BK84" si="285">+COUNTIF(BB84:BH86,"NO")</f>
        <v>0</v>
      </c>
      <c r="BL84" s="407" t="s">
        <v>259</v>
      </c>
      <c r="BM84" s="407" t="s">
        <v>1017</v>
      </c>
      <c r="BN84" s="407"/>
      <c r="BO84" s="407"/>
      <c r="BP84" s="407"/>
      <c r="BQ84" s="407"/>
    </row>
    <row r="85" spans="1:69" ht="143.44999999999999" customHeight="1" x14ac:dyDescent="0.2">
      <c r="A85" s="411"/>
      <c r="B85" s="438"/>
      <c r="C85" s="434"/>
      <c r="D85" s="439"/>
      <c r="E85" s="434"/>
      <c r="F85" s="242" t="s">
        <v>256</v>
      </c>
      <c r="G85" s="242" t="s">
        <v>32</v>
      </c>
      <c r="H85" s="254" t="s">
        <v>762</v>
      </c>
      <c r="I85" s="434"/>
      <c r="J85" s="436"/>
      <c r="K85" s="434"/>
      <c r="L85" s="434"/>
      <c r="M85" s="435"/>
      <c r="N85" s="432"/>
      <c r="O85" s="435"/>
      <c r="P85" s="432"/>
      <c r="Q85" s="432"/>
      <c r="R85" s="268"/>
      <c r="S85" s="274">
        <f t="shared" si="270"/>
        <v>0</v>
      </c>
      <c r="T85" s="406"/>
      <c r="U85" s="406"/>
      <c r="V85" s="242"/>
      <c r="W85" s="434"/>
      <c r="X85" s="405"/>
      <c r="Y85" s="275">
        <f t="shared" si="271"/>
        <v>0</v>
      </c>
      <c r="Z85" s="242"/>
      <c r="AA85" s="246"/>
      <c r="AB85" s="405"/>
      <c r="AC85" s="406"/>
      <c r="AD85" s="276">
        <f t="shared" si="272"/>
        <v>0</v>
      </c>
      <c r="AE85" s="242"/>
      <c r="AF85" s="246"/>
      <c r="AG85" s="405"/>
      <c r="AH85" s="406"/>
      <c r="AI85" s="276">
        <f t="shared" si="273"/>
        <v>0</v>
      </c>
      <c r="AJ85" s="242"/>
      <c r="AK85" s="242"/>
      <c r="AL85" s="405"/>
      <c r="AM85" s="406"/>
      <c r="AN85" s="276">
        <f t="shared" si="278"/>
        <v>0</v>
      </c>
      <c r="AO85" s="242"/>
      <c r="AP85" s="406"/>
      <c r="AQ85" s="432"/>
      <c r="AR85" s="404"/>
      <c r="AS85" s="404"/>
      <c r="AT85" s="433"/>
      <c r="AU85" s="433"/>
      <c r="AV85" s="242"/>
      <c r="AW85" s="246"/>
      <c r="AX85" s="277"/>
      <c r="AY85" s="282"/>
      <c r="AZ85" s="292"/>
      <c r="BA85" s="498"/>
      <c r="BB85" s="521"/>
      <c r="BC85" s="498"/>
      <c r="BD85" s="495"/>
      <c r="BE85" s="402"/>
      <c r="BF85" s="495"/>
      <c r="BG85" s="408"/>
      <c r="BH85" s="408"/>
      <c r="BI85" s="408"/>
      <c r="BJ85" s="408"/>
      <c r="BK85" s="408"/>
      <c r="BL85" s="408"/>
      <c r="BM85" s="408"/>
      <c r="BN85" s="408"/>
      <c r="BO85" s="408"/>
      <c r="BP85" s="408"/>
      <c r="BQ85" s="408"/>
    </row>
    <row r="86" spans="1:69" ht="128.44999999999999" customHeight="1" thickBot="1" x14ac:dyDescent="0.25">
      <c r="A86" s="411"/>
      <c r="B86" s="438"/>
      <c r="C86" s="434"/>
      <c r="D86" s="439"/>
      <c r="E86" s="434"/>
      <c r="F86" s="242" t="s">
        <v>256</v>
      </c>
      <c r="G86" s="242" t="s">
        <v>34</v>
      </c>
      <c r="H86" s="254" t="s">
        <v>763</v>
      </c>
      <c r="I86" s="434"/>
      <c r="J86" s="436"/>
      <c r="K86" s="434"/>
      <c r="L86" s="434"/>
      <c r="M86" s="435"/>
      <c r="N86" s="432"/>
      <c r="O86" s="435"/>
      <c r="P86" s="432"/>
      <c r="Q86" s="432"/>
      <c r="R86" s="268"/>
      <c r="S86" s="274">
        <f t="shared" si="270"/>
        <v>0</v>
      </c>
      <c r="T86" s="406"/>
      <c r="U86" s="406"/>
      <c r="V86" s="242"/>
      <c r="W86" s="434"/>
      <c r="X86" s="405"/>
      <c r="Y86" s="275">
        <f t="shared" si="271"/>
        <v>0</v>
      </c>
      <c r="Z86" s="242"/>
      <c r="AA86" s="246"/>
      <c r="AB86" s="405"/>
      <c r="AC86" s="406"/>
      <c r="AD86" s="276">
        <f t="shared" si="272"/>
        <v>0</v>
      </c>
      <c r="AE86" s="242"/>
      <c r="AF86" s="246"/>
      <c r="AG86" s="405"/>
      <c r="AH86" s="406"/>
      <c r="AI86" s="276">
        <f t="shared" si="273"/>
        <v>0</v>
      </c>
      <c r="AJ86" s="242"/>
      <c r="AK86" s="242"/>
      <c r="AL86" s="405"/>
      <c r="AM86" s="406"/>
      <c r="AN86" s="276">
        <f t="shared" si="278"/>
        <v>0</v>
      </c>
      <c r="AO86" s="242"/>
      <c r="AP86" s="406"/>
      <c r="AQ86" s="432"/>
      <c r="AR86" s="404"/>
      <c r="AS86" s="404"/>
      <c r="AT86" s="433"/>
      <c r="AU86" s="433"/>
      <c r="AV86" s="242"/>
      <c r="AW86" s="246"/>
      <c r="AX86" s="277"/>
      <c r="AY86" s="282"/>
      <c r="AZ86" s="292"/>
      <c r="BA86" s="499"/>
      <c r="BB86" s="522"/>
      <c r="BC86" s="499"/>
      <c r="BD86" s="496"/>
      <c r="BE86" s="403"/>
      <c r="BF86" s="496"/>
      <c r="BG86" s="409"/>
      <c r="BH86" s="409"/>
      <c r="BI86" s="409"/>
      <c r="BJ86" s="409"/>
      <c r="BK86" s="409"/>
      <c r="BL86" s="409"/>
      <c r="BM86" s="409"/>
      <c r="BN86" s="409"/>
      <c r="BO86" s="409"/>
      <c r="BP86" s="409"/>
      <c r="BQ86" s="409"/>
    </row>
    <row r="87" spans="1:69" ht="70.150000000000006" customHeight="1" x14ac:dyDescent="0.2">
      <c r="A87" s="410">
        <v>27</v>
      </c>
      <c r="B87" s="438" t="s">
        <v>146</v>
      </c>
      <c r="C87" s="434" t="s">
        <v>147</v>
      </c>
      <c r="D87" s="439" t="str">
        <f>IF(C87=$B$1048166,$C$1048166,IF(C87=$B$1048167,$C$1048167,IF(C87=$B$1048168,$C$1048168,IF(C87=$B$1048169,$C$1048169,IF(C87=$B$1048170,$C$1048170,IF(C87=$B$1048171,$C$1048171,IF(C87=$B$1048172,$C$1048172,IF(C87=$B$1048173,$C$1048173,IF(C87=$B$1048174,$C$1048174,IF(C87=$B$1048175,$C$1048175,IF(C87=$B$1048178,$C$1048178,IF(C87=$B$1048179,$C$1048179,IF(C87=$B$1048180,C$1048180,IF(C87=$B$1048181,$C$1048181,IF(C87=$B$1048182,$C$1048182," ")))))))))))))))</f>
        <v>Promover la calidad educativa de la Institución, mediante la administración de los programas de formación que ofrece la universidad en sus diferentes niveles, con el fin de permitir al egresado desempeñarse con idoneidad, ética y compromiso social.</v>
      </c>
      <c r="E87" s="434" t="s">
        <v>169</v>
      </c>
      <c r="F87" s="242" t="s">
        <v>256</v>
      </c>
      <c r="G87" s="242" t="s">
        <v>32</v>
      </c>
      <c r="H87" s="254" t="s">
        <v>764</v>
      </c>
      <c r="I87" s="434" t="s">
        <v>102</v>
      </c>
      <c r="J87" s="437" t="s">
        <v>765</v>
      </c>
      <c r="K87" s="434" t="s">
        <v>766</v>
      </c>
      <c r="L87" s="434" t="s">
        <v>767</v>
      </c>
      <c r="M87" s="435" t="s">
        <v>121</v>
      </c>
      <c r="N87" s="432">
        <f t="shared" si="249"/>
        <v>1</v>
      </c>
      <c r="O87" s="435" t="s">
        <v>137</v>
      </c>
      <c r="P87" s="432">
        <f t="shared" si="250"/>
        <v>4</v>
      </c>
      <c r="Q87" s="432">
        <f t="shared" si="251"/>
        <v>4</v>
      </c>
      <c r="R87" s="268" t="s">
        <v>314</v>
      </c>
      <c r="S87" s="274">
        <f t="shared" si="270"/>
        <v>1</v>
      </c>
      <c r="T87" s="406">
        <f t="shared" si="283"/>
        <v>1</v>
      </c>
      <c r="U87" s="406">
        <f t="shared" si="253"/>
        <v>0.6</v>
      </c>
      <c r="V87" s="242" t="s">
        <v>783</v>
      </c>
      <c r="W87" s="434">
        <f t="shared" si="254"/>
        <v>0.2</v>
      </c>
      <c r="X87" s="405">
        <f t="shared" si="255"/>
        <v>4</v>
      </c>
      <c r="Y87" s="275">
        <f t="shared" si="271"/>
        <v>4</v>
      </c>
      <c r="Z87" s="242" t="s">
        <v>317</v>
      </c>
      <c r="AA87" s="246"/>
      <c r="AB87" s="405">
        <f t="shared" si="256"/>
        <v>0.15</v>
      </c>
      <c r="AC87" s="406">
        <f t="shared" si="257"/>
        <v>1</v>
      </c>
      <c r="AD87" s="276">
        <f t="shared" si="272"/>
        <v>1</v>
      </c>
      <c r="AE87" s="242" t="s">
        <v>294</v>
      </c>
      <c r="AF87" s="246" t="s">
        <v>796</v>
      </c>
      <c r="AG87" s="405">
        <f t="shared" si="258"/>
        <v>0.1</v>
      </c>
      <c r="AH87" s="406">
        <f t="shared" si="259"/>
        <v>1</v>
      </c>
      <c r="AI87" s="276">
        <f t="shared" si="273"/>
        <v>1</v>
      </c>
      <c r="AJ87" s="242" t="s">
        <v>291</v>
      </c>
      <c r="AK87" s="242" t="s">
        <v>302</v>
      </c>
      <c r="AL87" s="405">
        <f t="shared" si="260"/>
        <v>0.1</v>
      </c>
      <c r="AM87" s="406">
        <f t="shared" si="261"/>
        <v>1</v>
      </c>
      <c r="AN87" s="276">
        <f t="shared" si="278"/>
        <v>1</v>
      </c>
      <c r="AO87" s="242" t="s">
        <v>493</v>
      </c>
      <c r="AP87" s="406">
        <f t="shared" si="262"/>
        <v>2</v>
      </c>
      <c r="AQ87" s="432" t="str">
        <f t="shared" si="263"/>
        <v>ACEPTABLE</v>
      </c>
      <c r="AR87" s="404">
        <f t="shared" si="264"/>
        <v>8</v>
      </c>
      <c r="AS87" s="404" t="str">
        <f t="shared" si="265"/>
        <v>LEVE</v>
      </c>
      <c r="AT87" s="433" t="s">
        <v>800</v>
      </c>
      <c r="AU87" s="441">
        <v>0</v>
      </c>
      <c r="AV87" s="242" t="s">
        <v>84</v>
      </c>
      <c r="AW87" s="246"/>
      <c r="AX87" s="277"/>
      <c r="AY87" s="282"/>
      <c r="AZ87" s="292"/>
      <c r="BA87" s="497" t="s">
        <v>903</v>
      </c>
      <c r="BB87" s="520" t="s">
        <v>259</v>
      </c>
      <c r="BC87" s="497"/>
      <c r="BD87" s="494" t="s">
        <v>259</v>
      </c>
      <c r="BE87" s="401"/>
      <c r="BF87" s="494" t="s">
        <v>259</v>
      </c>
      <c r="BG87" s="407"/>
      <c r="BH87" s="407" t="s">
        <v>259</v>
      </c>
      <c r="BI87" s="407"/>
      <c r="BJ87" s="407">
        <f t="shared" ref="BJ87" si="286">+COUNTIF(BB87:BH89,"SI")</f>
        <v>4</v>
      </c>
      <c r="BK87" s="407">
        <f t="shared" ref="BK87" si="287">+COUNTIF(BB87:BH89,"NO")</f>
        <v>0</v>
      </c>
      <c r="BL87" s="407" t="s">
        <v>259</v>
      </c>
      <c r="BM87" s="407" t="s">
        <v>1018</v>
      </c>
      <c r="BN87" s="407"/>
      <c r="BO87" s="407"/>
      <c r="BP87" s="407"/>
      <c r="BQ87" s="407"/>
    </row>
    <row r="88" spans="1:69" ht="70.150000000000006" customHeight="1" x14ac:dyDescent="0.2">
      <c r="A88" s="411"/>
      <c r="B88" s="438"/>
      <c r="C88" s="434"/>
      <c r="D88" s="439"/>
      <c r="E88" s="434"/>
      <c r="F88" s="242" t="s">
        <v>256</v>
      </c>
      <c r="G88" s="242" t="s">
        <v>35</v>
      </c>
      <c r="H88" s="254" t="s">
        <v>768</v>
      </c>
      <c r="I88" s="434"/>
      <c r="J88" s="436"/>
      <c r="K88" s="434"/>
      <c r="L88" s="434"/>
      <c r="M88" s="435"/>
      <c r="N88" s="432"/>
      <c r="O88" s="435"/>
      <c r="P88" s="432"/>
      <c r="Q88" s="432"/>
      <c r="R88" s="268" t="s">
        <v>314</v>
      </c>
      <c r="S88" s="274">
        <f t="shared" si="270"/>
        <v>1</v>
      </c>
      <c r="T88" s="406"/>
      <c r="U88" s="406"/>
      <c r="V88" s="242" t="s">
        <v>784</v>
      </c>
      <c r="W88" s="434"/>
      <c r="X88" s="405"/>
      <c r="Y88" s="275">
        <f t="shared" si="271"/>
        <v>4</v>
      </c>
      <c r="Z88" s="242" t="s">
        <v>317</v>
      </c>
      <c r="AA88" s="246"/>
      <c r="AB88" s="405"/>
      <c r="AC88" s="406"/>
      <c r="AD88" s="276">
        <f t="shared" si="272"/>
        <v>1</v>
      </c>
      <c r="AE88" s="242" t="s">
        <v>294</v>
      </c>
      <c r="AF88" s="246" t="s">
        <v>796</v>
      </c>
      <c r="AG88" s="405"/>
      <c r="AH88" s="406"/>
      <c r="AI88" s="276">
        <f t="shared" si="273"/>
        <v>1</v>
      </c>
      <c r="AJ88" s="242" t="s">
        <v>291</v>
      </c>
      <c r="AK88" s="242" t="s">
        <v>306</v>
      </c>
      <c r="AL88" s="405"/>
      <c r="AM88" s="406"/>
      <c r="AN88" s="276">
        <f t="shared" si="278"/>
        <v>1</v>
      </c>
      <c r="AO88" s="242" t="s">
        <v>493</v>
      </c>
      <c r="AP88" s="406"/>
      <c r="AQ88" s="432"/>
      <c r="AR88" s="404"/>
      <c r="AS88" s="404"/>
      <c r="AT88" s="433"/>
      <c r="AU88" s="433"/>
      <c r="AV88" s="242" t="s">
        <v>84</v>
      </c>
      <c r="AW88" s="246"/>
      <c r="AX88" s="277"/>
      <c r="AY88" s="282"/>
      <c r="AZ88" s="292"/>
      <c r="BA88" s="498"/>
      <c r="BB88" s="521"/>
      <c r="BC88" s="498"/>
      <c r="BD88" s="495"/>
      <c r="BE88" s="402"/>
      <c r="BF88" s="495"/>
      <c r="BG88" s="408"/>
      <c r="BH88" s="408"/>
      <c r="BI88" s="408"/>
      <c r="BJ88" s="408"/>
      <c r="BK88" s="408"/>
      <c r="BL88" s="408"/>
      <c r="BM88" s="408"/>
      <c r="BN88" s="408"/>
      <c r="BO88" s="408"/>
      <c r="BP88" s="408"/>
      <c r="BQ88" s="408"/>
    </row>
    <row r="89" spans="1:69" ht="70.150000000000006" customHeight="1" x14ac:dyDescent="0.2">
      <c r="A89" s="411"/>
      <c r="B89" s="438"/>
      <c r="C89" s="434"/>
      <c r="D89" s="439"/>
      <c r="E89" s="434"/>
      <c r="F89" s="242"/>
      <c r="G89" s="242"/>
      <c r="H89" s="254"/>
      <c r="I89" s="434"/>
      <c r="J89" s="436"/>
      <c r="K89" s="434"/>
      <c r="L89" s="434"/>
      <c r="M89" s="435"/>
      <c r="N89" s="432"/>
      <c r="O89" s="435"/>
      <c r="P89" s="432"/>
      <c r="Q89" s="432"/>
      <c r="R89" s="268" t="s">
        <v>314</v>
      </c>
      <c r="S89" s="274">
        <f t="shared" si="270"/>
        <v>1</v>
      </c>
      <c r="T89" s="406"/>
      <c r="U89" s="406"/>
      <c r="V89" s="242" t="s">
        <v>785</v>
      </c>
      <c r="W89" s="434"/>
      <c r="X89" s="405"/>
      <c r="Y89" s="275">
        <f t="shared" si="271"/>
        <v>4</v>
      </c>
      <c r="Z89" s="242" t="s">
        <v>317</v>
      </c>
      <c r="AA89" s="246"/>
      <c r="AB89" s="405"/>
      <c r="AC89" s="406"/>
      <c r="AD89" s="276">
        <f t="shared" si="272"/>
        <v>1</v>
      </c>
      <c r="AE89" s="242" t="s">
        <v>294</v>
      </c>
      <c r="AF89" s="246" t="s">
        <v>796</v>
      </c>
      <c r="AG89" s="405"/>
      <c r="AH89" s="406"/>
      <c r="AI89" s="276">
        <f t="shared" si="273"/>
        <v>1</v>
      </c>
      <c r="AJ89" s="242" t="s">
        <v>291</v>
      </c>
      <c r="AK89" s="242" t="s">
        <v>306</v>
      </c>
      <c r="AL89" s="405"/>
      <c r="AM89" s="406"/>
      <c r="AN89" s="276">
        <f t="shared" si="278"/>
        <v>1</v>
      </c>
      <c r="AO89" s="242" t="s">
        <v>493</v>
      </c>
      <c r="AP89" s="406"/>
      <c r="AQ89" s="432"/>
      <c r="AR89" s="404"/>
      <c r="AS89" s="404"/>
      <c r="AT89" s="433"/>
      <c r="AU89" s="433"/>
      <c r="AV89" s="242" t="s">
        <v>84</v>
      </c>
      <c r="AW89" s="246"/>
      <c r="AX89" s="277"/>
      <c r="AY89" s="282"/>
      <c r="AZ89" s="292"/>
      <c r="BA89" s="499"/>
      <c r="BB89" s="522"/>
      <c r="BC89" s="499"/>
      <c r="BD89" s="496"/>
      <c r="BE89" s="403"/>
      <c r="BF89" s="496"/>
      <c r="BG89" s="409"/>
      <c r="BH89" s="409"/>
      <c r="BI89" s="409"/>
      <c r="BJ89" s="409"/>
      <c r="BK89" s="409"/>
      <c r="BL89" s="409"/>
      <c r="BM89" s="409"/>
      <c r="BN89" s="409"/>
      <c r="BO89" s="409"/>
      <c r="BP89" s="409"/>
      <c r="BQ89" s="409"/>
    </row>
    <row r="90" spans="1:69" ht="70.150000000000006" customHeight="1" x14ac:dyDescent="0.2">
      <c r="A90" s="411">
        <v>28</v>
      </c>
      <c r="B90" s="438" t="s">
        <v>146</v>
      </c>
      <c r="C90" s="434" t="s">
        <v>147</v>
      </c>
      <c r="D90" s="439" t="str">
        <f>IF(C90=$B$1048166,$C$1048166,IF(C90=$B$1048167,$C$1048167,IF(C90=$B$1048168,$C$1048168,IF(C90=$B$1048169,$C$1048169,IF(C90=$B$1048170,$C$1048170,IF(C90=$B$1048171,$C$1048171,IF(C90=$B$1048172,$C$1048172,IF(C90=$B$1048173,$C$1048173,IF(C90=$B$1048174,$C$1048174,IF(C90=$B$1048175,$C$1048175,IF(C90=$B$1048178,$C$1048178,IF(C90=$B$1048179,$C$1048179,IF(C90=$B$1048180,C$1048180,IF(C90=$B$1048181,$C$1048181,IF(C90=$B$1048182,$C$1048182," ")))))))))))))))</f>
        <v>Promover la calidad educativa de la Institución, mediante la administración de los programas de formación que ofrece la universidad en sus diferentes niveles, con el fin de permitir al egresado desempeñarse con idoneidad, ética y compromiso social.</v>
      </c>
      <c r="E90" s="434" t="s">
        <v>169</v>
      </c>
      <c r="F90" s="242" t="s">
        <v>256</v>
      </c>
      <c r="G90" s="242" t="s">
        <v>35</v>
      </c>
      <c r="H90" s="254" t="s">
        <v>769</v>
      </c>
      <c r="I90" s="434" t="s">
        <v>108</v>
      </c>
      <c r="J90" s="437" t="s">
        <v>770</v>
      </c>
      <c r="K90" s="434" t="s">
        <v>771</v>
      </c>
      <c r="L90" s="434" t="s">
        <v>772</v>
      </c>
      <c r="M90" s="435" t="s">
        <v>142</v>
      </c>
      <c r="N90" s="432">
        <f t="shared" si="249"/>
        <v>5</v>
      </c>
      <c r="O90" s="435" t="s">
        <v>134</v>
      </c>
      <c r="P90" s="432">
        <f t="shared" si="250"/>
        <v>3</v>
      </c>
      <c r="Q90" s="432">
        <f t="shared" si="251"/>
        <v>15</v>
      </c>
      <c r="R90" s="268" t="s">
        <v>314</v>
      </c>
      <c r="S90" s="274">
        <f t="shared" si="270"/>
        <v>1</v>
      </c>
      <c r="T90" s="406">
        <f t="shared" ref="T90:T93" si="288">ROUND(AVERAGEIF(S90:S92,"&gt;0"),0)</f>
        <v>2</v>
      </c>
      <c r="U90" s="406">
        <f t="shared" si="253"/>
        <v>1.2</v>
      </c>
      <c r="V90" s="242" t="s">
        <v>786</v>
      </c>
      <c r="W90" s="434">
        <f t="shared" si="254"/>
        <v>0.2</v>
      </c>
      <c r="X90" s="405">
        <f t="shared" si="255"/>
        <v>4</v>
      </c>
      <c r="Y90" s="275">
        <f t="shared" si="271"/>
        <v>4</v>
      </c>
      <c r="Z90" s="242" t="s">
        <v>317</v>
      </c>
      <c r="AA90" s="246"/>
      <c r="AB90" s="405">
        <f t="shared" si="256"/>
        <v>0.15</v>
      </c>
      <c r="AC90" s="406">
        <f t="shared" si="257"/>
        <v>1</v>
      </c>
      <c r="AD90" s="276">
        <f t="shared" si="272"/>
        <v>1</v>
      </c>
      <c r="AE90" s="242" t="s">
        <v>294</v>
      </c>
      <c r="AF90" s="246" t="s">
        <v>797</v>
      </c>
      <c r="AG90" s="405">
        <f t="shared" si="258"/>
        <v>0.1</v>
      </c>
      <c r="AH90" s="406">
        <f t="shared" si="259"/>
        <v>1</v>
      </c>
      <c r="AI90" s="276">
        <f t="shared" si="273"/>
        <v>1</v>
      </c>
      <c r="AJ90" s="242" t="s">
        <v>291</v>
      </c>
      <c r="AK90" s="242" t="s">
        <v>304</v>
      </c>
      <c r="AL90" s="405">
        <f t="shared" si="260"/>
        <v>0.2</v>
      </c>
      <c r="AM90" s="406">
        <f t="shared" si="261"/>
        <v>2</v>
      </c>
      <c r="AN90" s="276">
        <f t="shared" si="278"/>
        <v>1</v>
      </c>
      <c r="AO90" s="242" t="s">
        <v>493</v>
      </c>
      <c r="AP90" s="406">
        <f t="shared" si="262"/>
        <v>2</v>
      </c>
      <c r="AQ90" s="432" t="str">
        <f t="shared" si="263"/>
        <v>ACEPTABLE</v>
      </c>
      <c r="AR90" s="404">
        <f t="shared" si="264"/>
        <v>30</v>
      </c>
      <c r="AS90" s="404" t="str">
        <f t="shared" si="265"/>
        <v>MODERADO</v>
      </c>
      <c r="AT90" s="433" t="s">
        <v>801</v>
      </c>
      <c r="AU90" s="441">
        <v>0</v>
      </c>
      <c r="AV90" s="242" t="s">
        <v>85</v>
      </c>
      <c r="AW90" s="246" t="s">
        <v>805</v>
      </c>
      <c r="AX90" s="277">
        <v>44545</v>
      </c>
      <c r="AY90" s="282"/>
      <c r="AZ90" s="292"/>
      <c r="BA90" s="497"/>
      <c r="BB90" s="520" t="s">
        <v>259</v>
      </c>
      <c r="BC90" s="497"/>
      <c r="BD90" s="494" t="s">
        <v>259</v>
      </c>
      <c r="BE90" s="401"/>
      <c r="BF90" s="494" t="s">
        <v>259</v>
      </c>
      <c r="BG90" s="407" t="s">
        <v>988</v>
      </c>
      <c r="BH90" s="407" t="s">
        <v>259</v>
      </c>
      <c r="BI90" s="407"/>
      <c r="BJ90" s="407">
        <f t="shared" ref="BJ90" si="289">+COUNTIF(BB90:BH92,"SI")</f>
        <v>4</v>
      </c>
      <c r="BK90" s="407">
        <f t="shared" ref="BK90" si="290">+COUNTIF(BB90:BH92,"NO")</f>
        <v>0</v>
      </c>
      <c r="BL90" s="407" t="s">
        <v>259</v>
      </c>
      <c r="BM90" s="407" t="s">
        <v>1019</v>
      </c>
      <c r="BN90" s="407"/>
      <c r="BO90" s="407"/>
      <c r="BP90" s="407"/>
      <c r="BQ90" s="407"/>
    </row>
    <row r="91" spans="1:69" ht="70.150000000000006" customHeight="1" x14ac:dyDescent="0.2">
      <c r="A91" s="411"/>
      <c r="B91" s="438"/>
      <c r="C91" s="434"/>
      <c r="D91" s="439"/>
      <c r="E91" s="434"/>
      <c r="F91" s="242" t="s">
        <v>256</v>
      </c>
      <c r="G91" s="242" t="s">
        <v>35</v>
      </c>
      <c r="H91" s="254" t="s">
        <v>773</v>
      </c>
      <c r="I91" s="434"/>
      <c r="J91" s="436"/>
      <c r="K91" s="434"/>
      <c r="L91" s="434"/>
      <c r="M91" s="435"/>
      <c r="N91" s="432"/>
      <c r="O91" s="435"/>
      <c r="P91" s="432"/>
      <c r="Q91" s="432"/>
      <c r="R91" s="268" t="s">
        <v>314</v>
      </c>
      <c r="S91" s="274">
        <f t="shared" si="270"/>
        <v>1</v>
      </c>
      <c r="T91" s="406"/>
      <c r="U91" s="406"/>
      <c r="V91" s="242" t="s">
        <v>787</v>
      </c>
      <c r="W91" s="434"/>
      <c r="X91" s="405"/>
      <c r="Y91" s="275">
        <f t="shared" si="271"/>
        <v>4</v>
      </c>
      <c r="Z91" s="242" t="s">
        <v>317</v>
      </c>
      <c r="AA91" s="246"/>
      <c r="AB91" s="405"/>
      <c r="AC91" s="406"/>
      <c r="AD91" s="276">
        <f t="shared" si="272"/>
        <v>1</v>
      </c>
      <c r="AE91" s="242" t="s">
        <v>294</v>
      </c>
      <c r="AF91" s="246" t="s">
        <v>797</v>
      </c>
      <c r="AG91" s="405"/>
      <c r="AH91" s="406"/>
      <c r="AI91" s="276">
        <f t="shared" si="273"/>
        <v>1</v>
      </c>
      <c r="AJ91" s="242" t="s">
        <v>291</v>
      </c>
      <c r="AK91" s="242" t="s">
        <v>304</v>
      </c>
      <c r="AL91" s="405"/>
      <c r="AM91" s="406"/>
      <c r="AN91" s="276">
        <f t="shared" si="278"/>
        <v>4</v>
      </c>
      <c r="AO91" s="242" t="s">
        <v>528</v>
      </c>
      <c r="AP91" s="406"/>
      <c r="AQ91" s="432"/>
      <c r="AR91" s="404"/>
      <c r="AS91" s="404"/>
      <c r="AT91" s="433"/>
      <c r="AU91" s="433"/>
      <c r="AV91" s="242" t="s">
        <v>85</v>
      </c>
      <c r="AW91" s="246" t="s">
        <v>806</v>
      </c>
      <c r="AX91" s="277">
        <v>44545</v>
      </c>
      <c r="AY91" s="282"/>
      <c r="AZ91" s="292"/>
      <c r="BA91" s="498"/>
      <c r="BB91" s="521"/>
      <c r="BC91" s="498"/>
      <c r="BD91" s="495"/>
      <c r="BE91" s="402"/>
      <c r="BF91" s="495"/>
      <c r="BG91" s="408"/>
      <c r="BH91" s="408"/>
      <c r="BI91" s="408"/>
      <c r="BJ91" s="408"/>
      <c r="BK91" s="408"/>
      <c r="BL91" s="408"/>
      <c r="BM91" s="408"/>
      <c r="BN91" s="408"/>
      <c r="BO91" s="408"/>
      <c r="BP91" s="408"/>
      <c r="BQ91" s="408"/>
    </row>
    <row r="92" spans="1:69" ht="70.150000000000006" customHeight="1" thickBot="1" x14ac:dyDescent="0.25">
      <c r="A92" s="411"/>
      <c r="B92" s="438"/>
      <c r="C92" s="434"/>
      <c r="D92" s="439"/>
      <c r="E92" s="434"/>
      <c r="F92" s="242" t="s">
        <v>256</v>
      </c>
      <c r="G92" s="242" t="s">
        <v>35</v>
      </c>
      <c r="H92" s="254" t="s">
        <v>774</v>
      </c>
      <c r="I92" s="434"/>
      <c r="J92" s="436"/>
      <c r="K92" s="434"/>
      <c r="L92" s="434"/>
      <c r="M92" s="435"/>
      <c r="N92" s="432"/>
      <c r="O92" s="435"/>
      <c r="P92" s="432"/>
      <c r="Q92" s="432"/>
      <c r="R92" s="268" t="s">
        <v>385</v>
      </c>
      <c r="S92" s="274">
        <f t="shared" si="270"/>
        <v>4</v>
      </c>
      <c r="T92" s="406"/>
      <c r="U92" s="406"/>
      <c r="V92" s="242" t="s">
        <v>788</v>
      </c>
      <c r="W92" s="434"/>
      <c r="X92" s="405"/>
      <c r="Y92" s="275">
        <f t="shared" si="271"/>
        <v>4</v>
      </c>
      <c r="Z92" s="242" t="s">
        <v>317</v>
      </c>
      <c r="AA92" s="246"/>
      <c r="AB92" s="405"/>
      <c r="AC92" s="406"/>
      <c r="AD92" s="276">
        <f t="shared" si="272"/>
        <v>1</v>
      </c>
      <c r="AE92" s="242" t="s">
        <v>294</v>
      </c>
      <c r="AF92" s="246" t="s">
        <v>797</v>
      </c>
      <c r="AG92" s="405"/>
      <c r="AH92" s="406"/>
      <c r="AI92" s="276">
        <f t="shared" si="273"/>
        <v>1</v>
      </c>
      <c r="AJ92" s="242" t="s">
        <v>291</v>
      </c>
      <c r="AK92" s="242" t="s">
        <v>304</v>
      </c>
      <c r="AL92" s="405"/>
      <c r="AM92" s="406"/>
      <c r="AN92" s="276">
        <f t="shared" si="278"/>
        <v>1</v>
      </c>
      <c r="AO92" s="242" t="s">
        <v>493</v>
      </c>
      <c r="AP92" s="406"/>
      <c r="AQ92" s="432"/>
      <c r="AR92" s="404"/>
      <c r="AS92" s="404"/>
      <c r="AT92" s="433"/>
      <c r="AU92" s="433"/>
      <c r="AV92" s="242" t="s">
        <v>85</v>
      </c>
      <c r="AW92" s="246" t="s">
        <v>807</v>
      </c>
      <c r="AX92" s="277">
        <v>44545</v>
      </c>
      <c r="AY92" s="282"/>
      <c r="AZ92" s="292"/>
      <c r="BA92" s="499"/>
      <c r="BB92" s="522"/>
      <c r="BC92" s="499"/>
      <c r="BD92" s="496"/>
      <c r="BE92" s="403"/>
      <c r="BF92" s="496"/>
      <c r="BG92" s="409"/>
      <c r="BH92" s="409"/>
      <c r="BI92" s="409"/>
      <c r="BJ92" s="409"/>
      <c r="BK92" s="409"/>
      <c r="BL92" s="409"/>
      <c r="BM92" s="409"/>
      <c r="BN92" s="409"/>
      <c r="BO92" s="409"/>
      <c r="BP92" s="409"/>
      <c r="BQ92" s="409"/>
    </row>
    <row r="93" spans="1:69" ht="70.150000000000006" customHeight="1" x14ac:dyDescent="0.2">
      <c r="A93" s="410">
        <v>29</v>
      </c>
      <c r="B93" s="438" t="s">
        <v>146</v>
      </c>
      <c r="C93" s="434" t="s">
        <v>147</v>
      </c>
      <c r="D93" s="439" t="str">
        <f>IF(C93=$B$1048166,$C$1048166,IF(C93=$B$1048167,$C$1048167,IF(C93=$B$1048168,$C$1048168,IF(C93=$B$1048169,$C$1048169,IF(C93=$B$1048170,$C$1048170,IF(C93=$B$1048171,$C$1048171,IF(C93=$B$1048172,$C$1048172,IF(C93=$B$1048173,$C$1048173,IF(C93=$B$1048174,$C$1048174,IF(C93=$B$1048175,$C$1048175,IF(C93=$B$1048178,$C$1048178,IF(C93=$B$1048179,$C$1048179,IF(C93=$B$1048180,C$1048180,IF(C93=$B$1048181,$C$1048181,IF(C93=$B$1048182,$C$1048182," ")))))))))))))))</f>
        <v>Promover la calidad educativa de la Institución, mediante la administración de los programas de formación que ofrece la universidad en sus diferentes niveles, con el fin de permitir al egresado desempeñarse con idoneidad, ética y compromiso social.</v>
      </c>
      <c r="E93" s="434" t="s">
        <v>169</v>
      </c>
      <c r="F93" s="242" t="s">
        <v>256</v>
      </c>
      <c r="G93" s="242" t="s">
        <v>36</v>
      </c>
      <c r="H93" s="254" t="s">
        <v>775</v>
      </c>
      <c r="I93" s="434" t="s">
        <v>141</v>
      </c>
      <c r="J93" s="437" t="s">
        <v>776</v>
      </c>
      <c r="K93" s="434" t="s">
        <v>777</v>
      </c>
      <c r="L93" s="434" t="s">
        <v>778</v>
      </c>
      <c r="M93" s="435" t="s">
        <v>142</v>
      </c>
      <c r="N93" s="432">
        <f t="shared" si="249"/>
        <v>5</v>
      </c>
      <c r="O93" s="435" t="s">
        <v>133</v>
      </c>
      <c r="P93" s="432">
        <f t="shared" si="250"/>
        <v>5</v>
      </c>
      <c r="Q93" s="432">
        <f t="shared" si="251"/>
        <v>25</v>
      </c>
      <c r="R93" s="268" t="s">
        <v>314</v>
      </c>
      <c r="S93" s="274">
        <f t="shared" si="270"/>
        <v>1</v>
      </c>
      <c r="T93" s="406">
        <f t="shared" si="288"/>
        <v>3</v>
      </c>
      <c r="U93" s="406">
        <f t="shared" si="253"/>
        <v>1.7999999999999998</v>
      </c>
      <c r="V93" s="242" t="s">
        <v>789</v>
      </c>
      <c r="W93" s="434">
        <f t="shared" si="254"/>
        <v>0.05</v>
      </c>
      <c r="X93" s="405">
        <f t="shared" si="255"/>
        <v>1</v>
      </c>
      <c r="Y93" s="275">
        <f t="shared" si="271"/>
        <v>1</v>
      </c>
      <c r="Z93" s="242" t="s">
        <v>319</v>
      </c>
      <c r="AA93" s="246" t="s">
        <v>791</v>
      </c>
      <c r="AB93" s="405">
        <f t="shared" si="256"/>
        <v>0.15</v>
      </c>
      <c r="AC93" s="406">
        <f t="shared" si="257"/>
        <v>1</v>
      </c>
      <c r="AD93" s="276">
        <f t="shared" si="272"/>
        <v>1</v>
      </c>
      <c r="AE93" s="242" t="s">
        <v>294</v>
      </c>
      <c r="AF93" s="246" t="s">
        <v>797</v>
      </c>
      <c r="AG93" s="405">
        <f t="shared" si="258"/>
        <v>0.1</v>
      </c>
      <c r="AH93" s="406">
        <f t="shared" si="259"/>
        <v>1</v>
      </c>
      <c r="AI93" s="276">
        <f t="shared" si="273"/>
        <v>1</v>
      </c>
      <c r="AJ93" s="242" t="s">
        <v>291</v>
      </c>
      <c r="AK93" s="242" t="s">
        <v>304</v>
      </c>
      <c r="AL93" s="405">
        <f t="shared" si="260"/>
        <v>0.1</v>
      </c>
      <c r="AM93" s="406">
        <f t="shared" si="261"/>
        <v>1</v>
      </c>
      <c r="AN93" s="276">
        <f t="shared" si="278"/>
        <v>1</v>
      </c>
      <c r="AO93" s="242" t="s">
        <v>493</v>
      </c>
      <c r="AP93" s="406">
        <f t="shared" si="262"/>
        <v>1</v>
      </c>
      <c r="AQ93" s="432" t="str">
        <f t="shared" si="263"/>
        <v>FUERTE</v>
      </c>
      <c r="AR93" s="404">
        <f t="shared" si="264"/>
        <v>25</v>
      </c>
      <c r="AS93" s="404" t="str">
        <f t="shared" si="265"/>
        <v>MODERADO</v>
      </c>
      <c r="AT93" s="433" t="s">
        <v>802</v>
      </c>
      <c r="AU93" s="441">
        <v>0.5</v>
      </c>
      <c r="AV93" s="242" t="s">
        <v>85</v>
      </c>
      <c r="AW93" s="246" t="s">
        <v>808</v>
      </c>
      <c r="AX93" s="277">
        <v>44545</v>
      </c>
      <c r="AY93" s="282"/>
      <c r="AZ93" s="292"/>
      <c r="BA93" s="497" t="s">
        <v>903</v>
      </c>
      <c r="BB93" s="520" t="s">
        <v>259</v>
      </c>
      <c r="BC93" s="497"/>
      <c r="BD93" s="494" t="s">
        <v>259</v>
      </c>
      <c r="BE93" s="401"/>
      <c r="BF93" s="494" t="s">
        <v>260</v>
      </c>
      <c r="BG93" s="407"/>
      <c r="BH93" s="407" t="s">
        <v>259</v>
      </c>
      <c r="BI93" s="407"/>
      <c r="BJ93" s="407">
        <f t="shared" ref="BJ93" si="291">+COUNTIF(BB93:BH95,"SI")</f>
        <v>3</v>
      </c>
      <c r="BK93" s="407">
        <f t="shared" ref="BK93" si="292">+COUNTIF(BB93:BH95,"NO")</f>
        <v>1</v>
      </c>
      <c r="BL93" s="407" t="s">
        <v>259</v>
      </c>
      <c r="BM93" s="407" t="s">
        <v>1019</v>
      </c>
      <c r="BN93" s="407"/>
      <c r="BO93" s="407"/>
      <c r="BP93" s="407"/>
      <c r="BQ93" s="407"/>
    </row>
    <row r="94" spans="1:69" ht="70.150000000000006" customHeight="1" x14ac:dyDescent="0.2">
      <c r="A94" s="411"/>
      <c r="B94" s="438"/>
      <c r="C94" s="434"/>
      <c r="D94" s="439"/>
      <c r="E94" s="434"/>
      <c r="F94" s="242"/>
      <c r="G94" s="242"/>
      <c r="H94" s="254"/>
      <c r="I94" s="434"/>
      <c r="J94" s="437"/>
      <c r="K94" s="434"/>
      <c r="L94" s="434"/>
      <c r="M94" s="435"/>
      <c r="N94" s="432"/>
      <c r="O94" s="435"/>
      <c r="P94" s="432"/>
      <c r="Q94" s="432"/>
      <c r="R94" s="268" t="s">
        <v>385</v>
      </c>
      <c r="S94" s="274">
        <f t="shared" si="270"/>
        <v>4</v>
      </c>
      <c r="T94" s="406"/>
      <c r="U94" s="406"/>
      <c r="V94" s="242" t="s">
        <v>790</v>
      </c>
      <c r="W94" s="434"/>
      <c r="X94" s="405"/>
      <c r="Y94" s="275">
        <f t="shared" si="271"/>
        <v>1</v>
      </c>
      <c r="Z94" s="242" t="s">
        <v>319</v>
      </c>
      <c r="AA94" s="246" t="s">
        <v>792</v>
      </c>
      <c r="AB94" s="405"/>
      <c r="AC94" s="406"/>
      <c r="AD94" s="276">
        <f t="shared" si="272"/>
        <v>1</v>
      </c>
      <c r="AE94" s="242" t="s">
        <v>294</v>
      </c>
      <c r="AF94" s="246" t="s">
        <v>797</v>
      </c>
      <c r="AG94" s="405"/>
      <c r="AH94" s="406"/>
      <c r="AI94" s="276">
        <f t="shared" si="273"/>
        <v>1</v>
      </c>
      <c r="AJ94" s="242" t="s">
        <v>291</v>
      </c>
      <c r="AK94" s="242" t="s">
        <v>302</v>
      </c>
      <c r="AL94" s="405"/>
      <c r="AM94" s="406"/>
      <c r="AN94" s="276">
        <f t="shared" si="278"/>
        <v>1</v>
      </c>
      <c r="AO94" s="242" t="s">
        <v>493</v>
      </c>
      <c r="AP94" s="406"/>
      <c r="AQ94" s="432"/>
      <c r="AR94" s="404"/>
      <c r="AS94" s="404"/>
      <c r="AT94" s="433"/>
      <c r="AU94" s="433"/>
      <c r="AV94" s="242" t="s">
        <v>87</v>
      </c>
      <c r="AW94" s="246" t="s">
        <v>809</v>
      </c>
      <c r="AX94" s="277">
        <v>44545</v>
      </c>
      <c r="AY94" s="282"/>
      <c r="AZ94" s="293" t="s">
        <v>810</v>
      </c>
      <c r="BA94" s="498"/>
      <c r="BB94" s="521"/>
      <c r="BC94" s="498"/>
      <c r="BD94" s="495"/>
      <c r="BE94" s="402"/>
      <c r="BF94" s="495"/>
      <c r="BG94" s="408"/>
      <c r="BH94" s="408"/>
      <c r="BI94" s="408"/>
      <c r="BJ94" s="408"/>
      <c r="BK94" s="408"/>
      <c r="BL94" s="408"/>
      <c r="BM94" s="408"/>
      <c r="BN94" s="408"/>
      <c r="BO94" s="408"/>
      <c r="BP94" s="408"/>
      <c r="BQ94" s="408"/>
    </row>
    <row r="95" spans="1:69" ht="70.150000000000006" customHeight="1" x14ac:dyDescent="0.2">
      <c r="A95" s="411"/>
      <c r="B95" s="438"/>
      <c r="C95" s="434"/>
      <c r="D95" s="439"/>
      <c r="E95" s="434"/>
      <c r="F95" s="242"/>
      <c r="G95" s="242"/>
      <c r="H95" s="254"/>
      <c r="I95" s="434"/>
      <c r="J95" s="437"/>
      <c r="K95" s="434"/>
      <c r="L95" s="434"/>
      <c r="M95" s="435"/>
      <c r="N95" s="432"/>
      <c r="O95" s="435"/>
      <c r="P95" s="432"/>
      <c r="Q95" s="432"/>
      <c r="R95" s="268"/>
      <c r="S95" s="274">
        <f t="shared" si="270"/>
        <v>0</v>
      </c>
      <c r="T95" s="406"/>
      <c r="U95" s="406"/>
      <c r="V95" s="242"/>
      <c r="W95" s="434"/>
      <c r="X95" s="405"/>
      <c r="Y95" s="275">
        <f t="shared" si="271"/>
        <v>0</v>
      </c>
      <c r="Z95" s="242"/>
      <c r="AA95" s="246"/>
      <c r="AB95" s="405"/>
      <c r="AC95" s="406"/>
      <c r="AD95" s="276">
        <f t="shared" si="272"/>
        <v>0</v>
      </c>
      <c r="AE95" s="242"/>
      <c r="AF95" s="246"/>
      <c r="AG95" s="405"/>
      <c r="AH95" s="406"/>
      <c r="AI95" s="276">
        <f t="shared" si="273"/>
        <v>0</v>
      </c>
      <c r="AJ95" s="242"/>
      <c r="AK95" s="242"/>
      <c r="AL95" s="405"/>
      <c r="AM95" s="406"/>
      <c r="AN95" s="276">
        <f t="shared" si="278"/>
        <v>0</v>
      </c>
      <c r="AO95" s="242"/>
      <c r="AP95" s="406"/>
      <c r="AQ95" s="432"/>
      <c r="AR95" s="404"/>
      <c r="AS95" s="404"/>
      <c r="AT95" s="433"/>
      <c r="AU95" s="433"/>
      <c r="AV95" s="242"/>
      <c r="AW95" s="246"/>
      <c r="AX95" s="277"/>
      <c r="AY95" s="282"/>
      <c r="AZ95" s="292"/>
      <c r="BA95" s="499"/>
      <c r="BB95" s="522"/>
      <c r="BC95" s="499"/>
      <c r="BD95" s="496"/>
      <c r="BE95" s="403"/>
      <c r="BF95" s="496"/>
      <c r="BG95" s="409"/>
      <c r="BH95" s="409"/>
      <c r="BI95" s="409"/>
      <c r="BJ95" s="409"/>
      <c r="BK95" s="409"/>
      <c r="BL95" s="409"/>
      <c r="BM95" s="409"/>
      <c r="BN95" s="409"/>
      <c r="BO95" s="409"/>
      <c r="BP95" s="409"/>
      <c r="BQ95" s="409"/>
    </row>
    <row r="96" spans="1:69" ht="70.150000000000006" customHeight="1" x14ac:dyDescent="0.2">
      <c r="A96" s="411">
        <v>30</v>
      </c>
      <c r="B96" s="438" t="s">
        <v>146</v>
      </c>
      <c r="C96" s="434" t="s">
        <v>147</v>
      </c>
      <c r="D96" s="439" t="str">
        <f>IF(C96=$B$1048166,$C$1048166,IF(C96=$B$1048167,$C$1048167,IF(C96=$B$1048168,$C$1048168,IF(C96=$B$1048169,$C$1048169,IF(C96=$B$1048170,$C$1048170,IF(C96=$B$1048171,$C$1048171,IF(C96=$B$1048172,$C$1048172,IF(C96=$B$1048173,$C$1048173,IF(C96=$B$1048174,$C$1048174,IF(C96=$B$1048175,$C$1048175,IF(C96=$B$1048178,$C$1048178,IF(C96=$B$1048179,$C$1048179,IF(C96=$B$1048180,C$1048180,IF(C96=$B$1048181,$C$1048181,IF(C96=$B$1048182,$C$1048182," ")))))))))))))))</f>
        <v>Promover la calidad educativa de la Institución, mediante la administración de los programas de formación que ofrece la universidad en sus diferentes niveles, con el fin de permitir al egresado desempeñarse con idoneidad, ética y compromiso social.</v>
      </c>
      <c r="E96" s="434" t="s">
        <v>468</v>
      </c>
      <c r="F96" s="242" t="s">
        <v>256</v>
      </c>
      <c r="G96" s="242" t="s">
        <v>35</v>
      </c>
      <c r="H96" s="254" t="s">
        <v>817</v>
      </c>
      <c r="I96" s="434" t="s">
        <v>106</v>
      </c>
      <c r="J96" s="437" t="s">
        <v>818</v>
      </c>
      <c r="K96" s="434" t="s">
        <v>819</v>
      </c>
      <c r="L96" s="434" t="s">
        <v>820</v>
      </c>
      <c r="M96" s="435" t="s">
        <v>121</v>
      </c>
      <c r="N96" s="432">
        <f t="shared" si="249"/>
        <v>1</v>
      </c>
      <c r="O96" s="435" t="s">
        <v>133</v>
      </c>
      <c r="P96" s="432">
        <f t="shared" si="250"/>
        <v>5</v>
      </c>
      <c r="Q96" s="432">
        <f t="shared" si="251"/>
        <v>5</v>
      </c>
      <c r="R96" s="268" t="s">
        <v>314</v>
      </c>
      <c r="S96" s="274">
        <f t="shared" ref="S96:S127" si="293">IF(R96=$R$1048170,1,IF(R96=$R$1048166,5,IF(R96=$R$1048167,4,IF(R96=$R$1048168,3,IF(R96=$R$1048169,2,0)))))</f>
        <v>1</v>
      </c>
      <c r="T96" s="406">
        <f t="shared" ref="T96" si="294">ROUND(AVERAGEIF(S96:S98,"&gt;0"),0)</f>
        <v>1</v>
      </c>
      <c r="U96" s="406">
        <f t="shared" si="253"/>
        <v>0.6</v>
      </c>
      <c r="V96" s="242" t="s">
        <v>823</v>
      </c>
      <c r="W96" s="434">
        <f t="shared" si="254"/>
        <v>0.15000000000000002</v>
      </c>
      <c r="X96" s="405">
        <f t="shared" si="255"/>
        <v>3</v>
      </c>
      <c r="Y96" s="275">
        <f t="shared" ref="Y96:Y98" si="295">IF(Z96=$Z$1048168,1,IF(Z96=$Z$1048167,2,IF(Z96=$Z$1048166,4,IF(R96="No_existen",5,0))))</f>
        <v>4</v>
      </c>
      <c r="Z96" s="242" t="s">
        <v>317</v>
      </c>
      <c r="AA96" s="246"/>
      <c r="AB96" s="405">
        <f t="shared" si="256"/>
        <v>0.15</v>
      </c>
      <c r="AC96" s="406">
        <f t="shared" si="257"/>
        <v>1</v>
      </c>
      <c r="AD96" s="276">
        <f t="shared" ref="AD96:AD127" si="296">IF(AE96=$AF$1048167,1,IF(AE96=$AF$1048166,4,IF(R96="No_existen",5,0)))</f>
        <v>1</v>
      </c>
      <c r="AE96" s="242" t="s">
        <v>294</v>
      </c>
      <c r="AF96" s="246" t="s">
        <v>826</v>
      </c>
      <c r="AG96" s="405">
        <f t="shared" si="258"/>
        <v>0.1</v>
      </c>
      <c r="AH96" s="406">
        <f t="shared" si="259"/>
        <v>1</v>
      </c>
      <c r="AI96" s="276">
        <f t="shared" ref="AI96:AI127" si="297">IF(AJ96=$AJ$1048166,1,IF(AJ96=$AJ$1048167,4,IF(R96="No_existen",5,0)))</f>
        <v>1</v>
      </c>
      <c r="AJ96" s="242" t="s">
        <v>291</v>
      </c>
      <c r="AK96" s="242" t="s">
        <v>298</v>
      </c>
      <c r="AL96" s="405">
        <f t="shared" si="260"/>
        <v>0.1</v>
      </c>
      <c r="AM96" s="406">
        <f t="shared" si="261"/>
        <v>1</v>
      </c>
      <c r="AN96" s="276">
        <f t="shared" si="278"/>
        <v>1</v>
      </c>
      <c r="AO96" s="242" t="s">
        <v>493</v>
      </c>
      <c r="AP96" s="406">
        <f t="shared" si="262"/>
        <v>1</v>
      </c>
      <c r="AQ96" s="432" t="str">
        <f t="shared" si="263"/>
        <v>FUERTE</v>
      </c>
      <c r="AR96" s="404">
        <f t="shared" si="264"/>
        <v>5</v>
      </c>
      <c r="AS96" s="404" t="str">
        <f t="shared" si="265"/>
        <v>LEVE</v>
      </c>
      <c r="AT96" s="433" t="s">
        <v>828</v>
      </c>
      <c r="AU96" s="441">
        <v>0</v>
      </c>
      <c r="AV96" s="242" t="s">
        <v>84</v>
      </c>
      <c r="AW96" s="246"/>
      <c r="AX96" s="277"/>
      <c r="AY96" s="282"/>
      <c r="AZ96" s="292"/>
      <c r="BA96" s="497"/>
      <c r="BB96" s="520" t="s">
        <v>259</v>
      </c>
      <c r="BC96" s="497"/>
      <c r="BD96" s="494" t="s">
        <v>260</v>
      </c>
      <c r="BE96" s="401"/>
      <c r="BF96" s="494" t="s">
        <v>260</v>
      </c>
      <c r="BG96" s="407"/>
      <c r="BH96" s="407" t="s">
        <v>259</v>
      </c>
      <c r="BI96" s="407"/>
      <c r="BJ96" s="407">
        <f t="shared" ref="BJ96" si="298">+COUNTIF(BB96:BH98,"SI")</f>
        <v>2</v>
      </c>
      <c r="BK96" s="407">
        <f t="shared" ref="BK96" si="299">+COUNTIF(BB96:BH98,"NO")</f>
        <v>2</v>
      </c>
      <c r="BL96" s="407" t="s">
        <v>259</v>
      </c>
      <c r="BM96" s="407" t="s">
        <v>1020</v>
      </c>
      <c r="BN96" s="407"/>
      <c r="BO96" s="407"/>
      <c r="BP96" s="407"/>
      <c r="BQ96" s="407"/>
    </row>
    <row r="97" spans="1:69" ht="70.150000000000006" customHeight="1" x14ac:dyDescent="0.2">
      <c r="A97" s="411"/>
      <c r="B97" s="438"/>
      <c r="C97" s="434"/>
      <c r="D97" s="439"/>
      <c r="E97" s="434"/>
      <c r="F97" s="242" t="s">
        <v>256</v>
      </c>
      <c r="G97" s="242" t="s">
        <v>33</v>
      </c>
      <c r="H97" s="254" t="s">
        <v>821</v>
      </c>
      <c r="I97" s="434"/>
      <c r="J97" s="436"/>
      <c r="K97" s="434"/>
      <c r="L97" s="434"/>
      <c r="M97" s="435"/>
      <c r="N97" s="432"/>
      <c r="O97" s="435"/>
      <c r="P97" s="432"/>
      <c r="Q97" s="432"/>
      <c r="R97" s="268" t="s">
        <v>314</v>
      </c>
      <c r="S97" s="274">
        <f t="shared" si="293"/>
        <v>1</v>
      </c>
      <c r="T97" s="406"/>
      <c r="U97" s="406"/>
      <c r="V97" s="242" t="s">
        <v>824</v>
      </c>
      <c r="W97" s="434"/>
      <c r="X97" s="405"/>
      <c r="Y97" s="275">
        <f t="shared" si="295"/>
        <v>1</v>
      </c>
      <c r="Z97" s="242" t="s">
        <v>319</v>
      </c>
      <c r="AA97" s="246" t="s">
        <v>825</v>
      </c>
      <c r="AB97" s="405"/>
      <c r="AC97" s="406"/>
      <c r="AD97" s="276">
        <f t="shared" si="296"/>
        <v>1</v>
      </c>
      <c r="AE97" s="242" t="s">
        <v>294</v>
      </c>
      <c r="AF97" s="246" t="s">
        <v>827</v>
      </c>
      <c r="AG97" s="405"/>
      <c r="AH97" s="406"/>
      <c r="AI97" s="276">
        <f t="shared" si="297"/>
        <v>1</v>
      </c>
      <c r="AJ97" s="242" t="s">
        <v>291</v>
      </c>
      <c r="AK97" s="242" t="s">
        <v>299</v>
      </c>
      <c r="AL97" s="405"/>
      <c r="AM97" s="406"/>
      <c r="AN97" s="276">
        <f t="shared" si="278"/>
        <v>1</v>
      </c>
      <c r="AO97" s="242" t="s">
        <v>493</v>
      </c>
      <c r="AP97" s="406"/>
      <c r="AQ97" s="432"/>
      <c r="AR97" s="404"/>
      <c r="AS97" s="404"/>
      <c r="AT97" s="433"/>
      <c r="AU97" s="433"/>
      <c r="AV97" s="242" t="s">
        <v>84</v>
      </c>
      <c r="AW97" s="246"/>
      <c r="AX97" s="277"/>
      <c r="AY97" s="282"/>
      <c r="AZ97" s="292"/>
      <c r="BA97" s="498"/>
      <c r="BB97" s="521"/>
      <c r="BC97" s="498"/>
      <c r="BD97" s="495"/>
      <c r="BE97" s="402"/>
      <c r="BF97" s="495"/>
      <c r="BG97" s="408"/>
      <c r="BH97" s="408"/>
      <c r="BI97" s="408"/>
      <c r="BJ97" s="408"/>
      <c r="BK97" s="408"/>
      <c r="BL97" s="408"/>
      <c r="BM97" s="408"/>
      <c r="BN97" s="408"/>
      <c r="BO97" s="408"/>
      <c r="BP97" s="408"/>
      <c r="BQ97" s="408"/>
    </row>
    <row r="98" spans="1:69" ht="70.150000000000006" customHeight="1" thickBot="1" x14ac:dyDescent="0.25">
      <c r="A98" s="411"/>
      <c r="B98" s="438"/>
      <c r="C98" s="434"/>
      <c r="D98" s="439"/>
      <c r="E98" s="434"/>
      <c r="F98" s="242" t="s">
        <v>257</v>
      </c>
      <c r="G98" s="242" t="s">
        <v>219</v>
      </c>
      <c r="H98" s="254" t="s">
        <v>822</v>
      </c>
      <c r="I98" s="434"/>
      <c r="J98" s="436"/>
      <c r="K98" s="434"/>
      <c r="L98" s="434"/>
      <c r="M98" s="435"/>
      <c r="N98" s="432"/>
      <c r="O98" s="435"/>
      <c r="P98" s="432"/>
      <c r="Q98" s="432"/>
      <c r="R98" s="268"/>
      <c r="S98" s="274">
        <f t="shared" si="293"/>
        <v>0</v>
      </c>
      <c r="T98" s="406"/>
      <c r="U98" s="406"/>
      <c r="V98" s="242"/>
      <c r="W98" s="434"/>
      <c r="X98" s="405"/>
      <c r="Y98" s="275">
        <f t="shared" si="295"/>
        <v>0</v>
      </c>
      <c r="Z98" s="242"/>
      <c r="AA98" s="246"/>
      <c r="AB98" s="405"/>
      <c r="AC98" s="406"/>
      <c r="AD98" s="276">
        <f t="shared" si="296"/>
        <v>0</v>
      </c>
      <c r="AE98" s="242"/>
      <c r="AF98" s="246"/>
      <c r="AG98" s="405"/>
      <c r="AH98" s="406"/>
      <c r="AI98" s="276">
        <f t="shared" si="297"/>
        <v>0</v>
      </c>
      <c r="AJ98" s="242"/>
      <c r="AK98" s="242"/>
      <c r="AL98" s="405"/>
      <c r="AM98" s="406"/>
      <c r="AN98" s="276">
        <f t="shared" si="278"/>
        <v>0</v>
      </c>
      <c r="AO98" s="242"/>
      <c r="AP98" s="406"/>
      <c r="AQ98" s="432"/>
      <c r="AR98" s="404"/>
      <c r="AS98" s="404"/>
      <c r="AT98" s="433"/>
      <c r="AU98" s="433"/>
      <c r="AV98" s="242"/>
      <c r="AW98" s="246"/>
      <c r="AX98" s="277"/>
      <c r="AY98" s="282"/>
      <c r="AZ98" s="292"/>
      <c r="BA98" s="499"/>
      <c r="BB98" s="522"/>
      <c r="BC98" s="499"/>
      <c r="BD98" s="496"/>
      <c r="BE98" s="403"/>
      <c r="BF98" s="496"/>
      <c r="BG98" s="409"/>
      <c r="BH98" s="409"/>
      <c r="BI98" s="409"/>
      <c r="BJ98" s="409"/>
      <c r="BK98" s="409"/>
      <c r="BL98" s="409"/>
      <c r="BM98" s="409"/>
      <c r="BN98" s="409"/>
      <c r="BO98" s="409"/>
      <c r="BP98" s="409"/>
      <c r="BQ98" s="409"/>
    </row>
    <row r="99" spans="1:69" ht="70.150000000000006" customHeight="1" x14ac:dyDescent="0.2">
      <c r="A99" s="410">
        <v>31</v>
      </c>
      <c r="B99" s="438" t="s">
        <v>146</v>
      </c>
      <c r="C99" s="434" t="s">
        <v>161</v>
      </c>
      <c r="D99" s="439" t="str">
        <f>IF(C99=$B$1048166,$C$1048166,IF(C99=$B$1048167,$C$1048167,IF(C99=$B$1048168,$C$1048168,IF(C99=$B$1048169,$C$1048169,IF(C99=$B$1048170,$C$1048170,IF(C99=$B$1048171,$C$1048171,IF(C99=$B$1048172,$C$1048172,IF(C99=$B$1048173,$C$1048173,IF(C99=$B$1048174,$C$1048174,IF(C99=$B$1048175,$C$1048175,IF(C99=$B$1048178,$C$1048178,IF(C99=$B$1048179,$C$1048179,IF(C99=$B$1048180,C$1048180,IF(C99=$B$1048181,$C$1048181,IF(C99=$B$1048182,$C$1048182," ")))))))))))))))</f>
        <v>Ejercer la evaluación y control sobre el desarrollo del quehacer institucional, de forma preventiva y correctiva, vigilando el cumplimiento de las disposiciones establecidas por la Ley y la Universidad.</v>
      </c>
      <c r="E99" s="434" t="s">
        <v>173</v>
      </c>
      <c r="F99" s="242" t="s">
        <v>256</v>
      </c>
      <c r="G99" s="242" t="s">
        <v>35</v>
      </c>
      <c r="H99" s="254" t="s">
        <v>829</v>
      </c>
      <c r="I99" s="434" t="s">
        <v>106</v>
      </c>
      <c r="J99" s="437" t="s">
        <v>830</v>
      </c>
      <c r="K99" s="434" t="s">
        <v>831</v>
      </c>
      <c r="L99" s="434" t="s">
        <v>832</v>
      </c>
      <c r="M99" s="435" t="s">
        <v>121</v>
      </c>
      <c r="N99" s="432">
        <f t="shared" si="249"/>
        <v>1</v>
      </c>
      <c r="O99" s="435" t="s">
        <v>134</v>
      </c>
      <c r="P99" s="432">
        <f t="shared" si="250"/>
        <v>3</v>
      </c>
      <c r="Q99" s="432">
        <f t="shared" si="251"/>
        <v>3</v>
      </c>
      <c r="R99" s="268" t="s">
        <v>314</v>
      </c>
      <c r="S99" s="274">
        <f t="shared" si="293"/>
        <v>1</v>
      </c>
      <c r="T99" s="406">
        <f t="shared" ref="T99" si="300">ROUND(AVERAGEIF(S99:S101,"&gt;0"),0)</f>
        <v>1</v>
      </c>
      <c r="U99" s="406">
        <f t="shared" si="253"/>
        <v>0.6</v>
      </c>
      <c r="V99" s="242" t="s">
        <v>839</v>
      </c>
      <c r="W99" s="434">
        <f>IF(R99="No_existen",5*$U$10,X99*$U$10)</f>
        <v>0</v>
      </c>
      <c r="X99" s="405">
        <v>2</v>
      </c>
      <c r="Y99" s="275">
        <v>2</v>
      </c>
      <c r="Z99" s="242" t="s">
        <v>318</v>
      </c>
      <c r="AA99" s="246"/>
      <c r="AB99" s="405">
        <f t="shared" si="256"/>
        <v>0.15</v>
      </c>
      <c r="AC99" s="406">
        <f t="shared" si="257"/>
        <v>1</v>
      </c>
      <c r="AD99" s="276">
        <f t="shared" si="296"/>
        <v>1</v>
      </c>
      <c r="AE99" s="242" t="s">
        <v>294</v>
      </c>
      <c r="AF99" s="246" t="s">
        <v>845</v>
      </c>
      <c r="AG99" s="405">
        <f t="shared" si="258"/>
        <v>0.1</v>
      </c>
      <c r="AH99" s="406">
        <f t="shared" si="259"/>
        <v>1</v>
      </c>
      <c r="AI99" s="276">
        <f t="shared" si="297"/>
        <v>1</v>
      </c>
      <c r="AJ99" s="242" t="s">
        <v>291</v>
      </c>
      <c r="AK99" s="242" t="s">
        <v>302</v>
      </c>
      <c r="AL99" s="405">
        <f t="shared" si="260"/>
        <v>0.1</v>
      </c>
      <c r="AM99" s="406">
        <f t="shared" si="261"/>
        <v>1</v>
      </c>
      <c r="AN99" s="276">
        <f t="shared" si="278"/>
        <v>1</v>
      </c>
      <c r="AO99" s="242" t="s">
        <v>493</v>
      </c>
      <c r="AP99" s="406">
        <f t="shared" si="262"/>
        <v>1</v>
      </c>
      <c r="AQ99" s="432" t="str">
        <f t="shared" si="263"/>
        <v>FUERTE</v>
      </c>
      <c r="AR99" s="404">
        <f t="shared" si="264"/>
        <v>3</v>
      </c>
      <c r="AS99" s="404" t="str">
        <f t="shared" si="265"/>
        <v>LEVE</v>
      </c>
      <c r="AT99" s="433" t="s">
        <v>849</v>
      </c>
      <c r="AU99" s="433">
        <v>0</v>
      </c>
      <c r="AV99" s="242" t="s">
        <v>84</v>
      </c>
      <c r="AW99" s="246"/>
      <c r="AX99" s="277"/>
      <c r="AY99" s="282"/>
      <c r="AZ99" s="292"/>
      <c r="BA99" s="497"/>
      <c r="BB99" s="520" t="s">
        <v>259</v>
      </c>
      <c r="BC99" s="497"/>
      <c r="BD99" s="494" t="s">
        <v>259</v>
      </c>
      <c r="BE99" s="401"/>
      <c r="BF99" s="494" t="s">
        <v>259</v>
      </c>
      <c r="BG99" s="407"/>
      <c r="BH99" s="407" t="s">
        <v>259</v>
      </c>
      <c r="BI99" s="407"/>
      <c r="BJ99" s="407">
        <f t="shared" ref="BJ99" si="301">+COUNTIF(BB99:BH101,"SI")</f>
        <v>4</v>
      </c>
      <c r="BK99" s="407">
        <f t="shared" ref="BK99" si="302">+COUNTIF(BB99:BH101,"NO")</f>
        <v>0</v>
      </c>
      <c r="BL99" s="407" t="s">
        <v>259</v>
      </c>
      <c r="BM99" s="407" t="s">
        <v>1021</v>
      </c>
      <c r="BN99" s="407"/>
      <c r="BO99" s="407"/>
      <c r="BP99" s="407"/>
      <c r="BQ99" s="407"/>
    </row>
    <row r="100" spans="1:69" ht="70.150000000000006" customHeight="1" x14ac:dyDescent="0.2">
      <c r="A100" s="411"/>
      <c r="B100" s="438"/>
      <c r="C100" s="434"/>
      <c r="D100" s="439"/>
      <c r="E100" s="434"/>
      <c r="F100" s="242" t="s">
        <v>256</v>
      </c>
      <c r="G100" s="242" t="s">
        <v>33</v>
      </c>
      <c r="H100" s="254" t="s">
        <v>833</v>
      </c>
      <c r="I100" s="434"/>
      <c r="J100" s="436"/>
      <c r="K100" s="434"/>
      <c r="L100" s="434"/>
      <c r="M100" s="435"/>
      <c r="N100" s="432"/>
      <c r="O100" s="435"/>
      <c r="P100" s="432"/>
      <c r="Q100" s="432"/>
      <c r="R100" s="268" t="s">
        <v>314</v>
      </c>
      <c r="S100" s="274">
        <f t="shared" si="293"/>
        <v>1</v>
      </c>
      <c r="T100" s="406"/>
      <c r="U100" s="406"/>
      <c r="V100" s="242" t="s">
        <v>840</v>
      </c>
      <c r="W100" s="434"/>
      <c r="X100" s="405"/>
      <c r="Y100" s="275">
        <v>4</v>
      </c>
      <c r="Z100" s="242" t="s">
        <v>317</v>
      </c>
      <c r="AA100" s="246"/>
      <c r="AB100" s="405"/>
      <c r="AC100" s="406"/>
      <c r="AD100" s="276">
        <f t="shared" si="296"/>
        <v>1</v>
      </c>
      <c r="AE100" s="242" t="s">
        <v>294</v>
      </c>
      <c r="AF100" s="246" t="s">
        <v>846</v>
      </c>
      <c r="AG100" s="405"/>
      <c r="AH100" s="406"/>
      <c r="AI100" s="276">
        <f t="shared" si="297"/>
        <v>1</v>
      </c>
      <c r="AJ100" s="242" t="s">
        <v>291</v>
      </c>
      <c r="AK100" s="242" t="s">
        <v>302</v>
      </c>
      <c r="AL100" s="405"/>
      <c r="AM100" s="406"/>
      <c r="AN100" s="276">
        <f t="shared" si="278"/>
        <v>1</v>
      </c>
      <c r="AO100" s="242" t="s">
        <v>493</v>
      </c>
      <c r="AP100" s="406"/>
      <c r="AQ100" s="432"/>
      <c r="AR100" s="404"/>
      <c r="AS100" s="404"/>
      <c r="AT100" s="433"/>
      <c r="AU100" s="433"/>
      <c r="AV100" s="242"/>
      <c r="AW100" s="246"/>
      <c r="AX100" s="277"/>
      <c r="AY100" s="282"/>
      <c r="AZ100" s="292"/>
      <c r="BA100" s="498"/>
      <c r="BB100" s="521"/>
      <c r="BC100" s="498"/>
      <c r="BD100" s="495"/>
      <c r="BE100" s="402"/>
      <c r="BF100" s="495"/>
      <c r="BG100" s="408"/>
      <c r="BH100" s="408"/>
      <c r="BI100" s="408"/>
      <c r="BJ100" s="408"/>
      <c r="BK100" s="408"/>
      <c r="BL100" s="408"/>
      <c r="BM100" s="408"/>
      <c r="BN100" s="408"/>
      <c r="BO100" s="408"/>
      <c r="BP100" s="408"/>
      <c r="BQ100" s="408"/>
    </row>
    <row r="101" spans="1:69" ht="70.150000000000006" customHeight="1" x14ac:dyDescent="0.2">
      <c r="A101" s="411"/>
      <c r="B101" s="438"/>
      <c r="C101" s="434"/>
      <c r="D101" s="439"/>
      <c r="E101" s="434"/>
      <c r="F101" s="242"/>
      <c r="G101" s="242"/>
      <c r="H101" s="254"/>
      <c r="I101" s="434"/>
      <c r="J101" s="436"/>
      <c r="K101" s="434"/>
      <c r="L101" s="434"/>
      <c r="M101" s="435"/>
      <c r="N101" s="432"/>
      <c r="O101" s="435"/>
      <c r="P101" s="432"/>
      <c r="Q101" s="432"/>
      <c r="R101" s="268" t="s">
        <v>314</v>
      </c>
      <c r="S101" s="274">
        <f t="shared" si="293"/>
        <v>1</v>
      </c>
      <c r="T101" s="406"/>
      <c r="U101" s="406"/>
      <c r="V101" s="242" t="s">
        <v>841</v>
      </c>
      <c r="W101" s="434"/>
      <c r="X101" s="405"/>
      <c r="Y101" s="275">
        <v>1</v>
      </c>
      <c r="Z101" s="242" t="s">
        <v>319</v>
      </c>
      <c r="AA101" s="246" t="s">
        <v>844</v>
      </c>
      <c r="AB101" s="405"/>
      <c r="AC101" s="406"/>
      <c r="AD101" s="276">
        <f t="shared" si="296"/>
        <v>1</v>
      </c>
      <c r="AE101" s="242" t="s">
        <v>294</v>
      </c>
      <c r="AF101" s="246" t="s">
        <v>847</v>
      </c>
      <c r="AG101" s="405"/>
      <c r="AH101" s="406"/>
      <c r="AI101" s="276">
        <f t="shared" si="297"/>
        <v>1</v>
      </c>
      <c r="AJ101" s="242" t="s">
        <v>291</v>
      </c>
      <c r="AK101" s="242" t="s">
        <v>302</v>
      </c>
      <c r="AL101" s="405"/>
      <c r="AM101" s="406"/>
      <c r="AN101" s="276">
        <f t="shared" si="278"/>
        <v>1</v>
      </c>
      <c r="AO101" s="242" t="s">
        <v>493</v>
      </c>
      <c r="AP101" s="406"/>
      <c r="AQ101" s="432"/>
      <c r="AR101" s="404"/>
      <c r="AS101" s="404"/>
      <c r="AT101" s="433"/>
      <c r="AU101" s="433"/>
      <c r="AV101" s="242"/>
      <c r="AW101" s="246"/>
      <c r="AX101" s="277"/>
      <c r="AY101" s="282"/>
      <c r="AZ101" s="292"/>
      <c r="BA101" s="499"/>
      <c r="BB101" s="522"/>
      <c r="BC101" s="499"/>
      <c r="BD101" s="496"/>
      <c r="BE101" s="403"/>
      <c r="BF101" s="496"/>
      <c r="BG101" s="409"/>
      <c r="BH101" s="409"/>
      <c r="BI101" s="409"/>
      <c r="BJ101" s="409"/>
      <c r="BK101" s="409"/>
      <c r="BL101" s="409"/>
      <c r="BM101" s="409"/>
      <c r="BN101" s="409"/>
      <c r="BO101" s="409"/>
      <c r="BP101" s="409"/>
      <c r="BQ101" s="409"/>
    </row>
    <row r="102" spans="1:69" ht="70.150000000000006" customHeight="1" x14ac:dyDescent="0.2">
      <c r="A102" s="411">
        <v>32</v>
      </c>
      <c r="B102" s="438" t="s">
        <v>146</v>
      </c>
      <c r="C102" s="434" t="s">
        <v>161</v>
      </c>
      <c r="D102" s="439" t="str">
        <f>IF(C102=$B$1048166,$C$1048166,IF(C102=$B$1048167,$C$1048167,IF(C102=$B$1048168,$C$1048168,IF(C102=$B$1048169,$C$1048169,IF(C102=$B$1048170,$C$1048170,IF(C102=$B$1048171,$C$1048171,IF(C102=$B$1048172,$C$1048172,IF(C102=$B$1048173,$C$1048173,IF(C102=$B$1048174,$C$1048174,IF(C102=$B$1048175,$C$1048175,IF(C102=$B$1048178,$C$1048178,IF(C102=$B$1048179,$C$1048179,IF(C102=$B$1048180,C$1048180,IF(C102=$B$1048181,$C$1048181,IF(C102=$B$1048182,$C$1048182," ")))))))))))))))</f>
        <v>Ejercer la evaluación y control sobre el desarrollo del quehacer institucional, de forma preventiva y correctiva, vigilando el cumplimiento de las disposiciones establecidas por la Ley y la Universidad.</v>
      </c>
      <c r="E102" s="434" t="s">
        <v>173</v>
      </c>
      <c r="F102" s="242" t="s">
        <v>256</v>
      </c>
      <c r="G102" s="242" t="s">
        <v>32</v>
      </c>
      <c r="H102" s="254" t="s">
        <v>834</v>
      </c>
      <c r="I102" s="440" t="s">
        <v>136</v>
      </c>
      <c r="J102" s="437" t="s">
        <v>835</v>
      </c>
      <c r="K102" s="434" t="s">
        <v>836</v>
      </c>
      <c r="L102" s="434" t="s">
        <v>837</v>
      </c>
      <c r="M102" s="435" t="s">
        <v>121</v>
      </c>
      <c r="N102" s="432">
        <f t="shared" si="249"/>
        <v>1</v>
      </c>
      <c r="O102" s="435" t="s">
        <v>133</v>
      </c>
      <c r="P102" s="432">
        <f t="shared" si="250"/>
        <v>5</v>
      </c>
      <c r="Q102" s="432">
        <f t="shared" si="251"/>
        <v>5</v>
      </c>
      <c r="R102" s="268" t="s">
        <v>313</v>
      </c>
      <c r="S102" s="274">
        <f t="shared" si="293"/>
        <v>2</v>
      </c>
      <c r="T102" s="406">
        <f t="shared" ref="T102" si="303">ROUND(AVERAGEIF(S102:S104,"&gt;0"),0)</f>
        <v>2</v>
      </c>
      <c r="U102" s="406">
        <f t="shared" si="253"/>
        <v>1.2</v>
      </c>
      <c r="V102" s="242" t="s">
        <v>842</v>
      </c>
      <c r="W102" s="434">
        <f t="shared" ref="W102" si="304">IF(R102="No_existen",5*$U$10,X102*$U$10)</f>
        <v>0</v>
      </c>
      <c r="X102" s="405">
        <v>4</v>
      </c>
      <c r="Y102" s="275">
        <v>4</v>
      </c>
      <c r="Z102" s="242" t="s">
        <v>317</v>
      </c>
      <c r="AA102" s="246"/>
      <c r="AB102" s="405">
        <f t="shared" si="256"/>
        <v>0.15</v>
      </c>
      <c r="AC102" s="406">
        <f t="shared" si="257"/>
        <v>1</v>
      </c>
      <c r="AD102" s="276">
        <f t="shared" si="296"/>
        <v>1</v>
      </c>
      <c r="AE102" s="242" t="s">
        <v>294</v>
      </c>
      <c r="AF102" s="246" t="s">
        <v>848</v>
      </c>
      <c r="AG102" s="405">
        <f t="shared" si="258"/>
        <v>0.1</v>
      </c>
      <c r="AH102" s="406">
        <f t="shared" si="259"/>
        <v>1</v>
      </c>
      <c r="AI102" s="276">
        <f t="shared" si="297"/>
        <v>1</v>
      </c>
      <c r="AJ102" s="242" t="s">
        <v>291</v>
      </c>
      <c r="AK102" s="242" t="s">
        <v>298</v>
      </c>
      <c r="AL102" s="405">
        <f t="shared" si="260"/>
        <v>0.1</v>
      </c>
      <c r="AM102" s="406">
        <f t="shared" si="261"/>
        <v>1</v>
      </c>
      <c r="AN102" s="276">
        <f t="shared" si="278"/>
        <v>1</v>
      </c>
      <c r="AO102" s="242" t="s">
        <v>493</v>
      </c>
      <c r="AP102" s="406">
        <f t="shared" si="262"/>
        <v>2</v>
      </c>
      <c r="AQ102" s="432" t="str">
        <f t="shared" si="263"/>
        <v>ACEPTABLE</v>
      </c>
      <c r="AR102" s="404">
        <f t="shared" si="264"/>
        <v>10</v>
      </c>
      <c r="AS102" s="404" t="str">
        <f t="shared" si="265"/>
        <v>LEVE</v>
      </c>
      <c r="AT102" s="433" t="s">
        <v>850</v>
      </c>
      <c r="AU102" s="433">
        <v>0</v>
      </c>
      <c r="AV102" s="242" t="s">
        <v>84</v>
      </c>
      <c r="AW102" s="246"/>
      <c r="AX102" s="277"/>
      <c r="AY102" s="282"/>
      <c r="AZ102" s="292"/>
      <c r="BA102" s="497" t="s">
        <v>903</v>
      </c>
      <c r="BB102" s="520" t="s">
        <v>259</v>
      </c>
      <c r="BC102" s="497"/>
      <c r="BD102" s="494" t="s">
        <v>259</v>
      </c>
      <c r="BE102" s="401"/>
      <c r="BF102" s="494" t="s">
        <v>259</v>
      </c>
      <c r="BG102" s="407"/>
      <c r="BH102" s="407" t="s">
        <v>259</v>
      </c>
      <c r="BI102" s="407"/>
      <c r="BJ102" s="407">
        <f t="shared" ref="BJ102" si="305">+COUNTIF(BB102:BH104,"SI")</f>
        <v>4</v>
      </c>
      <c r="BK102" s="407">
        <f t="shared" ref="BK102" si="306">+COUNTIF(BB102:BH104,"NO")</f>
        <v>0</v>
      </c>
      <c r="BL102" s="407" t="s">
        <v>259</v>
      </c>
      <c r="BM102" s="407" t="s">
        <v>1022</v>
      </c>
      <c r="BN102" s="407"/>
      <c r="BO102" s="407"/>
      <c r="BP102" s="407"/>
      <c r="BQ102" s="407"/>
    </row>
    <row r="103" spans="1:69" ht="70.150000000000006" customHeight="1" x14ac:dyDescent="0.2">
      <c r="A103" s="411"/>
      <c r="B103" s="438"/>
      <c r="C103" s="434"/>
      <c r="D103" s="439"/>
      <c r="E103" s="434"/>
      <c r="F103" s="242" t="s">
        <v>257</v>
      </c>
      <c r="G103" s="242" t="s">
        <v>37</v>
      </c>
      <c r="H103" s="254" t="s">
        <v>838</v>
      </c>
      <c r="I103" s="434"/>
      <c r="J103" s="436"/>
      <c r="K103" s="434"/>
      <c r="L103" s="434"/>
      <c r="M103" s="435"/>
      <c r="N103" s="432"/>
      <c r="O103" s="435"/>
      <c r="P103" s="432"/>
      <c r="Q103" s="432"/>
      <c r="R103" s="268" t="s">
        <v>313</v>
      </c>
      <c r="S103" s="274">
        <f t="shared" si="293"/>
        <v>2</v>
      </c>
      <c r="T103" s="406"/>
      <c r="U103" s="406"/>
      <c r="V103" s="242" t="s">
        <v>843</v>
      </c>
      <c r="W103" s="434"/>
      <c r="X103" s="405"/>
      <c r="Y103" s="275">
        <v>4</v>
      </c>
      <c r="Z103" s="242" t="s">
        <v>317</v>
      </c>
      <c r="AA103" s="246"/>
      <c r="AB103" s="405"/>
      <c r="AC103" s="406"/>
      <c r="AD103" s="276">
        <f t="shared" si="296"/>
        <v>1</v>
      </c>
      <c r="AE103" s="242" t="s">
        <v>294</v>
      </c>
      <c r="AF103" s="246" t="s">
        <v>848</v>
      </c>
      <c r="AG103" s="405"/>
      <c r="AH103" s="406"/>
      <c r="AI103" s="276">
        <f t="shared" si="297"/>
        <v>1</v>
      </c>
      <c r="AJ103" s="242" t="s">
        <v>291</v>
      </c>
      <c r="AK103" s="242" t="s">
        <v>298</v>
      </c>
      <c r="AL103" s="405"/>
      <c r="AM103" s="406"/>
      <c r="AN103" s="276">
        <f t="shared" si="278"/>
        <v>1</v>
      </c>
      <c r="AO103" s="242" t="s">
        <v>493</v>
      </c>
      <c r="AP103" s="406"/>
      <c r="AQ103" s="432"/>
      <c r="AR103" s="404"/>
      <c r="AS103" s="404"/>
      <c r="AT103" s="433"/>
      <c r="AU103" s="433"/>
      <c r="AV103" s="242"/>
      <c r="AW103" s="246"/>
      <c r="AX103" s="277"/>
      <c r="AY103" s="282"/>
      <c r="AZ103" s="292"/>
      <c r="BA103" s="498"/>
      <c r="BB103" s="521"/>
      <c r="BC103" s="498"/>
      <c r="BD103" s="495"/>
      <c r="BE103" s="402"/>
      <c r="BF103" s="495"/>
      <c r="BG103" s="408"/>
      <c r="BH103" s="408"/>
      <c r="BI103" s="408"/>
      <c r="BJ103" s="408"/>
      <c r="BK103" s="408"/>
      <c r="BL103" s="408"/>
      <c r="BM103" s="408"/>
      <c r="BN103" s="408"/>
      <c r="BO103" s="408"/>
      <c r="BP103" s="408"/>
      <c r="BQ103" s="408"/>
    </row>
    <row r="104" spans="1:69" ht="70.150000000000006" customHeight="1" thickBot="1" x14ac:dyDescent="0.25">
      <c r="A104" s="411"/>
      <c r="B104" s="438"/>
      <c r="C104" s="434"/>
      <c r="D104" s="439"/>
      <c r="E104" s="434"/>
      <c r="F104" s="242"/>
      <c r="G104" s="242"/>
      <c r="H104" s="254"/>
      <c r="I104" s="434"/>
      <c r="J104" s="436"/>
      <c r="K104" s="434"/>
      <c r="L104" s="434"/>
      <c r="M104" s="435"/>
      <c r="N104" s="432"/>
      <c r="O104" s="435"/>
      <c r="P104" s="432"/>
      <c r="Q104" s="432"/>
      <c r="R104" s="268"/>
      <c r="S104" s="274">
        <f t="shared" si="293"/>
        <v>0</v>
      </c>
      <c r="T104" s="406"/>
      <c r="U104" s="406"/>
      <c r="V104" s="242"/>
      <c r="W104" s="434"/>
      <c r="X104" s="405"/>
      <c r="Y104" s="275">
        <v>0</v>
      </c>
      <c r="Z104" s="242"/>
      <c r="AA104" s="246"/>
      <c r="AB104" s="405"/>
      <c r="AC104" s="406"/>
      <c r="AD104" s="276">
        <f t="shared" si="296"/>
        <v>0</v>
      </c>
      <c r="AE104" s="242"/>
      <c r="AF104" s="246"/>
      <c r="AG104" s="405"/>
      <c r="AH104" s="406"/>
      <c r="AI104" s="276">
        <f t="shared" si="297"/>
        <v>0</v>
      </c>
      <c r="AJ104" s="242"/>
      <c r="AK104" s="242"/>
      <c r="AL104" s="405"/>
      <c r="AM104" s="406"/>
      <c r="AN104" s="276">
        <f t="shared" si="278"/>
        <v>0</v>
      </c>
      <c r="AO104" s="242"/>
      <c r="AP104" s="406"/>
      <c r="AQ104" s="432"/>
      <c r="AR104" s="404"/>
      <c r="AS104" s="404"/>
      <c r="AT104" s="433"/>
      <c r="AU104" s="433"/>
      <c r="AV104" s="242"/>
      <c r="AW104" s="246"/>
      <c r="AX104" s="277"/>
      <c r="AY104" s="282"/>
      <c r="AZ104" s="292"/>
      <c r="BA104" s="499"/>
      <c r="BB104" s="522"/>
      <c r="BC104" s="499"/>
      <c r="BD104" s="496"/>
      <c r="BE104" s="403"/>
      <c r="BF104" s="496"/>
      <c r="BG104" s="409"/>
      <c r="BH104" s="409"/>
      <c r="BI104" s="409"/>
      <c r="BJ104" s="409"/>
      <c r="BK104" s="409"/>
      <c r="BL104" s="409"/>
      <c r="BM104" s="409"/>
      <c r="BN104" s="409"/>
      <c r="BO104" s="409"/>
      <c r="BP104" s="409"/>
      <c r="BQ104" s="409"/>
    </row>
    <row r="105" spans="1:69" ht="70.150000000000006" customHeight="1" x14ac:dyDescent="0.2">
      <c r="A105" s="410">
        <v>33</v>
      </c>
      <c r="B105" s="438" t="s">
        <v>146</v>
      </c>
      <c r="C105" s="434" t="s">
        <v>158</v>
      </c>
      <c r="D105" s="439" t="str">
        <f>IF(C105=$B$1048166,$C$1048166,IF(C105=$B$1048167,$C$1048167,IF(C105=$B$1048168,$C$1048168,IF(C105=$B$1048169,$C$1048169,IF(C105=$B$1048170,$C$1048170,IF(C105=$B$1048171,$C$1048171,IF(C105=$B$1048172,$C$1048172,IF(C105=$B$1048173,$C$1048173,IF(C105=$B$1048174,$C$1048174,IF(C105=$B$1048175,$C$1048175,IF(C105=$B$1048178,$C$1048178,IF(C105=$B$1048179,$C$1048179,IF(C105=$B$1048180,C$1048180,IF(C105=$B$1048181,$C$1048181,IF(C105=$B$1048182,$C$1048182," ")))))))))))))))</f>
        <v>Administrar y ejecutar los recursos de la institución generando en los procesos mayor eficiencia y eficacia para dar una respuesta oportuna a los servicios demandados en el cumplimiento de las funciones misionales.</v>
      </c>
      <c r="E105" s="434" t="s">
        <v>396</v>
      </c>
      <c r="F105" s="242" t="s">
        <v>256</v>
      </c>
      <c r="G105" s="242" t="s">
        <v>32</v>
      </c>
      <c r="H105" s="254" t="s">
        <v>851</v>
      </c>
      <c r="I105" s="434" t="s">
        <v>106</v>
      </c>
      <c r="J105" s="437" t="s">
        <v>852</v>
      </c>
      <c r="K105" s="434" t="s">
        <v>853</v>
      </c>
      <c r="L105" s="434" t="s">
        <v>854</v>
      </c>
      <c r="M105" s="435" t="s">
        <v>121</v>
      </c>
      <c r="N105" s="432">
        <f t="shared" si="249"/>
        <v>1</v>
      </c>
      <c r="O105" s="435" t="s">
        <v>137</v>
      </c>
      <c r="P105" s="432">
        <f t="shared" si="250"/>
        <v>4</v>
      </c>
      <c r="Q105" s="432">
        <f t="shared" si="251"/>
        <v>4</v>
      </c>
      <c r="R105" s="268" t="s">
        <v>314</v>
      </c>
      <c r="S105" s="274">
        <f t="shared" si="293"/>
        <v>1</v>
      </c>
      <c r="T105" s="406">
        <f t="shared" ref="T105:T123" si="307">ROUND(AVERAGEIF(S105:S107,"&gt;0"),0)</f>
        <v>1</v>
      </c>
      <c r="U105" s="406">
        <f t="shared" si="253"/>
        <v>0.6</v>
      </c>
      <c r="V105" s="242" t="s">
        <v>860</v>
      </c>
      <c r="W105" s="434">
        <f>IF(R105="No_existen",5*$U$10,X105*$U$10)</f>
        <v>0</v>
      </c>
      <c r="X105" s="405">
        <v>2</v>
      </c>
      <c r="Y105" s="275">
        <v>2</v>
      </c>
      <c r="Z105" s="242" t="s">
        <v>318</v>
      </c>
      <c r="AA105" s="246"/>
      <c r="AB105" s="405">
        <f t="shared" si="256"/>
        <v>0.15</v>
      </c>
      <c r="AC105" s="406">
        <f t="shared" ref="AC105:AC123" si="308">ROUND(AVERAGEIF(AD105:AD107,"&gt;0"),0)</f>
        <v>1</v>
      </c>
      <c r="AD105" s="276">
        <f t="shared" si="296"/>
        <v>1</v>
      </c>
      <c r="AE105" s="242" t="s">
        <v>294</v>
      </c>
      <c r="AF105" s="246" t="s">
        <v>867</v>
      </c>
      <c r="AG105" s="405">
        <f t="shared" si="258"/>
        <v>0.1</v>
      </c>
      <c r="AH105" s="406">
        <f t="shared" ref="AH105:AH123" si="309">ROUND(AVERAGEIF(AI105:AI107,"&gt;0"),0)</f>
        <v>1</v>
      </c>
      <c r="AI105" s="276">
        <f t="shared" si="297"/>
        <v>1</v>
      </c>
      <c r="AJ105" s="242" t="s">
        <v>291</v>
      </c>
      <c r="AK105" s="242" t="s">
        <v>306</v>
      </c>
      <c r="AL105" s="405">
        <f t="shared" si="260"/>
        <v>0.2</v>
      </c>
      <c r="AM105" s="406">
        <f t="shared" ref="AM105:AM123" si="310">ROUND(AVERAGEIF(AN105:AN107,"&gt;0"),0)</f>
        <v>2</v>
      </c>
      <c r="AN105" s="276">
        <f t="shared" si="278"/>
        <v>1</v>
      </c>
      <c r="AO105" s="242" t="s">
        <v>493</v>
      </c>
      <c r="AP105" s="406">
        <f t="shared" si="262"/>
        <v>1</v>
      </c>
      <c r="AQ105" s="432" t="str">
        <f t="shared" si="263"/>
        <v>FUERTE</v>
      </c>
      <c r="AR105" s="404">
        <f t="shared" si="264"/>
        <v>4</v>
      </c>
      <c r="AS105" s="404" t="str">
        <f t="shared" si="265"/>
        <v>LEVE</v>
      </c>
      <c r="AT105" s="433" t="s">
        <v>871</v>
      </c>
      <c r="AU105" s="433">
        <v>0</v>
      </c>
      <c r="AV105" s="242" t="s">
        <v>84</v>
      </c>
      <c r="AW105" s="246"/>
      <c r="AX105" s="277"/>
      <c r="AY105" s="282"/>
      <c r="AZ105" s="292"/>
      <c r="BA105" s="497" t="s">
        <v>903</v>
      </c>
      <c r="BB105" s="520" t="s">
        <v>259</v>
      </c>
      <c r="BC105" s="497"/>
      <c r="BD105" s="494" t="s">
        <v>259</v>
      </c>
      <c r="BE105" s="401"/>
      <c r="BF105" s="494" t="s">
        <v>987</v>
      </c>
      <c r="BG105" s="407" t="s">
        <v>989</v>
      </c>
      <c r="BH105" s="407" t="s">
        <v>259</v>
      </c>
      <c r="BI105" s="407"/>
      <c r="BJ105" s="407">
        <f t="shared" ref="BJ105" si="311">+COUNTIF(BB105:BH107,"SI")</f>
        <v>3</v>
      </c>
      <c r="BK105" s="407">
        <f t="shared" ref="BK105" si="312">+COUNTIF(BB105:BH107,"NO")</f>
        <v>0</v>
      </c>
      <c r="BL105" s="407" t="s">
        <v>259</v>
      </c>
      <c r="BM105" s="407" t="s">
        <v>1023</v>
      </c>
      <c r="BN105" s="407"/>
      <c r="BO105" s="407"/>
      <c r="BP105" s="407"/>
      <c r="BQ105" s="407"/>
    </row>
    <row r="106" spans="1:69" ht="70.150000000000006" customHeight="1" x14ac:dyDescent="0.2">
      <c r="A106" s="411"/>
      <c r="B106" s="438"/>
      <c r="C106" s="434"/>
      <c r="D106" s="439"/>
      <c r="E106" s="434"/>
      <c r="F106" s="242"/>
      <c r="G106" s="242"/>
      <c r="H106" s="254"/>
      <c r="I106" s="434"/>
      <c r="J106" s="436"/>
      <c r="K106" s="434"/>
      <c r="L106" s="434"/>
      <c r="M106" s="435"/>
      <c r="N106" s="432"/>
      <c r="O106" s="435"/>
      <c r="P106" s="432"/>
      <c r="Q106" s="432"/>
      <c r="R106" s="268" t="s">
        <v>314</v>
      </c>
      <c r="S106" s="274">
        <f t="shared" si="293"/>
        <v>1</v>
      </c>
      <c r="T106" s="406"/>
      <c r="U106" s="406"/>
      <c r="V106" s="242" t="s">
        <v>861</v>
      </c>
      <c r="W106" s="434"/>
      <c r="X106" s="405"/>
      <c r="Y106" s="275">
        <v>1</v>
      </c>
      <c r="Z106" s="242" t="s">
        <v>319</v>
      </c>
      <c r="AA106" s="246" t="s">
        <v>866</v>
      </c>
      <c r="AB106" s="405"/>
      <c r="AC106" s="406"/>
      <c r="AD106" s="276">
        <f t="shared" si="296"/>
        <v>1</v>
      </c>
      <c r="AE106" s="242" t="s">
        <v>294</v>
      </c>
      <c r="AF106" s="246" t="s">
        <v>867</v>
      </c>
      <c r="AG106" s="405"/>
      <c r="AH106" s="406"/>
      <c r="AI106" s="276">
        <f t="shared" si="297"/>
        <v>1</v>
      </c>
      <c r="AJ106" s="242" t="s">
        <v>291</v>
      </c>
      <c r="AK106" s="242" t="s">
        <v>306</v>
      </c>
      <c r="AL106" s="405"/>
      <c r="AM106" s="406"/>
      <c r="AN106" s="276">
        <f t="shared" si="278"/>
        <v>4</v>
      </c>
      <c r="AO106" s="242" t="s">
        <v>528</v>
      </c>
      <c r="AP106" s="406"/>
      <c r="AQ106" s="432"/>
      <c r="AR106" s="404"/>
      <c r="AS106" s="404"/>
      <c r="AT106" s="433"/>
      <c r="AU106" s="433"/>
      <c r="AV106" s="242" t="s">
        <v>84</v>
      </c>
      <c r="AW106" s="246"/>
      <c r="AX106" s="277"/>
      <c r="AY106" s="282"/>
      <c r="AZ106" s="292"/>
      <c r="BA106" s="498"/>
      <c r="BB106" s="521"/>
      <c r="BC106" s="498"/>
      <c r="BD106" s="495"/>
      <c r="BE106" s="402"/>
      <c r="BF106" s="495"/>
      <c r="BG106" s="408"/>
      <c r="BH106" s="408"/>
      <c r="BI106" s="408"/>
      <c r="BJ106" s="408"/>
      <c r="BK106" s="408"/>
      <c r="BL106" s="408"/>
      <c r="BM106" s="408"/>
      <c r="BN106" s="408"/>
      <c r="BO106" s="408"/>
      <c r="BP106" s="408"/>
      <c r="BQ106" s="408"/>
    </row>
    <row r="107" spans="1:69" ht="70.150000000000006" customHeight="1" x14ac:dyDescent="0.2">
      <c r="A107" s="411"/>
      <c r="B107" s="438"/>
      <c r="C107" s="434"/>
      <c r="D107" s="439"/>
      <c r="E107" s="434"/>
      <c r="F107" s="242"/>
      <c r="G107" s="242"/>
      <c r="H107" s="254"/>
      <c r="I107" s="434"/>
      <c r="J107" s="436"/>
      <c r="K107" s="434"/>
      <c r="L107" s="434"/>
      <c r="M107" s="435"/>
      <c r="N107" s="432"/>
      <c r="O107" s="435"/>
      <c r="P107" s="432"/>
      <c r="Q107" s="432"/>
      <c r="R107" s="268" t="s">
        <v>314</v>
      </c>
      <c r="S107" s="274">
        <f t="shared" si="293"/>
        <v>1</v>
      </c>
      <c r="T107" s="406"/>
      <c r="U107" s="406"/>
      <c r="V107" s="242" t="s">
        <v>862</v>
      </c>
      <c r="W107" s="434"/>
      <c r="X107" s="405"/>
      <c r="Y107" s="275">
        <v>2</v>
      </c>
      <c r="Z107" s="242" t="s">
        <v>318</v>
      </c>
      <c r="AA107" s="246"/>
      <c r="AB107" s="405"/>
      <c r="AC107" s="406"/>
      <c r="AD107" s="276">
        <f t="shared" si="296"/>
        <v>1</v>
      </c>
      <c r="AE107" s="242" t="s">
        <v>294</v>
      </c>
      <c r="AF107" s="246" t="s">
        <v>867</v>
      </c>
      <c r="AG107" s="405"/>
      <c r="AH107" s="406"/>
      <c r="AI107" s="276">
        <f t="shared" si="297"/>
        <v>1</v>
      </c>
      <c r="AJ107" s="242" t="s">
        <v>291</v>
      </c>
      <c r="AK107" s="242" t="s">
        <v>300</v>
      </c>
      <c r="AL107" s="405"/>
      <c r="AM107" s="406"/>
      <c r="AN107" s="276">
        <f t="shared" si="278"/>
        <v>1</v>
      </c>
      <c r="AO107" s="242" t="s">
        <v>493</v>
      </c>
      <c r="AP107" s="406"/>
      <c r="AQ107" s="432"/>
      <c r="AR107" s="404"/>
      <c r="AS107" s="404"/>
      <c r="AT107" s="433"/>
      <c r="AU107" s="433"/>
      <c r="AV107" s="242"/>
      <c r="AW107" s="246"/>
      <c r="AX107" s="277"/>
      <c r="AY107" s="282"/>
      <c r="AZ107" s="292"/>
      <c r="BA107" s="499"/>
      <c r="BB107" s="522"/>
      <c r="BC107" s="499"/>
      <c r="BD107" s="496"/>
      <c r="BE107" s="403"/>
      <c r="BF107" s="496"/>
      <c r="BG107" s="409"/>
      <c r="BH107" s="409"/>
      <c r="BI107" s="409"/>
      <c r="BJ107" s="409"/>
      <c r="BK107" s="409"/>
      <c r="BL107" s="409"/>
      <c r="BM107" s="409"/>
      <c r="BN107" s="409"/>
      <c r="BO107" s="409"/>
      <c r="BP107" s="409"/>
      <c r="BQ107" s="409"/>
    </row>
    <row r="108" spans="1:69" ht="70.150000000000006" customHeight="1" x14ac:dyDescent="0.2">
      <c r="A108" s="411">
        <v>34</v>
      </c>
      <c r="B108" s="438" t="s">
        <v>146</v>
      </c>
      <c r="C108" s="434" t="s">
        <v>158</v>
      </c>
      <c r="D108" s="439" t="str">
        <f>IF(C108=$B$1048166,$C$1048166,IF(C108=$B$1048167,$C$1048167,IF(C108=$B$1048168,$C$1048168,IF(C108=$B$1048169,$C$1048169,IF(C108=$B$1048170,$C$1048170,IF(C108=$B$1048171,$C$1048171,IF(C108=$B$1048172,$C$1048172,IF(C108=$B$1048173,$C$1048173,IF(C108=$B$1048174,$C$1048174,IF(C108=$B$1048175,$C$1048175,IF(C108=$B$1048178,$C$1048178,IF(C108=$B$1048179,$C$1048179,IF(C108=$B$1048180,C$1048180,IF(C108=$B$1048181,$C$1048181,IF(C108=$B$1048182,$C$1048182," ")))))))))))))))</f>
        <v>Administrar y ejecutar los recursos de la institución generando en los procesos mayor eficiencia y eficacia para dar una respuesta oportuna a los servicios demandados en el cumplimiento de las funciones misionales.</v>
      </c>
      <c r="E108" s="434" t="s">
        <v>396</v>
      </c>
      <c r="F108" s="242" t="s">
        <v>256</v>
      </c>
      <c r="G108" s="242" t="s">
        <v>33</v>
      </c>
      <c r="H108" s="254" t="s">
        <v>855</v>
      </c>
      <c r="I108" s="434" t="s">
        <v>100</v>
      </c>
      <c r="J108" s="437" t="s">
        <v>856</v>
      </c>
      <c r="K108" s="434" t="s">
        <v>857</v>
      </c>
      <c r="L108" s="434" t="s">
        <v>858</v>
      </c>
      <c r="M108" s="435" t="s">
        <v>142</v>
      </c>
      <c r="N108" s="432">
        <f t="shared" si="249"/>
        <v>5</v>
      </c>
      <c r="O108" s="435" t="s">
        <v>134</v>
      </c>
      <c r="P108" s="432">
        <f t="shared" si="250"/>
        <v>3</v>
      </c>
      <c r="Q108" s="432">
        <f t="shared" si="251"/>
        <v>15</v>
      </c>
      <c r="R108" s="268" t="s">
        <v>314</v>
      </c>
      <c r="S108" s="274">
        <f t="shared" si="293"/>
        <v>1</v>
      </c>
      <c r="T108" s="406">
        <f t="shared" si="307"/>
        <v>1</v>
      </c>
      <c r="U108" s="406">
        <f t="shared" si="253"/>
        <v>0.6</v>
      </c>
      <c r="V108" s="242" t="s">
        <v>863</v>
      </c>
      <c r="W108" s="434">
        <f t="shared" ref="W108" si="313">IF(R108="No_existen",5*$U$10,X108*$U$10)</f>
        <v>0</v>
      </c>
      <c r="X108" s="405">
        <v>4</v>
      </c>
      <c r="Y108" s="275">
        <v>4</v>
      </c>
      <c r="Z108" s="242" t="s">
        <v>317</v>
      </c>
      <c r="AA108" s="246"/>
      <c r="AB108" s="405">
        <f t="shared" si="256"/>
        <v>0.15</v>
      </c>
      <c r="AC108" s="406">
        <f t="shared" si="308"/>
        <v>1</v>
      </c>
      <c r="AD108" s="276">
        <f t="shared" si="296"/>
        <v>1</v>
      </c>
      <c r="AE108" s="242" t="s">
        <v>294</v>
      </c>
      <c r="AF108" s="246" t="s">
        <v>868</v>
      </c>
      <c r="AG108" s="405">
        <f t="shared" si="258"/>
        <v>0.1</v>
      </c>
      <c r="AH108" s="406">
        <f t="shared" si="309"/>
        <v>1</v>
      </c>
      <c r="AI108" s="276">
        <f t="shared" si="297"/>
        <v>1</v>
      </c>
      <c r="AJ108" s="242" t="s">
        <v>291</v>
      </c>
      <c r="AK108" s="242" t="s">
        <v>305</v>
      </c>
      <c r="AL108" s="405">
        <f t="shared" si="260"/>
        <v>0.1</v>
      </c>
      <c r="AM108" s="406">
        <f t="shared" si="310"/>
        <v>1</v>
      </c>
      <c r="AN108" s="276">
        <f t="shared" si="278"/>
        <v>1</v>
      </c>
      <c r="AO108" s="242" t="s">
        <v>493</v>
      </c>
      <c r="AP108" s="406">
        <f t="shared" si="262"/>
        <v>2</v>
      </c>
      <c r="AQ108" s="432" t="str">
        <f t="shared" si="263"/>
        <v>ACEPTABLE</v>
      </c>
      <c r="AR108" s="404">
        <f t="shared" si="264"/>
        <v>30</v>
      </c>
      <c r="AS108" s="404" t="str">
        <f t="shared" si="265"/>
        <v>MODERADO</v>
      </c>
      <c r="AT108" s="433" t="s">
        <v>872</v>
      </c>
      <c r="AU108" s="433">
        <v>15</v>
      </c>
      <c r="AV108" s="242" t="s">
        <v>87</v>
      </c>
      <c r="AW108" s="246" t="s">
        <v>873</v>
      </c>
      <c r="AX108" s="277">
        <v>44561</v>
      </c>
      <c r="AY108" s="282"/>
      <c r="AZ108" s="293" t="s">
        <v>875</v>
      </c>
      <c r="BA108" s="497" t="s">
        <v>903</v>
      </c>
      <c r="BB108" s="520" t="s">
        <v>259</v>
      </c>
      <c r="BC108" s="497"/>
      <c r="BD108" s="494" t="s">
        <v>259</v>
      </c>
      <c r="BE108" s="401"/>
      <c r="BF108" s="494" t="s">
        <v>259</v>
      </c>
      <c r="BG108" s="407"/>
      <c r="BH108" s="407" t="s">
        <v>260</v>
      </c>
      <c r="BI108" s="407"/>
      <c r="BJ108" s="407">
        <f t="shared" ref="BJ108" si="314">+COUNTIF(BB108:BH110,"SI")</f>
        <v>3</v>
      </c>
      <c r="BK108" s="407">
        <f t="shared" ref="BK108" si="315">+COUNTIF(BB108:BH110,"NO")</f>
        <v>1</v>
      </c>
      <c r="BL108" s="407" t="s">
        <v>259</v>
      </c>
      <c r="BM108" s="407" t="s">
        <v>1024</v>
      </c>
      <c r="BN108" s="407"/>
      <c r="BO108" s="407"/>
      <c r="BP108" s="407"/>
      <c r="BQ108" s="407"/>
    </row>
    <row r="109" spans="1:69" ht="70.150000000000006" customHeight="1" x14ac:dyDescent="0.2">
      <c r="A109" s="411"/>
      <c r="B109" s="438"/>
      <c r="C109" s="434"/>
      <c r="D109" s="439"/>
      <c r="E109" s="434"/>
      <c r="F109" s="242" t="s">
        <v>256</v>
      </c>
      <c r="G109" s="242" t="s">
        <v>35</v>
      </c>
      <c r="H109" s="254" t="s">
        <v>859</v>
      </c>
      <c r="I109" s="434"/>
      <c r="J109" s="436"/>
      <c r="K109" s="434"/>
      <c r="L109" s="434"/>
      <c r="M109" s="435"/>
      <c r="N109" s="432"/>
      <c r="O109" s="435"/>
      <c r="P109" s="432"/>
      <c r="Q109" s="432"/>
      <c r="R109" s="268" t="s">
        <v>314</v>
      </c>
      <c r="S109" s="274">
        <f t="shared" si="293"/>
        <v>1</v>
      </c>
      <c r="T109" s="406"/>
      <c r="U109" s="406"/>
      <c r="V109" s="242" t="s">
        <v>864</v>
      </c>
      <c r="W109" s="434"/>
      <c r="X109" s="405"/>
      <c r="Y109" s="275">
        <v>4</v>
      </c>
      <c r="Z109" s="242" t="s">
        <v>317</v>
      </c>
      <c r="AA109" s="246"/>
      <c r="AB109" s="405"/>
      <c r="AC109" s="406"/>
      <c r="AD109" s="276">
        <f t="shared" si="296"/>
        <v>1</v>
      </c>
      <c r="AE109" s="242" t="s">
        <v>294</v>
      </c>
      <c r="AF109" s="246" t="s">
        <v>869</v>
      </c>
      <c r="AG109" s="405"/>
      <c r="AH109" s="406"/>
      <c r="AI109" s="276">
        <f t="shared" si="297"/>
        <v>1</v>
      </c>
      <c r="AJ109" s="242" t="s">
        <v>291</v>
      </c>
      <c r="AK109" s="242" t="s">
        <v>305</v>
      </c>
      <c r="AL109" s="405"/>
      <c r="AM109" s="406"/>
      <c r="AN109" s="276">
        <f t="shared" si="278"/>
        <v>1</v>
      </c>
      <c r="AO109" s="242" t="s">
        <v>493</v>
      </c>
      <c r="AP109" s="406"/>
      <c r="AQ109" s="432"/>
      <c r="AR109" s="404"/>
      <c r="AS109" s="404"/>
      <c r="AT109" s="433"/>
      <c r="AU109" s="433"/>
      <c r="AV109" s="242" t="s">
        <v>87</v>
      </c>
      <c r="AW109" s="246" t="s">
        <v>874</v>
      </c>
      <c r="AX109" s="277">
        <v>44561</v>
      </c>
      <c r="AY109" s="282"/>
      <c r="AZ109" s="293" t="s">
        <v>876</v>
      </c>
      <c r="BA109" s="498"/>
      <c r="BB109" s="521"/>
      <c r="BC109" s="498"/>
      <c r="BD109" s="495"/>
      <c r="BE109" s="402"/>
      <c r="BF109" s="495"/>
      <c r="BG109" s="408"/>
      <c r="BH109" s="408"/>
      <c r="BI109" s="408"/>
      <c r="BJ109" s="408"/>
      <c r="BK109" s="408"/>
      <c r="BL109" s="408"/>
      <c r="BM109" s="408"/>
      <c r="BN109" s="408"/>
      <c r="BO109" s="408"/>
      <c r="BP109" s="408"/>
      <c r="BQ109" s="408"/>
    </row>
    <row r="110" spans="1:69" ht="70.150000000000006" customHeight="1" thickBot="1" x14ac:dyDescent="0.25">
      <c r="A110" s="411"/>
      <c r="B110" s="438"/>
      <c r="C110" s="434"/>
      <c r="D110" s="439"/>
      <c r="E110" s="434"/>
      <c r="F110" s="242"/>
      <c r="G110" s="242"/>
      <c r="H110" s="254"/>
      <c r="I110" s="434"/>
      <c r="J110" s="436"/>
      <c r="K110" s="434"/>
      <c r="L110" s="434"/>
      <c r="M110" s="435"/>
      <c r="N110" s="432"/>
      <c r="O110" s="435"/>
      <c r="P110" s="432"/>
      <c r="Q110" s="432"/>
      <c r="R110" s="268" t="s">
        <v>314</v>
      </c>
      <c r="S110" s="274">
        <f t="shared" si="293"/>
        <v>1</v>
      </c>
      <c r="T110" s="406"/>
      <c r="U110" s="406"/>
      <c r="V110" s="242" t="s">
        <v>865</v>
      </c>
      <c r="W110" s="434"/>
      <c r="X110" s="405"/>
      <c r="Y110" s="275">
        <v>4</v>
      </c>
      <c r="Z110" s="242" t="s">
        <v>317</v>
      </c>
      <c r="AA110" s="246"/>
      <c r="AB110" s="405"/>
      <c r="AC110" s="406"/>
      <c r="AD110" s="276">
        <f t="shared" si="296"/>
        <v>1</v>
      </c>
      <c r="AE110" s="242" t="s">
        <v>294</v>
      </c>
      <c r="AF110" s="246" t="s">
        <v>870</v>
      </c>
      <c r="AG110" s="405"/>
      <c r="AH110" s="406"/>
      <c r="AI110" s="276">
        <f t="shared" si="297"/>
        <v>1</v>
      </c>
      <c r="AJ110" s="242" t="s">
        <v>291</v>
      </c>
      <c r="AK110" s="242" t="s">
        <v>305</v>
      </c>
      <c r="AL110" s="405"/>
      <c r="AM110" s="406"/>
      <c r="AN110" s="276">
        <f t="shared" si="278"/>
        <v>1</v>
      </c>
      <c r="AO110" s="242" t="s">
        <v>493</v>
      </c>
      <c r="AP110" s="406"/>
      <c r="AQ110" s="432"/>
      <c r="AR110" s="404"/>
      <c r="AS110" s="404"/>
      <c r="AT110" s="433"/>
      <c r="AU110" s="433"/>
      <c r="AV110" s="242"/>
      <c r="AW110" s="246"/>
      <c r="AX110" s="277"/>
      <c r="AY110" s="282"/>
      <c r="AZ110" s="292"/>
      <c r="BA110" s="499"/>
      <c r="BB110" s="522"/>
      <c r="BC110" s="499"/>
      <c r="BD110" s="496"/>
      <c r="BE110" s="403"/>
      <c r="BF110" s="496"/>
      <c r="BG110" s="409"/>
      <c r="BH110" s="409"/>
      <c r="BI110" s="409"/>
      <c r="BJ110" s="409"/>
      <c r="BK110" s="409"/>
      <c r="BL110" s="409"/>
      <c r="BM110" s="409"/>
      <c r="BN110" s="409"/>
      <c r="BO110" s="409"/>
      <c r="BP110" s="409"/>
      <c r="BQ110" s="409"/>
    </row>
    <row r="111" spans="1:69" ht="70.150000000000006" customHeight="1" x14ac:dyDescent="0.2">
      <c r="A111" s="410">
        <v>35</v>
      </c>
      <c r="B111" s="438" t="s">
        <v>146</v>
      </c>
      <c r="C111" s="434" t="s">
        <v>157</v>
      </c>
      <c r="D111" s="439" t="str">
        <f>IF(C111=$B$1048166,$C$1048166,IF(C111=$B$1048167,$C$1048167,IF(C111=$B$1048168,$C$1048168,IF(C111=$B$1048169,$C$1048169,IF(C111=$B$1048170,$C$1048170,IF(C111=$B$1048171,$C$1048171,IF(C111=$B$1048172,$C$1048172,IF(C111=$B$1048173,$C$1048173,IF(C111=$B$1048174,$C$1048174,IF(C111=$B$1048175,$C$1048175,IF(C111=$B$1048178,$C$1048178,IF(C111=$B$1048179,$C$1048179,IF(C111=$B$1048180,C$1048180,IF(C111=$B$1048181,$C$1048181,IF(C111=$B$1048182,$C$1048182," ")))))))))))))))</f>
        <v>Promover el bienestar de la comunidad universitaria, contribuyendo al desarrollo humano, social e intercultural de sus integrantes, en concordancia con la misión Institucional.</v>
      </c>
      <c r="E111" s="434" t="s">
        <v>473</v>
      </c>
      <c r="F111" s="242" t="s">
        <v>257</v>
      </c>
      <c r="G111" s="242" t="s">
        <v>258</v>
      </c>
      <c r="H111" s="254" t="s">
        <v>877</v>
      </c>
      <c r="I111" s="434" t="s">
        <v>102</v>
      </c>
      <c r="J111" s="437" t="s">
        <v>878</v>
      </c>
      <c r="K111" s="434" t="s">
        <v>879</v>
      </c>
      <c r="L111" s="434" t="s">
        <v>880</v>
      </c>
      <c r="M111" s="435" t="s">
        <v>121</v>
      </c>
      <c r="N111" s="432">
        <f t="shared" ref="N111:N123" si="316">IF(M111="ALTA",5,IF(M111="MEDIO ALTA",4,IF(M111="MEDIA",3,IF(M111="MEDIO BAJA",2,IF(M111="BAJA",1,0)))))</f>
        <v>1</v>
      </c>
      <c r="O111" s="435" t="s">
        <v>137</v>
      </c>
      <c r="P111" s="432">
        <f t="shared" ref="P111:P123" si="317">IF(O111="ALTO",5,IF(O111="MEDIO ALTO",4,IF(O111="MEDIO",3,IF(O111="MEDIO BAJO",2,IF(O111="BAJO",1,0)))))</f>
        <v>4</v>
      </c>
      <c r="Q111" s="432">
        <f t="shared" ref="Q111:Q123" si="318">P111*N111</f>
        <v>4</v>
      </c>
      <c r="R111" s="268" t="s">
        <v>385</v>
      </c>
      <c r="S111" s="274">
        <f t="shared" si="293"/>
        <v>4</v>
      </c>
      <c r="T111" s="406">
        <f t="shared" si="307"/>
        <v>4</v>
      </c>
      <c r="U111" s="406">
        <f t="shared" ref="U111:U123" si="319">T111*$U$8</f>
        <v>2.4</v>
      </c>
      <c r="V111" s="242" t="s">
        <v>883</v>
      </c>
      <c r="W111" s="434">
        <f t="shared" ref="W111:W123" si="320">IF(R111="No_existen",5*$W$8,X111*$W$8)</f>
        <v>0.2</v>
      </c>
      <c r="X111" s="405">
        <f t="shared" ref="X111:X123" si="321">ROUND(AVERAGEIF(Y111:Y113,"&gt;0"),0)</f>
        <v>4</v>
      </c>
      <c r="Y111" s="275">
        <f t="shared" ref="Y111:Y150" si="322">IF(Z111=$Z$1048168,1,IF(Z111=$Z$1048167,2,IF(Z111=$Z$1048166,4,IF(R111="No_existen",5,0))))</f>
        <v>4</v>
      </c>
      <c r="Z111" s="242" t="s">
        <v>317</v>
      </c>
      <c r="AA111" s="246"/>
      <c r="AB111" s="405">
        <f t="shared" ref="AB111:AB123" si="323">IF(R111="No_existen",5*$AB$8,AC111*$AB$8)</f>
        <v>0.15</v>
      </c>
      <c r="AC111" s="406">
        <f t="shared" si="308"/>
        <v>1</v>
      </c>
      <c r="AD111" s="276">
        <f t="shared" si="296"/>
        <v>1</v>
      </c>
      <c r="AE111" s="242" t="s">
        <v>294</v>
      </c>
      <c r="AF111" s="246" t="s">
        <v>886</v>
      </c>
      <c r="AG111" s="405">
        <f t="shared" ref="AG111:AG123" si="324">IF(R111="No_existen",5*$AG$8,AH111*$AG$8)</f>
        <v>0.1</v>
      </c>
      <c r="AH111" s="406">
        <f t="shared" si="309"/>
        <v>1</v>
      </c>
      <c r="AI111" s="276">
        <f t="shared" si="297"/>
        <v>1</v>
      </c>
      <c r="AJ111" s="242" t="s">
        <v>291</v>
      </c>
      <c r="AK111" s="242" t="s">
        <v>306</v>
      </c>
      <c r="AL111" s="405">
        <f t="shared" ref="AL111:AL123" si="325">IF(R111="No_existen",5*$AL$8,AM111*$AL$8)</f>
        <v>0.1</v>
      </c>
      <c r="AM111" s="406">
        <f t="shared" si="310"/>
        <v>1</v>
      </c>
      <c r="AN111" s="276">
        <f t="shared" si="278"/>
        <v>1</v>
      </c>
      <c r="AO111" s="242" t="s">
        <v>493</v>
      </c>
      <c r="AP111" s="406">
        <f t="shared" ref="AP111:AP123" si="326">ROUND(AVERAGE(T111,X111,AC111,AH111,AM111),0)</f>
        <v>2</v>
      </c>
      <c r="AQ111" s="432" t="str">
        <f t="shared" ref="AQ111:AQ123" si="327">IF(AP111&lt;1.5,"FUERTE",IF(AND(AP111&gt;=1.5,AP111&lt;2.5),"ACEPTABLE",IF(AP111&gt;=5,"INEXISTENTE","DÉBIL")))</f>
        <v>ACEPTABLE</v>
      </c>
      <c r="AR111" s="404">
        <f t="shared" ref="AR111:AR123" si="328">IF(Q111=0,0,ROUND((Q111*AP111),0))</f>
        <v>8</v>
      </c>
      <c r="AS111" s="404" t="str">
        <f t="shared" ref="AS111:AS123" si="329">IF(AR111&gt;=36,"GRAVE", IF(AR111&lt;=10, "LEVE", "MODERADO"))</f>
        <v>LEVE</v>
      </c>
      <c r="AT111" s="433" t="s">
        <v>889</v>
      </c>
      <c r="AU111" s="492">
        <v>0.3</v>
      </c>
      <c r="AV111" s="242" t="s">
        <v>84</v>
      </c>
      <c r="AW111" s="246"/>
      <c r="AX111" s="277"/>
      <c r="AY111" s="282"/>
      <c r="AZ111" s="292"/>
      <c r="BA111" s="497"/>
      <c r="BB111" s="520" t="s">
        <v>259</v>
      </c>
      <c r="BC111" s="497"/>
      <c r="BD111" s="494" t="s">
        <v>259</v>
      </c>
      <c r="BE111" s="401"/>
      <c r="BF111" s="494" t="s">
        <v>260</v>
      </c>
      <c r="BG111" s="407"/>
      <c r="BH111" s="407" t="s">
        <v>260</v>
      </c>
      <c r="BI111" s="407"/>
      <c r="BJ111" s="407">
        <f t="shared" ref="BJ111" si="330">+COUNTIF(BB111:BH113,"SI")</f>
        <v>2</v>
      </c>
      <c r="BK111" s="407">
        <f t="shared" ref="BK111" si="331">+COUNTIF(BB111:BH113,"NO")</f>
        <v>2</v>
      </c>
      <c r="BL111" s="407" t="s">
        <v>259</v>
      </c>
      <c r="BM111" s="407" t="s">
        <v>1025</v>
      </c>
      <c r="BN111" s="407"/>
      <c r="BO111" s="407"/>
      <c r="BP111" s="407"/>
      <c r="BQ111" s="407"/>
    </row>
    <row r="112" spans="1:69" ht="70.150000000000006" customHeight="1" x14ac:dyDescent="0.2">
      <c r="A112" s="411"/>
      <c r="B112" s="438"/>
      <c r="C112" s="434"/>
      <c r="D112" s="439"/>
      <c r="E112" s="434"/>
      <c r="F112" s="242" t="s">
        <v>257</v>
      </c>
      <c r="G112" s="242" t="s">
        <v>39</v>
      </c>
      <c r="H112" s="254" t="s">
        <v>881</v>
      </c>
      <c r="I112" s="434"/>
      <c r="J112" s="436"/>
      <c r="K112" s="434"/>
      <c r="L112" s="434"/>
      <c r="M112" s="435"/>
      <c r="N112" s="432"/>
      <c r="O112" s="435"/>
      <c r="P112" s="432"/>
      <c r="Q112" s="432"/>
      <c r="R112" s="268" t="s">
        <v>385</v>
      </c>
      <c r="S112" s="274">
        <f t="shared" si="293"/>
        <v>4</v>
      </c>
      <c r="T112" s="406"/>
      <c r="U112" s="406"/>
      <c r="V112" s="242" t="s">
        <v>884</v>
      </c>
      <c r="W112" s="434"/>
      <c r="X112" s="405"/>
      <c r="Y112" s="275">
        <f t="shared" si="322"/>
        <v>4</v>
      </c>
      <c r="Z112" s="242" t="s">
        <v>317</v>
      </c>
      <c r="AA112" s="246"/>
      <c r="AB112" s="405"/>
      <c r="AC112" s="406"/>
      <c r="AD112" s="276">
        <f t="shared" si="296"/>
        <v>1</v>
      </c>
      <c r="AE112" s="242" t="s">
        <v>294</v>
      </c>
      <c r="AF112" s="246" t="s">
        <v>887</v>
      </c>
      <c r="AG112" s="405"/>
      <c r="AH112" s="406"/>
      <c r="AI112" s="276">
        <f t="shared" si="297"/>
        <v>1</v>
      </c>
      <c r="AJ112" s="242" t="s">
        <v>291</v>
      </c>
      <c r="AK112" s="242" t="s">
        <v>306</v>
      </c>
      <c r="AL112" s="405"/>
      <c r="AM112" s="406"/>
      <c r="AN112" s="276">
        <f t="shared" si="278"/>
        <v>1</v>
      </c>
      <c r="AO112" s="242" t="s">
        <v>493</v>
      </c>
      <c r="AP112" s="406"/>
      <c r="AQ112" s="432"/>
      <c r="AR112" s="404"/>
      <c r="AS112" s="404"/>
      <c r="AT112" s="433"/>
      <c r="AU112" s="493"/>
      <c r="AV112" s="242" t="s">
        <v>84</v>
      </c>
      <c r="AW112" s="246"/>
      <c r="AX112" s="277"/>
      <c r="AY112" s="282"/>
      <c r="AZ112" s="292"/>
      <c r="BA112" s="498"/>
      <c r="BB112" s="521"/>
      <c r="BC112" s="498"/>
      <c r="BD112" s="495"/>
      <c r="BE112" s="402"/>
      <c r="BF112" s="495"/>
      <c r="BG112" s="408"/>
      <c r="BH112" s="408"/>
      <c r="BI112" s="408"/>
      <c r="BJ112" s="408"/>
      <c r="BK112" s="408"/>
      <c r="BL112" s="408"/>
      <c r="BM112" s="408"/>
      <c r="BN112" s="408"/>
      <c r="BO112" s="408"/>
      <c r="BP112" s="408"/>
      <c r="BQ112" s="408"/>
    </row>
    <row r="113" spans="1:69" ht="70.150000000000006" customHeight="1" x14ac:dyDescent="0.2">
      <c r="A113" s="411"/>
      <c r="B113" s="438"/>
      <c r="C113" s="434"/>
      <c r="D113" s="439"/>
      <c r="E113" s="434"/>
      <c r="F113" s="242" t="s">
        <v>256</v>
      </c>
      <c r="G113" s="242" t="s">
        <v>35</v>
      </c>
      <c r="H113" s="254" t="s">
        <v>882</v>
      </c>
      <c r="I113" s="434"/>
      <c r="J113" s="436"/>
      <c r="K113" s="434"/>
      <c r="L113" s="434"/>
      <c r="M113" s="435"/>
      <c r="N113" s="432"/>
      <c r="O113" s="435"/>
      <c r="P113" s="432"/>
      <c r="Q113" s="432"/>
      <c r="R113" s="268" t="s">
        <v>385</v>
      </c>
      <c r="S113" s="274">
        <f t="shared" si="293"/>
        <v>4</v>
      </c>
      <c r="T113" s="406"/>
      <c r="U113" s="406"/>
      <c r="V113" s="242" t="s">
        <v>885</v>
      </c>
      <c r="W113" s="434"/>
      <c r="X113" s="405"/>
      <c r="Y113" s="275">
        <f t="shared" si="322"/>
        <v>4</v>
      </c>
      <c r="Z113" s="242" t="s">
        <v>317</v>
      </c>
      <c r="AA113" s="246"/>
      <c r="AB113" s="405"/>
      <c r="AC113" s="406"/>
      <c r="AD113" s="276">
        <f t="shared" si="296"/>
        <v>1</v>
      </c>
      <c r="AE113" s="242" t="s">
        <v>294</v>
      </c>
      <c r="AF113" s="246" t="s">
        <v>888</v>
      </c>
      <c r="AG113" s="405"/>
      <c r="AH113" s="406"/>
      <c r="AI113" s="276">
        <f t="shared" si="297"/>
        <v>1</v>
      </c>
      <c r="AJ113" s="242" t="s">
        <v>291</v>
      </c>
      <c r="AK113" s="242" t="s">
        <v>306</v>
      </c>
      <c r="AL113" s="405"/>
      <c r="AM113" s="406"/>
      <c r="AN113" s="276">
        <f t="shared" si="278"/>
        <v>1</v>
      </c>
      <c r="AO113" s="242" t="s">
        <v>493</v>
      </c>
      <c r="AP113" s="406"/>
      <c r="AQ113" s="432"/>
      <c r="AR113" s="404"/>
      <c r="AS113" s="404"/>
      <c r="AT113" s="433"/>
      <c r="AU113" s="493"/>
      <c r="AV113" s="242"/>
      <c r="AW113" s="246"/>
      <c r="AX113" s="277"/>
      <c r="AY113" s="282"/>
      <c r="AZ113" s="292"/>
      <c r="BA113" s="499"/>
      <c r="BB113" s="522"/>
      <c r="BC113" s="499"/>
      <c r="BD113" s="496"/>
      <c r="BE113" s="403"/>
      <c r="BF113" s="496"/>
      <c r="BG113" s="409"/>
      <c r="BH113" s="409"/>
      <c r="BI113" s="409"/>
      <c r="BJ113" s="409"/>
      <c r="BK113" s="409"/>
      <c r="BL113" s="409"/>
      <c r="BM113" s="409"/>
      <c r="BN113" s="409"/>
      <c r="BO113" s="409"/>
      <c r="BP113" s="409"/>
      <c r="BQ113" s="409"/>
    </row>
    <row r="114" spans="1:69" ht="70.150000000000006" customHeight="1" x14ac:dyDescent="0.2">
      <c r="A114" s="411">
        <v>36</v>
      </c>
      <c r="B114" s="438" t="s">
        <v>146</v>
      </c>
      <c r="C114" s="434" t="s">
        <v>158</v>
      </c>
      <c r="D114" s="439" t="str">
        <f>IF(C114=$B$1048166,$C$1048166,IF(C114=$B$1048167,$C$1048167,IF(C114=$B$1048168,$C$1048168,IF(C114=$B$1048169,$C$1048169,IF(C114=$B$1048170,$C$1048170,IF(C114=$B$1048171,$C$1048171,IF(C114=$B$1048172,$C$1048172,IF(C114=$B$1048173,$C$1048173,IF(C114=$B$1048174,$C$1048174,IF(C114=$B$1048175,$C$1048175,IF(C114=$B$1048178,$C$1048178,IF(C114=$B$1048179,$C$1048179,IF(C114=$B$1048180,C$1048180,IF(C114=$B$1048181,$C$1048181,IF(C114=$B$1048182,$C$1048182," ")))))))))))))))</f>
        <v>Administrar y ejecutar los recursos de la institución generando en los procesos mayor eficiencia y eficacia para dar una respuesta oportuna a los servicios demandados en el cumplimiento de las funciones misionales.</v>
      </c>
      <c r="E114" s="434" t="s">
        <v>171</v>
      </c>
      <c r="F114" s="242" t="s">
        <v>256</v>
      </c>
      <c r="G114" s="242" t="s">
        <v>35</v>
      </c>
      <c r="H114" s="350" t="s">
        <v>906</v>
      </c>
      <c r="I114" s="434" t="s">
        <v>104</v>
      </c>
      <c r="J114" s="412" t="s">
        <v>909</v>
      </c>
      <c r="K114" s="424" t="s">
        <v>910</v>
      </c>
      <c r="L114" s="418" t="s">
        <v>911</v>
      </c>
      <c r="M114" s="435" t="s">
        <v>121</v>
      </c>
      <c r="N114" s="432">
        <f t="shared" si="316"/>
        <v>1</v>
      </c>
      <c r="O114" s="435" t="s">
        <v>133</v>
      </c>
      <c r="P114" s="432">
        <f t="shared" si="317"/>
        <v>5</v>
      </c>
      <c r="Q114" s="432">
        <f t="shared" si="318"/>
        <v>5</v>
      </c>
      <c r="R114" s="268" t="s">
        <v>314</v>
      </c>
      <c r="S114" s="274">
        <f t="shared" si="293"/>
        <v>1</v>
      </c>
      <c r="T114" s="406">
        <f t="shared" si="307"/>
        <v>1</v>
      </c>
      <c r="U114" s="406">
        <f t="shared" si="319"/>
        <v>0.6</v>
      </c>
      <c r="V114" s="352" t="s">
        <v>912</v>
      </c>
      <c r="W114" s="434">
        <f t="shared" si="320"/>
        <v>0.05</v>
      </c>
      <c r="X114" s="405">
        <f t="shared" si="321"/>
        <v>1</v>
      </c>
      <c r="Y114" s="275">
        <f t="shared" si="322"/>
        <v>2</v>
      </c>
      <c r="Z114" s="242" t="s">
        <v>318</v>
      </c>
      <c r="AA114" s="246"/>
      <c r="AB114" s="405">
        <f t="shared" si="323"/>
        <v>0.15</v>
      </c>
      <c r="AC114" s="406">
        <f t="shared" si="308"/>
        <v>1</v>
      </c>
      <c r="AD114" s="276">
        <f t="shared" si="296"/>
        <v>1</v>
      </c>
      <c r="AE114" s="242" t="s">
        <v>294</v>
      </c>
      <c r="AF114" s="355" t="s">
        <v>917</v>
      </c>
      <c r="AG114" s="405">
        <f t="shared" si="324"/>
        <v>0.1</v>
      </c>
      <c r="AH114" s="406">
        <f t="shared" si="309"/>
        <v>1</v>
      </c>
      <c r="AI114" s="276">
        <f t="shared" si="297"/>
        <v>1</v>
      </c>
      <c r="AJ114" s="242" t="s">
        <v>291</v>
      </c>
      <c r="AK114" s="242" t="s">
        <v>298</v>
      </c>
      <c r="AL114" s="405">
        <f t="shared" si="325"/>
        <v>0.1</v>
      </c>
      <c r="AM114" s="406">
        <f t="shared" si="310"/>
        <v>1</v>
      </c>
      <c r="AN114" s="276">
        <f t="shared" si="278"/>
        <v>1</v>
      </c>
      <c r="AO114" s="242" t="s">
        <v>493</v>
      </c>
      <c r="AP114" s="406">
        <f t="shared" si="326"/>
        <v>1</v>
      </c>
      <c r="AQ114" s="432" t="str">
        <f t="shared" si="327"/>
        <v>FUERTE</v>
      </c>
      <c r="AR114" s="404">
        <f t="shared" si="328"/>
        <v>5</v>
      </c>
      <c r="AS114" s="404" t="str">
        <f t="shared" si="329"/>
        <v>LEVE</v>
      </c>
      <c r="AT114" s="527" t="s">
        <v>919</v>
      </c>
      <c r="AU114" s="526">
        <v>0</v>
      </c>
      <c r="AV114" s="242" t="s">
        <v>84</v>
      </c>
      <c r="AW114" s="246"/>
      <c r="AX114" s="277"/>
      <c r="AY114" s="282"/>
      <c r="AZ114" s="292"/>
      <c r="BA114" s="497"/>
      <c r="BB114" s="520" t="s">
        <v>259</v>
      </c>
      <c r="BC114" s="497"/>
      <c r="BD114" s="398" t="s">
        <v>260</v>
      </c>
      <c r="BE114" s="401" t="s">
        <v>991</v>
      </c>
      <c r="BF114" s="494" t="s">
        <v>259</v>
      </c>
      <c r="BG114" s="407"/>
      <c r="BH114" s="407" t="s">
        <v>260</v>
      </c>
      <c r="BI114" s="407"/>
      <c r="BJ114" s="407">
        <f t="shared" ref="BJ114" si="332">+COUNTIF(BB114:BH116,"SI")</f>
        <v>2</v>
      </c>
      <c r="BK114" s="407">
        <f t="shared" ref="BK114" si="333">+COUNTIF(BB114:BH116,"NO")</f>
        <v>2</v>
      </c>
      <c r="BL114" s="407" t="s">
        <v>259</v>
      </c>
      <c r="BM114" s="407" t="s">
        <v>1026</v>
      </c>
      <c r="BN114" s="407"/>
      <c r="BO114" s="407"/>
      <c r="BP114" s="407"/>
      <c r="BQ114" s="407"/>
    </row>
    <row r="115" spans="1:69" ht="70.150000000000006" customHeight="1" x14ac:dyDescent="0.2">
      <c r="A115" s="411"/>
      <c r="B115" s="438"/>
      <c r="C115" s="434"/>
      <c r="D115" s="439"/>
      <c r="E115" s="434"/>
      <c r="F115" s="242" t="s">
        <v>256</v>
      </c>
      <c r="G115" s="242" t="s">
        <v>32</v>
      </c>
      <c r="H115" s="349" t="s">
        <v>907</v>
      </c>
      <c r="I115" s="434"/>
      <c r="J115" s="413"/>
      <c r="K115" s="425"/>
      <c r="L115" s="419"/>
      <c r="M115" s="435"/>
      <c r="N115" s="432"/>
      <c r="O115" s="435"/>
      <c r="P115" s="432"/>
      <c r="Q115" s="432"/>
      <c r="R115" s="268" t="s">
        <v>314</v>
      </c>
      <c r="S115" s="274">
        <f t="shared" si="293"/>
        <v>1</v>
      </c>
      <c r="T115" s="406"/>
      <c r="U115" s="406"/>
      <c r="V115" s="351" t="s">
        <v>913</v>
      </c>
      <c r="W115" s="434"/>
      <c r="X115" s="405"/>
      <c r="Y115" s="275">
        <f t="shared" si="322"/>
        <v>1</v>
      </c>
      <c r="Z115" s="242" t="s">
        <v>319</v>
      </c>
      <c r="AA115" s="353" t="s">
        <v>915</v>
      </c>
      <c r="AB115" s="405"/>
      <c r="AC115" s="406"/>
      <c r="AD115" s="276">
        <f t="shared" si="296"/>
        <v>1</v>
      </c>
      <c r="AE115" s="242" t="s">
        <v>294</v>
      </c>
      <c r="AF115" s="354" t="s">
        <v>918</v>
      </c>
      <c r="AG115" s="405"/>
      <c r="AH115" s="406"/>
      <c r="AI115" s="276">
        <f t="shared" si="297"/>
        <v>1</v>
      </c>
      <c r="AJ115" s="242" t="s">
        <v>291</v>
      </c>
      <c r="AK115" s="242" t="s">
        <v>302</v>
      </c>
      <c r="AL115" s="405"/>
      <c r="AM115" s="406"/>
      <c r="AN115" s="276">
        <f t="shared" ref="AN115:AN125" si="334">IF(AO115="Preventivo",1,IF(AO115="Detectivo",4, IF(R115="No_existen",5,0)))</f>
        <v>1</v>
      </c>
      <c r="AO115" s="242" t="s">
        <v>493</v>
      </c>
      <c r="AP115" s="406"/>
      <c r="AQ115" s="432"/>
      <c r="AR115" s="404"/>
      <c r="AS115" s="404"/>
      <c r="AT115" s="493"/>
      <c r="AU115" s="493"/>
      <c r="AV115" s="242"/>
      <c r="AW115" s="246"/>
      <c r="AX115" s="277"/>
      <c r="AY115" s="282"/>
      <c r="AZ115" s="292"/>
      <c r="BA115" s="498"/>
      <c r="BB115" s="521"/>
      <c r="BC115" s="498"/>
      <c r="BD115" s="399"/>
      <c r="BE115" s="402"/>
      <c r="BF115" s="495"/>
      <c r="BG115" s="408"/>
      <c r="BH115" s="408"/>
      <c r="BI115" s="408"/>
      <c r="BJ115" s="408"/>
      <c r="BK115" s="408"/>
      <c r="BL115" s="408"/>
      <c r="BM115" s="408"/>
      <c r="BN115" s="408"/>
      <c r="BO115" s="408"/>
      <c r="BP115" s="408"/>
      <c r="BQ115" s="408"/>
    </row>
    <row r="116" spans="1:69" ht="70.150000000000006" customHeight="1" thickBot="1" x14ac:dyDescent="0.25">
      <c r="A116" s="411"/>
      <c r="B116" s="438"/>
      <c r="C116" s="434"/>
      <c r="D116" s="439"/>
      <c r="E116" s="434"/>
      <c r="F116" s="242" t="s">
        <v>257</v>
      </c>
      <c r="G116" s="242" t="s">
        <v>37</v>
      </c>
      <c r="H116" s="349" t="s">
        <v>908</v>
      </c>
      <c r="I116" s="434"/>
      <c r="J116" s="414"/>
      <c r="K116" s="426"/>
      <c r="L116" s="420"/>
      <c r="M116" s="435"/>
      <c r="N116" s="432"/>
      <c r="O116" s="435"/>
      <c r="P116" s="432"/>
      <c r="Q116" s="432"/>
      <c r="R116" s="268" t="s">
        <v>314</v>
      </c>
      <c r="S116" s="274">
        <f t="shared" si="293"/>
        <v>1</v>
      </c>
      <c r="T116" s="406"/>
      <c r="U116" s="406"/>
      <c r="V116" s="351" t="s">
        <v>914</v>
      </c>
      <c r="W116" s="434"/>
      <c r="X116" s="405"/>
      <c r="Y116" s="275">
        <f t="shared" si="322"/>
        <v>1</v>
      </c>
      <c r="Z116" s="242" t="s">
        <v>319</v>
      </c>
      <c r="AA116" s="353" t="s">
        <v>916</v>
      </c>
      <c r="AB116" s="405"/>
      <c r="AC116" s="406"/>
      <c r="AD116" s="276">
        <f t="shared" si="296"/>
        <v>1</v>
      </c>
      <c r="AE116" s="242" t="s">
        <v>294</v>
      </c>
      <c r="AF116" s="354" t="s">
        <v>918</v>
      </c>
      <c r="AG116" s="405"/>
      <c r="AH116" s="406"/>
      <c r="AI116" s="276">
        <f t="shared" si="297"/>
        <v>1</v>
      </c>
      <c r="AJ116" s="242" t="s">
        <v>291</v>
      </c>
      <c r="AK116" s="242" t="s">
        <v>306</v>
      </c>
      <c r="AL116" s="405"/>
      <c r="AM116" s="406"/>
      <c r="AN116" s="276">
        <f t="shared" si="334"/>
        <v>1</v>
      </c>
      <c r="AO116" s="242" t="s">
        <v>493</v>
      </c>
      <c r="AP116" s="406"/>
      <c r="AQ116" s="432"/>
      <c r="AR116" s="404"/>
      <c r="AS116" s="404"/>
      <c r="AT116" s="493"/>
      <c r="AU116" s="493"/>
      <c r="AV116" s="242"/>
      <c r="AW116" s="246"/>
      <c r="AX116" s="277"/>
      <c r="AY116" s="282"/>
      <c r="AZ116" s="292"/>
      <c r="BA116" s="499"/>
      <c r="BB116" s="522"/>
      <c r="BC116" s="499"/>
      <c r="BD116" s="400"/>
      <c r="BE116" s="403"/>
      <c r="BF116" s="496"/>
      <c r="BG116" s="409"/>
      <c r="BH116" s="409"/>
      <c r="BI116" s="409"/>
      <c r="BJ116" s="409"/>
      <c r="BK116" s="409"/>
      <c r="BL116" s="409"/>
      <c r="BM116" s="409"/>
      <c r="BN116" s="409"/>
      <c r="BO116" s="409"/>
      <c r="BP116" s="409"/>
      <c r="BQ116" s="409"/>
    </row>
    <row r="117" spans="1:69" ht="70.150000000000006" customHeight="1" x14ac:dyDescent="0.2">
      <c r="A117" s="410">
        <v>37</v>
      </c>
      <c r="B117" s="438" t="s">
        <v>146</v>
      </c>
      <c r="C117" s="434" t="s">
        <v>158</v>
      </c>
      <c r="D117" s="439" t="str">
        <f>IF(C117=$B$1048166,$C$1048166,IF(C117=$B$1048167,$C$1048167,IF(C117=$B$1048168,$C$1048168,IF(C117=$B$1048169,$C$1048169,IF(C117=$B$1048170,$C$1048170,IF(C117=$B$1048171,$C$1048171,IF(C117=$B$1048172,$C$1048172,IF(C117=$B$1048173,$C$1048173,IF(C117=$B$1048174,$C$1048174,IF(C117=$B$1048175,$C$1048175,IF(C117=$B$1048178,$C$1048178,IF(C117=$B$1048179,$C$1048179,IF(C117=$B$1048180,C$1048180,IF(C117=$B$1048181,$C$1048181,IF(C117=$B$1048182,$C$1048182," ")))))))))))))))</f>
        <v>Administrar y ejecutar los recursos de la institución generando en los procesos mayor eficiencia y eficacia para dar una respuesta oportuna a los servicios demandados en el cumplimiento de las funciones misionales.</v>
      </c>
      <c r="E117" s="434" t="s">
        <v>171</v>
      </c>
      <c r="F117" s="242" t="s">
        <v>256</v>
      </c>
      <c r="G117" s="242" t="s">
        <v>33</v>
      </c>
      <c r="H117" s="356" t="s">
        <v>920</v>
      </c>
      <c r="I117" s="434" t="s">
        <v>105</v>
      </c>
      <c r="J117" s="412" t="s">
        <v>921</v>
      </c>
      <c r="K117" s="424" t="s">
        <v>922</v>
      </c>
      <c r="L117" s="418" t="s">
        <v>923</v>
      </c>
      <c r="M117" s="435" t="s">
        <v>121</v>
      </c>
      <c r="N117" s="432">
        <f t="shared" si="316"/>
        <v>1</v>
      </c>
      <c r="O117" s="435" t="s">
        <v>133</v>
      </c>
      <c r="P117" s="432">
        <f t="shared" si="317"/>
        <v>5</v>
      </c>
      <c r="Q117" s="432">
        <f t="shared" si="318"/>
        <v>5</v>
      </c>
      <c r="R117" s="268" t="s">
        <v>314</v>
      </c>
      <c r="S117" s="274">
        <f t="shared" si="293"/>
        <v>1</v>
      </c>
      <c r="T117" s="406">
        <f t="shared" si="307"/>
        <v>1</v>
      </c>
      <c r="U117" s="406">
        <f t="shared" si="319"/>
        <v>0.6</v>
      </c>
      <c r="V117" s="357" t="s">
        <v>928</v>
      </c>
      <c r="W117" s="434">
        <f t="shared" si="320"/>
        <v>0.2</v>
      </c>
      <c r="X117" s="405">
        <f t="shared" si="321"/>
        <v>4</v>
      </c>
      <c r="Y117" s="275">
        <f t="shared" si="322"/>
        <v>4</v>
      </c>
      <c r="Z117" s="242" t="s">
        <v>317</v>
      </c>
      <c r="AA117" s="246"/>
      <c r="AB117" s="405">
        <f t="shared" si="323"/>
        <v>0.15</v>
      </c>
      <c r="AC117" s="406">
        <f t="shared" si="308"/>
        <v>1</v>
      </c>
      <c r="AD117" s="276">
        <f t="shared" si="296"/>
        <v>1</v>
      </c>
      <c r="AE117" s="242" t="s">
        <v>294</v>
      </c>
      <c r="AF117" s="358" t="s">
        <v>917</v>
      </c>
      <c r="AG117" s="405">
        <f t="shared" si="324"/>
        <v>0.1</v>
      </c>
      <c r="AH117" s="406">
        <f t="shared" si="309"/>
        <v>1</v>
      </c>
      <c r="AI117" s="276">
        <f t="shared" si="297"/>
        <v>1</v>
      </c>
      <c r="AJ117" s="242" t="s">
        <v>291</v>
      </c>
      <c r="AK117" s="242" t="s">
        <v>298</v>
      </c>
      <c r="AL117" s="405">
        <f t="shared" si="325"/>
        <v>0.1</v>
      </c>
      <c r="AM117" s="406">
        <f t="shared" si="310"/>
        <v>1</v>
      </c>
      <c r="AN117" s="276">
        <f t="shared" si="334"/>
        <v>1</v>
      </c>
      <c r="AO117" s="242" t="s">
        <v>493</v>
      </c>
      <c r="AP117" s="406">
        <f t="shared" si="326"/>
        <v>2</v>
      </c>
      <c r="AQ117" s="432" t="str">
        <f t="shared" si="327"/>
        <v>ACEPTABLE</v>
      </c>
      <c r="AR117" s="404">
        <f t="shared" si="328"/>
        <v>10</v>
      </c>
      <c r="AS117" s="404" t="str">
        <f t="shared" si="329"/>
        <v>LEVE</v>
      </c>
      <c r="AT117" s="527" t="s">
        <v>929</v>
      </c>
      <c r="AU117" s="493" t="s">
        <v>930</v>
      </c>
      <c r="AV117" s="242" t="s">
        <v>84</v>
      </c>
      <c r="AW117" s="246"/>
      <c r="AX117" s="277"/>
      <c r="AY117" s="282"/>
      <c r="AZ117" s="292"/>
      <c r="BA117" s="497"/>
      <c r="BB117" s="520" t="s">
        <v>259</v>
      </c>
      <c r="BC117" s="497"/>
      <c r="BD117" s="398" t="s">
        <v>260</v>
      </c>
      <c r="BE117" s="401" t="s">
        <v>991</v>
      </c>
      <c r="BF117" s="494" t="s">
        <v>259</v>
      </c>
      <c r="BG117" s="407"/>
      <c r="BH117" s="407" t="s">
        <v>260</v>
      </c>
      <c r="BI117" s="407"/>
      <c r="BJ117" s="407">
        <f t="shared" ref="BJ117" si="335">+COUNTIF(BB117:BH119,"SI")</f>
        <v>2</v>
      </c>
      <c r="BK117" s="407">
        <f t="shared" ref="BK117" si="336">+COUNTIF(BB117:BH119,"NO")</f>
        <v>2</v>
      </c>
      <c r="BL117" s="407" t="s">
        <v>259</v>
      </c>
      <c r="BM117" s="407" t="s">
        <v>1027</v>
      </c>
      <c r="BN117" s="407"/>
      <c r="BO117" s="407"/>
      <c r="BP117" s="407"/>
      <c r="BQ117" s="407"/>
    </row>
    <row r="118" spans="1:69" ht="70.150000000000006" customHeight="1" x14ac:dyDescent="0.2">
      <c r="A118" s="411"/>
      <c r="B118" s="438"/>
      <c r="C118" s="434"/>
      <c r="D118" s="439"/>
      <c r="E118" s="434"/>
      <c r="F118" s="242"/>
      <c r="G118" s="242"/>
      <c r="H118" s="254"/>
      <c r="I118" s="434"/>
      <c r="J118" s="413"/>
      <c r="K118" s="425"/>
      <c r="L118" s="419"/>
      <c r="M118" s="435"/>
      <c r="N118" s="432"/>
      <c r="O118" s="435"/>
      <c r="P118" s="432"/>
      <c r="Q118" s="432"/>
      <c r="R118" s="268" t="s">
        <v>314</v>
      </c>
      <c r="S118" s="274">
        <f t="shared" si="293"/>
        <v>1</v>
      </c>
      <c r="T118" s="406"/>
      <c r="U118" s="406"/>
      <c r="V118" s="357" t="s">
        <v>924</v>
      </c>
      <c r="W118" s="434"/>
      <c r="X118" s="405"/>
      <c r="Y118" s="275">
        <f t="shared" si="322"/>
        <v>4</v>
      </c>
      <c r="Z118" s="242" t="s">
        <v>317</v>
      </c>
      <c r="AA118" s="246"/>
      <c r="AB118" s="405"/>
      <c r="AC118" s="406"/>
      <c r="AD118" s="276">
        <f t="shared" si="296"/>
        <v>1</v>
      </c>
      <c r="AE118" s="242" t="s">
        <v>294</v>
      </c>
      <c r="AF118" s="358" t="s">
        <v>917</v>
      </c>
      <c r="AG118" s="405"/>
      <c r="AH118" s="406"/>
      <c r="AI118" s="276">
        <f t="shared" si="297"/>
        <v>1</v>
      </c>
      <c r="AJ118" s="242" t="s">
        <v>291</v>
      </c>
      <c r="AK118" s="242" t="s">
        <v>298</v>
      </c>
      <c r="AL118" s="405"/>
      <c r="AM118" s="406"/>
      <c r="AN118" s="276">
        <f t="shared" si="334"/>
        <v>1</v>
      </c>
      <c r="AO118" s="242" t="s">
        <v>493</v>
      </c>
      <c r="AP118" s="406"/>
      <c r="AQ118" s="432"/>
      <c r="AR118" s="404"/>
      <c r="AS118" s="404"/>
      <c r="AT118" s="493"/>
      <c r="AU118" s="493"/>
      <c r="AV118" s="242" t="s">
        <v>84</v>
      </c>
      <c r="AW118" s="246"/>
      <c r="AX118" s="277"/>
      <c r="AY118" s="282"/>
      <c r="AZ118" s="292"/>
      <c r="BA118" s="498"/>
      <c r="BB118" s="521"/>
      <c r="BC118" s="498"/>
      <c r="BD118" s="399"/>
      <c r="BE118" s="402"/>
      <c r="BF118" s="495"/>
      <c r="BG118" s="408"/>
      <c r="BH118" s="408"/>
      <c r="BI118" s="408"/>
      <c r="BJ118" s="408"/>
      <c r="BK118" s="408"/>
      <c r="BL118" s="408"/>
      <c r="BM118" s="408"/>
      <c r="BN118" s="408"/>
      <c r="BO118" s="408"/>
      <c r="BP118" s="408"/>
      <c r="BQ118" s="408"/>
    </row>
    <row r="119" spans="1:69" ht="70.150000000000006" customHeight="1" x14ac:dyDescent="0.2">
      <c r="A119" s="411"/>
      <c r="B119" s="438"/>
      <c r="C119" s="434"/>
      <c r="D119" s="439"/>
      <c r="E119" s="434"/>
      <c r="F119" s="242"/>
      <c r="G119" s="242"/>
      <c r="H119" s="254"/>
      <c r="I119" s="434"/>
      <c r="J119" s="414"/>
      <c r="K119" s="426"/>
      <c r="L119" s="420"/>
      <c r="M119" s="435"/>
      <c r="N119" s="432"/>
      <c r="O119" s="435"/>
      <c r="P119" s="432"/>
      <c r="Q119" s="432"/>
      <c r="R119" s="268" t="s">
        <v>314</v>
      </c>
      <c r="S119" s="274">
        <f t="shared" si="293"/>
        <v>1</v>
      </c>
      <c r="T119" s="406"/>
      <c r="U119" s="406"/>
      <c r="V119" s="357" t="s">
        <v>925</v>
      </c>
      <c r="W119" s="434"/>
      <c r="X119" s="405"/>
      <c r="Y119" s="275">
        <f t="shared" si="322"/>
        <v>4</v>
      </c>
      <c r="Z119" s="242" t="s">
        <v>317</v>
      </c>
      <c r="AA119" s="246"/>
      <c r="AB119" s="405"/>
      <c r="AC119" s="406"/>
      <c r="AD119" s="276">
        <f t="shared" si="296"/>
        <v>1</v>
      </c>
      <c r="AE119" s="242" t="s">
        <v>294</v>
      </c>
      <c r="AF119" s="358" t="s">
        <v>917</v>
      </c>
      <c r="AG119" s="405"/>
      <c r="AH119" s="406"/>
      <c r="AI119" s="276">
        <f t="shared" si="297"/>
        <v>1</v>
      </c>
      <c r="AJ119" s="242" t="s">
        <v>291</v>
      </c>
      <c r="AK119" s="242" t="s">
        <v>298</v>
      </c>
      <c r="AL119" s="405"/>
      <c r="AM119" s="406"/>
      <c r="AN119" s="276">
        <f t="shared" si="334"/>
        <v>1</v>
      </c>
      <c r="AO119" s="242" t="s">
        <v>493</v>
      </c>
      <c r="AP119" s="406"/>
      <c r="AQ119" s="432"/>
      <c r="AR119" s="404"/>
      <c r="AS119" s="404"/>
      <c r="AT119" s="493"/>
      <c r="AU119" s="493"/>
      <c r="AV119" s="242" t="s">
        <v>84</v>
      </c>
      <c r="AW119" s="246"/>
      <c r="AX119" s="277"/>
      <c r="AY119" s="282"/>
      <c r="AZ119" s="292"/>
      <c r="BA119" s="499"/>
      <c r="BB119" s="522"/>
      <c r="BC119" s="499"/>
      <c r="BD119" s="400"/>
      <c r="BE119" s="403"/>
      <c r="BF119" s="496"/>
      <c r="BG119" s="409"/>
      <c r="BH119" s="409"/>
      <c r="BI119" s="409"/>
      <c r="BJ119" s="409"/>
      <c r="BK119" s="409"/>
      <c r="BL119" s="409"/>
      <c r="BM119" s="409"/>
      <c r="BN119" s="409"/>
      <c r="BO119" s="409"/>
      <c r="BP119" s="409"/>
      <c r="BQ119" s="409"/>
    </row>
    <row r="120" spans="1:69" ht="70.150000000000006" customHeight="1" x14ac:dyDescent="0.2">
      <c r="A120" s="411">
        <v>38</v>
      </c>
      <c r="B120" s="438" t="s">
        <v>146</v>
      </c>
      <c r="C120" s="434" t="s">
        <v>158</v>
      </c>
      <c r="D120" s="439" t="str">
        <f>IF(C120=$B$1048166,$C$1048166,IF(C120=$B$1048167,$C$1048167,IF(C120=$B$1048168,$C$1048168,IF(C120=$B$1048169,$C$1048169,IF(C120=$B$1048170,$C$1048170,IF(C120=$B$1048171,$C$1048171,IF(C120=$B$1048172,$C$1048172,IF(C120=$B$1048173,$C$1048173,IF(C120=$B$1048174,$C$1048174,IF(C120=$B$1048175,$C$1048175,IF(C120=$B$1048178,$C$1048178,IF(C120=$B$1048179,$C$1048179,IF(C120=$B$1048180,C$1048180,IF(C120=$B$1048181,$C$1048181,IF(C120=$B$1048182,$C$1048182," ")))))))))))))))</f>
        <v>Administrar y ejecutar los recursos de la institución generando en los procesos mayor eficiencia y eficacia para dar una respuesta oportuna a los servicios demandados en el cumplimiento de las funciones misionales.</v>
      </c>
      <c r="E120" s="434" t="s">
        <v>171</v>
      </c>
      <c r="F120" s="242" t="s">
        <v>256</v>
      </c>
      <c r="G120" s="242" t="s">
        <v>32</v>
      </c>
      <c r="H120" s="359" t="s">
        <v>931</v>
      </c>
      <c r="I120" s="434" t="s">
        <v>136</v>
      </c>
      <c r="J120" s="412" t="s">
        <v>932</v>
      </c>
      <c r="K120" s="424" t="s">
        <v>933</v>
      </c>
      <c r="L120" s="418" t="s">
        <v>934</v>
      </c>
      <c r="M120" s="435" t="s">
        <v>121</v>
      </c>
      <c r="N120" s="432">
        <f t="shared" si="316"/>
        <v>1</v>
      </c>
      <c r="O120" s="435" t="s">
        <v>133</v>
      </c>
      <c r="P120" s="432">
        <f t="shared" si="317"/>
        <v>5</v>
      </c>
      <c r="Q120" s="432">
        <f t="shared" si="318"/>
        <v>5</v>
      </c>
      <c r="R120" s="268" t="s">
        <v>314</v>
      </c>
      <c r="S120" s="274">
        <f t="shared" si="293"/>
        <v>1</v>
      </c>
      <c r="T120" s="406">
        <f t="shared" si="307"/>
        <v>1</v>
      </c>
      <c r="U120" s="406">
        <f t="shared" si="319"/>
        <v>0.6</v>
      </c>
      <c r="V120" s="360" t="s">
        <v>926</v>
      </c>
      <c r="W120" s="434">
        <f t="shared" si="320"/>
        <v>0.2</v>
      </c>
      <c r="X120" s="405">
        <f t="shared" si="321"/>
        <v>4</v>
      </c>
      <c r="Y120" s="275">
        <f t="shared" si="322"/>
        <v>4</v>
      </c>
      <c r="Z120" s="242" t="s">
        <v>317</v>
      </c>
      <c r="AA120" s="246"/>
      <c r="AB120" s="405">
        <f t="shared" si="323"/>
        <v>0.15</v>
      </c>
      <c r="AC120" s="406">
        <f t="shared" si="308"/>
        <v>1</v>
      </c>
      <c r="AD120" s="276">
        <f t="shared" si="296"/>
        <v>1</v>
      </c>
      <c r="AE120" s="242" t="s">
        <v>294</v>
      </c>
      <c r="AF120" s="361" t="s">
        <v>927</v>
      </c>
      <c r="AG120" s="405">
        <f t="shared" si="324"/>
        <v>0.1</v>
      </c>
      <c r="AH120" s="406">
        <f t="shared" si="309"/>
        <v>1</v>
      </c>
      <c r="AI120" s="276">
        <f t="shared" si="297"/>
        <v>1</v>
      </c>
      <c r="AJ120" s="242" t="s">
        <v>291</v>
      </c>
      <c r="AK120" s="242" t="s">
        <v>298</v>
      </c>
      <c r="AL120" s="405">
        <f t="shared" si="325"/>
        <v>0.1</v>
      </c>
      <c r="AM120" s="406">
        <f t="shared" si="310"/>
        <v>1</v>
      </c>
      <c r="AN120" s="276">
        <f t="shared" si="334"/>
        <v>1</v>
      </c>
      <c r="AO120" s="242" t="s">
        <v>493</v>
      </c>
      <c r="AP120" s="406">
        <f t="shared" si="326"/>
        <v>2</v>
      </c>
      <c r="AQ120" s="432" t="str">
        <f t="shared" si="327"/>
        <v>ACEPTABLE</v>
      </c>
      <c r="AR120" s="404">
        <f t="shared" si="328"/>
        <v>10</v>
      </c>
      <c r="AS120" s="404" t="str">
        <f t="shared" si="329"/>
        <v>LEVE</v>
      </c>
      <c r="AT120" s="493" t="s">
        <v>935</v>
      </c>
      <c r="AU120" s="492">
        <v>0</v>
      </c>
      <c r="AV120" s="242" t="s">
        <v>84</v>
      </c>
      <c r="AW120" s="246"/>
      <c r="AX120" s="277"/>
      <c r="AY120" s="282"/>
      <c r="AZ120" s="292"/>
      <c r="BA120" s="497"/>
      <c r="BB120" s="520" t="s">
        <v>259</v>
      </c>
      <c r="BC120" s="497"/>
      <c r="BD120" s="398" t="s">
        <v>259</v>
      </c>
      <c r="BE120" s="401" t="s">
        <v>136</v>
      </c>
      <c r="BF120" s="494" t="s">
        <v>259</v>
      </c>
      <c r="BG120" s="407"/>
      <c r="BH120" s="407" t="s">
        <v>259</v>
      </c>
      <c r="BI120" s="407"/>
      <c r="BJ120" s="407">
        <f t="shared" ref="BJ120" si="337">+COUNTIF(BB120:BH122,"SI")</f>
        <v>4</v>
      </c>
      <c r="BK120" s="407">
        <f t="shared" ref="BK120" si="338">+COUNTIF(BB120:BH122,"NO")</f>
        <v>0</v>
      </c>
      <c r="BL120" s="407" t="s">
        <v>259</v>
      </c>
      <c r="BM120" s="407" t="s">
        <v>1028</v>
      </c>
      <c r="BN120" s="407"/>
      <c r="BO120" s="407"/>
      <c r="BP120" s="407"/>
      <c r="BQ120" s="407"/>
    </row>
    <row r="121" spans="1:69" ht="70.150000000000006" customHeight="1" x14ac:dyDescent="0.2">
      <c r="A121" s="411"/>
      <c r="B121" s="438"/>
      <c r="C121" s="434"/>
      <c r="D121" s="439"/>
      <c r="E121" s="434"/>
      <c r="F121" s="242"/>
      <c r="G121" s="242"/>
      <c r="H121" s="254"/>
      <c r="I121" s="434"/>
      <c r="J121" s="413"/>
      <c r="K121" s="425"/>
      <c r="L121" s="419"/>
      <c r="M121" s="435"/>
      <c r="N121" s="432"/>
      <c r="O121" s="435"/>
      <c r="P121" s="432"/>
      <c r="Q121" s="432"/>
      <c r="R121" s="268"/>
      <c r="S121" s="274">
        <f t="shared" si="293"/>
        <v>0</v>
      </c>
      <c r="T121" s="406"/>
      <c r="U121" s="406"/>
      <c r="V121" s="242"/>
      <c r="W121" s="434"/>
      <c r="X121" s="405"/>
      <c r="Y121" s="275">
        <f t="shared" si="322"/>
        <v>0</v>
      </c>
      <c r="Z121" s="242"/>
      <c r="AA121" s="246"/>
      <c r="AB121" s="405"/>
      <c r="AC121" s="406"/>
      <c r="AD121" s="276">
        <f t="shared" si="296"/>
        <v>0</v>
      </c>
      <c r="AE121" s="242"/>
      <c r="AF121" s="246"/>
      <c r="AG121" s="405"/>
      <c r="AH121" s="406"/>
      <c r="AI121" s="276">
        <f t="shared" si="297"/>
        <v>0</v>
      </c>
      <c r="AJ121" s="242"/>
      <c r="AK121" s="242"/>
      <c r="AL121" s="405"/>
      <c r="AM121" s="406"/>
      <c r="AN121" s="276">
        <f t="shared" si="334"/>
        <v>0</v>
      </c>
      <c r="AO121" s="242"/>
      <c r="AP121" s="406"/>
      <c r="AQ121" s="432"/>
      <c r="AR121" s="404"/>
      <c r="AS121" s="404"/>
      <c r="AT121" s="493"/>
      <c r="AU121" s="493"/>
      <c r="AV121" s="242"/>
      <c r="AW121" s="246"/>
      <c r="AX121" s="277"/>
      <c r="AY121" s="282"/>
      <c r="AZ121" s="292"/>
      <c r="BA121" s="498"/>
      <c r="BB121" s="521"/>
      <c r="BC121" s="498"/>
      <c r="BD121" s="399"/>
      <c r="BE121" s="402"/>
      <c r="BF121" s="495"/>
      <c r="BG121" s="408"/>
      <c r="BH121" s="408"/>
      <c r="BI121" s="408"/>
      <c r="BJ121" s="408"/>
      <c r="BK121" s="408"/>
      <c r="BL121" s="408"/>
      <c r="BM121" s="408"/>
      <c r="BN121" s="408"/>
      <c r="BO121" s="408"/>
      <c r="BP121" s="408"/>
      <c r="BQ121" s="408"/>
    </row>
    <row r="122" spans="1:69" ht="70.150000000000006" customHeight="1" thickBot="1" x14ac:dyDescent="0.25">
      <c r="A122" s="411"/>
      <c r="B122" s="438"/>
      <c r="C122" s="434"/>
      <c r="D122" s="439"/>
      <c r="E122" s="434"/>
      <c r="F122" s="242"/>
      <c r="G122" s="242"/>
      <c r="H122" s="254"/>
      <c r="I122" s="434"/>
      <c r="J122" s="414"/>
      <c r="K122" s="426"/>
      <c r="L122" s="420"/>
      <c r="M122" s="435"/>
      <c r="N122" s="432"/>
      <c r="O122" s="435"/>
      <c r="P122" s="432"/>
      <c r="Q122" s="432"/>
      <c r="R122" s="268"/>
      <c r="S122" s="274">
        <f t="shared" si="293"/>
        <v>0</v>
      </c>
      <c r="T122" s="406"/>
      <c r="U122" s="406"/>
      <c r="V122" s="242"/>
      <c r="W122" s="434"/>
      <c r="X122" s="405"/>
      <c r="Y122" s="275">
        <f t="shared" si="322"/>
        <v>0</v>
      </c>
      <c r="Z122" s="242"/>
      <c r="AA122" s="246"/>
      <c r="AB122" s="405"/>
      <c r="AC122" s="406"/>
      <c r="AD122" s="276">
        <f t="shared" si="296"/>
        <v>0</v>
      </c>
      <c r="AE122" s="242"/>
      <c r="AF122" s="246"/>
      <c r="AG122" s="405"/>
      <c r="AH122" s="406"/>
      <c r="AI122" s="276">
        <f t="shared" si="297"/>
        <v>0</v>
      </c>
      <c r="AJ122" s="242"/>
      <c r="AK122" s="242"/>
      <c r="AL122" s="405"/>
      <c r="AM122" s="406"/>
      <c r="AN122" s="276">
        <f t="shared" si="334"/>
        <v>0</v>
      </c>
      <c r="AO122" s="242"/>
      <c r="AP122" s="406"/>
      <c r="AQ122" s="432"/>
      <c r="AR122" s="404"/>
      <c r="AS122" s="404"/>
      <c r="AT122" s="493"/>
      <c r="AU122" s="493"/>
      <c r="AV122" s="242"/>
      <c r="AW122" s="246"/>
      <c r="AX122" s="277"/>
      <c r="AY122" s="282"/>
      <c r="AZ122" s="292"/>
      <c r="BA122" s="499"/>
      <c r="BB122" s="522"/>
      <c r="BC122" s="499"/>
      <c r="BD122" s="400"/>
      <c r="BE122" s="403"/>
      <c r="BF122" s="496"/>
      <c r="BG122" s="409"/>
      <c r="BH122" s="409"/>
      <c r="BI122" s="409"/>
      <c r="BJ122" s="409"/>
      <c r="BK122" s="409"/>
      <c r="BL122" s="409"/>
      <c r="BM122" s="409"/>
      <c r="BN122" s="409"/>
      <c r="BO122" s="409"/>
      <c r="BP122" s="409"/>
      <c r="BQ122" s="409"/>
    </row>
    <row r="123" spans="1:69" ht="70.150000000000006" customHeight="1" x14ac:dyDescent="0.2">
      <c r="A123" s="410">
        <v>39</v>
      </c>
      <c r="B123" s="438" t="s">
        <v>146</v>
      </c>
      <c r="C123" s="434" t="s">
        <v>158</v>
      </c>
      <c r="D123" s="439" t="str">
        <f>IF(C123=$B$1048166,$C$1048166,IF(C123=$B$1048167,$C$1048167,IF(C123=$B$1048168,$C$1048168,IF(C123=$B$1048169,$C$1048169,IF(C123=$B$1048170,$C$1048170,IF(C123=$B$1048171,$C$1048171,IF(C123=$B$1048172,$C$1048172,IF(C123=$B$1048173,$C$1048173,IF(C123=$B$1048174,$C$1048174,IF(C123=$B$1048175,$C$1048175,IF(C123=$B$1048178,$C$1048178,IF(C123=$B$1048179,$C$1048179,IF(C123=$B$1048180,C$1048180,IF(C123=$B$1048181,$C$1048181,IF(C123=$B$1048182,$C$1048182," ")))))))))))))))</f>
        <v>Administrar y ejecutar los recursos de la institución generando en los procesos mayor eficiencia y eficacia para dar una respuesta oportuna a los servicios demandados en el cumplimiento de las funciones misionales.</v>
      </c>
      <c r="E123" s="434" t="s">
        <v>171</v>
      </c>
      <c r="F123" s="242" t="s">
        <v>256</v>
      </c>
      <c r="G123" s="242" t="s">
        <v>35</v>
      </c>
      <c r="H123" s="362" t="s">
        <v>936</v>
      </c>
      <c r="I123" s="434" t="s">
        <v>106</v>
      </c>
      <c r="J123" s="528" t="s">
        <v>937</v>
      </c>
      <c r="K123" s="420" t="s">
        <v>938</v>
      </c>
      <c r="L123" s="420" t="s">
        <v>939</v>
      </c>
      <c r="M123" s="435" t="s">
        <v>121</v>
      </c>
      <c r="N123" s="432">
        <f t="shared" si="316"/>
        <v>1</v>
      </c>
      <c r="O123" s="435" t="s">
        <v>137</v>
      </c>
      <c r="P123" s="432">
        <f t="shared" si="317"/>
        <v>4</v>
      </c>
      <c r="Q123" s="432">
        <f t="shared" si="318"/>
        <v>4</v>
      </c>
      <c r="R123" s="268" t="s">
        <v>314</v>
      </c>
      <c r="S123" s="274">
        <f t="shared" si="293"/>
        <v>1</v>
      </c>
      <c r="T123" s="406">
        <f t="shared" si="307"/>
        <v>1</v>
      </c>
      <c r="U123" s="406">
        <f t="shared" si="319"/>
        <v>0.6</v>
      </c>
      <c r="V123" s="363" t="s">
        <v>940</v>
      </c>
      <c r="W123" s="434">
        <f t="shared" si="320"/>
        <v>0.2</v>
      </c>
      <c r="X123" s="405">
        <f t="shared" si="321"/>
        <v>4</v>
      </c>
      <c r="Y123" s="275">
        <f t="shared" si="322"/>
        <v>4</v>
      </c>
      <c r="Z123" s="242" t="s">
        <v>317</v>
      </c>
      <c r="AA123" s="246"/>
      <c r="AB123" s="405">
        <f t="shared" si="323"/>
        <v>0.15</v>
      </c>
      <c r="AC123" s="406">
        <f t="shared" si="308"/>
        <v>1</v>
      </c>
      <c r="AD123" s="276">
        <f t="shared" si="296"/>
        <v>1</v>
      </c>
      <c r="AE123" s="242" t="s">
        <v>294</v>
      </c>
      <c r="AF123" s="364" t="s">
        <v>943</v>
      </c>
      <c r="AG123" s="405">
        <f t="shared" si="324"/>
        <v>0.1</v>
      </c>
      <c r="AH123" s="406">
        <f t="shared" si="309"/>
        <v>1</v>
      </c>
      <c r="AI123" s="276">
        <f t="shared" si="297"/>
        <v>1</v>
      </c>
      <c r="AJ123" s="242" t="s">
        <v>291</v>
      </c>
      <c r="AK123" s="242" t="s">
        <v>305</v>
      </c>
      <c r="AL123" s="405">
        <f t="shared" si="325"/>
        <v>0.30000000000000004</v>
      </c>
      <c r="AM123" s="406">
        <f t="shared" si="310"/>
        <v>3</v>
      </c>
      <c r="AN123" s="276">
        <f t="shared" si="334"/>
        <v>4</v>
      </c>
      <c r="AO123" s="242" t="s">
        <v>528</v>
      </c>
      <c r="AP123" s="406">
        <f t="shared" si="326"/>
        <v>2</v>
      </c>
      <c r="AQ123" s="432" t="str">
        <f t="shared" si="327"/>
        <v>ACEPTABLE</v>
      </c>
      <c r="AR123" s="404">
        <f t="shared" si="328"/>
        <v>8</v>
      </c>
      <c r="AS123" s="404" t="str">
        <f t="shared" si="329"/>
        <v>LEVE</v>
      </c>
      <c r="AT123" s="523" t="s">
        <v>944</v>
      </c>
      <c r="AU123" s="525">
        <v>0.01</v>
      </c>
      <c r="AV123" s="242" t="s">
        <v>84</v>
      </c>
      <c r="AW123" s="246"/>
      <c r="AX123" s="277"/>
      <c r="AY123" s="282"/>
      <c r="AZ123" s="292"/>
      <c r="BA123" s="497"/>
      <c r="BB123" s="520" t="s">
        <v>259</v>
      </c>
      <c r="BC123" s="497"/>
      <c r="BD123" s="398" t="s">
        <v>260</v>
      </c>
      <c r="BE123" s="401" t="s">
        <v>991</v>
      </c>
      <c r="BF123" s="494" t="s">
        <v>260</v>
      </c>
      <c r="BG123" s="407" t="s">
        <v>995</v>
      </c>
      <c r="BH123" s="407" t="s">
        <v>259</v>
      </c>
      <c r="BI123" s="407"/>
      <c r="BJ123" s="407">
        <f t="shared" ref="BJ123" si="339">+COUNTIF(BB123:BH125,"SI")</f>
        <v>2</v>
      </c>
      <c r="BK123" s="407">
        <f t="shared" ref="BK123" si="340">+COUNTIF(BB123:BH125,"NO")</f>
        <v>2</v>
      </c>
      <c r="BL123" s="407" t="s">
        <v>259</v>
      </c>
      <c r="BM123" s="407" t="s">
        <v>1029</v>
      </c>
      <c r="BN123" s="407"/>
      <c r="BO123" s="407"/>
      <c r="BP123" s="407"/>
      <c r="BQ123" s="407"/>
    </row>
    <row r="124" spans="1:69" ht="70.150000000000006" customHeight="1" x14ac:dyDescent="0.2">
      <c r="A124" s="411"/>
      <c r="B124" s="438"/>
      <c r="C124" s="434"/>
      <c r="D124" s="439"/>
      <c r="E124" s="434"/>
      <c r="F124" s="242"/>
      <c r="G124" s="242"/>
      <c r="H124" s="254"/>
      <c r="I124" s="434"/>
      <c r="J124" s="529"/>
      <c r="K124" s="491"/>
      <c r="L124" s="491"/>
      <c r="M124" s="435"/>
      <c r="N124" s="432"/>
      <c r="O124" s="435"/>
      <c r="P124" s="432"/>
      <c r="Q124" s="432"/>
      <c r="R124" s="268" t="s">
        <v>313</v>
      </c>
      <c r="S124" s="274">
        <f t="shared" si="293"/>
        <v>2</v>
      </c>
      <c r="T124" s="406"/>
      <c r="U124" s="406"/>
      <c r="V124" s="363" t="s">
        <v>941</v>
      </c>
      <c r="W124" s="434"/>
      <c r="X124" s="405"/>
      <c r="Y124" s="275">
        <f t="shared" si="322"/>
        <v>4</v>
      </c>
      <c r="Z124" s="242" t="s">
        <v>317</v>
      </c>
      <c r="AA124" s="246"/>
      <c r="AB124" s="405"/>
      <c r="AC124" s="406"/>
      <c r="AD124" s="276">
        <f t="shared" si="296"/>
        <v>1</v>
      </c>
      <c r="AE124" s="242" t="s">
        <v>294</v>
      </c>
      <c r="AF124" s="364" t="s">
        <v>943</v>
      </c>
      <c r="AG124" s="405"/>
      <c r="AH124" s="406"/>
      <c r="AI124" s="276">
        <f t="shared" si="297"/>
        <v>1</v>
      </c>
      <c r="AJ124" s="242" t="s">
        <v>291</v>
      </c>
      <c r="AK124" s="242" t="s">
        <v>299</v>
      </c>
      <c r="AL124" s="405"/>
      <c r="AM124" s="406"/>
      <c r="AN124" s="276">
        <f t="shared" si="334"/>
        <v>1</v>
      </c>
      <c r="AO124" s="242" t="s">
        <v>493</v>
      </c>
      <c r="AP124" s="406"/>
      <c r="AQ124" s="432"/>
      <c r="AR124" s="404"/>
      <c r="AS124" s="404"/>
      <c r="AT124" s="524"/>
      <c r="AU124" s="524"/>
      <c r="AV124" s="242" t="s">
        <v>84</v>
      </c>
      <c r="AW124" s="246"/>
      <c r="AX124" s="277"/>
      <c r="AY124" s="282"/>
      <c r="AZ124" s="292"/>
      <c r="BA124" s="498"/>
      <c r="BB124" s="521"/>
      <c r="BC124" s="498"/>
      <c r="BD124" s="399"/>
      <c r="BE124" s="402"/>
      <c r="BF124" s="495"/>
      <c r="BG124" s="408"/>
      <c r="BH124" s="408"/>
      <c r="BI124" s="408"/>
      <c r="BJ124" s="408"/>
      <c r="BK124" s="408"/>
      <c r="BL124" s="408"/>
      <c r="BM124" s="408"/>
      <c r="BN124" s="408"/>
      <c r="BO124" s="408"/>
      <c r="BP124" s="408"/>
      <c r="BQ124" s="408"/>
    </row>
    <row r="125" spans="1:69" ht="70.150000000000006" customHeight="1" x14ac:dyDescent="0.2">
      <c r="A125" s="411"/>
      <c r="B125" s="438"/>
      <c r="C125" s="434"/>
      <c r="D125" s="439"/>
      <c r="E125" s="434"/>
      <c r="F125" s="242"/>
      <c r="G125" s="242"/>
      <c r="H125" s="254"/>
      <c r="I125" s="434"/>
      <c r="J125" s="529"/>
      <c r="K125" s="491"/>
      <c r="L125" s="491"/>
      <c r="M125" s="435"/>
      <c r="N125" s="432"/>
      <c r="O125" s="435"/>
      <c r="P125" s="432"/>
      <c r="Q125" s="432"/>
      <c r="R125" s="268" t="s">
        <v>314</v>
      </c>
      <c r="S125" s="274">
        <f t="shared" si="293"/>
        <v>1</v>
      </c>
      <c r="T125" s="406"/>
      <c r="U125" s="406"/>
      <c r="V125" s="363" t="s">
        <v>942</v>
      </c>
      <c r="W125" s="434"/>
      <c r="X125" s="405"/>
      <c r="Y125" s="275">
        <f t="shared" si="322"/>
        <v>4</v>
      </c>
      <c r="Z125" s="242" t="s">
        <v>317</v>
      </c>
      <c r="AA125" s="246"/>
      <c r="AB125" s="405"/>
      <c r="AC125" s="406"/>
      <c r="AD125" s="276">
        <f t="shared" si="296"/>
        <v>1</v>
      </c>
      <c r="AE125" s="242" t="s">
        <v>294</v>
      </c>
      <c r="AF125" s="364" t="s">
        <v>943</v>
      </c>
      <c r="AG125" s="405"/>
      <c r="AH125" s="406"/>
      <c r="AI125" s="276">
        <f t="shared" si="297"/>
        <v>1</v>
      </c>
      <c r="AJ125" s="242" t="s">
        <v>291</v>
      </c>
      <c r="AK125" s="242" t="s">
        <v>306</v>
      </c>
      <c r="AL125" s="405"/>
      <c r="AM125" s="406"/>
      <c r="AN125" s="276">
        <f t="shared" si="334"/>
        <v>4</v>
      </c>
      <c r="AO125" s="242" t="s">
        <v>528</v>
      </c>
      <c r="AP125" s="406"/>
      <c r="AQ125" s="432"/>
      <c r="AR125" s="404"/>
      <c r="AS125" s="404"/>
      <c r="AT125" s="524"/>
      <c r="AU125" s="524"/>
      <c r="AV125" s="242" t="s">
        <v>84</v>
      </c>
      <c r="AW125" s="246"/>
      <c r="AX125" s="277"/>
      <c r="AY125" s="282"/>
      <c r="AZ125" s="292"/>
      <c r="BA125" s="499"/>
      <c r="BB125" s="522"/>
      <c r="BC125" s="499"/>
      <c r="BD125" s="400"/>
      <c r="BE125" s="403"/>
      <c r="BF125" s="496"/>
      <c r="BG125" s="409"/>
      <c r="BH125" s="409"/>
      <c r="BI125" s="409"/>
      <c r="BJ125" s="409"/>
      <c r="BK125" s="409"/>
      <c r="BL125" s="409"/>
      <c r="BM125" s="409"/>
      <c r="BN125" s="409"/>
      <c r="BO125" s="409"/>
      <c r="BP125" s="409"/>
      <c r="BQ125" s="409"/>
    </row>
    <row r="126" spans="1:69" ht="70.150000000000006" customHeight="1" x14ac:dyDescent="0.2">
      <c r="A126" s="411">
        <v>40</v>
      </c>
      <c r="B126" s="438" t="s">
        <v>146</v>
      </c>
      <c r="C126" s="434" t="s">
        <v>161</v>
      </c>
      <c r="D126" s="439" t="str">
        <f>IF(C126=$B$1048166,$C$1048166,IF(C126=$B$1048167,$C$1048167,IF(C126=$B$1048168,$C$1048168,IF(C126=$B$1048169,$C$1048169,IF(C126=$B$1048170,$C$1048170,IF(C126=$B$1048171,$C$1048171,IF(C126=$B$1048172,$C$1048172,IF(C126=$B$1048173,$C$1048173,IF(C126=$B$1048174,$C$1048174,IF(C126=$B$1048175,$C$1048175,IF(C126=$B$1048178,$C$1048178,IF(C126=$B$1048179,$C$1048179,IF(C126=$B$1048180,C$1048180,IF(C126=$B$1048181,$C$1048181,IF(C126=$B$1048182,$C$1048182," ")))))))))))))))</f>
        <v>Ejercer la evaluación y control sobre el desarrollo del quehacer institucional, de forma preventiva y correctiva, vigilando el cumplimiento de las disposiciones establecidas por la Ley y la Universidad.</v>
      </c>
      <c r="E126" s="434" t="s">
        <v>166</v>
      </c>
      <c r="F126" s="369" t="s">
        <v>257</v>
      </c>
      <c r="G126" s="369" t="s">
        <v>39</v>
      </c>
      <c r="H126" s="376" t="s">
        <v>945</v>
      </c>
      <c r="I126" s="434" t="s">
        <v>100</v>
      </c>
      <c r="J126" s="421" t="s">
        <v>948</v>
      </c>
      <c r="K126" s="424" t="s">
        <v>949</v>
      </c>
      <c r="L126" s="418" t="s">
        <v>950</v>
      </c>
      <c r="M126" s="435" t="s">
        <v>121</v>
      </c>
      <c r="N126" s="432">
        <f t="shared" ref="N126" si="341">IF(M126="ALTA",5,IF(M126="MEDIO ALTA",4,IF(M126="MEDIA",3,IF(M126="MEDIO BAJA",2,IF(M126="BAJA",1,0)))))</f>
        <v>1</v>
      </c>
      <c r="O126" s="435" t="s">
        <v>137</v>
      </c>
      <c r="P126" s="432">
        <f t="shared" ref="P126" si="342">IF(O126="ALTO",5,IF(O126="MEDIO ALTO",4,IF(O126="MEDIO",3,IF(O126="MEDIO BAJO",2,IF(O126="BAJO",1,0)))))</f>
        <v>4</v>
      </c>
      <c r="Q126" s="432">
        <f t="shared" ref="Q126" si="343">P126*N126</f>
        <v>4</v>
      </c>
      <c r="R126" s="268" t="s">
        <v>314</v>
      </c>
      <c r="S126" s="274">
        <f t="shared" si="293"/>
        <v>1</v>
      </c>
      <c r="T126" s="406">
        <f t="shared" ref="T126" si="344">ROUND(AVERAGEIF(S126:S128,"&gt;0"),0)</f>
        <v>1</v>
      </c>
      <c r="U126" s="406">
        <f t="shared" ref="U126" si="345">T126*$U$8</f>
        <v>0.6</v>
      </c>
      <c r="V126" s="377" t="s">
        <v>951</v>
      </c>
      <c r="W126" s="434">
        <f t="shared" ref="W126" si="346">IF(R126="No_existen",5*$W$8,X126*$W$8)</f>
        <v>0.1</v>
      </c>
      <c r="X126" s="405">
        <f t="shared" ref="X126" si="347">ROUND(AVERAGEIF(Y126:Y128,"&gt;0"),0)</f>
        <v>2</v>
      </c>
      <c r="Y126" s="367">
        <f t="shared" si="322"/>
        <v>2</v>
      </c>
      <c r="Z126" s="369" t="s">
        <v>318</v>
      </c>
      <c r="AA126" s="371"/>
      <c r="AB126" s="405">
        <f t="shared" ref="AB126" si="348">IF(R126="No_existen",5*$AB$8,AC126*$AB$8)</f>
        <v>0.15</v>
      </c>
      <c r="AC126" s="406">
        <f t="shared" ref="AC126" si="349">ROUND(AVERAGEIF(AD126:AD128,"&gt;0"),0)</f>
        <v>1</v>
      </c>
      <c r="AD126" s="365">
        <f t="shared" si="296"/>
        <v>1</v>
      </c>
      <c r="AE126" s="369" t="s">
        <v>294</v>
      </c>
      <c r="AF126" s="378" t="s">
        <v>952</v>
      </c>
      <c r="AG126" s="405">
        <f t="shared" ref="AG126" si="350">IF(R126="No_existen",5*$AG$8,AH126*$AG$8)</f>
        <v>0.1</v>
      </c>
      <c r="AH126" s="406">
        <f t="shared" ref="AH126" si="351">ROUND(AVERAGEIF(AI126:AI128,"&gt;0"),0)</f>
        <v>1</v>
      </c>
      <c r="AI126" s="365">
        <f t="shared" si="297"/>
        <v>1</v>
      </c>
      <c r="AJ126" s="369" t="s">
        <v>291</v>
      </c>
      <c r="AK126" s="369" t="s">
        <v>305</v>
      </c>
      <c r="AL126" s="405">
        <f t="shared" ref="AL126" si="352">IF(R126="No_existen",5*$AL$8,AM126*$AL$8)</f>
        <v>0.1</v>
      </c>
      <c r="AM126" s="406">
        <f t="shared" ref="AM126" si="353">ROUND(AVERAGEIF(AN126:AN128,"&gt;0"),0)</f>
        <v>1</v>
      </c>
      <c r="AN126" s="365">
        <f t="shared" ref="AN126:AN128" si="354">IF(AO126="Preventivo",1,IF(AO126="Detectivo",4, IF(R126="No_existen",5,0)))</f>
        <v>1</v>
      </c>
      <c r="AO126" s="369" t="s">
        <v>493</v>
      </c>
      <c r="AP126" s="406">
        <f t="shared" ref="AP126" si="355">ROUND(AVERAGE(T126,X126,AC126,AH126,AM126),0)</f>
        <v>1</v>
      </c>
      <c r="AQ126" s="432" t="str">
        <f t="shared" ref="AQ126" si="356">IF(AP126&lt;1.5,"FUERTE",IF(AND(AP126&gt;=1.5,AP126&lt;2.5),"ACEPTABLE",IF(AP126&gt;=5,"INEXISTENTE","DÉBIL")))</f>
        <v>FUERTE</v>
      </c>
      <c r="AR126" s="404">
        <f t="shared" ref="AR126" si="357">IF(Q126=0,0,ROUND((Q126*AP126),0))</f>
        <v>4</v>
      </c>
      <c r="AS126" s="404" t="str">
        <f t="shared" ref="AS126" si="358">IF(AR126&gt;=36,"GRAVE", IF(AR126&lt;=10, "LEVE", "MODERADO"))</f>
        <v>LEVE</v>
      </c>
      <c r="AT126" s="427" t="s">
        <v>953</v>
      </c>
      <c r="AU126" s="427" t="s">
        <v>954</v>
      </c>
      <c r="AV126" s="379" t="s">
        <v>84</v>
      </c>
      <c r="AW126" s="371"/>
      <c r="AX126" s="277"/>
      <c r="AY126" s="282"/>
      <c r="AZ126" s="292"/>
      <c r="BA126" s="497"/>
      <c r="BB126" s="520" t="s">
        <v>259</v>
      </c>
      <c r="BC126" s="497"/>
      <c r="BD126" s="398" t="s">
        <v>260</v>
      </c>
      <c r="BE126" s="401" t="s">
        <v>992</v>
      </c>
      <c r="BF126" s="494" t="s">
        <v>260</v>
      </c>
      <c r="BG126" s="407" t="s">
        <v>996</v>
      </c>
      <c r="BH126" s="407" t="s">
        <v>259</v>
      </c>
      <c r="BI126" s="407"/>
      <c r="BJ126" s="407">
        <f t="shared" ref="BJ126" si="359">+COUNTIF(BB126:BH128,"SI")</f>
        <v>2</v>
      </c>
      <c r="BK126" s="407">
        <f t="shared" ref="BK126" si="360">+COUNTIF(BB126:BH128,"NO")</f>
        <v>2</v>
      </c>
      <c r="BL126" s="407" t="s">
        <v>259</v>
      </c>
      <c r="BM126" s="407" t="s">
        <v>1030</v>
      </c>
      <c r="BN126" s="407"/>
      <c r="BO126" s="407"/>
      <c r="BP126" s="407"/>
      <c r="BQ126" s="407"/>
    </row>
    <row r="127" spans="1:69" ht="70.150000000000006" customHeight="1" x14ac:dyDescent="0.2">
      <c r="A127" s="411"/>
      <c r="B127" s="438"/>
      <c r="C127" s="434"/>
      <c r="D127" s="439"/>
      <c r="E127" s="434"/>
      <c r="F127" s="369" t="s">
        <v>256</v>
      </c>
      <c r="G127" s="369" t="s">
        <v>32</v>
      </c>
      <c r="H127" s="376" t="s">
        <v>946</v>
      </c>
      <c r="I127" s="434"/>
      <c r="J127" s="422"/>
      <c r="K127" s="425"/>
      <c r="L127" s="419"/>
      <c r="M127" s="435"/>
      <c r="N127" s="432"/>
      <c r="O127" s="435"/>
      <c r="P127" s="432"/>
      <c r="Q127" s="432"/>
      <c r="R127" s="268"/>
      <c r="S127" s="274">
        <f t="shared" si="293"/>
        <v>0</v>
      </c>
      <c r="T127" s="406"/>
      <c r="U127" s="406"/>
      <c r="V127" s="369"/>
      <c r="W127" s="434"/>
      <c r="X127" s="405"/>
      <c r="Y127" s="367">
        <f t="shared" si="322"/>
        <v>0</v>
      </c>
      <c r="Z127" s="369"/>
      <c r="AA127" s="371"/>
      <c r="AB127" s="405"/>
      <c r="AC127" s="406"/>
      <c r="AD127" s="365">
        <f t="shared" si="296"/>
        <v>0</v>
      </c>
      <c r="AE127" s="369"/>
      <c r="AF127" s="371"/>
      <c r="AG127" s="405"/>
      <c r="AH127" s="406"/>
      <c r="AI127" s="365">
        <f t="shared" si="297"/>
        <v>0</v>
      </c>
      <c r="AJ127" s="369"/>
      <c r="AK127" s="369"/>
      <c r="AL127" s="405"/>
      <c r="AM127" s="406"/>
      <c r="AN127" s="365">
        <f t="shared" si="354"/>
        <v>0</v>
      </c>
      <c r="AO127" s="369"/>
      <c r="AP127" s="406"/>
      <c r="AQ127" s="432"/>
      <c r="AR127" s="404"/>
      <c r="AS127" s="404"/>
      <c r="AT127" s="428"/>
      <c r="AU127" s="428"/>
      <c r="AV127" s="369"/>
      <c r="AW127" s="371"/>
      <c r="AX127" s="277"/>
      <c r="AY127" s="282"/>
      <c r="AZ127" s="292"/>
      <c r="BA127" s="498"/>
      <c r="BB127" s="521"/>
      <c r="BC127" s="498"/>
      <c r="BD127" s="399"/>
      <c r="BE127" s="402"/>
      <c r="BF127" s="495"/>
      <c r="BG127" s="408"/>
      <c r="BH127" s="408"/>
      <c r="BI127" s="408"/>
      <c r="BJ127" s="408"/>
      <c r="BK127" s="408"/>
      <c r="BL127" s="408"/>
      <c r="BM127" s="408"/>
      <c r="BN127" s="408"/>
      <c r="BO127" s="408"/>
      <c r="BP127" s="408"/>
      <c r="BQ127" s="408"/>
    </row>
    <row r="128" spans="1:69" ht="70.150000000000006" customHeight="1" thickBot="1" x14ac:dyDescent="0.25">
      <c r="A128" s="411"/>
      <c r="B128" s="530"/>
      <c r="C128" s="531"/>
      <c r="D128" s="532"/>
      <c r="E128" s="531"/>
      <c r="F128" s="370" t="s">
        <v>257</v>
      </c>
      <c r="G128" s="370" t="s">
        <v>258</v>
      </c>
      <c r="H128" s="376" t="s">
        <v>947</v>
      </c>
      <c r="I128" s="531"/>
      <c r="J128" s="423"/>
      <c r="K128" s="426"/>
      <c r="L128" s="420"/>
      <c r="M128" s="533"/>
      <c r="N128" s="534"/>
      <c r="O128" s="533"/>
      <c r="P128" s="534"/>
      <c r="Q128" s="534"/>
      <c r="R128" s="278"/>
      <c r="S128" s="279">
        <f t="shared" ref="S128:S149" si="361">IF(R128=$R$1048170,1,IF(R128=$R$1048166,5,IF(R128=$R$1048167,4,IF(R128=$R$1048168,3,IF(R128=$R$1048169,2,0)))))</f>
        <v>0</v>
      </c>
      <c r="T128" s="430"/>
      <c r="U128" s="430"/>
      <c r="V128" s="370"/>
      <c r="W128" s="531"/>
      <c r="X128" s="431"/>
      <c r="Y128" s="368">
        <f t="shared" si="322"/>
        <v>0</v>
      </c>
      <c r="Z128" s="370"/>
      <c r="AA128" s="247"/>
      <c r="AB128" s="431"/>
      <c r="AC128" s="430"/>
      <c r="AD128" s="366">
        <f t="shared" ref="AD128:AD148" si="362">IF(AE128=$AF$1048167,1,IF(AE128=$AF$1048166,4,IF(R128="No_existen",5,0)))</f>
        <v>0</v>
      </c>
      <c r="AE128" s="370"/>
      <c r="AF128" s="247"/>
      <c r="AG128" s="431"/>
      <c r="AH128" s="430"/>
      <c r="AI128" s="366">
        <f t="shared" ref="AI128:AI148" si="363">IF(AJ128=$AJ$1048166,1,IF(AJ128=$AJ$1048167,4,IF(R128="No_existen",5,0)))</f>
        <v>0</v>
      </c>
      <c r="AJ128" s="370"/>
      <c r="AK128" s="370"/>
      <c r="AL128" s="431"/>
      <c r="AM128" s="430"/>
      <c r="AN128" s="366">
        <f t="shared" si="354"/>
        <v>0</v>
      </c>
      <c r="AO128" s="370"/>
      <c r="AP128" s="430"/>
      <c r="AQ128" s="534"/>
      <c r="AR128" s="535"/>
      <c r="AS128" s="535"/>
      <c r="AT128" s="429"/>
      <c r="AU128" s="429"/>
      <c r="AV128" s="370"/>
      <c r="AW128" s="247"/>
      <c r="AX128" s="280"/>
      <c r="AY128" s="283"/>
      <c r="AZ128" s="294"/>
      <c r="BA128" s="499"/>
      <c r="BB128" s="522"/>
      <c r="BC128" s="499"/>
      <c r="BD128" s="400"/>
      <c r="BE128" s="403"/>
      <c r="BF128" s="496"/>
      <c r="BG128" s="409"/>
      <c r="BH128" s="409"/>
      <c r="BI128" s="409"/>
      <c r="BJ128" s="409"/>
      <c r="BK128" s="409"/>
      <c r="BL128" s="409"/>
      <c r="BM128" s="409"/>
      <c r="BN128" s="409"/>
      <c r="BO128" s="409"/>
      <c r="BP128" s="409"/>
      <c r="BQ128" s="409"/>
    </row>
    <row r="129" spans="1:69" ht="70.150000000000006" customHeight="1" thickBot="1" x14ac:dyDescent="0.25">
      <c r="A129" s="410">
        <v>41</v>
      </c>
      <c r="B129" s="438" t="s">
        <v>146</v>
      </c>
      <c r="C129" s="434" t="s">
        <v>157</v>
      </c>
      <c r="D129" s="439" t="str">
        <f>IF(C129=$B$1048166,$C$1048166,IF(C129=$B$1048167,$C$1048167,IF(C129=$B$1048168,$C$1048168,IF(C129=$B$1048169,$C$1048169,IF(C129=$B$1048170,$C$1048170,IF(C129=$B$1048171,$C$1048171,IF(C129=$B$1048172,$C$1048172,IF(C129=$B$1048173,$C$1048173,IF(C129=$B$1048174,$C$1048174,IF(C129=$B$1048175,$C$1048175,IF(C129=$B$1048178,$C$1048178,IF(C129=$B$1048179,$C$1048179,IF(C129=$B$1048180,C$1048180,IF(C129=$B$1048181,$C$1048181,IF(C129=$B$1048182,$C$1048182," ")))))))))))))))</f>
        <v>Promover el bienestar de la comunidad universitaria, contribuyendo al desarrollo humano, social e intercultural de sus integrantes, en concordancia con la misión Institucional.</v>
      </c>
      <c r="E129" s="434" t="s">
        <v>469</v>
      </c>
      <c r="F129" s="369" t="s">
        <v>256</v>
      </c>
      <c r="G129" s="369" t="s">
        <v>35</v>
      </c>
      <c r="H129" s="382" t="s">
        <v>955</v>
      </c>
      <c r="I129" s="434" t="s">
        <v>106</v>
      </c>
      <c r="J129" s="412" t="s">
        <v>958</v>
      </c>
      <c r="K129" s="415" t="s">
        <v>959</v>
      </c>
      <c r="L129" s="418" t="s">
        <v>960</v>
      </c>
      <c r="M129" s="435" t="s">
        <v>99</v>
      </c>
      <c r="N129" s="432">
        <f t="shared" ref="N129:N144" si="364">IF(M129="ALTA",5,IF(M129="MEDIO ALTA",4,IF(M129="MEDIA",3,IF(M129="MEDIO BAJA",2,IF(M129="BAJA",1,0)))))</f>
        <v>3</v>
      </c>
      <c r="O129" s="435" t="s">
        <v>134</v>
      </c>
      <c r="P129" s="432">
        <f t="shared" ref="P129:P135" si="365">IF(O129="ALTO",5,IF(O129="MEDIO ALTO",4,IF(O129="MEDIO",3,IF(O129="MEDIO BAJO",2,IF(O129="BAJO",1,0)))))</f>
        <v>3</v>
      </c>
      <c r="Q129" s="432">
        <f t="shared" ref="Q129:Q144" si="366">P129*N129</f>
        <v>9</v>
      </c>
      <c r="R129" s="268" t="s">
        <v>314</v>
      </c>
      <c r="S129" s="279">
        <f t="shared" si="361"/>
        <v>1</v>
      </c>
      <c r="T129" s="406">
        <f t="shared" ref="T129:T144" si="367">ROUND(AVERAGEIF(S129:S131,"&gt;0"),0)</f>
        <v>1</v>
      </c>
      <c r="U129" s="406">
        <f t="shared" ref="U129:U144" si="368">T129*$U$8</f>
        <v>0.6</v>
      </c>
      <c r="V129" s="393" t="s">
        <v>961</v>
      </c>
      <c r="W129" s="434">
        <f t="shared" ref="W129:W144" si="369">IF(R129="No_existen",5*$W$8,X129*$W$8)</f>
        <v>0.2</v>
      </c>
      <c r="X129" s="405">
        <f t="shared" ref="X129:X144" si="370">ROUND(AVERAGEIF(Y129:Y131,"&gt;0"),0)</f>
        <v>4</v>
      </c>
      <c r="Y129" s="396">
        <f t="shared" si="322"/>
        <v>4</v>
      </c>
      <c r="Z129" s="369" t="s">
        <v>317</v>
      </c>
      <c r="AA129" s="371"/>
      <c r="AB129" s="405">
        <f t="shared" ref="AB129:AB144" si="371">IF(R129="No_existen",5*$AB$8,AC129*$AB$8)</f>
        <v>0.15</v>
      </c>
      <c r="AC129" s="406">
        <f t="shared" ref="AC129:AC144" si="372">ROUND(AVERAGEIF(AD129:AD131,"&gt;0"),0)</f>
        <v>1</v>
      </c>
      <c r="AD129" s="394">
        <f t="shared" si="362"/>
        <v>1</v>
      </c>
      <c r="AE129" s="369" t="s">
        <v>294</v>
      </c>
      <c r="AF129" s="384" t="s">
        <v>964</v>
      </c>
      <c r="AG129" s="405">
        <f t="shared" ref="AG129:AG144" si="373">IF(R129="No_existen",5*$AG$8,AH129*$AG$8)</f>
        <v>0.1</v>
      </c>
      <c r="AH129" s="406">
        <f t="shared" ref="AH129:AH144" si="374">ROUND(AVERAGEIF(AI129:AI131,"&gt;0"),0)</f>
        <v>1</v>
      </c>
      <c r="AI129" s="394">
        <f t="shared" si="363"/>
        <v>1</v>
      </c>
      <c r="AJ129" s="369" t="s">
        <v>291</v>
      </c>
      <c r="AK129" s="369" t="s">
        <v>298</v>
      </c>
      <c r="AL129" s="405">
        <f t="shared" ref="AL129:AL144" si="375">IF(R129="No_existen",5*$AL$8,AM129*$AL$8)</f>
        <v>0.30000000000000004</v>
      </c>
      <c r="AM129" s="406">
        <f t="shared" ref="AM129:AM141" si="376">ROUND(AVERAGEIF(AN129:AN131,"&gt;0"),0)</f>
        <v>3</v>
      </c>
      <c r="AN129" s="395">
        <f t="shared" ref="AN129:AN137" si="377">IF(AO129="Preventivo",1,IF(AO129="Detectivo",4, IF(R129="No_existen",5,0)))</f>
        <v>4</v>
      </c>
      <c r="AO129" s="369" t="s">
        <v>528</v>
      </c>
      <c r="AP129" s="406">
        <f t="shared" ref="AP129:AP144" si="378">ROUND(AVERAGE(T129,X129,AC129,AH129,AM129),0)</f>
        <v>2</v>
      </c>
      <c r="AQ129" s="432" t="str">
        <f t="shared" ref="AQ129:AQ144" si="379">IF(AP129&lt;1.5,"FUERTE",IF(AND(AP129&gt;=1.5,AP129&lt;2.5),"ACEPTABLE",IF(AP129&gt;=5,"INEXISTENTE","DÉBIL")))</f>
        <v>ACEPTABLE</v>
      </c>
      <c r="AR129" s="404">
        <f t="shared" ref="AR129:AR144" si="380">IF(Q129=0,0,ROUND((Q129*AP129),0))</f>
        <v>18</v>
      </c>
      <c r="AS129" s="404" t="str">
        <f t="shared" ref="AS129:AS144" si="381">IF(AR129&gt;=36,"GRAVE", IF(AR129&lt;=10, "LEVE", "MODERADO"))</f>
        <v>MODERADO</v>
      </c>
      <c r="AT129" s="536" t="s">
        <v>965</v>
      </c>
      <c r="AU129" s="538">
        <v>0.8</v>
      </c>
      <c r="AV129" s="369" t="s">
        <v>87</v>
      </c>
      <c r="AW129" s="393" t="s">
        <v>966</v>
      </c>
      <c r="AX129" s="381">
        <v>44561</v>
      </c>
      <c r="AY129" s="282"/>
      <c r="AZ129" s="292"/>
      <c r="BA129" s="497"/>
      <c r="BB129" s="520" t="s">
        <v>259</v>
      </c>
      <c r="BC129" s="497"/>
      <c r="BD129" s="398" t="s">
        <v>259</v>
      </c>
      <c r="BE129" s="401" t="s">
        <v>993</v>
      </c>
      <c r="BF129" s="494" t="s">
        <v>260</v>
      </c>
      <c r="BG129" s="407"/>
      <c r="BH129" s="407" t="s">
        <v>259</v>
      </c>
      <c r="BI129" s="407"/>
      <c r="BJ129" s="407">
        <f t="shared" ref="BJ129" si="382">+COUNTIF(BB129:BH131,"SI")</f>
        <v>3</v>
      </c>
      <c r="BK129" s="407">
        <f t="shared" ref="BK129" si="383">+COUNTIF(BB129:BH131,"NO")</f>
        <v>1</v>
      </c>
      <c r="BL129" s="407" t="s">
        <v>259</v>
      </c>
      <c r="BM129" s="407" t="s">
        <v>1031</v>
      </c>
      <c r="BN129" s="407"/>
      <c r="BO129" s="407"/>
      <c r="BP129" s="407"/>
      <c r="BQ129" s="407"/>
    </row>
    <row r="130" spans="1:69" ht="70.150000000000006" customHeight="1" thickBot="1" x14ac:dyDescent="0.25">
      <c r="A130" s="411"/>
      <c r="B130" s="438"/>
      <c r="C130" s="434"/>
      <c r="D130" s="439"/>
      <c r="E130" s="434"/>
      <c r="F130" s="369" t="s">
        <v>256</v>
      </c>
      <c r="G130" s="369" t="s">
        <v>35</v>
      </c>
      <c r="H130" s="382" t="s">
        <v>956</v>
      </c>
      <c r="I130" s="434"/>
      <c r="J130" s="413"/>
      <c r="K130" s="416"/>
      <c r="L130" s="419"/>
      <c r="M130" s="435"/>
      <c r="N130" s="432"/>
      <c r="O130" s="435"/>
      <c r="P130" s="432"/>
      <c r="Q130" s="432"/>
      <c r="R130" s="268" t="s">
        <v>313</v>
      </c>
      <c r="S130" s="279">
        <f t="shared" si="361"/>
        <v>2</v>
      </c>
      <c r="T130" s="406"/>
      <c r="U130" s="406"/>
      <c r="V130" s="393" t="s">
        <v>962</v>
      </c>
      <c r="W130" s="434"/>
      <c r="X130" s="405"/>
      <c r="Y130" s="396">
        <f t="shared" si="322"/>
        <v>4</v>
      </c>
      <c r="Z130" s="369" t="s">
        <v>317</v>
      </c>
      <c r="AA130" s="371"/>
      <c r="AB130" s="405"/>
      <c r="AC130" s="406"/>
      <c r="AD130" s="394">
        <f t="shared" si="362"/>
        <v>1</v>
      </c>
      <c r="AE130" s="369" t="s">
        <v>294</v>
      </c>
      <c r="AF130" s="384" t="s">
        <v>964</v>
      </c>
      <c r="AG130" s="405"/>
      <c r="AH130" s="406"/>
      <c r="AI130" s="394">
        <f t="shared" si="363"/>
        <v>1</v>
      </c>
      <c r="AJ130" s="369" t="s">
        <v>291</v>
      </c>
      <c r="AK130" s="369" t="s">
        <v>298</v>
      </c>
      <c r="AL130" s="405"/>
      <c r="AM130" s="406"/>
      <c r="AN130" s="395">
        <f t="shared" si="377"/>
        <v>4</v>
      </c>
      <c r="AO130" s="369" t="s">
        <v>528</v>
      </c>
      <c r="AP130" s="406"/>
      <c r="AQ130" s="432"/>
      <c r="AR130" s="404"/>
      <c r="AS130" s="404"/>
      <c r="AT130" s="537"/>
      <c r="AU130" s="537"/>
      <c r="AV130" s="369" t="s">
        <v>87</v>
      </c>
      <c r="AW130" s="393" t="s">
        <v>967</v>
      </c>
      <c r="AX130" s="381">
        <v>44561</v>
      </c>
      <c r="AY130" s="282"/>
      <c r="AZ130" s="292"/>
      <c r="BA130" s="498"/>
      <c r="BB130" s="521"/>
      <c r="BC130" s="498"/>
      <c r="BD130" s="399"/>
      <c r="BE130" s="402"/>
      <c r="BF130" s="495"/>
      <c r="BG130" s="408"/>
      <c r="BH130" s="408"/>
      <c r="BI130" s="408"/>
      <c r="BJ130" s="408"/>
      <c r="BK130" s="408"/>
      <c r="BL130" s="408"/>
      <c r="BM130" s="408"/>
      <c r="BN130" s="408"/>
      <c r="BO130" s="408"/>
      <c r="BP130" s="408"/>
      <c r="BQ130" s="408"/>
    </row>
    <row r="131" spans="1:69" ht="70.150000000000006" customHeight="1" thickBot="1" x14ac:dyDescent="0.25">
      <c r="A131" s="411"/>
      <c r="B131" s="530"/>
      <c r="C131" s="531"/>
      <c r="D131" s="532"/>
      <c r="E131" s="531"/>
      <c r="F131" s="370" t="s">
        <v>256</v>
      </c>
      <c r="G131" s="370" t="s">
        <v>35</v>
      </c>
      <c r="H131" s="382" t="s">
        <v>957</v>
      </c>
      <c r="I131" s="531"/>
      <c r="J131" s="414"/>
      <c r="K131" s="417"/>
      <c r="L131" s="420"/>
      <c r="M131" s="533"/>
      <c r="N131" s="534"/>
      <c r="O131" s="533"/>
      <c r="P131" s="534"/>
      <c r="Q131" s="534"/>
      <c r="R131" s="278" t="s">
        <v>314</v>
      </c>
      <c r="S131" s="279">
        <f t="shared" si="361"/>
        <v>1</v>
      </c>
      <c r="T131" s="430"/>
      <c r="U131" s="430"/>
      <c r="V131" s="393" t="s">
        <v>963</v>
      </c>
      <c r="W131" s="531"/>
      <c r="X131" s="431"/>
      <c r="Y131" s="396">
        <f t="shared" si="322"/>
        <v>4</v>
      </c>
      <c r="Z131" s="370" t="s">
        <v>317</v>
      </c>
      <c r="AA131" s="247"/>
      <c r="AB131" s="431"/>
      <c r="AC131" s="430"/>
      <c r="AD131" s="394">
        <f t="shared" si="362"/>
        <v>1</v>
      </c>
      <c r="AE131" s="370" t="s">
        <v>294</v>
      </c>
      <c r="AF131" s="384" t="s">
        <v>964</v>
      </c>
      <c r="AG131" s="431"/>
      <c r="AH131" s="430"/>
      <c r="AI131" s="394">
        <f t="shared" si="363"/>
        <v>1</v>
      </c>
      <c r="AJ131" s="370" t="s">
        <v>291</v>
      </c>
      <c r="AK131" s="370" t="s">
        <v>302</v>
      </c>
      <c r="AL131" s="431"/>
      <c r="AM131" s="430"/>
      <c r="AN131" s="395">
        <f t="shared" si="377"/>
        <v>1</v>
      </c>
      <c r="AO131" s="370" t="s">
        <v>493</v>
      </c>
      <c r="AP131" s="430"/>
      <c r="AQ131" s="534"/>
      <c r="AR131" s="535"/>
      <c r="AS131" s="535"/>
      <c r="AT131" s="523"/>
      <c r="AU131" s="523"/>
      <c r="AV131" s="391" t="s">
        <v>88</v>
      </c>
      <c r="AW131" s="393" t="s">
        <v>968</v>
      </c>
      <c r="AX131" s="381">
        <v>44561</v>
      </c>
      <c r="AY131" s="283"/>
      <c r="AZ131" s="294"/>
      <c r="BA131" s="499"/>
      <c r="BB131" s="522"/>
      <c r="BC131" s="499"/>
      <c r="BD131" s="400"/>
      <c r="BE131" s="403"/>
      <c r="BF131" s="496"/>
      <c r="BG131" s="409"/>
      <c r="BH131" s="409"/>
      <c r="BI131" s="409"/>
      <c r="BJ131" s="409"/>
      <c r="BK131" s="409"/>
      <c r="BL131" s="409"/>
      <c r="BM131" s="409"/>
      <c r="BN131" s="409"/>
      <c r="BO131" s="409"/>
      <c r="BP131" s="409"/>
      <c r="BQ131" s="409"/>
    </row>
    <row r="132" spans="1:69" ht="70.150000000000006" customHeight="1" thickBot="1" x14ac:dyDescent="0.25">
      <c r="A132" s="411">
        <v>42</v>
      </c>
      <c r="B132" s="438" t="s">
        <v>146</v>
      </c>
      <c r="C132" s="434" t="s">
        <v>158</v>
      </c>
      <c r="D132" s="439" t="str">
        <f>IF(C132=$B$1048166,$C$1048166,IF(C132=$B$1048167,$C$1048167,IF(C132=$B$1048168,$C$1048168,IF(C132=$B$1048169,$C$1048169,IF(C132=$B$1048170,$C$1048170,IF(C132=$B$1048171,$C$1048171,IF(C132=$B$1048172,$C$1048172,IF(C132=$B$1048173,$C$1048173,IF(C132=$B$1048174,$C$1048174,IF(C132=$B$1048175,$C$1048175,IF(C132=$B$1048178,$C$1048178,IF(C132=$B$1048179,$C$1048179,IF(C132=$B$1048180,C$1048180,IF(C132=$B$1048181,$C$1048181,IF(C132=$B$1048182,$C$1048182," ")))))))))))))))</f>
        <v>Administrar y ejecutar los recursos de la institución generando en los procesos mayor eficiencia y eficacia para dar una respuesta oportuna a los servicios demandados en el cumplimiento de las funciones misionales.</v>
      </c>
      <c r="E132" s="434" t="s">
        <v>469</v>
      </c>
      <c r="F132" s="369" t="s">
        <v>256</v>
      </c>
      <c r="G132" s="369" t="s">
        <v>35</v>
      </c>
      <c r="H132" s="382" t="s">
        <v>969</v>
      </c>
      <c r="I132" s="434" t="s">
        <v>106</v>
      </c>
      <c r="J132" s="539" t="s">
        <v>971</v>
      </c>
      <c r="K132" s="424" t="s">
        <v>972</v>
      </c>
      <c r="L132" s="418" t="s">
        <v>973</v>
      </c>
      <c r="M132" s="435" t="s">
        <v>99</v>
      </c>
      <c r="N132" s="432">
        <f t="shared" si="364"/>
        <v>3</v>
      </c>
      <c r="O132" s="435" t="s">
        <v>138</v>
      </c>
      <c r="P132" s="432">
        <f t="shared" si="365"/>
        <v>2</v>
      </c>
      <c r="Q132" s="432">
        <f t="shared" si="366"/>
        <v>6</v>
      </c>
      <c r="R132" s="268" t="s">
        <v>313</v>
      </c>
      <c r="S132" s="279">
        <f t="shared" si="361"/>
        <v>2</v>
      </c>
      <c r="T132" s="406">
        <f t="shared" si="367"/>
        <v>2</v>
      </c>
      <c r="U132" s="406">
        <f t="shared" si="368"/>
        <v>1.2</v>
      </c>
      <c r="V132" s="384" t="s">
        <v>977</v>
      </c>
      <c r="W132" s="434">
        <f t="shared" si="369"/>
        <v>0.2</v>
      </c>
      <c r="X132" s="405">
        <f t="shared" si="370"/>
        <v>4</v>
      </c>
      <c r="Y132" s="396">
        <f t="shared" si="322"/>
        <v>4</v>
      </c>
      <c r="Z132" s="369" t="s">
        <v>317</v>
      </c>
      <c r="AA132" s="371"/>
      <c r="AB132" s="405">
        <f t="shared" si="371"/>
        <v>0.15</v>
      </c>
      <c r="AC132" s="406">
        <f t="shared" si="372"/>
        <v>1</v>
      </c>
      <c r="AD132" s="394">
        <f t="shared" si="362"/>
        <v>1</v>
      </c>
      <c r="AE132" s="369" t="s">
        <v>294</v>
      </c>
      <c r="AF132" s="384" t="s">
        <v>980</v>
      </c>
      <c r="AG132" s="405">
        <f t="shared" si="373"/>
        <v>0.1</v>
      </c>
      <c r="AH132" s="406">
        <f t="shared" si="374"/>
        <v>1</v>
      </c>
      <c r="AI132" s="394">
        <f t="shared" si="363"/>
        <v>1</v>
      </c>
      <c r="AJ132" s="369" t="s">
        <v>291</v>
      </c>
      <c r="AK132" s="369" t="s">
        <v>303</v>
      </c>
      <c r="AL132" s="405">
        <f t="shared" si="375"/>
        <v>0.1</v>
      </c>
      <c r="AM132" s="406">
        <f t="shared" si="376"/>
        <v>1</v>
      </c>
      <c r="AN132" s="395">
        <f t="shared" si="377"/>
        <v>1</v>
      </c>
      <c r="AO132" s="369" t="s">
        <v>493</v>
      </c>
      <c r="AP132" s="406">
        <f t="shared" si="378"/>
        <v>2</v>
      </c>
      <c r="AQ132" s="432" t="str">
        <f t="shared" si="379"/>
        <v>ACEPTABLE</v>
      </c>
      <c r="AR132" s="404">
        <f t="shared" si="380"/>
        <v>12</v>
      </c>
      <c r="AS132" s="404" t="str">
        <f t="shared" si="381"/>
        <v>MODERADO</v>
      </c>
      <c r="AT132" s="524" t="s">
        <v>982</v>
      </c>
      <c r="AU132" s="542">
        <v>1</v>
      </c>
      <c r="AV132" s="385" t="s">
        <v>85</v>
      </c>
      <c r="AW132" s="380" t="s">
        <v>984</v>
      </c>
      <c r="AX132" s="381">
        <v>44545</v>
      </c>
      <c r="AY132" s="282"/>
      <c r="AZ132" s="292"/>
      <c r="BA132" s="497"/>
      <c r="BB132" s="520" t="s">
        <v>259</v>
      </c>
      <c r="BC132" s="497"/>
      <c r="BD132" s="398" t="s">
        <v>259</v>
      </c>
      <c r="BE132" s="401" t="s">
        <v>994</v>
      </c>
      <c r="BF132" s="494" t="s">
        <v>259</v>
      </c>
      <c r="BG132" s="407" t="s">
        <v>997</v>
      </c>
      <c r="BH132" s="407" t="s">
        <v>259</v>
      </c>
      <c r="BI132" s="407"/>
      <c r="BJ132" s="407">
        <f t="shared" ref="BJ132" si="384">+COUNTIF(BB132:BH134,"SI")</f>
        <v>4</v>
      </c>
      <c r="BK132" s="407">
        <f t="shared" ref="BK132" si="385">+COUNTIF(BB132:BH134,"NO")</f>
        <v>0</v>
      </c>
      <c r="BL132" s="407" t="s">
        <v>259</v>
      </c>
      <c r="BM132" s="407" t="s">
        <v>1032</v>
      </c>
      <c r="BN132" s="407"/>
      <c r="BO132" s="407"/>
      <c r="BP132" s="407"/>
      <c r="BQ132" s="407"/>
    </row>
    <row r="133" spans="1:69" ht="70.150000000000006" customHeight="1" thickBot="1" x14ac:dyDescent="0.25">
      <c r="A133" s="411"/>
      <c r="B133" s="438"/>
      <c r="C133" s="434"/>
      <c r="D133" s="439"/>
      <c r="E133" s="434"/>
      <c r="F133" s="369"/>
      <c r="G133" s="369"/>
      <c r="H133" s="382"/>
      <c r="I133" s="434"/>
      <c r="J133" s="540"/>
      <c r="K133" s="425"/>
      <c r="L133" s="419"/>
      <c r="M133" s="435"/>
      <c r="N133" s="432"/>
      <c r="O133" s="435"/>
      <c r="P133" s="432"/>
      <c r="Q133" s="432"/>
      <c r="R133" s="268"/>
      <c r="S133" s="279">
        <f t="shared" si="361"/>
        <v>0</v>
      </c>
      <c r="T133" s="406"/>
      <c r="U133" s="406"/>
      <c r="V133" s="384"/>
      <c r="W133" s="434"/>
      <c r="X133" s="405"/>
      <c r="Y133" s="396">
        <f t="shared" si="322"/>
        <v>0</v>
      </c>
      <c r="Z133" s="369"/>
      <c r="AA133" s="371"/>
      <c r="AB133" s="405"/>
      <c r="AC133" s="406"/>
      <c r="AD133" s="394">
        <f t="shared" si="362"/>
        <v>0</v>
      </c>
      <c r="AE133" s="369"/>
      <c r="AF133" s="384"/>
      <c r="AG133" s="405"/>
      <c r="AH133" s="406"/>
      <c r="AI133" s="394">
        <f t="shared" si="363"/>
        <v>0</v>
      </c>
      <c r="AJ133" s="369"/>
      <c r="AK133" s="369"/>
      <c r="AL133" s="405"/>
      <c r="AM133" s="406"/>
      <c r="AN133" s="395">
        <f t="shared" si="377"/>
        <v>0</v>
      </c>
      <c r="AO133" s="369"/>
      <c r="AP133" s="406"/>
      <c r="AQ133" s="432"/>
      <c r="AR133" s="404"/>
      <c r="AS133" s="404"/>
      <c r="AT133" s="524"/>
      <c r="AU133" s="524"/>
      <c r="AV133" s="369"/>
      <c r="AW133" s="380"/>
      <c r="AX133" s="381"/>
      <c r="AY133" s="282"/>
      <c r="AZ133" s="292"/>
      <c r="BA133" s="498"/>
      <c r="BB133" s="521"/>
      <c r="BC133" s="498"/>
      <c r="BD133" s="399"/>
      <c r="BE133" s="402"/>
      <c r="BF133" s="495"/>
      <c r="BG133" s="408"/>
      <c r="BH133" s="408"/>
      <c r="BI133" s="408"/>
      <c r="BJ133" s="408"/>
      <c r="BK133" s="408"/>
      <c r="BL133" s="408"/>
      <c r="BM133" s="408"/>
      <c r="BN133" s="408"/>
      <c r="BO133" s="408"/>
      <c r="BP133" s="408"/>
      <c r="BQ133" s="408"/>
    </row>
    <row r="134" spans="1:69" ht="70.150000000000006" customHeight="1" thickBot="1" x14ac:dyDescent="0.25">
      <c r="A134" s="411"/>
      <c r="B134" s="530"/>
      <c r="C134" s="531"/>
      <c r="D134" s="532"/>
      <c r="E134" s="531"/>
      <c r="F134" s="370"/>
      <c r="G134" s="370"/>
      <c r="H134" s="382"/>
      <c r="I134" s="531"/>
      <c r="J134" s="541"/>
      <c r="K134" s="426"/>
      <c r="L134" s="420"/>
      <c r="M134" s="533"/>
      <c r="N134" s="534"/>
      <c r="O134" s="533"/>
      <c r="P134" s="534"/>
      <c r="Q134" s="534"/>
      <c r="R134" s="278"/>
      <c r="S134" s="279">
        <f t="shared" si="361"/>
        <v>0</v>
      </c>
      <c r="T134" s="430"/>
      <c r="U134" s="430"/>
      <c r="V134" s="384"/>
      <c r="W134" s="531"/>
      <c r="X134" s="431"/>
      <c r="Y134" s="396">
        <f t="shared" si="322"/>
        <v>0</v>
      </c>
      <c r="Z134" s="370"/>
      <c r="AA134" s="247"/>
      <c r="AB134" s="431"/>
      <c r="AC134" s="430"/>
      <c r="AD134" s="394">
        <f t="shared" si="362"/>
        <v>0</v>
      </c>
      <c r="AE134" s="370"/>
      <c r="AF134" s="384"/>
      <c r="AG134" s="431"/>
      <c r="AH134" s="430"/>
      <c r="AI134" s="394">
        <f t="shared" si="363"/>
        <v>0</v>
      </c>
      <c r="AJ134" s="370"/>
      <c r="AK134" s="370"/>
      <c r="AL134" s="431"/>
      <c r="AM134" s="430"/>
      <c r="AN134" s="395">
        <f t="shared" si="377"/>
        <v>0</v>
      </c>
      <c r="AO134" s="370"/>
      <c r="AP134" s="430"/>
      <c r="AQ134" s="534"/>
      <c r="AR134" s="535"/>
      <c r="AS134" s="535"/>
      <c r="AT134" s="524"/>
      <c r="AU134" s="524"/>
      <c r="AV134" s="370"/>
      <c r="AW134" s="380"/>
      <c r="AX134" s="381"/>
      <c r="AY134" s="283"/>
      <c r="AZ134" s="294"/>
      <c r="BA134" s="499"/>
      <c r="BB134" s="522"/>
      <c r="BC134" s="499"/>
      <c r="BD134" s="400"/>
      <c r="BE134" s="403"/>
      <c r="BF134" s="496"/>
      <c r="BG134" s="409"/>
      <c r="BH134" s="409"/>
      <c r="BI134" s="409"/>
      <c r="BJ134" s="409"/>
      <c r="BK134" s="409"/>
      <c r="BL134" s="409"/>
      <c r="BM134" s="409"/>
      <c r="BN134" s="409"/>
      <c r="BO134" s="409"/>
      <c r="BP134" s="409"/>
      <c r="BQ134" s="409"/>
    </row>
    <row r="135" spans="1:69" ht="70.150000000000006" customHeight="1" thickBot="1" x14ac:dyDescent="0.25">
      <c r="A135" s="410">
        <v>43</v>
      </c>
      <c r="B135" s="438" t="s">
        <v>146</v>
      </c>
      <c r="C135" s="434" t="s">
        <v>158</v>
      </c>
      <c r="D135" s="439" t="str">
        <f>IF(C135=$B$1048166,$C$1048166,IF(C135=$B$1048167,$C$1048167,IF(C135=$B$1048168,$C$1048168,IF(C135=$B$1048169,$C$1048169,IF(C135=$B$1048170,$C$1048170,IF(C135=$B$1048171,$C$1048171,IF(C135=$B$1048172,$C$1048172,IF(C135=$B$1048173,$C$1048173,IF(C135=$B$1048174,$C$1048174,IF(C135=$B$1048175,$C$1048175,IF(C135=$B$1048178,$C$1048178,IF(C135=$B$1048179,$C$1048179,IF(C135=$B$1048180,C$1048180,IF(C135=$B$1048181,$C$1048181,IF(C135=$B$1048182,$C$1048182," ")))))))))))))))</f>
        <v>Administrar y ejecutar los recursos de la institución generando en los procesos mayor eficiencia y eficacia para dar una respuesta oportuna a los servicios demandados en el cumplimiento de las funciones misionales.</v>
      </c>
      <c r="E135" s="434" t="s">
        <v>469</v>
      </c>
      <c r="F135" s="369" t="s">
        <v>256</v>
      </c>
      <c r="G135" s="369" t="s">
        <v>35</v>
      </c>
      <c r="H135" s="397" t="s">
        <v>970</v>
      </c>
      <c r="I135" s="434" t="s">
        <v>106</v>
      </c>
      <c r="J135" s="539" t="s">
        <v>974</v>
      </c>
      <c r="K135" s="543" t="s">
        <v>975</v>
      </c>
      <c r="L135" s="544" t="s">
        <v>976</v>
      </c>
      <c r="M135" s="435" t="s">
        <v>144</v>
      </c>
      <c r="N135" s="432">
        <f t="shared" si="364"/>
        <v>2</v>
      </c>
      <c r="O135" s="435" t="s">
        <v>134</v>
      </c>
      <c r="P135" s="432">
        <f t="shared" si="365"/>
        <v>3</v>
      </c>
      <c r="Q135" s="432">
        <f t="shared" si="366"/>
        <v>6</v>
      </c>
      <c r="R135" s="268" t="s">
        <v>313</v>
      </c>
      <c r="S135" s="279">
        <f t="shared" si="361"/>
        <v>2</v>
      </c>
      <c r="T135" s="406">
        <f t="shared" si="367"/>
        <v>2</v>
      </c>
      <c r="U135" s="406">
        <f t="shared" si="368"/>
        <v>1.2</v>
      </c>
      <c r="V135" s="384" t="s">
        <v>978</v>
      </c>
      <c r="W135" s="434">
        <f t="shared" si="369"/>
        <v>0.2</v>
      </c>
      <c r="X135" s="405">
        <f t="shared" si="370"/>
        <v>4</v>
      </c>
      <c r="Y135" s="396">
        <f t="shared" si="322"/>
        <v>4</v>
      </c>
      <c r="Z135" s="369" t="s">
        <v>317</v>
      </c>
      <c r="AA135" s="371"/>
      <c r="AB135" s="405">
        <f t="shared" si="371"/>
        <v>0.15</v>
      </c>
      <c r="AC135" s="406">
        <f t="shared" si="372"/>
        <v>1</v>
      </c>
      <c r="AD135" s="394">
        <f t="shared" si="362"/>
        <v>1</v>
      </c>
      <c r="AE135" s="369" t="s">
        <v>294</v>
      </c>
      <c r="AF135" s="384" t="s">
        <v>980</v>
      </c>
      <c r="AG135" s="405">
        <f t="shared" si="373"/>
        <v>0.1</v>
      </c>
      <c r="AH135" s="406">
        <f t="shared" si="374"/>
        <v>1</v>
      </c>
      <c r="AI135" s="394">
        <f t="shared" si="363"/>
        <v>1</v>
      </c>
      <c r="AJ135" s="369" t="s">
        <v>291</v>
      </c>
      <c r="AK135" s="369" t="s">
        <v>299</v>
      </c>
      <c r="AL135" s="405">
        <f t="shared" si="375"/>
        <v>0.1</v>
      </c>
      <c r="AM135" s="406">
        <f t="shared" si="376"/>
        <v>1</v>
      </c>
      <c r="AN135" s="395">
        <f t="shared" si="377"/>
        <v>1</v>
      </c>
      <c r="AO135" s="369" t="s">
        <v>493</v>
      </c>
      <c r="AP135" s="406">
        <f t="shared" si="378"/>
        <v>2</v>
      </c>
      <c r="AQ135" s="432" t="str">
        <f t="shared" si="379"/>
        <v>ACEPTABLE</v>
      </c>
      <c r="AR135" s="404">
        <f t="shared" si="380"/>
        <v>12</v>
      </c>
      <c r="AS135" s="404" t="str">
        <f t="shared" si="381"/>
        <v>MODERADO</v>
      </c>
      <c r="AT135" s="524" t="s">
        <v>983</v>
      </c>
      <c r="AU135" s="542">
        <v>1</v>
      </c>
      <c r="AV135" s="385" t="s">
        <v>85</v>
      </c>
      <c r="AW135" s="380" t="s">
        <v>985</v>
      </c>
      <c r="AX135" s="381">
        <v>44549</v>
      </c>
      <c r="AY135" s="282"/>
      <c r="AZ135" s="292"/>
      <c r="BA135" s="497"/>
      <c r="BB135" s="520" t="s">
        <v>260</v>
      </c>
      <c r="BC135" s="497"/>
      <c r="BD135" s="398" t="s">
        <v>260</v>
      </c>
      <c r="BE135" s="401" t="s">
        <v>991</v>
      </c>
      <c r="BF135" s="494" t="s">
        <v>259</v>
      </c>
      <c r="BG135" s="407"/>
      <c r="BH135" s="407" t="s">
        <v>259</v>
      </c>
      <c r="BI135" s="407"/>
      <c r="BJ135" s="407">
        <f t="shared" ref="BJ135" si="386">+COUNTIF(BB135:BH137,"SI")</f>
        <v>2</v>
      </c>
      <c r="BK135" s="407">
        <f t="shared" ref="BK135" si="387">+COUNTIF(BB135:BH137,"NO")</f>
        <v>2</v>
      </c>
      <c r="BL135" s="407" t="s">
        <v>259</v>
      </c>
      <c r="BM135" s="407" t="s">
        <v>1033</v>
      </c>
      <c r="BN135" s="407"/>
      <c r="BO135" s="407"/>
      <c r="BP135" s="407"/>
      <c r="BQ135" s="407"/>
    </row>
    <row r="136" spans="1:69" ht="70.150000000000006" customHeight="1" thickBot="1" x14ac:dyDescent="0.25">
      <c r="A136" s="411"/>
      <c r="B136" s="438"/>
      <c r="C136" s="434"/>
      <c r="D136" s="439"/>
      <c r="E136" s="434"/>
      <c r="F136" s="369"/>
      <c r="G136" s="369"/>
      <c r="H136" s="382"/>
      <c r="I136" s="434"/>
      <c r="J136" s="540"/>
      <c r="K136" s="540"/>
      <c r="L136" s="545"/>
      <c r="M136" s="435"/>
      <c r="N136" s="432"/>
      <c r="O136" s="435"/>
      <c r="P136" s="432"/>
      <c r="Q136" s="432"/>
      <c r="R136" s="268" t="s">
        <v>314</v>
      </c>
      <c r="S136" s="279">
        <f t="shared" si="361"/>
        <v>1</v>
      </c>
      <c r="T136" s="406"/>
      <c r="U136" s="406"/>
      <c r="V136" s="384" t="s">
        <v>979</v>
      </c>
      <c r="W136" s="434"/>
      <c r="X136" s="405"/>
      <c r="Y136" s="396">
        <f t="shared" si="322"/>
        <v>4</v>
      </c>
      <c r="Z136" s="369" t="s">
        <v>317</v>
      </c>
      <c r="AA136" s="371"/>
      <c r="AB136" s="405"/>
      <c r="AC136" s="406"/>
      <c r="AD136" s="394">
        <f t="shared" si="362"/>
        <v>1</v>
      </c>
      <c r="AE136" s="369" t="s">
        <v>294</v>
      </c>
      <c r="AF136" s="384" t="s">
        <v>981</v>
      </c>
      <c r="AG136" s="405"/>
      <c r="AH136" s="406"/>
      <c r="AI136" s="394">
        <f t="shared" si="363"/>
        <v>1</v>
      </c>
      <c r="AJ136" s="369" t="s">
        <v>291</v>
      </c>
      <c r="AK136" s="369" t="s">
        <v>302</v>
      </c>
      <c r="AL136" s="405"/>
      <c r="AM136" s="406"/>
      <c r="AN136" s="395">
        <f t="shared" si="377"/>
        <v>1</v>
      </c>
      <c r="AO136" s="369" t="s">
        <v>493</v>
      </c>
      <c r="AP136" s="406"/>
      <c r="AQ136" s="432"/>
      <c r="AR136" s="404"/>
      <c r="AS136" s="404"/>
      <c r="AT136" s="524"/>
      <c r="AU136" s="524"/>
      <c r="AV136" s="369" t="s">
        <v>85</v>
      </c>
      <c r="AW136" s="380" t="s">
        <v>986</v>
      </c>
      <c r="AX136" s="381">
        <v>44549</v>
      </c>
      <c r="AY136" s="282"/>
      <c r="AZ136" s="292"/>
      <c r="BA136" s="498"/>
      <c r="BB136" s="521"/>
      <c r="BC136" s="498"/>
      <c r="BD136" s="399"/>
      <c r="BE136" s="402"/>
      <c r="BF136" s="495"/>
      <c r="BG136" s="408"/>
      <c r="BH136" s="408"/>
      <c r="BI136" s="408"/>
      <c r="BJ136" s="408"/>
      <c r="BK136" s="408"/>
      <c r="BL136" s="408"/>
      <c r="BM136" s="408"/>
      <c r="BN136" s="408"/>
      <c r="BO136" s="408"/>
      <c r="BP136" s="408"/>
      <c r="BQ136" s="408"/>
    </row>
    <row r="137" spans="1:69" ht="70.150000000000006" customHeight="1" thickBot="1" x14ac:dyDescent="0.25">
      <c r="A137" s="411"/>
      <c r="B137" s="530"/>
      <c r="C137" s="531"/>
      <c r="D137" s="532"/>
      <c r="E137" s="531"/>
      <c r="F137" s="370"/>
      <c r="G137" s="370"/>
      <c r="H137" s="382"/>
      <c r="I137" s="531"/>
      <c r="J137" s="541"/>
      <c r="K137" s="541"/>
      <c r="L137" s="546"/>
      <c r="M137" s="533"/>
      <c r="N137" s="534"/>
      <c r="O137" s="533"/>
      <c r="P137" s="534"/>
      <c r="Q137" s="534"/>
      <c r="R137" s="278"/>
      <c r="S137" s="279">
        <f t="shared" si="361"/>
        <v>0</v>
      </c>
      <c r="T137" s="430"/>
      <c r="U137" s="430"/>
      <c r="V137" s="392"/>
      <c r="W137" s="531"/>
      <c r="X137" s="431"/>
      <c r="Y137" s="396">
        <f t="shared" si="322"/>
        <v>0</v>
      </c>
      <c r="Z137" s="370"/>
      <c r="AA137" s="247"/>
      <c r="AB137" s="431"/>
      <c r="AC137" s="430"/>
      <c r="AD137" s="394">
        <f t="shared" si="362"/>
        <v>0</v>
      </c>
      <c r="AE137" s="370"/>
      <c r="AF137" s="388"/>
      <c r="AG137" s="431"/>
      <c r="AH137" s="430"/>
      <c r="AI137" s="394">
        <f t="shared" si="363"/>
        <v>0</v>
      </c>
      <c r="AJ137" s="370"/>
      <c r="AK137" s="370"/>
      <c r="AL137" s="431"/>
      <c r="AM137" s="430"/>
      <c r="AN137" s="395">
        <f t="shared" si="377"/>
        <v>0</v>
      </c>
      <c r="AO137" s="370"/>
      <c r="AP137" s="430"/>
      <c r="AQ137" s="534"/>
      <c r="AR137" s="535"/>
      <c r="AS137" s="535"/>
      <c r="AT137" s="524"/>
      <c r="AU137" s="524"/>
      <c r="AV137" s="370"/>
      <c r="AW137" s="247"/>
      <c r="AX137" s="280"/>
      <c r="AY137" s="283"/>
      <c r="AZ137" s="294"/>
      <c r="BA137" s="499"/>
      <c r="BB137" s="522"/>
      <c r="BC137" s="499"/>
      <c r="BD137" s="400"/>
      <c r="BE137" s="403"/>
      <c r="BF137" s="496"/>
      <c r="BG137" s="409"/>
      <c r="BH137" s="409"/>
      <c r="BI137" s="409"/>
      <c r="BJ137" s="409"/>
      <c r="BK137" s="409"/>
      <c r="BL137" s="409"/>
      <c r="BM137" s="409"/>
      <c r="BN137" s="409"/>
      <c r="BO137" s="409"/>
      <c r="BP137" s="409"/>
      <c r="BQ137" s="409"/>
    </row>
    <row r="138" spans="1:69" s="383" customFormat="1" ht="70.150000000000006" customHeight="1" thickBot="1" x14ac:dyDescent="0.25">
      <c r="A138" s="411"/>
      <c r="B138" s="438"/>
      <c r="C138" s="434"/>
      <c r="D138" s="439" t="str">
        <f>IF(C138=$B$1048166,$C$1048166,IF(C138=$B$1048167,$C$1048167,IF(C138=$B$1048168,$C$1048168,IF(C138=$B$1048169,$C$1048169,IF(C138=$B$1048170,$C$1048170,IF(C138=$B$1048171,$C$1048171,IF(C138=$B$1048172,$C$1048172,IF(C138=$B$1048173,$C$1048173,IF(C138=$B$1048174,$C$1048174,IF(C138=$B$1048175,$C$1048175,IF(C138=$B$1048178,$C$1048178,IF(C138=$B$1048179,$C$1048179,IF(C138=$B$1048180,C$1048180,IF(C138=$B$1048181,$C$1048181,IF(C138=$B$1048182,$C$1048182," ")))))))))))))))</f>
        <v xml:space="preserve"> </v>
      </c>
      <c r="E138" s="434"/>
      <c r="F138" s="386"/>
      <c r="G138" s="386"/>
      <c r="H138" s="386"/>
      <c r="I138" s="434"/>
      <c r="J138" s="421"/>
      <c r="K138" s="491"/>
      <c r="L138" s="547"/>
      <c r="M138" s="435"/>
      <c r="N138" s="432">
        <f t="shared" si="364"/>
        <v>0</v>
      </c>
      <c r="O138" s="435"/>
      <c r="P138" s="432">
        <f t="shared" ref="P138" si="388">IF(O138="ALTO",5,IF(O138="MEDIO ALTO",4,IF(O138="MEDIO",3,IF(O138="MEDIO BAJO",2,IF(O138="BAJO",1,0)))))</f>
        <v>0</v>
      </c>
      <c r="Q138" s="432">
        <f t="shared" si="366"/>
        <v>0</v>
      </c>
      <c r="R138" s="268"/>
      <c r="S138" s="279">
        <f t="shared" si="361"/>
        <v>0</v>
      </c>
      <c r="T138" s="406" t="e">
        <f t="shared" si="367"/>
        <v>#DIV/0!</v>
      </c>
      <c r="U138" s="406" t="e">
        <f t="shared" si="368"/>
        <v>#DIV/0!</v>
      </c>
      <c r="V138" s="392"/>
      <c r="W138" s="434" t="e">
        <f t="shared" si="369"/>
        <v>#DIV/0!</v>
      </c>
      <c r="X138" s="405" t="e">
        <f t="shared" si="370"/>
        <v>#DIV/0!</v>
      </c>
      <c r="Y138" s="396">
        <f t="shared" si="322"/>
        <v>0</v>
      </c>
      <c r="Z138" s="386"/>
      <c r="AA138" s="389"/>
      <c r="AB138" s="405" t="e">
        <f t="shared" si="371"/>
        <v>#DIV/0!</v>
      </c>
      <c r="AC138" s="406" t="e">
        <f t="shared" si="372"/>
        <v>#DIV/0!</v>
      </c>
      <c r="AD138" s="394">
        <f t="shared" si="362"/>
        <v>0</v>
      </c>
      <c r="AE138" s="386"/>
      <c r="AF138" s="389"/>
      <c r="AG138" s="405" t="e">
        <f t="shared" si="373"/>
        <v>#DIV/0!</v>
      </c>
      <c r="AH138" s="406" t="e">
        <f t="shared" si="374"/>
        <v>#DIV/0!</v>
      </c>
      <c r="AI138" s="394">
        <f t="shared" si="363"/>
        <v>0</v>
      </c>
      <c r="AJ138" s="386"/>
      <c r="AK138" s="386"/>
      <c r="AL138" s="405" t="e">
        <f t="shared" si="375"/>
        <v>#DIV/0!</v>
      </c>
      <c r="AM138" s="406" t="e">
        <f t="shared" si="376"/>
        <v>#DIV/0!</v>
      </c>
      <c r="AN138" s="395">
        <f t="shared" ref="AN138:AN145" si="389">IF(AO138="Preventivo",1,IF(AO138="Detectivo",4, IF(R138="No_existen",5,0)))</f>
        <v>0</v>
      </c>
      <c r="AO138" s="386"/>
      <c r="AP138" s="406" t="e">
        <f t="shared" si="378"/>
        <v>#DIV/0!</v>
      </c>
      <c r="AQ138" s="432" t="e">
        <f t="shared" si="379"/>
        <v>#DIV/0!</v>
      </c>
      <c r="AR138" s="404">
        <f t="shared" si="380"/>
        <v>0</v>
      </c>
      <c r="AS138" s="404" t="str">
        <f t="shared" si="381"/>
        <v>LEVE</v>
      </c>
      <c r="AT138" s="548"/>
      <c r="AU138" s="548"/>
      <c r="AV138" s="386"/>
      <c r="AW138" s="389"/>
      <c r="AX138" s="277"/>
      <c r="AY138" s="282"/>
      <c r="AZ138" s="292"/>
      <c r="BA138" s="497"/>
      <c r="BB138" s="520"/>
      <c r="BC138" s="497"/>
      <c r="BD138" s="398"/>
      <c r="BE138" s="401"/>
      <c r="BF138" s="401"/>
      <c r="BG138" s="407"/>
      <c r="BH138" s="407"/>
      <c r="BI138" s="407"/>
      <c r="BJ138" s="407"/>
      <c r="BK138" s="407"/>
      <c r="BL138" s="407"/>
      <c r="BM138" s="407"/>
      <c r="BN138" s="407"/>
      <c r="BO138" s="407"/>
      <c r="BP138" s="407"/>
      <c r="BQ138" s="407"/>
    </row>
    <row r="139" spans="1:69" s="383" customFormat="1" ht="70.150000000000006" customHeight="1" thickBot="1" x14ac:dyDescent="0.25">
      <c r="A139" s="411"/>
      <c r="B139" s="438"/>
      <c r="C139" s="434"/>
      <c r="D139" s="439"/>
      <c r="E139" s="434"/>
      <c r="F139" s="386"/>
      <c r="G139" s="386"/>
      <c r="H139" s="254"/>
      <c r="I139" s="434"/>
      <c r="J139" s="422"/>
      <c r="K139" s="491"/>
      <c r="L139" s="547"/>
      <c r="M139" s="435"/>
      <c r="N139" s="432"/>
      <c r="O139" s="435"/>
      <c r="P139" s="432"/>
      <c r="Q139" s="432"/>
      <c r="R139" s="268"/>
      <c r="S139" s="279">
        <f t="shared" si="361"/>
        <v>0</v>
      </c>
      <c r="T139" s="406"/>
      <c r="U139" s="406"/>
      <c r="V139" s="392"/>
      <c r="W139" s="434"/>
      <c r="X139" s="405"/>
      <c r="Y139" s="396">
        <f t="shared" si="322"/>
        <v>0</v>
      </c>
      <c r="Z139" s="386"/>
      <c r="AA139" s="389"/>
      <c r="AB139" s="405"/>
      <c r="AC139" s="406"/>
      <c r="AD139" s="394">
        <f t="shared" si="362"/>
        <v>0</v>
      </c>
      <c r="AE139" s="386"/>
      <c r="AF139" s="389"/>
      <c r="AG139" s="405"/>
      <c r="AH139" s="406"/>
      <c r="AI139" s="394">
        <f t="shared" si="363"/>
        <v>0</v>
      </c>
      <c r="AJ139" s="386"/>
      <c r="AK139" s="386"/>
      <c r="AL139" s="405"/>
      <c r="AM139" s="406"/>
      <c r="AN139" s="395">
        <f t="shared" si="389"/>
        <v>0</v>
      </c>
      <c r="AO139" s="386"/>
      <c r="AP139" s="406"/>
      <c r="AQ139" s="432"/>
      <c r="AR139" s="404"/>
      <c r="AS139" s="404"/>
      <c r="AT139" s="548"/>
      <c r="AU139" s="548"/>
      <c r="AV139" s="386"/>
      <c r="AW139" s="389"/>
      <c r="AX139" s="277"/>
      <c r="AY139" s="282"/>
      <c r="AZ139" s="292"/>
      <c r="BA139" s="498"/>
      <c r="BB139" s="521"/>
      <c r="BC139" s="498"/>
      <c r="BD139" s="399"/>
      <c r="BE139" s="402"/>
      <c r="BF139" s="402"/>
      <c r="BG139" s="408"/>
      <c r="BH139" s="408"/>
      <c r="BI139" s="408"/>
      <c r="BJ139" s="408"/>
      <c r="BK139" s="408"/>
      <c r="BL139" s="408"/>
      <c r="BM139" s="408"/>
      <c r="BN139" s="408"/>
      <c r="BO139" s="408"/>
      <c r="BP139" s="408"/>
      <c r="BQ139" s="408"/>
    </row>
    <row r="140" spans="1:69" s="383" customFormat="1" ht="70.150000000000006" customHeight="1" thickBot="1" x14ac:dyDescent="0.25">
      <c r="A140" s="411"/>
      <c r="B140" s="530"/>
      <c r="C140" s="531"/>
      <c r="D140" s="532"/>
      <c r="E140" s="531"/>
      <c r="F140" s="387"/>
      <c r="G140" s="387"/>
      <c r="H140" s="306"/>
      <c r="I140" s="531"/>
      <c r="J140" s="423"/>
      <c r="K140" s="491"/>
      <c r="L140" s="547"/>
      <c r="M140" s="533"/>
      <c r="N140" s="534"/>
      <c r="O140" s="533"/>
      <c r="P140" s="534"/>
      <c r="Q140" s="534"/>
      <c r="R140" s="278"/>
      <c r="S140" s="279">
        <f t="shared" si="361"/>
        <v>0</v>
      </c>
      <c r="T140" s="430"/>
      <c r="U140" s="430"/>
      <c r="V140" s="392"/>
      <c r="W140" s="531"/>
      <c r="X140" s="431"/>
      <c r="Y140" s="396">
        <f t="shared" si="322"/>
        <v>0</v>
      </c>
      <c r="Z140" s="387"/>
      <c r="AA140" s="390"/>
      <c r="AB140" s="431"/>
      <c r="AC140" s="430"/>
      <c r="AD140" s="394">
        <f t="shared" si="362"/>
        <v>0</v>
      </c>
      <c r="AE140" s="387"/>
      <c r="AF140" s="390"/>
      <c r="AG140" s="431"/>
      <c r="AH140" s="430"/>
      <c r="AI140" s="394">
        <f t="shared" si="363"/>
        <v>0</v>
      </c>
      <c r="AJ140" s="387"/>
      <c r="AK140" s="387"/>
      <c r="AL140" s="431"/>
      <c r="AM140" s="430"/>
      <c r="AN140" s="395">
        <f t="shared" si="389"/>
        <v>0</v>
      </c>
      <c r="AO140" s="387"/>
      <c r="AP140" s="430"/>
      <c r="AQ140" s="534"/>
      <c r="AR140" s="535"/>
      <c r="AS140" s="535"/>
      <c r="AT140" s="549"/>
      <c r="AU140" s="549"/>
      <c r="AV140" s="387"/>
      <c r="AW140" s="390"/>
      <c r="AX140" s="280"/>
      <c r="AY140" s="283"/>
      <c r="AZ140" s="294"/>
      <c r="BA140" s="499"/>
      <c r="BB140" s="522"/>
      <c r="BC140" s="499"/>
      <c r="BD140" s="400"/>
      <c r="BE140" s="403"/>
      <c r="BF140" s="403"/>
      <c r="BG140" s="409"/>
      <c r="BH140" s="409"/>
      <c r="BI140" s="409"/>
      <c r="BJ140" s="409"/>
      <c r="BK140" s="409"/>
      <c r="BL140" s="409"/>
      <c r="BM140" s="409"/>
      <c r="BN140" s="409"/>
      <c r="BO140" s="409"/>
      <c r="BP140" s="409"/>
      <c r="BQ140" s="409"/>
    </row>
    <row r="141" spans="1:69" s="383" customFormat="1" ht="70.150000000000006" customHeight="1" thickBot="1" x14ac:dyDescent="0.25">
      <c r="A141" s="410"/>
      <c r="B141" s="438"/>
      <c r="C141" s="434"/>
      <c r="D141" s="439" t="str">
        <f>IF(C141=$B$1048166,$C$1048166,IF(C141=$B$1048167,$C$1048167,IF(C141=$B$1048168,$C$1048168,IF(C141=$B$1048169,$C$1048169,IF(C141=$B$1048170,$C$1048170,IF(C141=$B$1048171,$C$1048171,IF(C141=$B$1048172,$C$1048172,IF(C141=$B$1048173,$C$1048173,IF(C141=$B$1048174,$C$1048174,IF(C141=$B$1048175,$C$1048175,IF(C141=$B$1048178,$C$1048178,IF(C141=$B$1048179,$C$1048179,IF(C141=$B$1048180,C$1048180,IF(C141=$B$1048181,$C$1048181,IF(C141=$B$1048182,$C$1048182," ")))))))))))))))</f>
        <v xml:space="preserve"> </v>
      </c>
      <c r="E141" s="434"/>
      <c r="F141" s="386"/>
      <c r="G141" s="386"/>
      <c r="H141" s="386"/>
      <c r="I141" s="434"/>
      <c r="J141" s="421"/>
      <c r="K141" s="491"/>
      <c r="L141" s="547"/>
      <c r="M141" s="435"/>
      <c r="N141" s="432">
        <f t="shared" si="364"/>
        <v>0</v>
      </c>
      <c r="O141" s="435"/>
      <c r="P141" s="432">
        <f t="shared" ref="P141" si="390">IF(O141="ALTO",5,IF(O141="MEDIO ALTO",4,IF(O141="MEDIO",3,IF(O141="MEDIO BAJO",2,IF(O141="BAJO",1,0)))))</f>
        <v>0</v>
      </c>
      <c r="Q141" s="432">
        <f t="shared" si="366"/>
        <v>0</v>
      </c>
      <c r="R141" s="268"/>
      <c r="S141" s="279">
        <f t="shared" si="361"/>
        <v>0</v>
      </c>
      <c r="T141" s="406" t="e">
        <f t="shared" si="367"/>
        <v>#DIV/0!</v>
      </c>
      <c r="U141" s="406" t="e">
        <f t="shared" si="368"/>
        <v>#DIV/0!</v>
      </c>
      <c r="V141" s="392"/>
      <c r="W141" s="434" t="e">
        <f t="shared" si="369"/>
        <v>#DIV/0!</v>
      </c>
      <c r="X141" s="405" t="e">
        <f t="shared" si="370"/>
        <v>#DIV/0!</v>
      </c>
      <c r="Y141" s="396">
        <f t="shared" si="322"/>
        <v>0</v>
      </c>
      <c r="Z141" s="386"/>
      <c r="AA141" s="389"/>
      <c r="AB141" s="405" t="e">
        <f t="shared" si="371"/>
        <v>#DIV/0!</v>
      </c>
      <c r="AC141" s="406" t="e">
        <f t="shared" si="372"/>
        <v>#DIV/0!</v>
      </c>
      <c r="AD141" s="394">
        <f t="shared" si="362"/>
        <v>0</v>
      </c>
      <c r="AE141" s="386"/>
      <c r="AF141" s="389"/>
      <c r="AG141" s="405" t="e">
        <f t="shared" si="373"/>
        <v>#DIV/0!</v>
      </c>
      <c r="AH141" s="406" t="e">
        <f t="shared" si="374"/>
        <v>#DIV/0!</v>
      </c>
      <c r="AI141" s="394">
        <f t="shared" si="363"/>
        <v>0</v>
      </c>
      <c r="AJ141" s="386"/>
      <c r="AK141" s="386"/>
      <c r="AL141" s="405" t="e">
        <f t="shared" si="375"/>
        <v>#DIV/0!</v>
      </c>
      <c r="AM141" s="406" t="e">
        <f t="shared" si="376"/>
        <v>#DIV/0!</v>
      </c>
      <c r="AN141" s="395">
        <f t="shared" si="389"/>
        <v>0</v>
      </c>
      <c r="AO141" s="386"/>
      <c r="AP141" s="406" t="e">
        <f t="shared" si="378"/>
        <v>#DIV/0!</v>
      </c>
      <c r="AQ141" s="432" t="e">
        <f t="shared" si="379"/>
        <v>#DIV/0!</v>
      </c>
      <c r="AR141" s="404">
        <f t="shared" si="380"/>
        <v>0</v>
      </c>
      <c r="AS141" s="404" t="str">
        <f t="shared" si="381"/>
        <v>LEVE</v>
      </c>
      <c r="AT141" s="548"/>
      <c r="AU141" s="548"/>
      <c r="AV141" s="386"/>
      <c r="AW141" s="389"/>
      <c r="AX141" s="277"/>
      <c r="AY141" s="282"/>
      <c r="AZ141" s="292"/>
      <c r="BA141" s="497"/>
      <c r="BB141" s="520"/>
      <c r="BC141" s="497"/>
      <c r="BD141" s="398"/>
      <c r="BE141" s="401"/>
      <c r="BF141" s="401"/>
      <c r="BG141" s="407"/>
      <c r="BH141" s="407"/>
      <c r="BI141" s="407"/>
      <c r="BJ141" s="407"/>
      <c r="BK141" s="407"/>
      <c r="BL141" s="407"/>
      <c r="BM141" s="407"/>
      <c r="BN141" s="407"/>
      <c r="BO141" s="407"/>
      <c r="BP141" s="407"/>
      <c r="BQ141" s="407"/>
    </row>
    <row r="142" spans="1:69" s="383" customFormat="1" ht="70.150000000000006" customHeight="1" thickBot="1" x14ac:dyDescent="0.25">
      <c r="A142" s="411"/>
      <c r="B142" s="438"/>
      <c r="C142" s="434"/>
      <c r="D142" s="439"/>
      <c r="E142" s="434"/>
      <c r="F142" s="386"/>
      <c r="G142" s="386"/>
      <c r="H142" s="254"/>
      <c r="I142" s="434"/>
      <c r="J142" s="422"/>
      <c r="K142" s="491"/>
      <c r="L142" s="547"/>
      <c r="M142" s="435"/>
      <c r="N142" s="432"/>
      <c r="O142" s="435"/>
      <c r="P142" s="432"/>
      <c r="Q142" s="432"/>
      <c r="R142" s="268"/>
      <c r="S142" s="279">
        <f t="shared" si="361"/>
        <v>0</v>
      </c>
      <c r="T142" s="406"/>
      <c r="U142" s="406"/>
      <c r="V142" s="392"/>
      <c r="W142" s="434"/>
      <c r="X142" s="405"/>
      <c r="Y142" s="396">
        <f t="shared" si="322"/>
        <v>0</v>
      </c>
      <c r="Z142" s="386"/>
      <c r="AA142" s="389"/>
      <c r="AB142" s="405"/>
      <c r="AC142" s="406"/>
      <c r="AD142" s="394">
        <f t="shared" si="362"/>
        <v>0</v>
      </c>
      <c r="AE142" s="386"/>
      <c r="AF142" s="389"/>
      <c r="AG142" s="405"/>
      <c r="AH142" s="406"/>
      <c r="AI142" s="394">
        <f t="shared" si="363"/>
        <v>0</v>
      </c>
      <c r="AJ142" s="386"/>
      <c r="AK142" s="386"/>
      <c r="AL142" s="405"/>
      <c r="AM142" s="406"/>
      <c r="AN142" s="395">
        <f t="shared" si="389"/>
        <v>0</v>
      </c>
      <c r="AO142" s="386"/>
      <c r="AP142" s="406"/>
      <c r="AQ142" s="432"/>
      <c r="AR142" s="404"/>
      <c r="AS142" s="404"/>
      <c r="AT142" s="548"/>
      <c r="AU142" s="548"/>
      <c r="AV142" s="386"/>
      <c r="AW142" s="389"/>
      <c r="AX142" s="277"/>
      <c r="AY142" s="282"/>
      <c r="AZ142" s="292"/>
      <c r="BA142" s="498"/>
      <c r="BB142" s="521"/>
      <c r="BC142" s="498"/>
      <c r="BD142" s="399"/>
      <c r="BE142" s="402"/>
      <c r="BF142" s="402"/>
      <c r="BG142" s="408"/>
      <c r="BH142" s="408"/>
      <c r="BI142" s="408"/>
      <c r="BJ142" s="408"/>
      <c r="BK142" s="408"/>
      <c r="BL142" s="408"/>
      <c r="BM142" s="408"/>
      <c r="BN142" s="408"/>
      <c r="BO142" s="408"/>
      <c r="BP142" s="408"/>
      <c r="BQ142" s="408"/>
    </row>
    <row r="143" spans="1:69" s="383" customFormat="1" ht="70.150000000000006" customHeight="1" thickBot="1" x14ac:dyDescent="0.25">
      <c r="A143" s="411"/>
      <c r="B143" s="530"/>
      <c r="C143" s="531"/>
      <c r="D143" s="532"/>
      <c r="E143" s="531"/>
      <c r="F143" s="387"/>
      <c r="G143" s="387"/>
      <c r="H143" s="306"/>
      <c r="I143" s="531"/>
      <c r="J143" s="423"/>
      <c r="K143" s="491"/>
      <c r="L143" s="547"/>
      <c r="M143" s="533"/>
      <c r="N143" s="534"/>
      <c r="O143" s="533"/>
      <c r="P143" s="534"/>
      <c r="Q143" s="534"/>
      <c r="R143" s="278"/>
      <c r="S143" s="279">
        <f t="shared" si="361"/>
        <v>0</v>
      </c>
      <c r="T143" s="430"/>
      <c r="U143" s="430"/>
      <c r="V143" s="392"/>
      <c r="W143" s="531"/>
      <c r="X143" s="431"/>
      <c r="Y143" s="396">
        <f t="shared" si="322"/>
        <v>0</v>
      </c>
      <c r="Z143" s="387"/>
      <c r="AA143" s="390"/>
      <c r="AB143" s="431"/>
      <c r="AC143" s="430"/>
      <c r="AD143" s="394">
        <f t="shared" si="362"/>
        <v>0</v>
      </c>
      <c r="AE143" s="387"/>
      <c r="AF143" s="390"/>
      <c r="AG143" s="431"/>
      <c r="AH143" s="430"/>
      <c r="AI143" s="394">
        <f t="shared" si="363"/>
        <v>0</v>
      </c>
      <c r="AJ143" s="387"/>
      <c r="AK143" s="387"/>
      <c r="AL143" s="431"/>
      <c r="AM143" s="430"/>
      <c r="AN143" s="395">
        <f t="shared" si="389"/>
        <v>0</v>
      </c>
      <c r="AO143" s="387"/>
      <c r="AP143" s="430"/>
      <c r="AQ143" s="534"/>
      <c r="AR143" s="535"/>
      <c r="AS143" s="535"/>
      <c r="AT143" s="549"/>
      <c r="AU143" s="549"/>
      <c r="AV143" s="387"/>
      <c r="AW143" s="390"/>
      <c r="AX143" s="280"/>
      <c r="AY143" s="283"/>
      <c r="AZ143" s="294"/>
      <c r="BA143" s="499"/>
      <c r="BB143" s="522"/>
      <c r="BC143" s="499"/>
      <c r="BD143" s="400"/>
      <c r="BE143" s="403"/>
      <c r="BF143" s="403"/>
      <c r="BG143" s="409"/>
      <c r="BH143" s="409"/>
      <c r="BI143" s="409"/>
      <c r="BJ143" s="409"/>
      <c r="BK143" s="409"/>
      <c r="BL143" s="409"/>
      <c r="BM143" s="409"/>
      <c r="BN143" s="409"/>
      <c r="BO143" s="409"/>
      <c r="BP143" s="409"/>
      <c r="BQ143" s="409"/>
    </row>
    <row r="144" spans="1:69" s="383" customFormat="1" ht="70.150000000000006" customHeight="1" thickBot="1" x14ac:dyDescent="0.25">
      <c r="A144" s="411"/>
      <c r="B144" s="438"/>
      <c r="C144" s="434"/>
      <c r="D144" s="439" t="str">
        <f>IF(C144=$B$1048166,$C$1048166,IF(C144=$B$1048167,$C$1048167,IF(C144=$B$1048168,$C$1048168,IF(C144=$B$1048169,$C$1048169,IF(C144=$B$1048170,$C$1048170,IF(C144=$B$1048171,$C$1048171,IF(C144=$B$1048172,$C$1048172,IF(C144=$B$1048173,$C$1048173,IF(C144=$B$1048174,$C$1048174,IF(C144=$B$1048175,$C$1048175,IF(C144=$B$1048178,$C$1048178,IF(C144=$B$1048179,$C$1048179,IF(C144=$B$1048180,C$1048180,IF(C144=$B$1048181,$C$1048181,IF(C144=$B$1048182,$C$1048182," ")))))))))))))))</f>
        <v xml:space="preserve"> </v>
      </c>
      <c r="E144" s="434"/>
      <c r="F144" s="386"/>
      <c r="G144" s="386"/>
      <c r="H144" s="386"/>
      <c r="I144" s="434"/>
      <c r="J144" s="421"/>
      <c r="K144" s="491"/>
      <c r="L144" s="547"/>
      <c r="M144" s="435"/>
      <c r="N144" s="432">
        <f t="shared" si="364"/>
        <v>0</v>
      </c>
      <c r="O144" s="435"/>
      <c r="P144" s="432">
        <f t="shared" ref="P144" si="391">IF(O144="ALTO",5,IF(O144="MEDIO ALTO",4,IF(O144="MEDIO",3,IF(O144="MEDIO BAJO",2,IF(O144="BAJO",1,0)))))</f>
        <v>0</v>
      </c>
      <c r="Q144" s="432">
        <f t="shared" si="366"/>
        <v>0</v>
      </c>
      <c r="R144" s="268"/>
      <c r="S144" s="279">
        <f t="shared" si="361"/>
        <v>0</v>
      </c>
      <c r="T144" s="406" t="e">
        <f t="shared" si="367"/>
        <v>#DIV/0!</v>
      </c>
      <c r="U144" s="406" t="e">
        <f t="shared" si="368"/>
        <v>#DIV/0!</v>
      </c>
      <c r="V144" s="392"/>
      <c r="W144" s="434" t="e">
        <f t="shared" si="369"/>
        <v>#DIV/0!</v>
      </c>
      <c r="X144" s="405" t="e">
        <f t="shared" si="370"/>
        <v>#DIV/0!</v>
      </c>
      <c r="Y144" s="396">
        <f t="shared" si="322"/>
        <v>0</v>
      </c>
      <c r="Z144" s="386"/>
      <c r="AA144" s="389"/>
      <c r="AB144" s="405" t="e">
        <f t="shared" si="371"/>
        <v>#DIV/0!</v>
      </c>
      <c r="AC144" s="406" t="e">
        <f t="shared" si="372"/>
        <v>#DIV/0!</v>
      </c>
      <c r="AD144" s="394">
        <f t="shared" si="362"/>
        <v>0</v>
      </c>
      <c r="AE144" s="386"/>
      <c r="AF144" s="389"/>
      <c r="AG144" s="405" t="e">
        <f t="shared" si="373"/>
        <v>#DIV/0!</v>
      </c>
      <c r="AH144" s="406" t="e">
        <f t="shared" si="374"/>
        <v>#DIV/0!</v>
      </c>
      <c r="AI144" s="394">
        <f t="shared" si="363"/>
        <v>0</v>
      </c>
      <c r="AJ144" s="386"/>
      <c r="AK144" s="386"/>
      <c r="AL144" s="405" t="e">
        <f t="shared" si="375"/>
        <v>#DIV/0!</v>
      </c>
      <c r="AM144" s="406" t="e">
        <f t="shared" ref="AM144" si="392">ROUND(AVERAGEIF(AN144:AN146,"&gt;0"),0)</f>
        <v>#DIV/0!</v>
      </c>
      <c r="AN144" s="395">
        <f t="shared" si="389"/>
        <v>0</v>
      </c>
      <c r="AO144" s="386"/>
      <c r="AP144" s="406" t="e">
        <f t="shared" si="378"/>
        <v>#DIV/0!</v>
      </c>
      <c r="AQ144" s="432" t="e">
        <f t="shared" si="379"/>
        <v>#DIV/0!</v>
      </c>
      <c r="AR144" s="404">
        <f t="shared" si="380"/>
        <v>0</v>
      </c>
      <c r="AS144" s="404" t="str">
        <f t="shared" si="381"/>
        <v>LEVE</v>
      </c>
      <c r="AT144" s="548"/>
      <c r="AU144" s="548"/>
      <c r="AV144" s="386"/>
      <c r="AW144" s="389"/>
      <c r="AX144" s="277"/>
      <c r="AY144" s="282"/>
      <c r="AZ144" s="292"/>
      <c r="BA144" s="497"/>
      <c r="BB144" s="520"/>
      <c r="BC144" s="497"/>
      <c r="BD144" s="398"/>
      <c r="BE144" s="401"/>
      <c r="BF144" s="401"/>
      <c r="BG144" s="407"/>
      <c r="BH144" s="407"/>
      <c r="BI144" s="407"/>
      <c r="BJ144" s="407"/>
      <c r="BK144" s="407"/>
      <c r="BL144" s="407"/>
      <c r="BM144" s="407"/>
      <c r="BN144" s="407"/>
      <c r="BO144" s="407"/>
      <c r="BP144" s="407"/>
      <c r="BQ144" s="407"/>
    </row>
    <row r="145" spans="1:69" s="383" customFormat="1" ht="70.150000000000006" customHeight="1" thickBot="1" x14ac:dyDescent="0.25">
      <c r="A145" s="411"/>
      <c r="B145" s="438"/>
      <c r="C145" s="434"/>
      <c r="D145" s="439"/>
      <c r="E145" s="434"/>
      <c r="F145" s="386"/>
      <c r="G145" s="386"/>
      <c r="H145" s="254"/>
      <c r="I145" s="434"/>
      <c r="J145" s="422"/>
      <c r="K145" s="491"/>
      <c r="L145" s="547"/>
      <c r="M145" s="435"/>
      <c r="N145" s="432"/>
      <c r="O145" s="435"/>
      <c r="P145" s="432"/>
      <c r="Q145" s="432"/>
      <c r="R145" s="268"/>
      <c r="S145" s="279">
        <f t="shared" si="361"/>
        <v>0</v>
      </c>
      <c r="T145" s="406"/>
      <c r="U145" s="406"/>
      <c r="V145" s="392"/>
      <c r="W145" s="434"/>
      <c r="X145" s="405"/>
      <c r="Y145" s="396">
        <f t="shared" si="322"/>
        <v>0</v>
      </c>
      <c r="Z145" s="386"/>
      <c r="AA145" s="389"/>
      <c r="AB145" s="405"/>
      <c r="AC145" s="406"/>
      <c r="AD145" s="394">
        <f t="shared" si="362"/>
        <v>0</v>
      </c>
      <c r="AE145" s="386"/>
      <c r="AF145" s="389"/>
      <c r="AG145" s="405"/>
      <c r="AH145" s="406"/>
      <c r="AI145" s="394">
        <f t="shared" si="363"/>
        <v>0</v>
      </c>
      <c r="AJ145" s="386"/>
      <c r="AK145" s="386"/>
      <c r="AL145" s="405"/>
      <c r="AM145" s="406"/>
      <c r="AN145" s="395">
        <f t="shared" si="389"/>
        <v>0</v>
      </c>
      <c r="AO145" s="386"/>
      <c r="AP145" s="406"/>
      <c r="AQ145" s="432"/>
      <c r="AR145" s="404"/>
      <c r="AS145" s="404"/>
      <c r="AT145" s="548"/>
      <c r="AU145" s="548"/>
      <c r="AV145" s="386"/>
      <c r="AW145" s="389"/>
      <c r="AX145" s="277"/>
      <c r="AY145" s="282"/>
      <c r="AZ145" s="292"/>
      <c r="BA145" s="498"/>
      <c r="BB145" s="521"/>
      <c r="BC145" s="498"/>
      <c r="BD145" s="399"/>
      <c r="BE145" s="402"/>
      <c r="BF145" s="402"/>
      <c r="BG145" s="408"/>
      <c r="BH145" s="408"/>
      <c r="BI145" s="408"/>
      <c r="BJ145" s="408"/>
      <c r="BK145" s="408"/>
      <c r="BL145" s="408"/>
      <c r="BM145" s="408"/>
      <c r="BN145" s="408"/>
      <c r="BO145" s="408"/>
      <c r="BP145" s="408"/>
      <c r="BQ145" s="408"/>
    </row>
    <row r="146" spans="1:69" s="383" customFormat="1" ht="70.150000000000006" customHeight="1" thickBot="1" x14ac:dyDescent="0.25">
      <c r="A146" s="411"/>
      <c r="B146" s="530"/>
      <c r="C146" s="531"/>
      <c r="D146" s="532"/>
      <c r="E146" s="531"/>
      <c r="F146" s="387"/>
      <c r="G146" s="387"/>
      <c r="H146" s="306"/>
      <c r="I146" s="531"/>
      <c r="J146" s="423"/>
      <c r="K146" s="491"/>
      <c r="L146" s="547"/>
      <c r="M146" s="533"/>
      <c r="N146" s="534"/>
      <c r="O146" s="533"/>
      <c r="P146" s="534"/>
      <c r="Q146" s="534"/>
      <c r="R146" s="278"/>
      <c r="S146" s="279">
        <f t="shared" si="361"/>
        <v>0</v>
      </c>
      <c r="T146" s="430"/>
      <c r="U146" s="430"/>
      <c r="V146" s="392"/>
      <c r="W146" s="531"/>
      <c r="X146" s="431"/>
      <c r="Y146" s="396">
        <f t="shared" si="322"/>
        <v>0</v>
      </c>
      <c r="Z146" s="387"/>
      <c r="AA146" s="390"/>
      <c r="AB146" s="431"/>
      <c r="AC146" s="430"/>
      <c r="AD146" s="394">
        <f t="shared" si="362"/>
        <v>0</v>
      </c>
      <c r="AE146" s="387"/>
      <c r="AF146" s="390"/>
      <c r="AG146" s="431"/>
      <c r="AH146" s="430"/>
      <c r="AI146" s="394">
        <f t="shared" si="363"/>
        <v>0</v>
      </c>
      <c r="AJ146" s="387"/>
      <c r="AK146" s="387"/>
      <c r="AL146" s="431"/>
      <c r="AM146" s="430"/>
      <c r="AN146" s="373">
        <f t="shared" ref="AN146:AN155" si="393">IF(AO146="Preventivo",1,IF(AO146="Detectivo",4, IF(R146="No_existen",5,0)))</f>
        <v>0</v>
      </c>
      <c r="AO146" s="387"/>
      <c r="AP146" s="430"/>
      <c r="AQ146" s="534"/>
      <c r="AR146" s="535"/>
      <c r="AS146" s="535"/>
      <c r="AT146" s="549"/>
      <c r="AU146" s="549"/>
      <c r="AV146" s="387"/>
      <c r="AW146" s="390"/>
      <c r="AX146" s="280"/>
      <c r="AY146" s="283"/>
      <c r="AZ146" s="294"/>
      <c r="BA146" s="499"/>
      <c r="BB146" s="522"/>
      <c r="BC146" s="499"/>
      <c r="BD146" s="400"/>
      <c r="BE146" s="403"/>
      <c r="BF146" s="403"/>
      <c r="BG146" s="409"/>
      <c r="BH146" s="409"/>
      <c r="BI146" s="409"/>
      <c r="BJ146" s="409"/>
      <c r="BK146" s="409"/>
      <c r="BL146" s="409"/>
      <c r="BM146" s="409"/>
      <c r="BN146" s="409"/>
      <c r="BO146" s="409"/>
      <c r="BP146" s="409"/>
      <c r="BQ146" s="409"/>
    </row>
    <row r="147" spans="1:69" s="383" customFormat="1" ht="70.150000000000006" customHeight="1" thickBot="1" x14ac:dyDescent="0.25">
      <c r="A147" s="410"/>
      <c r="B147" s="438"/>
      <c r="C147" s="434"/>
      <c r="D147" s="439" t="str">
        <f t="shared" ref="D147:D153" si="394">IF(C147=$B$1048166,$C$1048166,IF(C147=$B$1048167,$C$1048167,IF(C147=$B$1048168,$C$1048168,IF(C147=$B$1048169,$C$1048169,IF(C147=$B$1048170,$C$1048170,IF(C147=$B$1048171,$C$1048171,IF(C147=$B$1048172,$C$1048172,IF(C147=$B$1048173,$C$1048173,IF(C147=$B$1048174,$C$1048174,IF(C147=$B$1048175,$C$1048175,IF(C147=$B$1048178,$C$1048178,IF(C147=$B$1048179,$C$1048179,IF(C147=$B$1048180,C$1048180,IF(C147=$B$1048181,$C$1048181,IF(C147=$B$1048182,$C$1048182," ")))))))))))))))</f>
        <v xml:space="preserve"> </v>
      </c>
      <c r="E147" s="434"/>
      <c r="F147" s="386"/>
      <c r="G147" s="386"/>
      <c r="H147" s="386"/>
      <c r="I147" s="434"/>
      <c r="J147" s="407"/>
      <c r="K147" s="491"/>
      <c r="L147" s="547"/>
      <c r="M147" s="435"/>
      <c r="N147" s="432">
        <f t="shared" ref="N147:N153" si="395">IF(M147="ALTA",5,IF(M147="MEDIO ALTA",4,IF(M147="MEDIA",3,IF(M147="MEDIO BAJA",2,IF(M147="BAJA",1,0)))))</f>
        <v>0</v>
      </c>
      <c r="O147" s="435"/>
      <c r="P147" s="432">
        <f t="shared" ref="P147" si="396">IF(O147="ALTO",5,IF(O147="MEDIO ALTO",4,IF(O147="MEDIO",3,IF(O147="MEDIO BAJO",2,IF(O147="BAJO",1,0)))))</f>
        <v>0</v>
      </c>
      <c r="Q147" s="432">
        <f t="shared" ref="Q147:Q153" si="397">P147*N147</f>
        <v>0</v>
      </c>
      <c r="R147" s="268"/>
      <c r="S147" s="279">
        <f t="shared" si="361"/>
        <v>0</v>
      </c>
      <c r="T147" s="406" t="e">
        <f t="shared" ref="T147" si="398">ROUND(AVERAGEIF(S147:S149,"&gt;0"),0)</f>
        <v>#DIV/0!</v>
      </c>
      <c r="U147" s="406" t="e">
        <f t="shared" ref="U147" si="399">T147*$U$8</f>
        <v>#DIV/0!</v>
      </c>
      <c r="V147" s="392"/>
      <c r="W147" s="434" t="e">
        <f t="shared" ref="W147" si="400">IF(R147="No_existen",5*$W$8,X147*$W$8)</f>
        <v>#DIV/0!</v>
      </c>
      <c r="X147" s="405" t="e">
        <f t="shared" ref="X147:X153" si="401">ROUND(AVERAGEIF(Y147:Y149,"&gt;0"),0)</f>
        <v>#DIV/0!</v>
      </c>
      <c r="Y147" s="396">
        <f t="shared" si="322"/>
        <v>0</v>
      </c>
      <c r="Z147" s="386"/>
      <c r="AA147" s="389"/>
      <c r="AB147" s="405" t="e">
        <f t="shared" ref="AB147" si="402">IF(R147="No_existen",5*$AB$8,AC147*$AB$8)</f>
        <v>#DIV/0!</v>
      </c>
      <c r="AC147" s="406" t="e">
        <f t="shared" ref="AC147:AC153" si="403">ROUND(AVERAGEIF(AD147:AD149,"&gt;0"),0)</f>
        <v>#DIV/0!</v>
      </c>
      <c r="AD147" s="394">
        <f t="shared" si="362"/>
        <v>0</v>
      </c>
      <c r="AE147" s="386"/>
      <c r="AF147" s="389"/>
      <c r="AG147" s="405" t="e">
        <f t="shared" ref="AG147:AG153" si="404">IF(R147="No_existen",5*$AG$8,AH147*$AG$8)</f>
        <v>#DIV/0!</v>
      </c>
      <c r="AH147" s="406" t="e">
        <f t="shared" ref="AH147" si="405">ROUND(AVERAGEIF(AI147:AI149,"&gt;0"),0)</f>
        <v>#DIV/0!</v>
      </c>
      <c r="AI147" s="394">
        <f t="shared" si="363"/>
        <v>0</v>
      </c>
      <c r="AJ147" s="386"/>
      <c r="AK147" s="386"/>
      <c r="AL147" s="405" t="e">
        <f t="shared" ref="AL147:AL150" si="406">IF(R147="No_existen",5*$AL$8,AM147*$AL$8)</f>
        <v>#DIV/0!</v>
      </c>
      <c r="AM147" s="406" t="e">
        <f t="shared" ref="AM147" si="407">ROUND(AVERAGEIF(AN147:AN149,"&gt;0"),0)</f>
        <v>#DIV/0!</v>
      </c>
      <c r="AN147" s="372">
        <f t="shared" si="393"/>
        <v>0</v>
      </c>
      <c r="AO147" s="386"/>
      <c r="AP147" s="406" t="e">
        <f t="shared" ref="AP147" si="408">ROUND(AVERAGE(T147,X147,AC147,AH147,AM147),0)</f>
        <v>#DIV/0!</v>
      </c>
      <c r="AQ147" s="432" t="e">
        <f t="shared" ref="AQ147:AQ150" si="409">IF(AP147&lt;1.5,"FUERTE",IF(AND(AP147&gt;=1.5,AP147&lt;2.5),"ACEPTABLE",IF(AP147&gt;=5,"INEXISTENTE","DÉBIL")))</f>
        <v>#DIV/0!</v>
      </c>
      <c r="AR147" s="404">
        <f t="shared" ref="AR147" si="410">IF(Q147=0,0,ROUND((Q147*AP147),0))</f>
        <v>0</v>
      </c>
      <c r="AS147" s="404" t="str">
        <f t="shared" ref="AS147" si="411">IF(AR147&gt;=36,"GRAVE", IF(AR147&lt;=10, "LEVE", "MODERADO"))</f>
        <v>LEVE</v>
      </c>
      <c r="AT147" s="548"/>
      <c r="AU147" s="548"/>
      <c r="AV147" s="386"/>
      <c r="AW147" s="389"/>
      <c r="AX147" s="277"/>
      <c r="AY147" s="282"/>
      <c r="AZ147" s="292"/>
      <c r="BA147" s="497"/>
      <c r="BB147" s="520"/>
      <c r="BC147" s="497"/>
      <c r="BD147" s="398"/>
      <c r="BE147" s="401"/>
      <c r="BF147" s="401"/>
      <c r="BG147" s="407"/>
      <c r="BH147" s="407"/>
      <c r="BI147" s="407"/>
      <c r="BJ147" s="407"/>
      <c r="BK147" s="407"/>
      <c r="BL147" s="407"/>
      <c r="BM147" s="407"/>
      <c r="BN147" s="407"/>
      <c r="BO147" s="407"/>
      <c r="BP147" s="407"/>
      <c r="BQ147" s="407"/>
    </row>
    <row r="148" spans="1:69" s="383" customFormat="1" ht="70.150000000000006" customHeight="1" thickBot="1" x14ac:dyDescent="0.25">
      <c r="A148" s="411"/>
      <c r="B148" s="438"/>
      <c r="C148" s="434"/>
      <c r="D148" s="439"/>
      <c r="E148" s="434"/>
      <c r="F148" s="386"/>
      <c r="G148" s="386"/>
      <c r="H148" s="254"/>
      <c r="I148" s="434"/>
      <c r="J148" s="425"/>
      <c r="K148" s="491"/>
      <c r="L148" s="547"/>
      <c r="M148" s="435"/>
      <c r="N148" s="432"/>
      <c r="O148" s="435"/>
      <c r="P148" s="432"/>
      <c r="Q148" s="432"/>
      <c r="R148" s="268"/>
      <c r="S148" s="279">
        <f t="shared" si="361"/>
        <v>0</v>
      </c>
      <c r="T148" s="406"/>
      <c r="U148" s="406"/>
      <c r="V148" s="392"/>
      <c r="W148" s="434"/>
      <c r="X148" s="405"/>
      <c r="Y148" s="396">
        <f t="shared" si="322"/>
        <v>0</v>
      </c>
      <c r="Z148" s="386"/>
      <c r="AA148" s="389"/>
      <c r="AB148" s="405"/>
      <c r="AC148" s="406"/>
      <c r="AD148" s="394">
        <f t="shared" si="362"/>
        <v>0</v>
      </c>
      <c r="AE148" s="386"/>
      <c r="AF148" s="389"/>
      <c r="AG148" s="405"/>
      <c r="AH148" s="406"/>
      <c r="AI148" s="394">
        <f t="shared" si="363"/>
        <v>0</v>
      </c>
      <c r="AJ148" s="386"/>
      <c r="AK148" s="386"/>
      <c r="AL148" s="405"/>
      <c r="AM148" s="406"/>
      <c r="AN148" s="372">
        <f t="shared" si="393"/>
        <v>0</v>
      </c>
      <c r="AO148" s="386"/>
      <c r="AP148" s="406"/>
      <c r="AQ148" s="432"/>
      <c r="AR148" s="404"/>
      <c r="AS148" s="404"/>
      <c r="AT148" s="548"/>
      <c r="AU148" s="548"/>
      <c r="AV148" s="386"/>
      <c r="AW148" s="389"/>
      <c r="AX148" s="277"/>
      <c r="AY148" s="282"/>
      <c r="AZ148" s="292"/>
      <c r="BA148" s="498"/>
      <c r="BB148" s="521"/>
      <c r="BC148" s="498"/>
      <c r="BD148" s="399"/>
      <c r="BE148" s="402"/>
      <c r="BF148" s="402"/>
      <c r="BG148" s="408"/>
      <c r="BH148" s="408"/>
      <c r="BI148" s="408"/>
      <c r="BJ148" s="408"/>
      <c r="BK148" s="408"/>
      <c r="BL148" s="408"/>
      <c r="BM148" s="408"/>
      <c r="BN148" s="408"/>
      <c r="BO148" s="408"/>
      <c r="BP148" s="408"/>
      <c r="BQ148" s="408"/>
    </row>
    <row r="149" spans="1:69" s="383" customFormat="1" ht="70.150000000000006" customHeight="1" thickBot="1" x14ac:dyDescent="0.25">
      <c r="A149" s="411"/>
      <c r="B149" s="530"/>
      <c r="C149" s="531"/>
      <c r="D149" s="532"/>
      <c r="E149" s="531"/>
      <c r="F149" s="387"/>
      <c r="G149" s="387"/>
      <c r="H149" s="306"/>
      <c r="I149" s="531"/>
      <c r="J149" s="426"/>
      <c r="K149" s="491"/>
      <c r="L149" s="547"/>
      <c r="M149" s="533"/>
      <c r="N149" s="534"/>
      <c r="O149" s="533"/>
      <c r="P149" s="534"/>
      <c r="Q149" s="534"/>
      <c r="R149" s="278"/>
      <c r="S149" s="279">
        <f t="shared" si="361"/>
        <v>0</v>
      </c>
      <c r="T149" s="430"/>
      <c r="U149" s="430"/>
      <c r="V149" s="392"/>
      <c r="W149" s="531"/>
      <c r="X149" s="431"/>
      <c r="Y149" s="396">
        <f t="shared" si="322"/>
        <v>0</v>
      </c>
      <c r="Z149" s="387"/>
      <c r="AA149" s="390"/>
      <c r="AB149" s="431"/>
      <c r="AC149" s="430"/>
      <c r="AD149" s="373">
        <f t="shared" ref="AD149:AD155" si="412">IF(AE149=$AF$1048167,1,IF(AE149=$AF$1048166,4,IF(R149="No_existen",5,0)))</f>
        <v>0</v>
      </c>
      <c r="AE149" s="387"/>
      <c r="AF149" s="390"/>
      <c r="AG149" s="431"/>
      <c r="AH149" s="430"/>
      <c r="AI149" s="373">
        <f t="shared" ref="AI149:AI155" si="413">IF(AJ149=$AJ$1048166,1,IF(AJ149=$AJ$1048167,4,IF(R149="No_existen",5,0)))</f>
        <v>0</v>
      </c>
      <c r="AJ149" s="387"/>
      <c r="AK149" s="387"/>
      <c r="AL149" s="431"/>
      <c r="AM149" s="430"/>
      <c r="AN149" s="373">
        <f t="shared" si="393"/>
        <v>0</v>
      </c>
      <c r="AO149" s="387"/>
      <c r="AP149" s="430"/>
      <c r="AQ149" s="534"/>
      <c r="AR149" s="535"/>
      <c r="AS149" s="535"/>
      <c r="AT149" s="549"/>
      <c r="AU149" s="549"/>
      <c r="AV149" s="387"/>
      <c r="AW149" s="390"/>
      <c r="AX149" s="280"/>
      <c r="AY149" s="283"/>
      <c r="AZ149" s="294"/>
      <c r="BA149" s="499"/>
      <c r="BB149" s="522"/>
      <c r="BC149" s="499"/>
      <c r="BD149" s="400"/>
      <c r="BE149" s="403"/>
      <c r="BF149" s="403"/>
      <c r="BG149" s="409"/>
      <c r="BH149" s="409"/>
      <c r="BI149" s="409"/>
      <c r="BJ149" s="409"/>
      <c r="BK149" s="409"/>
      <c r="BL149" s="409"/>
      <c r="BM149" s="409"/>
      <c r="BN149" s="409"/>
      <c r="BO149" s="409"/>
      <c r="BP149" s="409"/>
      <c r="BQ149" s="409"/>
    </row>
    <row r="150" spans="1:69" s="383" customFormat="1" ht="70.150000000000006" customHeight="1" thickBot="1" x14ac:dyDescent="0.25">
      <c r="A150" s="411"/>
      <c r="B150" s="438"/>
      <c r="C150" s="434"/>
      <c r="D150" s="439" t="str">
        <f t="shared" si="394"/>
        <v xml:space="preserve"> </v>
      </c>
      <c r="E150" s="434"/>
      <c r="F150" s="386"/>
      <c r="G150" s="386"/>
      <c r="H150" s="386"/>
      <c r="I150" s="434"/>
      <c r="J150" s="407"/>
      <c r="K150" s="491"/>
      <c r="L150" s="547"/>
      <c r="M150" s="435"/>
      <c r="N150" s="432">
        <f t="shared" si="395"/>
        <v>0</v>
      </c>
      <c r="O150" s="435"/>
      <c r="P150" s="432">
        <f t="shared" ref="P150" si="414">IF(O150="ALTO",5,IF(O150="MEDIO ALTO",4,IF(O150="MEDIO",3,IF(O150="MEDIO BAJO",2,IF(O150="BAJO",1,0)))))</f>
        <v>0</v>
      </c>
      <c r="Q150" s="432">
        <f t="shared" si="397"/>
        <v>0</v>
      </c>
      <c r="R150" s="268"/>
      <c r="S150" s="274">
        <f t="shared" ref="S150:S155" si="415">IF(R150=$R$1048170,1,IF(R150=$R$1048166,5,IF(R150=$R$1048167,4,IF(R150=$R$1048168,3,IF(R150=$R$1048169,2,0)))))</f>
        <v>0</v>
      </c>
      <c r="T150" s="406" t="e">
        <f t="shared" ref="T150" si="416">ROUND(AVERAGEIF(S150:S152,"&gt;0"),0)</f>
        <v>#DIV/0!</v>
      </c>
      <c r="U150" s="406" t="e">
        <f t="shared" ref="U150" si="417">T150*$U$8</f>
        <v>#DIV/0!</v>
      </c>
      <c r="V150" s="392"/>
      <c r="W150" s="434" t="e">
        <f t="shared" ref="W150" si="418">IF(R150="No_existen",5*$W$8,X150*$W$8)</f>
        <v>#DIV/0!</v>
      </c>
      <c r="X150" s="405" t="e">
        <f t="shared" si="401"/>
        <v>#DIV/0!</v>
      </c>
      <c r="Y150" s="396">
        <f t="shared" si="322"/>
        <v>0</v>
      </c>
      <c r="Z150" s="386"/>
      <c r="AA150" s="389"/>
      <c r="AB150" s="405" t="e">
        <f t="shared" ref="AB150" si="419">IF(R150="No_existen",5*$AB$8,AC150*$AB$8)</f>
        <v>#DIV/0!</v>
      </c>
      <c r="AC150" s="406" t="e">
        <f t="shared" si="403"/>
        <v>#DIV/0!</v>
      </c>
      <c r="AD150" s="372">
        <f t="shared" si="412"/>
        <v>0</v>
      </c>
      <c r="AE150" s="386"/>
      <c r="AF150" s="389"/>
      <c r="AG150" s="405" t="e">
        <f t="shared" si="404"/>
        <v>#DIV/0!</v>
      </c>
      <c r="AH150" s="406" t="e">
        <f t="shared" ref="AH150" si="420">ROUND(AVERAGEIF(AI150:AI152,"&gt;0"),0)</f>
        <v>#DIV/0!</v>
      </c>
      <c r="AI150" s="372">
        <f t="shared" si="413"/>
        <v>0</v>
      </c>
      <c r="AJ150" s="386"/>
      <c r="AK150" s="386"/>
      <c r="AL150" s="405" t="e">
        <f t="shared" si="406"/>
        <v>#DIV/0!</v>
      </c>
      <c r="AM150" s="406" t="e">
        <f t="shared" ref="AM150" si="421">ROUND(AVERAGEIF(AN150:AN152,"&gt;0"),0)</f>
        <v>#DIV/0!</v>
      </c>
      <c r="AN150" s="372">
        <f t="shared" si="393"/>
        <v>0</v>
      </c>
      <c r="AO150" s="386"/>
      <c r="AP150" s="406" t="e">
        <f t="shared" ref="AP150" si="422">ROUND(AVERAGE(T150,X150,AC150,AH150,AM150),0)</f>
        <v>#DIV/0!</v>
      </c>
      <c r="AQ150" s="432" t="e">
        <f t="shared" si="409"/>
        <v>#DIV/0!</v>
      </c>
      <c r="AR150" s="404">
        <f t="shared" ref="AR150" si="423">IF(Q150=0,0,ROUND((Q150*AP150),0))</f>
        <v>0</v>
      </c>
      <c r="AS150" s="404" t="str">
        <f t="shared" ref="AS150" si="424">IF(AR150&gt;=36,"GRAVE", IF(AR150&lt;=10, "LEVE", "MODERADO"))</f>
        <v>LEVE</v>
      </c>
      <c r="AT150" s="548"/>
      <c r="AU150" s="548"/>
      <c r="AV150" s="386"/>
      <c r="AW150" s="389"/>
      <c r="AX150" s="277"/>
      <c r="AY150" s="282"/>
      <c r="AZ150" s="292"/>
      <c r="BA150" s="497"/>
      <c r="BB150" s="520"/>
      <c r="BC150" s="497"/>
      <c r="BD150" s="398"/>
      <c r="BE150" s="401"/>
      <c r="BF150" s="401"/>
      <c r="BG150" s="407"/>
      <c r="BH150" s="407"/>
      <c r="BI150" s="407"/>
      <c r="BJ150" s="407"/>
      <c r="BK150" s="407"/>
      <c r="BL150" s="407"/>
      <c r="BM150" s="407"/>
      <c r="BN150" s="407"/>
      <c r="BO150" s="407"/>
      <c r="BP150" s="407"/>
      <c r="BQ150" s="407"/>
    </row>
    <row r="151" spans="1:69" s="383" customFormat="1" ht="70.150000000000006" customHeight="1" thickBot="1" x14ac:dyDescent="0.25">
      <c r="A151" s="411"/>
      <c r="B151" s="438"/>
      <c r="C151" s="434"/>
      <c r="D151" s="439"/>
      <c r="E151" s="434"/>
      <c r="F151" s="386"/>
      <c r="G151" s="386"/>
      <c r="H151" s="254"/>
      <c r="I151" s="434"/>
      <c r="J151" s="425"/>
      <c r="K151" s="491"/>
      <c r="L151" s="547"/>
      <c r="M151" s="435"/>
      <c r="N151" s="432"/>
      <c r="O151" s="435"/>
      <c r="P151" s="432"/>
      <c r="Q151" s="432"/>
      <c r="R151" s="268"/>
      <c r="S151" s="274">
        <f t="shared" si="415"/>
        <v>0</v>
      </c>
      <c r="T151" s="406"/>
      <c r="U151" s="406"/>
      <c r="V151" s="392"/>
      <c r="W151" s="434"/>
      <c r="X151" s="405"/>
      <c r="Y151" s="374">
        <f t="shared" ref="Y151:Y155" si="425">IF(Z151=$Z$1048168,1,IF(Z151=$Z$1048167,2,IF(Z151=$Z$1048166,4,IF(R151="No_existen",5,0))))</f>
        <v>0</v>
      </c>
      <c r="Z151" s="386"/>
      <c r="AA151" s="389"/>
      <c r="AB151" s="405"/>
      <c r="AC151" s="406"/>
      <c r="AD151" s="372">
        <f t="shared" si="412"/>
        <v>0</v>
      </c>
      <c r="AE151" s="386"/>
      <c r="AF151" s="389"/>
      <c r="AG151" s="405"/>
      <c r="AH151" s="406"/>
      <c r="AI151" s="372">
        <f t="shared" si="413"/>
        <v>0</v>
      </c>
      <c r="AJ151" s="386"/>
      <c r="AK151" s="386"/>
      <c r="AL151" s="405"/>
      <c r="AM151" s="406"/>
      <c r="AN151" s="372">
        <f t="shared" si="393"/>
        <v>0</v>
      </c>
      <c r="AO151" s="386"/>
      <c r="AP151" s="406"/>
      <c r="AQ151" s="432"/>
      <c r="AR151" s="404"/>
      <c r="AS151" s="404"/>
      <c r="AT151" s="548"/>
      <c r="AU151" s="548"/>
      <c r="AV151" s="386"/>
      <c r="AW151" s="389"/>
      <c r="AX151" s="277"/>
      <c r="AY151" s="282"/>
      <c r="AZ151" s="292"/>
      <c r="BA151" s="498"/>
      <c r="BB151" s="521"/>
      <c r="BC151" s="498"/>
      <c r="BD151" s="399"/>
      <c r="BE151" s="402"/>
      <c r="BF151" s="402"/>
      <c r="BG151" s="408"/>
      <c r="BH151" s="408"/>
      <c r="BI151" s="408"/>
      <c r="BJ151" s="408"/>
      <c r="BK151" s="408"/>
      <c r="BL151" s="408"/>
      <c r="BM151" s="408"/>
      <c r="BN151" s="408"/>
      <c r="BO151" s="408"/>
      <c r="BP151" s="408"/>
      <c r="BQ151" s="408"/>
    </row>
    <row r="152" spans="1:69" s="383" customFormat="1" ht="70.150000000000006" customHeight="1" thickBot="1" x14ac:dyDescent="0.25">
      <c r="A152" s="411"/>
      <c r="B152" s="530"/>
      <c r="C152" s="531"/>
      <c r="D152" s="532"/>
      <c r="E152" s="531"/>
      <c r="F152" s="387"/>
      <c r="G152" s="387"/>
      <c r="H152" s="306"/>
      <c r="I152" s="531"/>
      <c r="J152" s="426"/>
      <c r="K152" s="491"/>
      <c r="L152" s="547"/>
      <c r="M152" s="533"/>
      <c r="N152" s="534"/>
      <c r="O152" s="533"/>
      <c r="P152" s="534"/>
      <c r="Q152" s="534"/>
      <c r="R152" s="278"/>
      <c r="S152" s="279">
        <f t="shared" si="415"/>
        <v>0</v>
      </c>
      <c r="T152" s="430"/>
      <c r="U152" s="430"/>
      <c r="V152" s="392"/>
      <c r="W152" s="531"/>
      <c r="X152" s="431"/>
      <c r="Y152" s="375">
        <f t="shared" si="425"/>
        <v>0</v>
      </c>
      <c r="Z152" s="387"/>
      <c r="AA152" s="390"/>
      <c r="AB152" s="431"/>
      <c r="AC152" s="430"/>
      <c r="AD152" s="373">
        <f t="shared" si="412"/>
        <v>0</v>
      </c>
      <c r="AE152" s="387"/>
      <c r="AF152" s="390"/>
      <c r="AG152" s="431"/>
      <c r="AH152" s="430"/>
      <c r="AI152" s="373">
        <f t="shared" si="413"/>
        <v>0</v>
      </c>
      <c r="AJ152" s="387"/>
      <c r="AK152" s="387"/>
      <c r="AL152" s="431"/>
      <c r="AM152" s="430"/>
      <c r="AN152" s="373">
        <f t="shared" si="393"/>
        <v>0</v>
      </c>
      <c r="AO152" s="387"/>
      <c r="AP152" s="430"/>
      <c r="AQ152" s="534"/>
      <c r="AR152" s="535"/>
      <c r="AS152" s="535"/>
      <c r="AT152" s="549"/>
      <c r="AU152" s="549"/>
      <c r="AV152" s="387"/>
      <c r="AW152" s="390"/>
      <c r="AX152" s="280"/>
      <c r="AY152" s="283"/>
      <c r="AZ152" s="294"/>
      <c r="BA152" s="499"/>
      <c r="BB152" s="522"/>
      <c r="BC152" s="499"/>
      <c r="BD152" s="400"/>
      <c r="BE152" s="403"/>
      <c r="BF152" s="403"/>
      <c r="BG152" s="409"/>
      <c r="BH152" s="409"/>
      <c r="BI152" s="409"/>
      <c r="BJ152" s="409"/>
      <c r="BK152" s="409"/>
      <c r="BL152" s="409"/>
      <c r="BM152" s="409"/>
      <c r="BN152" s="409"/>
      <c r="BO152" s="409"/>
      <c r="BP152" s="409"/>
      <c r="BQ152" s="409"/>
    </row>
    <row r="153" spans="1:69" s="383" customFormat="1" ht="70.150000000000006" customHeight="1" thickBot="1" x14ac:dyDescent="0.25">
      <c r="A153" s="410"/>
      <c r="B153" s="438"/>
      <c r="C153" s="434"/>
      <c r="D153" s="439" t="str">
        <f t="shared" si="394"/>
        <v xml:space="preserve"> </v>
      </c>
      <c r="E153" s="434"/>
      <c r="F153" s="386"/>
      <c r="G153" s="386"/>
      <c r="H153" s="386"/>
      <c r="I153" s="434"/>
      <c r="J153" s="407"/>
      <c r="K153" s="491"/>
      <c r="L153" s="547"/>
      <c r="M153" s="435"/>
      <c r="N153" s="432">
        <f t="shared" si="395"/>
        <v>0</v>
      </c>
      <c r="O153" s="435"/>
      <c r="P153" s="432">
        <f t="shared" ref="P153" si="426">IF(O153="ALTO",5,IF(O153="MEDIO ALTO",4,IF(O153="MEDIO",3,IF(O153="MEDIO BAJO",2,IF(O153="BAJO",1,0)))))</f>
        <v>0</v>
      </c>
      <c r="Q153" s="432">
        <f t="shared" si="397"/>
        <v>0</v>
      </c>
      <c r="R153" s="268"/>
      <c r="S153" s="274">
        <f t="shared" si="415"/>
        <v>0</v>
      </c>
      <c r="T153" s="406" t="e">
        <f t="shared" ref="T153" si="427">ROUND(AVERAGEIF(S153:S155,"&gt;0"),0)</f>
        <v>#DIV/0!</v>
      </c>
      <c r="U153" s="406" t="e">
        <f t="shared" ref="U153" si="428">T153*$U$8</f>
        <v>#DIV/0!</v>
      </c>
      <c r="V153" s="392"/>
      <c r="W153" s="434" t="e">
        <f t="shared" ref="W153" si="429">IF(R153="No_existen",5*$W$8,X153*$W$8)</f>
        <v>#DIV/0!</v>
      </c>
      <c r="X153" s="405" t="e">
        <f t="shared" si="401"/>
        <v>#DIV/0!</v>
      </c>
      <c r="Y153" s="374">
        <f t="shared" si="425"/>
        <v>0</v>
      </c>
      <c r="Z153" s="386"/>
      <c r="AA153" s="389"/>
      <c r="AB153" s="405" t="e">
        <f t="shared" ref="AB153" si="430">IF(R153="No_existen",5*$AB$8,AC153*$AB$8)</f>
        <v>#DIV/0!</v>
      </c>
      <c r="AC153" s="406" t="e">
        <f t="shared" si="403"/>
        <v>#DIV/0!</v>
      </c>
      <c r="AD153" s="372">
        <f t="shared" si="412"/>
        <v>0</v>
      </c>
      <c r="AE153" s="386"/>
      <c r="AF153" s="389"/>
      <c r="AG153" s="405" t="e">
        <f t="shared" si="404"/>
        <v>#DIV/0!</v>
      </c>
      <c r="AH153" s="406" t="e">
        <f t="shared" ref="AH153" si="431">ROUND(AVERAGEIF(AI153:AI155,"&gt;0"),0)</f>
        <v>#DIV/0!</v>
      </c>
      <c r="AI153" s="372">
        <f t="shared" si="413"/>
        <v>0</v>
      </c>
      <c r="AJ153" s="386"/>
      <c r="AK153" s="386"/>
      <c r="AL153" s="405" t="e">
        <f t="shared" ref="AL153" si="432">IF(R153="No_existen",5*$AL$8,AM153*$AL$8)</f>
        <v>#DIV/0!</v>
      </c>
      <c r="AM153" s="406" t="e">
        <f t="shared" ref="AM153" si="433">ROUND(AVERAGEIF(AN153:AN155,"&gt;0"),0)</f>
        <v>#DIV/0!</v>
      </c>
      <c r="AN153" s="372">
        <f t="shared" si="393"/>
        <v>0</v>
      </c>
      <c r="AO153" s="386"/>
      <c r="AP153" s="406" t="e">
        <f t="shared" ref="AP153" si="434">ROUND(AVERAGE(T153,X153,AC153,AH153,AM153),0)</f>
        <v>#DIV/0!</v>
      </c>
      <c r="AQ153" s="432" t="e">
        <f t="shared" ref="AQ153" si="435">IF(AP153&lt;1.5,"FUERTE",IF(AND(AP153&gt;=1.5,AP153&lt;2.5),"ACEPTABLE",IF(AP153&gt;=5,"INEXISTENTE","DÉBIL")))</f>
        <v>#DIV/0!</v>
      </c>
      <c r="AR153" s="404">
        <f t="shared" ref="AR153" si="436">IF(Q153=0,0,ROUND((Q153*AP153),0))</f>
        <v>0</v>
      </c>
      <c r="AS153" s="404" t="str">
        <f t="shared" ref="AS153" si="437">IF(AR153&gt;=36,"GRAVE", IF(AR153&lt;=10, "LEVE", "MODERADO"))</f>
        <v>LEVE</v>
      </c>
      <c r="AT153" s="548"/>
      <c r="AU153" s="548"/>
      <c r="AV153" s="386"/>
      <c r="AW153" s="389"/>
      <c r="AX153" s="277"/>
      <c r="AY153" s="282"/>
      <c r="AZ153" s="292"/>
      <c r="BA153" s="497"/>
      <c r="BB153" s="520"/>
      <c r="BC153" s="497"/>
      <c r="BD153" s="398"/>
      <c r="BE153" s="401"/>
      <c r="BF153" s="401"/>
      <c r="BG153" s="407"/>
      <c r="BH153" s="407"/>
      <c r="BI153" s="407"/>
      <c r="BJ153" s="407"/>
      <c r="BK153" s="407"/>
      <c r="BL153" s="407"/>
      <c r="BM153" s="407"/>
      <c r="BN153" s="407"/>
      <c r="BO153" s="407"/>
      <c r="BP153" s="407"/>
      <c r="BQ153" s="407"/>
    </row>
    <row r="154" spans="1:69" s="383" customFormat="1" ht="70.150000000000006" customHeight="1" thickBot="1" x14ac:dyDescent="0.25">
      <c r="A154" s="411"/>
      <c r="B154" s="438"/>
      <c r="C154" s="434"/>
      <c r="D154" s="439"/>
      <c r="E154" s="434"/>
      <c r="F154" s="386"/>
      <c r="G154" s="386"/>
      <c r="H154" s="254"/>
      <c r="I154" s="434"/>
      <c r="J154" s="425"/>
      <c r="K154" s="491"/>
      <c r="L154" s="547"/>
      <c r="M154" s="435"/>
      <c r="N154" s="432"/>
      <c r="O154" s="435"/>
      <c r="P154" s="432"/>
      <c r="Q154" s="432"/>
      <c r="R154" s="268"/>
      <c r="S154" s="274">
        <f t="shared" si="415"/>
        <v>0</v>
      </c>
      <c r="T154" s="406"/>
      <c r="U154" s="406"/>
      <c r="V154" s="392"/>
      <c r="W154" s="434"/>
      <c r="X154" s="405"/>
      <c r="Y154" s="374">
        <f t="shared" si="425"/>
        <v>0</v>
      </c>
      <c r="Z154" s="386"/>
      <c r="AA154" s="389"/>
      <c r="AB154" s="405"/>
      <c r="AC154" s="406"/>
      <c r="AD154" s="372">
        <f t="shared" si="412"/>
        <v>0</v>
      </c>
      <c r="AE154" s="386"/>
      <c r="AF154" s="389"/>
      <c r="AG154" s="405"/>
      <c r="AH154" s="406"/>
      <c r="AI154" s="372">
        <f t="shared" si="413"/>
        <v>0</v>
      </c>
      <c r="AJ154" s="386"/>
      <c r="AK154" s="386"/>
      <c r="AL154" s="405"/>
      <c r="AM154" s="406"/>
      <c r="AN154" s="372">
        <f t="shared" si="393"/>
        <v>0</v>
      </c>
      <c r="AO154" s="386"/>
      <c r="AP154" s="406"/>
      <c r="AQ154" s="432"/>
      <c r="AR154" s="404"/>
      <c r="AS154" s="404"/>
      <c r="AT154" s="548"/>
      <c r="AU154" s="548"/>
      <c r="AV154" s="386"/>
      <c r="AW154" s="389"/>
      <c r="AX154" s="277"/>
      <c r="AY154" s="282"/>
      <c r="AZ154" s="292"/>
      <c r="BA154" s="498"/>
      <c r="BB154" s="521"/>
      <c r="BC154" s="498"/>
      <c r="BD154" s="399"/>
      <c r="BE154" s="402"/>
      <c r="BF154" s="402"/>
      <c r="BG154" s="408"/>
      <c r="BH154" s="408"/>
      <c r="BI154" s="408"/>
      <c r="BJ154" s="408"/>
      <c r="BK154" s="408"/>
      <c r="BL154" s="408"/>
      <c r="BM154" s="408"/>
      <c r="BN154" s="408"/>
      <c r="BO154" s="408"/>
      <c r="BP154" s="408"/>
      <c r="BQ154" s="408"/>
    </row>
    <row r="155" spans="1:69" s="383" customFormat="1" ht="70.150000000000006" customHeight="1" thickBot="1" x14ac:dyDescent="0.25">
      <c r="A155" s="411"/>
      <c r="B155" s="530"/>
      <c r="C155" s="531"/>
      <c r="D155" s="532"/>
      <c r="E155" s="531"/>
      <c r="F155" s="387"/>
      <c r="G155" s="387"/>
      <c r="H155" s="306"/>
      <c r="I155" s="531"/>
      <c r="J155" s="426"/>
      <c r="K155" s="491"/>
      <c r="L155" s="547"/>
      <c r="M155" s="533"/>
      <c r="N155" s="534"/>
      <c r="O155" s="533"/>
      <c r="P155" s="534"/>
      <c r="Q155" s="534"/>
      <c r="R155" s="278"/>
      <c r="S155" s="279">
        <f t="shared" si="415"/>
        <v>0</v>
      </c>
      <c r="T155" s="430"/>
      <c r="U155" s="430"/>
      <c r="V155" s="392"/>
      <c r="W155" s="531"/>
      <c r="X155" s="431"/>
      <c r="Y155" s="375">
        <f t="shared" si="425"/>
        <v>0</v>
      </c>
      <c r="Z155" s="387"/>
      <c r="AA155" s="390"/>
      <c r="AB155" s="431"/>
      <c r="AC155" s="430"/>
      <c r="AD155" s="373">
        <f t="shared" si="412"/>
        <v>0</v>
      </c>
      <c r="AE155" s="387"/>
      <c r="AF155" s="390"/>
      <c r="AG155" s="431"/>
      <c r="AH155" s="430"/>
      <c r="AI155" s="373">
        <f t="shared" si="413"/>
        <v>0</v>
      </c>
      <c r="AJ155" s="387"/>
      <c r="AK155" s="387"/>
      <c r="AL155" s="431"/>
      <c r="AM155" s="430"/>
      <c r="AN155" s="373">
        <f t="shared" si="393"/>
        <v>0</v>
      </c>
      <c r="AO155" s="387"/>
      <c r="AP155" s="430"/>
      <c r="AQ155" s="534"/>
      <c r="AR155" s="535"/>
      <c r="AS155" s="535"/>
      <c r="AT155" s="549"/>
      <c r="AU155" s="549"/>
      <c r="AV155" s="387"/>
      <c r="AW155" s="390"/>
      <c r="AX155" s="280"/>
      <c r="AY155" s="283"/>
      <c r="AZ155" s="294"/>
      <c r="BA155" s="499"/>
      <c r="BB155" s="522"/>
      <c r="BC155" s="499"/>
      <c r="BD155" s="400"/>
      <c r="BE155" s="403"/>
      <c r="BF155" s="403"/>
      <c r="BG155" s="409"/>
      <c r="BH155" s="409"/>
      <c r="BI155" s="409"/>
      <c r="BJ155" s="409"/>
      <c r="BK155" s="409"/>
      <c r="BL155" s="409"/>
      <c r="BM155" s="409"/>
      <c r="BN155" s="409"/>
      <c r="BO155" s="409"/>
      <c r="BP155" s="409"/>
      <c r="BQ155" s="409"/>
    </row>
    <row r="1048144" spans="48:57" x14ac:dyDescent="0.2">
      <c r="AV1048144" s="4"/>
      <c r="BE1048144" s="44"/>
    </row>
    <row r="1048145" spans="8:57" x14ac:dyDescent="0.2">
      <c r="AV1048145" s="4"/>
      <c r="BE1048145" s="44"/>
    </row>
    <row r="1048146" spans="8:57" x14ac:dyDescent="0.2">
      <c r="AV1048146" s="4"/>
      <c r="BE1048146" s="44"/>
    </row>
    <row r="1048147" spans="8:57" x14ac:dyDescent="0.2">
      <c r="AQ1048147" s="139"/>
      <c r="AV1048147" s="4"/>
      <c r="BE1048147" s="44"/>
    </row>
    <row r="1048148" spans="8:57" x14ac:dyDescent="0.2">
      <c r="AQ1048148" s="139"/>
      <c r="AV1048148" s="4"/>
      <c r="BE1048148" s="44"/>
    </row>
    <row r="1048149" spans="8:57" x14ac:dyDescent="0.2">
      <c r="AQ1048149" s="139"/>
      <c r="AV1048149" s="4"/>
      <c r="BE1048149" s="44"/>
    </row>
    <row r="1048150" spans="8:57" x14ac:dyDescent="0.2">
      <c r="AQ1048150" s="139"/>
      <c r="AV1048150" s="4"/>
      <c r="BE1048150" s="44"/>
    </row>
    <row r="1048151" spans="8:57" x14ac:dyDescent="0.2">
      <c r="AQ1048151" s="139"/>
      <c r="AV1048151" s="4"/>
      <c r="BE1048151" s="44"/>
    </row>
    <row r="1048152" spans="8:57" x14ac:dyDescent="0.2">
      <c r="AQ1048152" s="139"/>
      <c r="AV1048152" s="4"/>
      <c r="BE1048152" s="44"/>
    </row>
    <row r="1048153" spans="8:57" x14ac:dyDescent="0.2">
      <c r="AV1048153" s="4"/>
      <c r="BE1048153" s="44"/>
    </row>
    <row r="1048154" spans="8:57" x14ac:dyDescent="0.2">
      <c r="AV1048154" s="4"/>
      <c r="BE1048154" s="44"/>
    </row>
    <row r="1048155" spans="8:57" x14ac:dyDescent="0.2">
      <c r="AV1048155" s="4"/>
      <c r="BE1048155" s="44"/>
    </row>
    <row r="1048156" spans="8:57" x14ac:dyDescent="0.2">
      <c r="AV1048156" s="4"/>
      <c r="BE1048156" s="44"/>
    </row>
    <row r="1048157" spans="8:57" x14ac:dyDescent="0.2">
      <c r="AV1048157" s="4"/>
      <c r="BE1048157" s="44"/>
    </row>
    <row r="1048158" spans="8:57" x14ac:dyDescent="0.2">
      <c r="AV1048158" s="4"/>
      <c r="BE1048158" s="44"/>
    </row>
    <row r="1048159" spans="8:57" s="115" customFormat="1" x14ac:dyDescent="0.2">
      <c r="H1048159" s="308"/>
      <c r="I1048159" s="116"/>
      <c r="J1048159" s="116"/>
      <c r="K1048159" s="116"/>
      <c r="L1048159" s="116"/>
      <c r="M1048159" s="116"/>
      <c r="N1048159" s="116"/>
      <c r="O1048159" s="116"/>
      <c r="P1048159" s="116"/>
      <c r="Q1048159" s="116"/>
      <c r="R1048159" s="116"/>
      <c r="S1048159" s="116"/>
      <c r="T1048159" s="116"/>
      <c r="U1048159" s="116"/>
      <c r="V1048159" s="116"/>
      <c r="W1048159" s="116"/>
      <c r="X1048159" s="173"/>
      <c r="Y1048159" s="173"/>
      <c r="Z1048159" s="116"/>
      <c r="AB1048159" s="173"/>
      <c r="AC1048159" s="173"/>
      <c r="AD1048159" s="173"/>
      <c r="AE1048159" s="116"/>
      <c r="AG1048159" s="173"/>
      <c r="AH1048159" s="173"/>
      <c r="AI1048159" s="173"/>
      <c r="AJ1048159" s="116"/>
      <c r="AK1048159" s="116"/>
      <c r="AL1048159" s="173"/>
      <c r="AM1048159" s="173"/>
      <c r="AN1048159" s="173"/>
      <c r="AO1048159" s="116"/>
      <c r="AP1048159" s="116"/>
      <c r="AQ1048159" s="35"/>
      <c r="AR1048159" s="116"/>
      <c r="AS1048159" s="116"/>
      <c r="AT1048159" s="116"/>
      <c r="AU1048159" s="116"/>
      <c r="AV1048159" s="116"/>
      <c r="AX1048159" s="117"/>
      <c r="AY1048159" s="117"/>
      <c r="BA1048159" s="117"/>
      <c r="BB1048159" s="117"/>
      <c r="BC1048159" s="117"/>
      <c r="BD1048159" s="117"/>
      <c r="BE1048159" s="117"/>
    </row>
    <row r="1048160" spans="8:57" s="115" customFormat="1" x14ac:dyDescent="0.2">
      <c r="H1048160" s="308"/>
      <c r="I1048160" s="116"/>
      <c r="J1048160" s="116"/>
      <c r="K1048160" s="116"/>
      <c r="L1048160" s="116"/>
      <c r="M1048160" s="116"/>
      <c r="N1048160" s="116"/>
      <c r="O1048160" s="116"/>
      <c r="P1048160" s="116"/>
      <c r="Q1048160" s="116"/>
      <c r="R1048160" s="116"/>
      <c r="S1048160" s="116"/>
      <c r="T1048160" s="116"/>
      <c r="U1048160" s="116"/>
      <c r="V1048160" s="116"/>
      <c r="W1048160" s="116"/>
      <c r="X1048160" s="173"/>
      <c r="Y1048160" s="173"/>
      <c r="Z1048160" s="116"/>
      <c r="AB1048160" s="173"/>
      <c r="AC1048160" s="173"/>
      <c r="AD1048160" s="173"/>
      <c r="AE1048160" s="116"/>
      <c r="AG1048160" s="173"/>
      <c r="AH1048160" s="173"/>
      <c r="AI1048160" s="173"/>
      <c r="AJ1048160" s="116"/>
      <c r="AK1048160" s="116"/>
      <c r="AL1048160" s="173"/>
      <c r="AM1048160" s="173"/>
      <c r="AN1048160" s="173"/>
      <c r="AO1048160" s="116"/>
      <c r="AP1048160" s="116"/>
      <c r="AQ1048160" s="133"/>
      <c r="AR1048160" s="116"/>
      <c r="AS1048160" s="116"/>
      <c r="AT1048160" s="116"/>
      <c r="AU1048160" s="116"/>
      <c r="AV1048160" s="116"/>
      <c r="AX1048160" s="117"/>
      <c r="AY1048160" s="117"/>
      <c r="BA1048160" s="117"/>
      <c r="BB1048160" s="117"/>
      <c r="BC1048160" s="117"/>
      <c r="BD1048160" s="117"/>
      <c r="BE1048160" s="117"/>
    </row>
    <row r="1048161" spans="1:100" s="115" customFormat="1" x14ac:dyDescent="0.2">
      <c r="H1048161" s="308"/>
      <c r="I1048161" s="116"/>
      <c r="J1048161" s="116"/>
      <c r="K1048161" s="116"/>
      <c r="L1048161" s="116"/>
      <c r="M1048161" s="116"/>
      <c r="N1048161" s="116"/>
      <c r="O1048161" s="116"/>
      <c r="P1048161" s="116"/>
      <c r="Q1048161" s="116"/>
      <c r="R1048161" s="116"/>
      <c r="S1048161" s="116"/>
      <c r="T1048161" s="116"/>
      <c r="U1048161" s="116"/>
      <c r="V1048161" s="116"/>
      <c r="W1048161" s="116"/>
      <c r="X1048161" s="173"/>
      <c r="Y1048161" s="173"/>
      <c r="Z1048161" s="116"/>
      <c r="AB1048161" s="173"/>
      <c r="AC1048161" s="173"/>
      <c r="AD1048161" s="173"/>
      <c r="AE1048161" s="116"/>
      <c r="AG1048161" s="173"/>
      <c r="AH1048161" s="173"/>
      <c r="AI1048161" s="173"/>
      <c r="AJ1048161" s="116"/>
      <c r="AK1048161" s="116"/>
      <c r="AL1048161" s="173"/>
      <c r="AM1048161" s="173"/>
      <c r="AN1048161" s="173"/>
      <c r="AO1048161" s="116"/>
      <c r="AP1048161" s="116"/>
      <c r="AQ1048161" s="35"/>
      <c r="AR1048161" s="116"/>
      <c r="AS1048161" s="116"/>
      <c r="AT1048161" s="116"/>
      <c r="AU1048161" s="116"/>
      <c r="AV1048161" s="116"/>
      <c r="AX1048161" s="117"/>
      <c r="AY1048161" s="117"/>
      <c r="BA1048161" s="117"/>
      <c r="BB1048161" s="117"/>
      <c r="BC1048161" s="117"/>
      <c r="BD1048161" s="117"/>
      <c r="BE1048161" s="117"/>
    </row>
    <row r="1048162" spans="1:100" s="115" customFormat="1" x14ac:dyDescent="0.2">
      <c r="H1048162" s="308"/>
      <c r="I1048162" s="116"/>
      <c r="J1048162" s="116"/>
      <c r="K1048162" s="116"/>
      <c r="L1048162" s="116"/>
      <c r="M1048162" s="116"/>
      <c r="N1048162" s="116"/>
      <c r="O1048162" s="116"/>
      <c r="P1048162" s="116"/>
      <c r="Q1048162" s="116"/>
      <c r="R1048162" s="116"/>
      <c r="S1048162" s="116"/>
      <c r="T1048162" s="116"/>
      <c r="U1048162" s="116"/>
      <c r="V1048162" s="116"/>
      <c r="W1048162" s="116"/>
      <c r="X1048162" s="173"/>
      <c r="Y1048162" s="173"/>
      <c r="Z1048162" s="116"/>
      <c r="AB1048162" s="173"/>
      <c r="AC1048162" s="173"/>
      <c r="AD1048162" s="173"/>
      <c r="AE1048162" s="116"/>
      <c r="AG1048162" s="173"/>
      <c r="AH1048162" s="173"/>
      <c r="AI1048162" s="173"/>
      <c r="AJ1048162" s="116"/>
      <c r="AK1048162" s="116"/>
      <c r="AL1048162" s="173"/>
      <c r="AM1048162" s="173"/>
      <c r="AN1048162" s="173"/>
      <c r="AO1048162" s="116"/>
      <c r="AP1048162" s="116"/>
      <c r="AQ1048162" s="35"/>
      <c r="AR1048162" s="116"/>
      <c r="AS1048162" s="116"/>
      <c r="AT1048162" s="116"/>
      <c r="AU1048162" s="116"/>
      <c r="AV1048162" s="116"/>
      <c r="AX1048162" s="117"/>
      <c r="AY1048162" s="117"/>
      <c r="BA1048162" s="117"/>
      <c r="BB1048162" s="117"/>
      <c r="BC1048162" s="117"/>
      <c r="BD1048162" s="117"/>
      <c r="BE1048162" s="117"/>
    </row>
    <row r="1048163" spans="1:100" s="115" customFormat="1" x14ac:dyDescent="0.2">
      <c r="H1048163" s="308"/>
      <c r="I1048163" s="116"/>
      <c r="J1048163" s="116"/>
      <c r="K1048163" s="116"/>
      <c r="L1048163" s="116"/>
      <c r="M1048163" s="116"/>
      <c r="N1048163" s="116"/>
      <c r="O1048163" s="116"/>
      <c r="P1048163" s="116"/>
      <c r="Q1048163" s="116"/>
      <c r="R1048163" s="116"/>
      <c r="S1048163" s="116"/>
      <c r="T1048163" s="116"/>
      <c r="U1048163" s="116"/>
      <c r="V1048163" s="116"/>
      <c r="W1048163" s="116"/>
      <c r="X1048163" s="173"/>
      <c r="Y1048163" s="173"/>
      <c r="Z1048163" s="116"/>
      <c r="AB1048163" s="173"/>
      <c r="AC1048163" s="173"/>
      <c r="AD1048163" s="173"/>
      <c r="AE1048163" s="116"/>
      <c r="AG1048163" s="173"/>
      <c r="AH1048163" s="173"/>
      <c r="AI1048163" s="173"/>
      <c r="AJ1048163" s="116"/>
      <c r="AK1048163" s="116"/>
      <c r="AL1048163" s="173"/>
      <c r="AM1048163" s="173"/>
      <c r="AN1048163" s="173"/>
      <c r="AO1048163" s="116"/>
      <c r="AP1048163" s="116"/>
      <c r="AQ1048163" s="35"/>
      <c r="AR1048163" s="116"/>
      <c r="AS1048163" s="116"/>
      <c r="AT1048163" s="116"/>
      <c r="AU1048163" s="116"/>
      <c r="AV1048163" s="116"/>
      <c r="AX1048163" s="117"/>
      <c r="AY1048163" s="117"/>
      <c r="BA1048163" s="117"/>
      <c r="BB1048163" s="117"/>
      <c r="BC1048163" s="117"/>
      <c r="BD1048163" s="117"/>
      <c r="BE1048163" s="117"/>
    </row>
    <row r="1048164" spans="1:100" s="115" customFormat="1" ht="13.5" thickBot="1" x14ac:dyDescent="0.25">
      <c r="H1048164" s="308"/>
      <c r="I1048164" s="116"/>
      <c r="J1048164" s="116"/>
      <c r="K1048164" s="116"/>
      <c r="L1048164" s="116"/>
      <c r="M1048164" s="116"/>
      <c r="N1048164" s="116"/>
      <c r="O1048164" s="116"/>
      <c r="P1048164" s="116"/>
      <c r="Q1048164" s="116"/>
      <c r="R1048164" s="116"/>
      <c r="S1048164" s="116"/>
      <c r="T1048164" s="116"/>
      <c r="U1048164" s="116"/>
      <c r="V1048164" s="116"/>
      <c r="W1048164" s="116"/>
      <c r="X1048164" s="173"/>
      <c r="Y1048164" s="173"/>
      <c r="Z1048164" s="116"/>
      <c r="AB1048164" s="173"/>
      <c r="AC1048164" s="173"/>
      <c r="AD1048164" s="173"/>
      <c r="AE1048164" s="116"/>
      <c r="AG1048164" s="173"/>
      <c r="AH1048164" s="173"/>
      <c r="AI1048164" s="173"/>
      <c r="AJ1048164" s="116"/>
      <c r="AK1048164" s="116"/>
      <c r="AL1048164" s="173"/>
      <c r="AM1048164" s="173"/>
      <c r="AN1048164" s="173"/>
      <c r="AO1048164" s="116"/>
      <c r="AP1048164" s="116"/>
      <c r="AQ1048164" s="35"/>
      <c r="AR1048164" s="116"/>
      <c r="AS1048164" s="116"/>
      <c r="AT1048164" s="116"/>
      <c r="AU1048164" s="116"/>
      <c r="AV1048164" s="116"/>
      <c r="AX1048164" s="117"/>
      <c r="AY1048164" s="117"/>
      <c r="BA1048164" s="117"/>
      <c r="BB1048164" s="117"/>
      <c r="BC1048164" s="117"/>
      <c r="BD1048164" s="117"/>
      <c r="BE1048164" s="117"/>
    </row>
    <row r="1048165" spans="1:100" s="44" customFormat="1" ht="25.5" customHeight="1" thickBot="1" x14ac:dyDescent="0.25">
      <c r="A1048165" s="94" t="s">
        <v>150</v>
      </c>
      <c r="B1048165" s="197" t="s">
        <v>146</v>
      </c>
      <c r="C1048165" s="92" t="s">
        <v>283</v>
      </c>
      <c r="D1048165" s="191"/>
      <c r="E1048165" s="191"/>
      <c r="F1048165" s="94" t="s">
        <v>255</v>
      </c>
      <c r="G1048165" s="99" t="s">
        <v>256</v>
      </c>
      <c r="H1048165" s="345" t="s">
        <v>257</v>
      </c>
      <c r="I1048165" s="100" t="s">
        <v>284</v>
      </c>
      <c r="J1048165" s="4"/>
      <c r="K1048165" s="4"/>
      <c r="L1048165" s="4"/>
      <c r="M1048165" s="100" t="s">
        <v>23</v>
      </c>
      <c r="N1048165" s="4"/>
      <c r="O1048165" s="4"/>
      <c r="P1048165" s="4"/>
      <c r="Q1048165" s="4"/>
      <c r="R1048165" s="100" t="s">
        <v>53</v>
      </c>
      <c r="S1048165" s="4"/>
      <c r="T1048165" s="4"/>
      <c r="U1048165" s="4"/>
      <c r="V1048165" s="4"/>
      <c r="W1048165" s="4"/>
      <c r="X1048165" s="172"/>
      <c r="Y1048165" s="172"/>
      <c r="Z1048165" s="35" t="s">
        <v>316</v>
      </c>
      <c r="AA1048165" s="3"/>
      <c r="AB1048165" s="172"/>
      <c r="AC1048165" s="172"/>
      <c r="AD1048165" s="172"/>
      <c r="AE1048165" s="4"/>
      <c r="AF1048165" s="288" t="s">
        <v>292</v>
      </c>
      <c r="AG1048165" s="177"/>
      <c r="AH1048165" s="172"/>
      <c r="AI1048165" s="172"/>
      <c r="AJ1048165" s="35" t="s">
        <v>297</v>
      </c>
      <c r="AK1048165" s="35" t="s">
        <v>296</v>
      </c>
      <c r="AL1048165" s="177"/>
      <c r="AM1048165" s="172"/>
      <c r="AN1048165" s="172"/>
      <c r="AO1048165" s="4"/>
      <c r="AP1048165" s="4"/>
      <c r="AQ1048165" s="35"/>
      <c r="AR1048165" s="4"/>
      <c r="AS1048165" s="103" t="s">
        <v>286</v>
      </c>
      <c r="AU1048165" s="4"/>
      <c r="AV1048165" s="457" t="s">
        <v>285</v>
      </c>
      <c r="AW1048165" s="458"/>
      <c r="AX1048165" s="459"/>
      <c r="AY1048165" s="235"/>
      <c r="AZ1048165" s="295" t="s">
        <v>153</v>
      </c>
      <c r="BA1048165" s="204" t="s">
        <v>450</v>
      </c>
      <c r="BB1048165" s="204" t="s">
        <v>287</v>
      </c>
      <c r="BC1048165" s="121" t="s">
        <v>288</v>
      </c>
      <c r="BE1048165" s="488" t="s">
        <v>289</v>
      </c>
      <c r="BF1048165" s="489"/>
      <c r="BG1048165" s="489"/>
      <c r="BH1048165" s="489"/>
      <c r="BI1048165" s="489"/>
      <c r="BJ1048165" s="489"/>
      <c r="BK1048165" s="489"/>
      <c r="BL1048165" s="489"/>
      <c r="BM1048165" s="489"/>
      <c r="BN1048165" s="490"/>
      <c r="BO1048165" s="218"/>
      <c r="BP1048165" s="218"/>
      <c r="BQ1048165" s="218"/>
      <c r="BR1048165" s="218"/>
      <c r="BS1048165" s="218"/>
      <c r="BT1048165" s="218"/>
      <c r="BU1048165" s="218"/>
      <c r="BV1048165" s="218"/>
      <c r="BW1048165" s="218"/>
      <c r="BX1048165" s="218"/>
      <c r="BY1048165" s="218"/>
      <c r="BZ1048165" s="218"/>
      <c r="CA1048165" s="218"/>
      <c r="CB1048165" s="42"/>
      <c r="CC1048165" s="460"/>
      <c r="CD1048165" s="460"/>
      <c r="CE1048165" s="460"/>
      <c r="CF1048165" s="460"/>
      <c r="CG1048165" s="460"/>
      <c r="CH1048165" s="460"/>
      <c r="CI1048165" s="460"/>
      <c r="CJ1048165" s="460"/>
      <c r="CK1048165" s="460"/>
      <c r="CL1048165" s="460"/>
      <c r="CM1048165" s="42"/>
      <c r="CN1048165" s="461"/>
      <c r="CO1048165" s="461"/>
      <c r="CP1048165" s="461"/>
      <c r="CQ1048165" s="461"/>
      <c r="CR1048165" s="461"/>
      <c r="CS1048165" s="461"/>
      <c r="CT1048165" s="461"/>
      <c r="CU1048165" s="461"/>
      <c r="CV1048165" s="461"/>
    </row>
    <row r="1048166" spans="1:100" s="44" customFormat="1" ht="102" x14ac:dyDescent="0.2">
      <c r="A1048166" s="195" t="s">
        <v>146</v>
      </c>
      <c r="B1048166" s="143" t="s">
        <v>159</v>
      </c>
      <c r="C1048166" s="190" t="s">
        <v>185</v>
      </c>
      <c r="D1048166" s="191"/>
      <c r="E1048166" s="191"/>
      <c r="F1048166" s="95" t="s">
        <v>256</v>
      </c>
      <c r="G1048166" s="97" t="s">
        <v>36</v>
      </c>
      <c r="H1048166" s="346" t="s">
        <v>258</v>
      </c>
      <c r="I1048166" s="142" t="s">
        <v>109</v>
      </c>
      <c r="J1048166" s="143" t="s">
        <v>370</v>
      </c>
      <c r="K1048166" s="4"/>
      <c r="L1048166" s="4"/>
      <c r="M1048166" s="101" t="s">
        <v>142</v>
      </c>
      <c r="N1048166" s="4"/>
      <c r="O1048166" s="4"/>
      <c r="P1048166" s="4"/>
      <c r="Q1048166" s="4"/>
      <c r="R1048166" s="101" t="s">
        <v>279</v>
      </c>
      <c r="S1048166" s="4"/>
      <c r="T1048166" s="4"/>
      <c r="U1048166" s="4"/>
      <c r="V1048166" s="4"/>
      <c r="W1048166" s="4"/>
      <c r="X1048166" s="172"/>
      <c r="Y1048166" s="172"/>
      <c r="Z1048166" s="4" t="s">
        <v>317</v>
      </c>
      <c r="AA1048166" s="3"/>
      <c r="AB1048166" s="172"/>
      <c r="AC1048166" s="172"/>
      <c r="AD1048166" s="172"/>
      <c r="AE1048166" s="4"/>
      <c r="AF1048166" s="95" t="s">
        <v>293</v>
      </c>
      <c r="AG1048166" s="175"/>
      <c r="AH1048166" s="172"/>
      <c r="AI1048166" s="172"/>
      <c r="AJ1048166" s="134" t="s">
        <v>291</v>
      </c>
      <c r="AK1048166" s="134" t="s">
        <v>298</v>
      </c>
      <c r="AL1048166" s="175"/>
      <c r="AM1048166" s="172"/>
      <c r="AN1048166" s="172"/>
      <c r="AO1048166" s="4"/>
      <c r="AP1048166" s="4"/>
      <c r="AQ1048166" s="35"/>
      <c r="AR1048166" s="4"/>
      <c r="AS1048166" s="104" t="s">
        <v>145</v>
      </c>
      <c r="AV1048166" s="112" t="s">
        <v>81</v>
      </c>
      <c r="AW1048166" s="248" t="s">
        <v>82</v>
      </c>
      <c r="AX1048166" s="110" t="s">
        <v>83</v>
      </c>
      <c r="AY1048166" s="235"/>
      <c r="AZ1048166" s="296" t="s">
        <v>468</v>
      </c>
      <c r="BA1048166" s="208" t="s">
        <v>458</v>
      </c>
      <c r="BB1048166" s="42" t="s">
        <v>451</v>
      </c>
      <c r="BC1048166" s="118" t="s">
        <v>252</v>
      </c>
      <c r="BE1048166" s="124" t="str">
        <f>B1048166</f>
        <v>DIRECCIONAMIENTO_INSTITUCIONAL</v>
      </c>
      <c r="BF1048166" s="215" t="str">
        <f>B1048167</f>
        <v>DOCENCIA</v>
      </c>
      <c r="BG1048166" s="215" t="str">
        <f>B1048168</f>
        <v>INVESTIGACIÓN_E_INNOVACIÓN</v>
      </c>
      <c r="BH1048166" s="215" t="str">
        <f>B1048169</f>
        <v>EXTENSIÓN_PROYECCIÓN_SOCIAL</v>
      </c>
      <c r="BI1048166" s="215" t="str">
        <f>B1048170</f>
        <v>ADMINISTRACIÓN_INSTITUCIONAL</v>
      </c>
      <c r="BJ1048166" s="215" t="str">
        <f>B1048175</f>
        <v>BIENESTAR_INSTITUCIONAL</v>
      </c>
      <c r="BK1048166" s="215" t="str">
        <f>B1048174</f>
        <v>EGRESADOS</v>
      </c>
      <c r="BL1048166" s="215" t="str">
        <f>B1048173</f>
        <v>INTERNACIONALIZACIÓN</v>
      </c>
      <c r="BM1048166" s="215" t="str">
        <f>B1048171</f>
        <v>CONTROL_SEGUIMIENTO</v>
      </c>
      <c r="BN1048166" s="131" t="str">
        <f>B1048172</f>
        <v>ASEGURAMIENTO_DE_LA_CALIDAD_INSTITUCIONAL</v>
      </c>
      <c r="BO1048166" s="219"/>
      <c r="BP1048166" s="42" t="s">
        <v>464</v>
      </c>
      <c r="BQ1048166" s="42"/>
      <c r="BR1048166" s="219"/>
      <c r="BS1048166" s="42"/>
      <c r="BT1048166" s="42"/>
      <c r="BU1048166" s="42"/>
      <c r="BV1048166" s="42"/>
      <c r="BW1048166" s="42"/>
      <c r="BX1048166" s="42"/>
      <c r="BY1048166" s="219"/>
      <c r="BZ1048166" s="219"/>
      <c r="CA1048166" s="203"/>
      <c r="CB1048166" s="42"/>
      <c r="CC1048166" s="42"/>
      <c r="CD1048166" s="42"/>
      <c r="CE1048166" s="42"/>
      <c r="CF1048166" s="42"/>
      <c r="CG1048166" s="42"/>
      <c r="CH1048166" s="42"/>
      <c r="CI1048166" s="42"/>
      <c r="CJ1048166" s="42"/>
      <c r="CK1048166" s="42"/>
      <c r="CL1048166" s="42"/>
      <c r="CM1048166" s="42"/>
      <c r="CN1048166" s="219"/>
      <c r="CO1048166" s="219"/>
      <c r="CP1048166" s="219"/>
      <c r="CQ1048166" s="219"/>
      <c r="CR1048166" s="219"/>
      <c r="CS1048166" s="219"/>
      <c r="CT1048166" s="219"/>
      <c r="CU1048166" s="219"/>
      <c r="CV1048166" s="223"/>
    </row>
    <row r="1048167" spans="1:100" s="44" customFormat="1" ht="165.75" thickBot="1" x14ac:dyDescent="0.25">
      <c r="A1048167" s="195" t="s">
        <v>151</v>
      </c>
      <c r="B1048167" s="101" t="s">
        <v>147</v>
      </c>
      <c r="C1048167" s="194" t="s">
        <v>186</v>
      </c>
      <c r="D1048167" s="191"/>
      <c r="E1048167" s="191"/>
      <c r="F1048167" s="96" t="s">
        <v>257</v>
      </c>
      <c r="G1048167" s="97" t="s">
        <v>35</v>
      </c>
      <c r="H1048167" s="346" t="s">
        <v>39</v>
      </c>
      <c r="I1048167" s="142" t="s">
        <v>105</v>
      </c>
      <c r="J1048167" s="101" t="s">
        <v>371</v>
      </c>
      <c r="K1048167" s="4"/>
      <c r="L1048167" s="4"/>
      <c r="M1048167" s="101" t="s">
        <v>143</v>
      </c>
      <c r="N1048167" s="4"/>
      <c r="O1048167" s="4"/>
      <c r="P1048167" s="4"/>
      <c r="Q1048167" s="4"/>
      <c r="R1048167" s="101" t="s">
        <v>385</v>
      </c>
      <c r="S1048167" s="4"/>
      <c r="T1048167" s="4"/>
      <c r="U1048167" s="4"/>
      <c r="V1048167" s="4"/>
      <c r="W1048167" s="4"/>
      <c r="X1048167" s="172"/>
      <c r="Y1048167" s="172"/>
      <c r="Z1048167" s="4" t="s">
        <v>318</v>
      </c>
      <c r="AA1048167" s="3"/>
      <c r="AB1048167" s="172"/>
      <c r="AC1048167" s="172"/>
      <c r="AD1048167" s="172"/>
      <c r="AE1048167" s="4"/>
      <c r="AF1048167" s="95" t="s">
        <v>294</v>
      </c>
      <c r="AG1048167" s="175"/>
      <c r="AH1048167" s="172"/>
      <c r="AI1048167" s="172"/>
      <c r="AJ1048167" s="105" t="s">
        <v>295</v>
      </c>
      <c r="AK1048167" s="104" t="s">
        <v>299</v>
      </c>
      <c r="AL1048167" s="175"/>
      <c r="AM1048167" s="172"/>
      <c r="AN1048167" s="172"/>
      <c r="AO1048167" s="4"/>
      <c r="AP1048167" s="4"/>
      <c r="AQ1048167" s="35"/>
      <c r="AR1048167" s="4"/>
      <c r="AS1048167" s="104" t="s">
        <v>82</v>
      </c>
      <c r="AV1048167" s="113" t="s">
        <v>84</v>
      </c>
      <c r="AW1048167" s="1" t="s">
        <v>85</v>
      </c>
      <c r="AX1048167" s="108" t="s">
        <v>86</v>
      </c>
      <c r="AY1048167" s="84"/>
      <c r="AZ1048167" s="106" t="s">
        <v>174</v>
      </c>
      <c r="BA1048167" s="208" t="s">
        <v>459</v>
      </c>
      <c r="BB1048167" s="42" t="s">
        <v>452</v>
      </c>
      <c r="BC1048167" s="118" t="s">
        <v>474</v>
      </c>
      <c r="BE1048167" s="216" t="s">
        <v>170</v>
      </c>
      <c r="BF1048167" s="214" t="s">
        <v>472</v>
      </c>
      <c r="BG1048167" s="214" t="s">
        <v>472</v>
      </c>
      <c r="BH1048167" s="213" t="s">
        <v>170</v>
      </c>
      <c r="BI1048167" s="213" t="s">
        <v>154</v>
      </c>
      <c r="BJ1048167" s="214" t="s">
        <v>473</v>
      </c>
      <c r="BK1048167" s="213" t="s">
        <v>169</v>
      </c>
      <c r="BL1048167" s="213" t="s">
        <v>167</v>
      </c>
      <c r="BM1048167" s="213" t="s">
        <v>166</v>
      </c>
      <c r="BN1048167" s="220" t="s">
        <v>472</v>
      </c>
      <c r="BO1048167" s="42"/>
      <c r="BP1048167" s="42"/>
      <c r="BZ1048167" s="42"/>
      <c r="CA1048167" s="42"/>
      <c r="CB1048167" s="42"/>
      <c r="CC1048167" s="42"/>
      <c r="CD1048167" s="42"/>
      <c r="CE1048167" s="42"/>
      <c r="CF1048167" s="42"/>
      <c r="CG1048167" s="42"/>
      <c r="CH1048167" s="42"/>
      <c r="CI1048167" s="42"/>
      <c r="CJ1048167" s="42"/>
      <c r="CK1048167" s="42"/>
      <c r="CL1048167" s="42"/>
      <c r="CM1048167" s="42"/>
      <c r="CN1048167" s="42"/>
      <c r="CO1048167" s="42"/>
      <c r="CP1048167" s="42"/>
      <c r="CQ1048167" s="42"/>
      <c r="CR1048167" s="42"/>
      <c r="CS1048167" s="42"/>
      <c r="CT1048167" s="42"/>
      <c r="CU1048167" s="42"/>
      <c r="CV1048167" s="42"/>
    </row>
    <row r="1048168" spans="1:100" ht="195.75" thickBot="1" x14ac:dyDescent="0.25">
      <c r="B1048168" s="101" t="s">
        <v>160</v>
      </c>
      <c r="C1048168" s="194" t="s">
        <v>187</v>
      </c>
      <c r="D1048168" s="191"/>
      <c r="E1048168" s="191"/>
      <c r="G1048168" s="97" t="s">
        <v>221</v>
      </c>
      <c r="H1048168" s="346" t="s">
        <v>484</v>
      </c>
      <c r="I1048168" s="142" t="s">
        <v>136</v>
      </c>
      <c r="J1048168" s="102" t="s">
        <v>384</v>
      </c>
      <c r="M1048168" s="101" t="s">
        <v>99</v>
      </c>
      <c r="R1048168" s="111" t="s">
        <v>320</v>
      </c>
      <c r="Z1048168" s="4" t="s">
        <v>319</v>
      </c>
      <c r="AF1048168" s="1"/>
      <c r="AG1048168" s="175"/>
      <c r="AK1048168" s="104" t="s">
        <v>300</v>
      </c>
      <c r="AL1048168" s="175"/>
      <c r="AS1048168" s="105" t="s">
        <v>83</v>
      </c>
      <c r="AU1048168" s="44"/>
      <c r="AV1048168" s="113"/>
      <c r="AW1048168" s="1" t="s">
        <v>87</v>
      </c>
      <c r="AX1048168" s="108" t="s">
        <v>85</v>
      </c>
      <c r="AY1048168" s="84"/>
      <c r="AZ1048168" s="106" t="s">
        <v>173</v>
      </c>
      <c r="BA1048168" s="208" t="s">
        <v>460</v>
      </c>
      <c r="BB1048168" s="42" t="s">
        <v>453</v>
      </c>
      <c r="BC1048168" s="118" t="s">
        <v>253</v>
      </c>
      <c r="BD1048168" s="3"/>
      <c r="BE1048168" s="216" t="s">
        <v>169</v>
      </c>
      <c r="BF1048168" s="213" t="s">
        <v>169</v>
      </c>
      <c r="BG1048168" s="214" t="s">
        <v>184</v>
      </c>
      <c r="BH1048168" s="214" t="s">
        <v>472</v>
      </c>
      <c r="BI1048168" s="213" t="s">
        <v>156</v>
      </c>
      <c r="BJ1048168" s="213" t="s">
        <v>469</v>
      </c>
      <c r="BK1048168" s="93"/>
      <c r="BL1048168" s="93"/>
      <c r="BM1048168" s="213" t="s">
        <v>170</v>
      </c>
      <c r="BN1048168" s="221" t="s">
        <v>169</v>
      </c>
      <c r="BO1048168" s="42"/>
      <c r="BP1048168" s="1"/>
      <c r="CA1048168" s="1"/>
      <c r="CB1048168" s="1"/>
      <c r="CC1048168" s="42"/>
      <c r="CD1048168" s="42"/>
      <c r="CE1048168" s="42"/>
      <c r="CF1048168" s="42"/>
      <c r="CG1048168" s="42"/>
      <c r="CH1048168" s="42"/>
      <c r="CI1048168" s="42"/>
      <c r="CJ1048168" s="42"/>
      <c r="CK1048168" s="42"/>
      <c r="CL1048168" s="42"/>
      <c r="CM1048168" s="1"/>
      <c r="CN1048168" s="1"/>
      <c r="CO1048168" s="1"/>
      <c r="CP1048168" s="1"/>
      <c r="CQ1048168" s="1"/>
      <c r="CR1048168" s="1"/>
      <c r="CS1048168" s="1"/>
      <c r="CT1048168" s="1"/>
      <c r="CU1048168" s="1"/>
      <c r="CV1048168" s="1"/>
    </row>
    <row r="1048169" spans="1:100" ht="135" x14ac:dyDescent="0.2">
      <c r="B1048169" s="101" t="s">
        <v>163</v>
      </c>
      <c r="C1048169" s="194" t="s">
        <v>188</v>
      </c>
      <c r="D1048169" s="191"/>
      <c r="E1048169" s="191"/>
      <c r="G1048169" s="97" t="s">
        <v>34</v>
      </c>
      <c r="H1048169" s="346" t="s">
        <v>38</v>
      </c>
      <c r="I1048169" s="101" t="s">
        <v>106</v>
      </c>
      <c r="M1048169" s="101" t="s">
        <v>144</v>
      </c>
      <c r="R1048169" s="101" t="s">
        <v>313</v>
      </c>
      <c r="AF1048169" s="1"/>
      <c r="AG1048169" s="175"/>
      <c r="AK1048169" s="104" t="s">
        <v>467</v>
      </c>
      <c r="AL1048169" s="175"/>
      <c r="AS1048169" s="44"/>
      <c r="AU1048169" s="44"/>
      <c r="AV1048169" s="113"/>
      <c r="AW1048169" s="1" t="s">
        <v>88</v>
      </c>
      <c r="AX1048169" s="108" t="s">
        <v>87</v>
      </c>
      <c r="AY1048169" s="84"/>
      <c r="AZ1048169" s="106" t="s">
        <v>166</v>
      </c>
      <c r="BA1048169" s="208" t="s">
        <v>461</v>
      </c>
      <c r="BB1048169" s="42" t="s">
        <v>152</v>
      </c>
      <c r="BC1048169" s="118" t="s">
        <v>463</v>
      </c>
      <c r="BD1048169" s="3"/>
      <c r="BE1048169" s="216" t="s">
        <v>156</v>
      </c>
      <c r="BF1048169" s="214" t="s">
        <v>473</v>
      </c>
      <c r="BG1048169" s="214" t="s">
        <v>183</v>
      </c>
      <c r="BH1048169" s="214" t="s">
        <v>184</v>
      </c>
      <c r="BI1048169" s="213" t="s">
        <v>170</v>
      </c>
      <c r="BJ1048169" s="213" t="s">
        <v>169</v>
      </c>
      <c r="BK1048169" s="93"/>
      <c r="BL1048169" s="93"/>
      <c r="BM1048169" s="213" t="s">
        <v>173</v>
      </c>
      <c r="BN1048169" s="221" t="s">
        <v>156</v>
      </c>
      <c r="BO1048169" s="1"/>
      <c r="BP1048169" s="1"/>
      <c r="BR1048169" s="1"/>
      <c r="BY1048169" s="1"/>
      <c r="BZ1048169" s="1"/>
      <c r="CA1048169" s="1"/>
      <c r="CB1048169" s="1"/>
      <c r="CC1048169" s="42"/>
      <c r="CD1048169" s="42"/>
      <c r="CE1048169" s="42"/>
      <c r="CF1048169" s="42"/>
      <c r="CG1048169" s="42"/>
      <c r="CH1048169" s="42"/>
      <c r="CI1048169" s="42"/>
      <c r="CJ1048169" s="42"/>
      <c r="CK1048169" s="42"/>
      <c r="CL1048169" s="42"/>
      <c r="CM1048169" s="1"/>
      <c r="CN1048169" s="1"/>
      <c r="CO1048169" s="1"/>
      <c r="CP1048169" s="1"/>
      <c r="CQ1048169" s="1"/>
      <c r="CR1048169" s="1"/>
      <c r="CS1048169" s="1"/>
      <c r="CT1048169" s="1"/>
      <c r="CU1048169" s="1"/>
      <c r="CV1048169" s="1"/>
    </row>
    <row r="1048170" spans="1:100" ht="115.5" thickBot="1" x14ac:dyDescent="0.25">
      <c r="B1048170" s="101" t="s">
        <v>158</v>
      </c>
      <c r="C1048170" s="190" t="s">
        <v>189</v>
      </c>
      <c r="D1048170" s="84"/>
      <c r="E1048170" s="84"/>
      <c r="G1048170" s="97" t="s">
        <v>33</v>
      </c>
      <c r="H1048170" s="346" t="s">
        <v>37</v>
      </c>
      <c r="I1048170" s="101" t="s">
        <v>139</v>
      </c>
      <c r="M1048170" s="102" t="s">
        <v>121</v>
      </c>
      <c r="R1048170" s="102" t="s">
        <v>314</v>
      </c>
      <c r="AK1048170" s="104" t="s">
        <v>301</v>
      </c>
      <c r="AL1048170" s="175"/>
      <c r="AS1048170" s="44"/>
      <c r="AU1048170" s="44"/>
      <c r="AV1048170" s="114"/>
      <c r="AW1048170" s="287"/>
      <c r="AX1048170" s="109" t="s">
        <v>88</v>
      </c>
      <c r="AY1048170" s="84"/>
      <c r="AZ1048170" s="297" t="s">
        <v>184</v>
      </c>
      <c r="BA1048170" s="208" t="s">
        <v>462</v>
      </c>
      <c r="BB1048170" s="42" t="s">
        <v>454</v>
      </c>
      <c r="BC1048170" s="118" t="s">
        <v>476</v>
      </c>
      <c r="BD1048170" s="3"/>
      <c r="BE1048170" s="217" t="s">
        <v>441</v>
      </c>
      <c r="BF1048170" s="214" t="s">
        <v>468</v>
      </c>
      <c r="BG1048170" s="213" t="s">
        <v>179</v>
      </c>
      <c r="BH1048170" s="214" t="s">
        <v>183</v>
      </c>
      <c r="BI1048170" s="213" t="s">
        <v>396</v>
      </c>
      <c r="BJ1048170" s="213" t="s">
        <v>170</v>
      </c>
      <c r="BK1048170" s="93"/>
      <c r="BL1048170" s="93"/>
      <c r="BM1048170" s="213" t="s">
        <v>172</v>
      </c>
      <c r="BN1048170" s="221" t="s">
        <v>170</v>
      </c>
      <c r="BO1048170" s="1"/>
      <c r="BP1048170" s="1"/>
      <c r="BR1048170" s="1"/>
      <c r="BS1048170" s="1"/>
      <c r="BT1048170" s="1"/>
      <c r="BU1048170" s="1"/>
      <c r="BV1048170" s="1"/>
      <c r="BW1048170" s="1"/>
      <c r="BX1048170" s="1"/>
      <c r="BY1048170" s="1"/>
      <c r="BZ1048170" s="1"/>
      <c r="CA1048170" s="1"/>
      <c r="CB1048170" s="1"/>
      <c r="CC1048170" s="42"/>
      <c r="CD1048170" s="42"/>
      <c r="CE1048170" s="42"/>
      <c r="CF1048170" s="42"/>
      <c r="CG1048170" s="42"/>
      <c r="CH1048170" s="42"/>
      <c r="CI1048170" s="42"/>
      <c r="CJ1048170" s="42"/>
      <c r="CK1048170" s="42"/>
      <c r="CL1048170" s="42"/>
      <c r="CM1048170" s="1"/>
      <c r="CN1048170" s="1"/>
      <c r="CO1048170" s="1"/>
      <c r="CP1048170" s="1"/>
      <c r="CQ1048170" s="1"/>
      <c r="CR1048170" s="1"/>
      <c r="CS1048170" s="1"/>
      <c r="CT1048170" s="1"/>
      <c r="CU1048170" s="1"/>
      <c r="CV1048170" s="1"/>
    </row>
    <row r="1048171" spans="1:100" ht="102.75" thickBot="1" x14ac:dyDescent="0.25">
      <c r="B1048171" s="101" t="s">
        <v>161</v>
      </c>
      <c r="C1048171" s="190" t="s">
        <v>192</v>
      </c>
      <c r="D1048171" s="84"/>
      <c r="E1048171" s="84"/>
      <c r="G1048171" s="98" t="s">
        <v>32</v>
      </c>
      <c r="H1048171" s="347" t="s">
        <v>219</v>
      </c>
      <c r="I1048171" s="101" t="s">
        <v>102</v>
      </c>
      <c r="AK1048171" s="104" t="s">
        <v>302</v>
      </c>
      <c r="AL1048171" s="175"/>
      <c r="AS1048171" s="44"/>
      <c r="AU1048171" s="44"/>
      <c r="AZ1048171" s="297" t="s">
        <v>183</v>
      </c>
      <c r="BA1048171" s="208"/>
      <c r="BB1048171" s="42"/>
      <c r="BC1048171" s="119"/>
      <c r="BD1048171" s="3"/>
      <c r="BE1048171" s="126"/>
      <c r="BF1048171" s="213" t="s">
        <v>397</v>
      </c>
      <c r="BG1048171" s="213" t="s">
        <v>180</v>
      </c>
      <c r="BH1048171" s="213" t="s">
        <v>179</v>
      </c>
      <c r="BI1048171" s="213" t="s">
        <v>168</v>
      </c>
      <c r="BJ1048171" s="93"/>
      <c r="BK1048171" s="93"/>
      <c r="BL1048171" s="93"/>
      <c r="BM1048171" s="93"/>
      <c r="BN1048171" s="123" t="s">
        <v>465</v>
      </c>
      <c r="BO1048171" s="1"/>
      <c r="BP1048171" s="1"/>
      <c r="BR1048171" s="1"/>
      <c r="BS1048171" s="1"/>
      <c r="BT1048171" s="1"/>
      <c r="BU1048171" s="1"/>
      <c r="BV1048171" s="1"/>
      <c r="BW1048171" s="1"/>
      <c r="BX1048171" s="1"/>
      <c r="BY1048171" s="1"/>
      <c r="BZ1048171" s="1"/>
      <c r="CA1048171" s="1"/>
      <c r="CB1048171" s="1"/>
      <c r="CC1048171" s="1"/>
      <c r="CD1048171" s="1"/>
      <c r="CE1048171" s="1"/>
      <c r="CF1048171" s="1"/>
      <c r="CG1048171" s="1"/>
      <c r="CH1048171" s="1"/>
      <c r="CI1048171" s="1"/>
      <c r="CJ1048171" s="1"/>
      <c r="CK1048171" s="1"/>
      <c r="CL1048171" s="1"/>
      <c r="CM1048171" s="1"/>
      <c r="CN1048171" s="1"/>
      <c r="CO1048171" s="1"/>
      <c r="CP1048171" s="1"/>
      <c r="CQ1048171" s="1"/>
      <c r="CR1048171" s="1"/>
      <c r="CS1048171" s="1"/>
      <c r="CT1048171" s="1"/>
      <c r="CU1048171" s="1"/>
      <c r="CV1048171" s="1"/>
    </row>
    <row r="1048172" spans="1:100" ht="217.5" thickBot="1" x14ac:dyDescent="0.25">
      <c r="B1048172" s="101" t="s">
        <v>162</v>
      </c>
      <c r="C1048172" s="190" t="s">
        <v>193</v>
      </c>
      <c r="D1048172" s="84"/>
      <c r="E1048172" s="84"/>
      <c r="I1048172" s="101" t="s">
        <v>104</v>
      </c>
      <c r="J1048172" s="454" t="s">
        <v>24</v>
      </c>
      <c r="K1048172" s="455"/>
      <c r="L1048172" s="455"/>
      <c r="M1048172" s="455"/>
      <c r="N1048172" s="455"/>
      <c r="O1048172" s="455"/>
      <c r="P1048172" s="455"/>
      <c r="Q1048172" s="455"/>
      <c r="R1048172" s="455"/>
      <c r="S1048172" s="455"/>
      <c r="T1048172" s="455"/>
      <c r="U1048172" s="455"/>
      <c r="V1048172" s="455"/>
      <c r="W1048172" s="455"/>
      <c r="X1048172" s="455"/>
      <c r="Y1048172" s="455"/>
      <c r="Z1048172" s="455"/>
      <c r="AA1048172" s="455"/>
      <c r="AB1048172" s="455"/>
      <c r="AC1048172" s="455"/>
      <c r="AD1048172" s="455"/>
      <c r="AE1048172" s="455"/>
      <c r="AF1048172" s="456"/>
      <c r="AG1048172" s="178"/>
      <c r="AH1048172" s="179"/>
      <c r="AI1048172" s="179"/>
      <c r="AJ1048172" s="133"/>
      <c r="AK1048172" s="104" t="s">
        <v>303</v>
      </c>
      <c r="AL1048172" s="180"/>
      <c r="AM1048172" s="179"/>
      <c r="AN1048172" s="179"/>
      <c r="AO1048172" s="133"/>
      <c r="AP1048172" s="133"/>
      <c r="AR1048172" s="133"/>
      <c r="AS1048172" s="133"/>
      <c r="AU1048172" s="44"/>
      <c r="AZ1048172" s="106" t="s">
        <v>179</v>
      </c>
      <c r="BA1048172" s="208"/>
      <c r="BB1048172" s="122"/>
      <c r="BC1048172" s="120"/>
      <c r="BD1048172" s="3"/>
      <c r="BE1048172" s="126"/>
      <c r="BF1048172" s="213"/>
      <c r="BG1048172" s="213" t="s">
        <v>181</v>
      </c>
      <c r="BH1048172" s="213" t="s">
        <v>180</v>
      </c>
      <c r="BI1048172" s="213"/>
      <c r="BJ1048172" s="93"/>
      <c r="BK1048172" s="93"/>
      <c r="BL1048172" s="93"/>
      <c r="BM1048172" s="93"/>
      <c r="BN1048172" s="127"/>
      <c r="BO1048172" s="1"/>
      <c r="BP1048172" s="1"/>
      <c r="BR1048172" s="1"/>
      <c r="BX1048172" s="1"/>
      <c r="BY1048172" s="1"/>
      <c r="BZ1048172" s="1"/>
      <c r="CA1048172" s="1"/>
      <c r="CB1048172" s="1"/>
      <c r="CC1048172" s="1"/>
      <c r="CD1048172" s="1"/>
      <c r="CE1048172" s="1"/>
      <c r="CF1048172" s="1"/>
      <c r="CG1048172" s="1"/>
      <c r="CH1048172" s="1"/>
      <c r="CI1048172" s="1"/>
      <c r="CJ1048172" s="1"/>
      <c r="CK1048172" s="1"/>
      <c r="CL1048172" s="1"/>
      <c r="CM1048172" s="1"/>
      <c r="CN1048172" s="1"/>
      <c r="CO1048172" s="1"/>
      <c r="CP1048172" s="1"/>
      <c r="CQ1048172" s="1"/>
      <c r="CR1048172" s="1"/>
      <c r="CS1048172" s="1"/>
      <c r="CT1048172" s="1"/>
      <c r="CU1048172" s="1"/>
      <c r="CV1048172" s="1"/>
    </row>
    <row r="1048173" spans="1:100" ht="90" thickBot="1" x14ac:dyDescent="0.25">
      <c r="B1048173" s="101" t="s">
        <v>148</v>
      </c>
      <c r="C1048173" s="190" t="s">
        <v>191</v>
      </c>
      <c r="D1048173" s="84"/>
      <c r="E1048173" s="84"/>
      <c r="I1048173" s="101" t="s">
        <v>103</v>
      </c>
      <c r="J1048173" s="107" t="s">
        <v>109</v>
      </c>
      <c r="K1048173" s="107" t="s">
        <v>105</v>
      </c>
      <c r="L1048173" s="107" t="s">
        <v>136</v>
      </c>
      <c r="M1048173" s="107" t="s">
        <v>106</v>
      </c>
      <c r="N1048173" s="107" t="s">
        <v>139</v>
      </c>
      <c r="O1048173" s="110" t="s">
        <v>102</v>
      </c>
      <c r="P1048173" s="35"/>
      <c r="Q1048173" s="107" t="s">
        <v>104</v>
      </c>
      <c r="R1048173" s="107" t="s">
        <v>103</v>
      </c>
      <c r="S1048173" s="107" t="s">
        <v>108</v>
      </c>
      <c r="V1048173" s="107" t="s">
        <v>100</v>
      </c>
      <c r="W1048173" s="91"/>
      <c r="X1048173" s="174"/>
      <c r="Y1048173" s="174"/>
      <c r="Z1048173" s="91"/>
      <c r="AA1048173" s="248"/>
      <c r="AB1048173" s="174"/>
      <c r="AE1048173" s="107" t="s">
        <v>140</v>
      </c>
      <c r="AF1048173" s="301" t="s">
        <v>40</v>
      </c>
      <c r="AG1048173" s="174"/>
      <c r="AH1048173" s="176"/>
      <c r="AI1048173" s="176"/>
      <c r="AJ1048173" s="44"/>
      <c r="AK1048173" s="135" t="s">
        <v>304</v>
      </c>
      <c r="AL1048173" s="175"/>
      <c r="AU1048173" s="44"/>
      <c r="AW1048173" s="288"/>
      <c r="AX1048173" s="43"/>
      <c r="AY1048173" s="43"/>
      <c r="AZ1048173" s="106" t="s">
        <v>180</v>
      </c>
      <c r="BA1048173" s="43"/>
      <c r="BB1048173" s="43"/>
      <c r="BC1048173" s="43"/>
      <c r="BD1048173" s="3"/>
      <c r="BE1048173" s="126"/>
      <c r="BF1048173" s="214" t="s">
        <v>184</v>
      </c>
      <c r="BG1048173" s="213" t="s">
        <v>175</v>
      </c>
      <c r="BH1048173" s="213" t="s">
        <v>181</v>
      </c>
      <c r="BI1048173" s="213" t="s">
        <v>171</v>
      </c>
      <c r="BJ1048173" s="93"/>
      <c r="BK1048173" s="93"/>
      <c r="BL1048173" s="93"/>
      <c r="BM1048173" s="93"/>
      <c r="BN1048173" s="127"/>
      <c r="BO1048173" s="1"/>
      <c r="BP1048173" s="1"/>
      <c r="BR1048173" s="1"/>
      <c r="BS1048173" s="1"/>
      <c r="BT1048173" s="1"/>
      <c r="BU1048173" s="1"/>
      <c r="BV1048173" s="1"/>
      <c r="BW1048173" s="1"/>
      <c r="BX1048173" s="1"/>
      <c r="BY1048173" s="1"/>
      <c r="BZ1048173" s="1"/>
      <c r="CA1048173" s="1"/>
      <c r="CB1048173" s="1"/>
      <c r="CC1048173" s="1"/>
      <c r="CD1048173" s="1"/>
      <c r="CE1048173" s="1"/>
      <c r="CF1048173" s="1"/>
      <c r="CG1048173" s="1"/>
      <c r="CH1048173" s="1"/>
      <c r="CI1048173" s="1"/>
      <c r="CJ1048173" s="1"/>
      <c r="CK1048173" s="1"/>
      <c r="CL1048173" s="1"/>
      <c r="CM1048173" s="1"/>
      <c r="CN1048173" s="1"/>
      <c r="CO1048173" s="1"/>
      <c r="CP1048173" s="1"/>
      <c r="CQ1048173" s="1"/>
      <c r="CR1048173" s="1"/>
      <c r="CS1048173" s="1"/>
      <c r="CT1048173" s="1"/>
      <c r="CU1048173" s="1"/>
      <c r="CV1048173" s="1"/>
    </row>
    <row r="1048174" spans="1:100" ht="166.5" thickBot="1" x14ac:dyDescent="0.25">
      <c r="B1048174" s="101" t="s">
        <v>149</v>
      </c>
      <c r="C1048174" s="190" t="s">
        <v>407</v>
      </c>
      <c r="D1048174" s="84"/>
      <c r="E1048174" s="84"/>
      <c r="I1048174" s="101" t="s">
        <v>108</v>
      </c>
      <c r="J1048174" s="106" t="s">
        <v>133</v>
      </c>
      <c r="K1048174" s="104" t="s">
        <v>133</v>
      </c>
      <c r="L1048174" s="104" t="s">
        <v>133</v>
      </c>
      <c r="M1048174" s="104" t="s">
        <v>133</v>
      </c>
      <c r="N1048174" s="106" t="s">
        <v>133</v>
      </c>
      <c r="O1048174" s="108" t="s">
        <v>133</v>
      </c>
      <c r="Q1048174" s="104" t="s">
        <v>133</v>
      </c>
      <c r="R1048174" s="106" t="s">
        <v>133</v>
      </c>
      <c r="S1048174" s="104" t="s">
        <v>133</v>
      </c>
      <c r="V1048174" s="104" t="s">
        <v>133</v>
      </c>
      <c r="W1048174" s="84"/>
      <c r="X1048174" s="175"/>
      <c r="Y1048174" s="175"/>
      <c r="Z1048174" s="84"/>
      <c r="AA1048174" s="1"/>
      <c r="AB1048174" s="175"/>
      <c r="AE1048174" s="106" t="s">
        <v>133</v>
      </c>
      <c r="AF1048174" s="106" t="s">
        <v>133</v>
      </c>
      <c r="AG1048174" s="175"/>
      <c r="AH1048174" s="176"/>
      <c r="AI1048174" s="176"/>
      <c r="AJ1048174" s="44"/>
      <c r="AK1048174" s="104" t="s">
        <v>305</v>
      </c>
      <c r="AL1048174" s="175"/>
      <c r="AU1048174" s="44"/>
      <c r="AW1048174" s="288"/>
      <c r="AZ1048174" s="106" t="s">
        <v>181</v>
      </c>
      <c r="BA1048174" s="205" t="s">
        <v>369</v>
      </c>
      <c r="BB1048174" s="202"/>
      <c r="BD1048174" s="3"/>
      <c r="BE1048174" s="126"/>
      <c r="BF1048174" s="214" t="s">
        <v>183</v>
      </c>
      <c r="BG1048174" s="213" t="s">
        <v>431</v>
      </c>
      <c r="BH1048174" s="213" t="s">
        <v>175</v>
      </c>
      <c r="BI1048174" s="214" t="s">
        <v>470</v>
      </c>
      <c r="BJ1048174" s="93"/>
      <c r="BK1048174" s="93"/>
      <c r="BL1048174" s="93"/>
      <c r="BM1048174" s="93"/>
      <c r="BN1048174" s="127"/>
      <c r="CB1048174" s="44"/>
      <c r="CC1048174" s="1"/>
      <c r="CD1048174" s="1"/>
      <c r="CE1048174" s="1"/>
      <c r="CF1048174" s="1"/>
      <c r="CG1048174" s="1"/>
      <c r="CH1048174" s="1"/>
      <c r="CI1048174" s="1"/>
      <c r="CJ1048174" s="1"/>
      <c r="CK1048174" s="1"/>
      <c r="CL1048174" s="1"/>
      <c r="CM1048174" s="1"/>
      <c r="CN1048174" s="1"/>
      <c r="CO1048174" s="1"/>
      <c r="CP1048174" s="1"/>
      <c r="CQ1048174" s="1"/>
      <c r="CR1048174" s="1"/>
      <c r="CS1048174" s="1"/>
      <c r="CT1048174" s="1"/>
      <c r="CU1048174" s="1"/>
      <c r="CV1048174" s="1"/>
    </row>
    <row r="1048175" spans="1:100" ht="102.75" thickBot="1" x14ac:dyDescent="0.25">
      <c r="B1048175" s="102" t="s">
        <v>157</v>
      </c>
      <c r="C1048175" s="196" t="s">
        <v>190</v>
      </c>
      <c r="D1048175" s="84"/>
      <c r="E1048175" s="84"/>
      <c r="I1048175" s="101" t="s">
        <v>100</v>
      </c>
      <c r="J1048175" s="104" t="s">
        <v>137</v>
      </c>
      <c r="K1048175" s="104" t="s">
        <v>137</v>
      </c>
      <c r="L1048175" s="104" t="s">
        <v>137</v>
      </c>
      <c r="M1048175" s="104" t="s">
        <v>137</v>
      </c>
      <c r="N1048175" s="104" t="s">
        <v>137</v>
      </c>
      <c r="O1048175" s="108" t="s">
        <v>137</v>
      </c>
      <c r="Q1048175" s="104" t="s">
        <v>137</v>
      </c>
      <c r="R1048175" s="104" t="s">
        <v>137</v>
      </c>
      <c r="S1048175" s="104" t="s">
        <v>134</v>
      </c>
      <c r="V1048175" s="104" t="s">
        <v>137</v>
      </c>
      <c r="W1048175" s="84"/>
      <c r="X1048175" s="175"/>
      <c r="Y1048175" s="175"/>
      <c r="Z1048175" s="84"/>
      <c r="AA1048175" s="1"/>
      <c r="AB1048175" s="175"/>
      <c r="AE1048175" s="104" t="s">
        <v>137</v>
      </c>
      <c r="AF1048175" s="106" t="s">
        <v>137</v>
      </c>
      <c r="AG1048175" s="175"/>
      <c r="AH1048175" s="176"/>
      <c r="AI1048175" s="176"/>
      <c r="AJ1048175" s="44"/>
      <c r="AK1048175" s="105" t="s">
        <v>306</v>
      </c>
      <c r="AU1048175" s="44"/>
      <c r="AW1048175" s="288"/>
      <c r="AZ1048175" s="106" t="s">
        <v>175</v>
      </c>
      <c r="BA1048175" s="206" t="s">
        <v>251</v>
      </c>
      <c r="BB1048175" s="140" t="s">
        <v>249</v>
      </c>
      <c r="BD1048175" s="3"/>
      <c r="BE1048175" s="126"/>
      <c r="BF1048175" s="213" t="s">
        <v>179</v>
      </c>
      <c r="BG1048175" s="213" t="s">
        <v>177</v>
      </c>
      <c r="BH1048175" s="213" t="s">
        <v>431</v>
      </c>
      <c r="BI1048175" s="213" t="s">
        <v>469</v>
      </c>
      <c r="BJ1048175" s="93"/>
      <c r="BK1048175" s="93"/>
      <c r="BL1048175" s="93"/>
      <c r="BM1048175" s="93"/>
      <c r="BN1048175" s="127"/>
      <c r="CC1048175" s="1"/>
      <c r="CD1048175" s="1"/>
      <c r="CE1048175" s="1"/>
      <c r="CF1048175" s="1"/>
      <c r="CG1048175" s="1"/>
      <c r="CH1048175" s="1"/>
      <c r="CI1048175" s="1"/>
      <c r="CJ1048175" s="1"/>
      <c r="CK1048175" s="1"/>
      <c r="CL1048175" s="1"/>
      <c r="CM1048175" s="1"/>
      <c r="CN1048175" s="1"/>
      <c r="CO1048175" s="1"/>
      <c r="CP1048175" s="1"/>
      <c r="CQ1048175" s="1"/>
      <c r="CR1048175" s="1"/>
      <c r="CS1048175" s="1"/>
      <c r="CT1048175" s="1"/>
      <c r="CU1048175" s="1"/>
      <c r="CV1048175" s="1"/>
    </row>
    <row r="1048176" spans="1:100" ht="36.75" thickBot="1" x14ac:dyDescent="0.25">
      <c r="B1048176" s="84"/>
      <c r="C1048176" s="84"/>
      <c r="D1048176" s="84"/>
      <c r="E1048176" s="84"/>
      <c r="I1048176" s="101" t="s">
        <v>141</v>
      </c>
      <c r="J1048176" s="104" t="s">
        <v>134</v>
      </c>
      <c r="K1048176" s="104" t="s">
        <v>134</v>
      </c>
      <c r="L1048176" s="105" t="s">
        <v>134</v>
      </c>
      <c r="M1048176" s="104" t="s">
        <v>134</v>
      </c>
      <c r="N1048176" s="104" t="s">
        <v>134</v>
      </c>
      <c r="O1048176" s="108" t="s">
        <v>134</v>
      </c>
      <c r="Q1048176" s="104" t="s">
        <v>134</v>
      </c>
      <c r="R1048176" s="104" t="s">
        <v>134</v>
      </c>
      <c r="S1048176" s="105" t="s">
        <v>135</v>
      </c>
      <c r="V1048176" s="104" t="s">
        <v>134</v>
      </c>
      <c r="W1048176" s="84"/>
      <c r="X1048176" s="175"/>
      <c r="Y1048176" s="175"/>
      <c r="Z1048176" s="84"/>
      <c r="AA1048176" s="1"/>
      <c r="AB1048176" s="175"/>
      <c r="AE1048176" s="104" t="s">
        <v>134</v>
      </c>
      <c r="AF1048176" s="106" t="s">
        <v>134</v>
      </c>
      <c r="AG1048176" s="175"/>
      <c r="AH1048176" s="176"/>
      <c r="AI1048176" s="176"/>
      <c r="AJ1048176" s="44"/>
      <c r="AU1048176" s="44"/>
      <c r="AW1048176" s="288"/>
      <c r="AZ1048176" s="106" t="s">
        <v>431</v>
      </c>
      <c r="BA1048176" s="207" t="s">
        <v>240</v>
      </c>
      <c r="BB1048176" s="123" t="s">
        <v>238</v>
      </c>
      <c r="BD1048176" s="3"/>
      <c r="BE1048176" s="125"/>
      <c r="BF1048176" s="213" t="s">
        <v>180</v>
      </c>
      <c r="BG1048176" s="213" t="s">
        <v>176</v>
      </c>
      <c r="BH1048176" s="213" t="s">
        <v>177</v>
      </c>
      <c r="BI1048176" s="213" t="s">
        <v>172</v>
      </c>
      <c r="BJ1048176" s="93"/>
      <c r="BK1048176" s="93"/>
      <c r="BL1048176" s="93"/>
      <c r="BM1048176" s="93"/>
      <c r="BN1048176" s="127"/>
      <c r="BQ1048176" s="219"/>
      <c r="CC1048176" s="1"/>
      <c r="CD1048176" s="1"/>
      <c r="CE1048176" s="1"/>
      <c r="CF1048176" s="1"/>
      <c r="CG1048176" s="1"/>
      <c r="CH1048176" s="1"/>
      <c r="CI1048176" s="1"/>
      <c r="CJ1048176" s="1"/>
      <c r="CK1048176" s="1"/>
      <c r="CL1048176" s="1"/>
      <c r="CM1048176" s="1"/>
      <c r="CN1048176" s="1"/>
      <c r="CO1048176" s="1"/>
      <c r="CP1048176" s="1"/>
      <c r="CQ1048176" s="1"/>
      <c r="CR1048176" s="1"/>
      <c r="CS1048176" s="1"/>
      <c r="CT1048176" s="1"/>
      <c r="CU1048176" s="1"/>
      <c r="CV1048176" s="1"/>
    </row>
    <row r="1048177" spans="2:100" ht="59.45" customHeight="1" thickBot="1" x14ac:dyDescent="0.25">
      <c r="B1048177" s="212" t="s">
        <v>450</v>
      </c>
      <c r="C1048177" s="212" t="s">
        <v>444</v>
      </c>
      <c r="D1048177" s="91"/>
      <c r="E1048177" s="91"/>
      <c r="I1048177" s="102"/>
      <c r="J1048177" s="104" t="s">
        <v>138</v>
      </c>
      <c r="K1048177" s="104" t="s">
        <v>138</v>
      </c>
      <c r="L1048177" s="44"/>
      <c r="M1048177" s="104" t="s">
        <v>138</v>
      </c>
      <c r="O1048177" s="108" t="s">
        <v>138</v>
      </c>
      <c r="Q1048177" s="104" t="s">
        <v>138</v>
      </c>
      <c r="R1048177" s="104" t="s">
        <v>138</v>
      </c>
      <c r="V1048177" s="104" t="s">
        <v>138</v>
      </c>
      <c r="W1048177" s="84"/>
      <c r="X1048177" s="175"/>
      <c r="Y1048177" s="175"/>
      <c r="Z1048177" s="84"/>
      <c r="AA1048177" s="1"/>
      <c r="AB1048177" s="175"/>
      <c r="AE1048177" s="104" t="s">
        <v>138</v>
      </c>
      <c r="AF1048177" s="106" t="s">
        <v>138</v>
      </c>
      <c r="AG1048177" s="175"/>
      <c r="AH1048177" s="176"/>
      <c r="AI1048177" s="176"/>
      <c r="AJ1048177" s="44"/>
      <c r="AU1048177" s="44"/>
      <c r="AW1048177" s="288"/>
      <c r="AZ1048177" s="106" t="s">
        <v>177</v>
      </c>
      <c r="BA1048177" s="207" t="s">
        <v>243</v>
      </c>
      <c r="BB1048177" s="123" t="s">
        <v>244</v>
      </c>
      <c r="BE1048177" s="126"/>
      <c r="BF1048177" s="213" t="s">
        <v>181</v>
      </c>
      <c r="BG1048177" s="213" t="s">
        <v>178</v>
      </c>
      <c r="BH1048177" s="213" t="s">
        <v>176</v>
      </c>
      <c r="BI1048177" s="214" t="s">
        <v>471</v>
      </c>
      <c r="BJ1048177" s="93"/>
      <c r="BK1048177" s="93"/>
      <c r="BL1048177" s="93"/>
      <c r="BM1048177" s="93"/>
      <c r="BN1048177" s="127"/>
      <c r="BQ1048177" s="219"/>
      <c r="CB1048177" s="44"/>
      <c r="CC1048177" s="1"/>
      <c r="CD1048177" s="1"/>
      <c r="CE1048177" s="1"/>
      <c r="CF1048177" s="1"/>
      <c r="CG1048177" s="1"/>
      <c r="CH1048177" s="1"/>
      <c r="CI1048177" s="1"/>
      <c r="CJ1048177" s="1"/>
      <c r="CK1048177" s="1"/>
      <c r="CL1048177" s="1"/>
      <c r="CM1048177" s="1"/>
      <c r="CN1048177" s="1"/>
      <c r="CO1048177" s="1"/>
      <c r="CP1048177" s="1"/>
      <c r="CQ1048177" s="1"/>
      <c r="CR1048177" s="1"/>
      <c r="CS1048177" s="1"/>
      <c r="CT1048177" s="1"/>
      <c r="CU1048177" s="1"/>
      <c r="CV1048177" s="1"/>
    </row>
    <row r="1048178" spans="2:100" ht="77.25" thickBot="1" x14ac:dyDescent="0.25">
      <c r="B1048178" s="209" t="s">
        <v>458</v>
      </c>
      <c r="C1048178" s="210" t="s">
        <v>445</v>
      </c>
      <c r="D1048178" s="192"/>
      <c r="E1048178" s="192"/>
      <c r="J1048178" s="105" t="s">
        <v>135</v>
      </c>
      <c r="K1048178" s="105" t="s">
        <v>135</v>
      </c>
      <c r="L1048178" s="44"/>
      <c r="M1048178" s="105" t="s">
        <v>135</v>
      </c>
      <c r="O1048178" s="109" t="s">
        <v>135</v>
      </c>
      <c r="Q1048178" s="105" t="s">
        <v>135</v>
      </c>
      <c r="R1048178" s="105" t="s">
        <v>135</v>
      </c>
      <c r="V1048178" s="105" t="s">
        <v>135</v>
      </c>
      <c r="W1048178" s="84"/>
      <c r="X1048178" s="175"/>
      <c r="Y1048178" s="175"/>
      <c r="Z1048178" s="84"/>
      <c r="AA1048178" s="1"/>
      <c r="AB1048178" s="175"/>
      <c r="AE1048178" s="105" t="s">
        <v>135</v>
      </c>
      <c r="AF1048178" s="302" t="s">
        <v>135</v>
      </c>
      <c r="AG1048178" s="175"/>
      <c r="AH1048178" s="176"/>
      <c r="AI1048178" s="176"/>
      <c r="AJ1048178" s="44"/>
      <c r="AU1048178" s="44"/>
      <c r="AW1048178" s="288"/>
      <c r="AZ1048178" s="106" t="s">
        <v>176</v>
      </c>
      <c r="BA1048178" s="207" t="s">
        <v>241</v>
      </c>
      <c r="BB1048178" s="123" t="s">
        <v>245</v>
      </c>
      <c r="BD1048178" s="3"/>
      <c r="BE1048178" s="126"/>
      <c r="BF1048178" s="213" t="s">
        <v>175</v>
      </c>
      <c r="BG1048178" s="93"/>
      <c r="BH1048178" s="213" t="s">
        <v>178</v>
      </c>
      <c r="BI1048178" s="214" t="s">
        <v>184</v>
      </c>
      <c r="BJ1048178" s="93"/>
      <c r="BK1048178" s="93"/>
      <c r="BL1048178" s="93"/>
      <c r="BM1048178" s="93"/>
      <c r="BN1048178" s="127"/>
    </row>
    <row r="1048179" spans="2:100" ht="51" x14ac:dyDescent="0.25">
      <c r="B1048179" s="209" t="s">
        <v>459</v>
      </c>
      <c r="C1048179" s="210" t="s">
        <v>446</v>
      </c>
      <c r="D1048179" s="193"/>
      <c r="E1048179" s="193"/>
      <c r="AS1048179" s="44"/>
      <c r="AU1048179" s="44"/>
      <c r="AW1048179" s="288"/>
      <c r="AZ1048179" s="106" t="s">
        <v>178</v>
      </c>
      <c r="BA1048179" s="207" t="s">
        <v>282</v>
      </c>
      <c r="BB1048179" s="123" t="s">
        <v>246</v>
      </c>
      <c r="BD1048179" s="3"/>
      <c r="BE1048179" s="126"/>
      <c r="BF1048179" s="213" t="s">
        <v>431</v>
      </c>
      <c r="BG1048179" s="93"/>
      <c r="BH1048179" s="213" t="s">
        <v>282</v>
      </c>
      <c r="BI1048179" s="214" t="s">
        <v>183</v>
      </c>
      <c r="BJ1048179" s="93"/>
      <c r="BK1048179" s="93"/>
      <c r="BL1048179" s="93"/>
      <c r="BM1048179" s="93"/>
      <c r="BN1048179" s="127"/>
    </row>
    <row r="1048180" spans="2:100" ht="63.75" x14ac:dyDescent="0.25">
      <c r="B1048180" s="209" t="s">
        <v>460</v>
      </c>
      <c r="C1048180" s="211" t="s">
        <v>447</v>
      </c>
      <c r="D1048180" s="193"/>
      <c r="E1048180" s="193"/>
      <c r="AS1048180" s="44"/>
      <c r="AU1048180" s="44"/>
      <c r="AW1048180" s="288"/>
      <c r="AZ1048180" s="106" t="s">
        <v>172</v>
      </c>
      <c r="BA1048180" s="207" t="s">
        <v>239</v>
      </c>
      <c r="BB1048180" s="123" t="s">
        <v>164</v>
      </c>
      <c r="BD1048180" s="3"/>
      <c r="BE1048180" s="126"/>
      <c r="BF1048180" s="213" t="s">
        <v>177</v>
      </c>
      <c r="BG1048180" s="93"/>
      <c r="BH1048180" s="213" t="s">
        <v>240</v>
      </c>
      <c r="BI1048180" s="213" t="s">
        <v>179</v>
      </c>
      <c r="BJ1048180" s="93"/>
      <c r="BK1048180" s="93"/>
      <c r="BL1048180" s="93"/>
      <c r="BM1048180" s="93"/>
      <c r="BN1048180" s="127"/>
    </row>
    <row r="1048181" spans="2:100" ht="89.25" x14ac:dyDescent="0.2">
      <c r="B1048181" s="209" t="s">
        <v>461</v>
      </c>
      <c r="C1048181" s="210" t="s">
        <v>448</v>
      </c>
      <c r="D1048181" s="192"/>
      <c r="E1048181" s="192"/>
      <c r="AS1048181" s="44"/>
      <c r="AU1048181" s="44"/>
      <c r="AW1048181" s="288"/>
      <c r="AZ1048181" s="298" t="s">
        <v>469</v>
      </c>
      <c r="BA1048181" s="207" t="s">
        <v>250</v>
      </c>
      <c r="BB1048181" s="123" t="s">
        <v>247</v>
      </c>
      <c r="BD1048181" s="3"/>
      <c r="BE1048181" s="126"/>
      <c r="BF1048181" s="213" t="s">
        <v>176</v>
      </c>
      <c r="BG1048181" s="93"/>
      <c r="BH1048181" s="213" t="s">
        <v>243</v>
      </c>
      <c r="BI1048181" s="213" t="s">
        <v>180</v>
      </c>
      <c r="BJ1048181" s="93"/>
      <c r="BK1048181" s="93"/>
      <c r="BL1048181" s="93"/>
      <c r="BM1048181" s="93"/>
      <c r="BN1048181" s="127"/>
    </row>
    <row r="1048182" spans="2:100" ht="127.5" x14ac:dyDescent="0.2">
      <c r="B1048182" s="209" t="s">
        <v>462</v>
      </c>
      <c r="C1048182" s="210" t="s">
        <v>449</v>
      </c>
      <c r="D1048182" s="192"/>
      <c r="E1048182" s="192"/>
      <c r="AS1048182" s="44"/>
      <c r="AU1048182" s="44"/>
      <c r="AW1048182" s="288"/>
      <c r="AZ1048182" s="298" t="s">
        <v>470</v>
      </c>
      <c r="BA1048182" s="207" t="s">
        <v>281</v>
      </c>
      <c r="BB1048182" s="123" t="s">
        <v>404</v>
      </c>
      <c r="BD1048182" s="3"/>
      <c r="BE1048182" s="126"/>
      <c r="BF1048182" s="213" t="s">
        <v>178</v>
      </c>
      <c r="BG1048182" s="93"/>
      <c r="BH1048182" s="213" t="s">
        <v>241</v>
      </c>
      <c r="BI1048182" s="213" t="s">
        <v>181</v>
      </c>
      <c r="BJ1048182" s="93"/>
      <c r="BK1048182" s="93"/>
      <c r="BL1048182" s="93"/>
      <c r="BM1048182" s="93"/>
      <c r="BN1048182" s="127"/>
    </row>
    <row r="1048183" spans="2:100" ht="43.15" customHeight="1" x14ac:dyDescent="0.2">
      <c r="E1048183" s="192"/>
      <c r="AS1048183" s="44"/>
      <c r="AU1048183" s="44"/>
      <c r="AZ1048183" s="106" t="s">
        <v>171</v>
      </c>
      <c r="BA1048183" s="207" t="s">
        <v>248</v>
      </c>
      <c r="BB1048183" s="123" t="s">
        <v>165</v>
      </c>
      <c r="BD1048183" s="3"/>
      <c r="BE1048183" s="126"/>
      <c r="BF1048183" s="93"/>
      <c r="BG1048183" s="93"/>
      <c r="BH1048183" s="213" t="s">
        <v>239</v>
      </c>
      <c r="BI1048183" s="213" t="s">
        <v>175</v>
      </c>
      <c r="BJ1048183" s="93"/>
      <c r="BK1048183" s="93"/>
      <c r="BL1048183" s="93"/>
      <c r="BM1048183" s="93"/>
      <c r="BN1048183" s="127"/>
    </row>
    <row r="1048184" spans="2:100" ht="52.15" customHeight="1" x14ac:dyDescent="0.2">
      <c r="E1048184" s="84"/>
      <c r="AS1048184" s="44"/>
      <c r="AU1048184" s="44"/>
      <c r="AZ1048184" s="106" t="s">
        <v>251</v>
      </c>
      <c r="BD1048184" s="3"/>
      <c r="BE1048184" s="126"/>
      <c r="BF1048184" s="93"/>
      <c r="BG1048184" s="93"/>
      <c r="BH1048184" s="213" t="s">
        <v>250</v>
      </c>
      <c r="BI1048184" s="213" t="s">
        <v>431</v>
      </c>
      <c r="BJ1048184" s="93"/>
      <c r="BK1048184" s="93"/>
      <c r="BL1048184" s="93"/>
      <c r="BM1048184" s="93"/>
      <c r="BN1048184" s="127"/>
    </row>
    <row r="1048185" spans="2:100" ht="55.9" customHeight="1" x14ac:dyDescent="0.2">
      <c r="AS1048185" s="44"/>
      <c r="AU1048185" s="44"/>
      <c r="AZ1048185" s="106" t="s">
        <v>182</v>
      </c>
      <c r="BD1048185" s="3"/>
      <c r="BE1048185" s="126"/>
      <c r="BF1048185" s="93"/>
      <c r="BG1048185" s="93"/>
      <c r="BH1048185" s="213" t="s">
        <v>248</v>
      </c>
      <c r="BI1048185" s="213" t="s">
        <v>177</v>
      </c>
      <c r="BJ1048185" s="93"/>
      <c r="BK1048185" s="93"/>
      <c r="BL1048185" s="93"/>
      <c r="BM1048185" s="93"/>
      <c r="BN1048185" s="127"/>
    </row>
    <row r="1048186" spans="2:100" ht="33.75" x14ac:dyDescent="0.2">
      <c r="AS1048186" s="44"/>
      <c r="AU1048186" s="44"/>
      <c r="AZ1048186" s="106" t="s">
        <v>155</v>
      </c>
      <c r="BD1048186" s="3"/>
      <c r="BE1048186" s="126"/>
      <c r="BF1048186" s="93"/>
      <c r="BG1048186" s="93"/>
      <c r="BH1048186" s="213" t="s">
        <v>251</v>
      </c>
      <c r="BI1048186" s="213" t="s">
        <v>176</v>
      </c>
      <c r="BJ1048186" s="93"/>
      <c r="BK1048186" s="93"/>
      <c r="BL1048186" s="93"/>
      <c r="BM1048186" s="93"/>
      <c r="BN1048186" s="127"/>
    </row>
    <row r="1048187" spans="2:100" ht="54.6" customHeight="1" thickBot="1" x14ac:dyDescent="0.25">
      <c r="AS1048187" s="44"/>
      <c r="AU1048187" s="44"/>
      <c r="AZ1048187" s="106" t="s">
        <v>240</v>
      </c>
      <c r="BE1048187" s="128"/>
      <c r="BF1048187" s="129"/>
      <c r="BG1048187" s="129"/>
      <c r="BH1048187" s="222" t="s">
        <v>281</v>
      </c>
      <c r="BI1048187" s="222" t="s">
        <v>178</v>
      </c>
      <c r="BJ1048187" s="129"/>
      <c r="BK1048187" s="129"/>
      <c r="BL1048187" s="129"/>
      <c r="BM1048187" s="129"/>
      <c r="BN1048187" s="130"/>
    </row>
    <row r="1048188" spans="2:100" ht="39" customHeight="1" x14ac:dyDescent="0.2">
      <c r="I1048188" s="44"/>
      <c r="AS1048188" s="44"/>
      <c r="AU1048188" s="44"/>
      <c r="AZ1048188" s="106" t="s">
        <v>243</v>
      </c>
      <c r="BD1048188" s="3"/>
    </row>
    <row r="1048189" spans="2:100" ht="43.9" customHeight="1" x14ac:dyDescent="0.2">
      <c r="I1048189" s="44"/>
      <c r="N1048189" s="35"/>
      <c r="AS1048189" s="44"/>
      <c r="AU1048189" s="44"/>
      <c r="AZ1048189" s="106" t="s">
        <v>241</v>
      </c>
      <c r="BD1048189" s="3"/>
    </row>
    <row r="1048190" spans="2:100" ht="43.9" customHeight="1" x14ac:dyDescent="0.2">
      <c r="I1048190" s="44"/>
      <c r="J1048190" s="46"/>
      <c r="AS1048190" s="44"/>
      <c r="AU1048190" s="44"/>
      <c r="AZ1048190" s="106" t="s">
        <v>242</v>
      </c>
      <c r="BD1048190" s="3"/>
    </row>
    <row r="1048191" spans="2:100" ht="27.75" customHeight="1" x14ac:dyDescent="0.2">
      <c r="I1048191" s="44"/>
      <c r="J1048191" s="45"/>
      <c r="AU1048191" s="44"/>
      <c r="AZ1048191" s="106" t="s">
        <v>239</v>
      </c>
      <c r="BD1048191" s="3"/>
    </row>
    <row r="1048192" spans="2:100" ht="24" x14ac:dyDescent="0.2">
      <c r="I1048192" s="44"/>
      <c r="J1048192" s="45"/>
      <c r="AQ1048192" s="43"/>
      <c r="AU1048192" s="44"/>
      <c r="AZ1048192" s="106" t="s">
        <v>250</v>
      </c>
      <c r="BD1048192" s="3"/>
    </row>
    <row r="1048193" spans="1:83" ht="40.15" customHeight="1" x14ac:dyDescent="0.2">
      <c r="I1048193" s="44"/>
      <c r="J1048193" s="45"/>
      <c r="AQ1048193" s="43"/>
      <c r="AU1048193" s="44"/>
      <c r="AZ1048193" s="106" t="s">
        <v>281</v>
      </c>
      <c r="BI1048193" s="44"/>
      <c r="CB1048193" s="44"/>
    </row>
    <row r="1048194" spans="1:83" ht="30.6" customHeight="1" x14ac:dyDescent="0.2">
      <c r="I1048194" s="44"/>
      <c r="J1048194" s="46"/>
      <c r="AQ1048194" s="43"/>
      <c r="AU1048194" s="44"/>
      <c r="AZ1048194" s="106" t="s">
        <v>248</v>
      </c>
      <c r="BI1048194" s="44"/>
      <c r="BJ1048194" s="44"/>
      <c r="CB1048194" s="44"/>
    </row>
    <row r="1048195" spans="1:83" ht="21" customHeight="1" x14ac:dyDescent="0.2">
      <c r="I1048195" s="44"/>
      <c r="J1048195" s="46"/>
      <c r="AQ1048195" s="43"/>
      <c r="AS1048195" s="44"/>
      <c r="AU1048195" s="44"/>
      <c r="AZ1048195" s="106" t="s">
        <v>156</v>
      </c>
      <c r="BI1048195" s="44"/>
      <c r="BJ1048195" s="44"/>
      <c r="CB1048195" s="44"/>
    </row>
    <row r="1048196" spans="1:83" ht="30" customHeight="1" x14ac:dyDescent="0.2">
      <c r="I1048196" s="44"/>
      <c r="J1048196" s="46"/>
      <c r="N1048196" s="35"/>
      <c r="AQ1048196" s="43"/>
      <c r="AS1048196" s="44"/>
      <c r="AU1048196" s="44"/>
      <c r="AZ1048196" s="106" t="s">
        <v>154</v>
      </c>
      <c r="BI1048196" s="44"/>
      <c r="BJ1048196" s="44"/>
      <c r="CB1048196" s="44"/>
    </row>
    <row r="1048197" spans="1:83" ht="48" x14ac:dyDescent="0.2">
      <c r="I1048197" s="44"/>
      <c r="J1048197" s="46"/>
      <c r="M1048197" s="84"/>
      <c r="AQ1048197" s="43"/>
      <c r="AS1048197" s="44"/>
      <c r="AU1048197" s="44"/>
      <c r="AZ1048197" s="298" t="s">
        <v>471</v>
      </c>
      <c r="BI1048197" s="44"/>
      <c r="BJ1048197" s="44"/>
      <c r="CB1048197" s="44"/>
    </row>
    <row r="1048198" spans="1:83" ht="24.6" customHeight="1" x14ac:dyDescent="0.2">
      <c r="B1048198" s="44"/>
      <c r="J1048198" s="46"/>
      <c r="S1048198" s="44"/>
      <c r="AS1048198" s="44"/>
      <c r="AU1048198" s="44"/>
      <c r="AZ1048198" s="106" t="s">
        <v>167</v>
      </c>
      <c r="BD1048198" s="3"/>
      <c r="BF1048198" s="44"/>
      <c r="BK1048198" s="44"/>
      <c r="BL1048198" s="44"/>
      <c r="CD1048198" s="44"/>
    </row>
    <row r="1048199" spans="1:83" ht="30" customHeight="1" x14ac:dyDescent="0.2">
      <c r="B1048199" s="44"/>
      <c r="J1048199" s="46"/>
      <c r="S1048199" s="44"/>
      <c r="AS1048199" s="44"/>
      <c r="AU1048199" s="44"/>
      <c r="AZ1048199" s="106" t="s">
        <v>168</v>
      </c>
      <c r="BD1048199" s="3"/>
      <c r="BF1048199" s="44"/>
      <c r="BK1048199" s="44"/>
      <c r="BL1048199" s="44"/>
      <c r="BM1048199" s="44"/>
      <c r="CD1048199" s="44"/>
    </row>
    <row r="1048200" spans="1:83" s="44" customFormat="1" ht="24" x14ac:dyDescent="0.2">
      <c r="A1048200" s="3"/>
      <c r="G1048200" s="3"/>
      <c r="H1048200" s="307"/>
      <c r="I1048200" s="4"/>
      <c r="J1048200" s="4"/>
      <c r="K1048200" s="4"/>
      <c r="N1048200" s="4"/>
      <c r="T1048200" s="4"/>
      <c r="U1048200" s="4"/>
      <c r="V1048200" s="4"/>
      <c r="X1048200" s="176"/>
      <c r="Y1048200" s="176"/>
      <c r="AA1048200" s="3"/>
      <c r="AB1048200" s="176"/>
      <c r="AC1048200" s="176"/>
      <c r="AD1048200" s="176"/>
      <c r="AF1048200" s="3"/>
      <c r="AG1048200" s="176"/>
      <c r="AH1048200" s="176"/>
      <c r="AI1048200" s="176"/>
      <c r="AK1048200" s="4"/>
      <c r="AL1048200" s="172"/>
      <c r="AM1048200" s="172"/>
      <c r="AN1048200" s="172"/>
      <c r="AO1048200" s="4"/>
      <c r="AP1048200" s="4"/>
      <c r="AQ1048200" s="35"/>
      <c r="AR1048200" s="4"/>
      <c r="AW1048200" s="3"/>
      <c r="AZ1048200" s="106" t="s">
        <v>169</v>
      </c>
    </row>
    <row r="1048201" spans="1:83" s="44" customFormat="1" ht="27.6" customHeight="1" x14ac:dyDescent="0.2">
      <c r="A1048201" s="3"/>
      <c r="G1048201" s="3"/>
      <c r="H1048201" s="307"/>
      <c r="I1048201" s="4"/>
      <c r="J1048201" s="35"/>
      <c r="K1048201" s="4"/>
      <c r="N1048201" s="4"/>
      <c r="T1048201" s="4"/>
      <c r="U1048201" s="4"/>
      <c r="V1048201" s="4"/>
      <c r="X1048201" s="176"/>
      <c r="Y1048201" s="176"/>
      <c r="AA1048201" s="3"/>
      <c r="AB1048201" s="176"/>
      <c r="AC1048201" s="176"/>
      <c r="AD1048201" s="176"/>
      <c r="AF1048201" s="3"/>
      <c r="AG1048201" s="176"/>
      <c r="AH1048201" s="176"/>
      <c r="AI1048201" s="176"/>
      <c r="AK1048201" s="4"/>
      <c r="AL1048201" s="172"/>
      <c r="AM1048201" s="172"/>
      <c r="AN1048201" s="172"/>
      <c r="AO1048201" s="4"/>
      <c r="AP1048201" s="4"/>
      <c r="AQ1048201" s="35"/>
      <c r="AR1048201" s="4"/>
      <c r="AW1048201" s="3"/>
      <c r="AZ1048201" s="106" t="s">
        <v>170</v>
      </c>
    </row>
    <row r="1048202" spans="1:83" s="44" customFormat="1" ht="37.15" customHeight="1" thickBot="1" x14ac:dyDescent="0.25">
      <c r="A1048202" s="3"/>
      <c r="G1048202" s="3"/>
      <c r="H1048202" s="307"/>
      <c r="I1048202" s="4"/>
      <c r="K1048202" s="84"/>
      <c r="T1048202" s="4"/>
      <c r="U1048202" s="4"/>
      <c r="V1048202" s="4"/>
      <c r="X1048202" s="176"/>
      <c r="Y1048202" s="176"/>
      <c r="AA1048202" s="3"/>
      <c r="AB1048202" s="176"/>
      <c r="AC1048202" s="176"/>
      <c r="AD1048202" s="176"/>
      <c r="AF1048202" s="3"/>
      <c r="AG1048202" s="176"/>
      <c r="AH1048202" s="176"/>
      <c r="AI1048202" s="176"/>
      <c r="AK1048202" s="4"/>
      <c r="AL1048202" s="172"/>
      <c r="AM1048202" s="172"/>
      <c r="AN1048202" s="172"/>
      <c r="AO1048202" s="4"/>
      <c r="AP1048202" s="4"/>
      <c r="AQ1048202" s="35"/>
      <c r="AR1048202" s="4"/>
      <c r="AW1048202" s="3"/>
      <c r="AZ1048202" s="299" t="s">
        <v>473</v>
      </c>
    </row>
    <row r="1048203" spans="1:83" s="44" customFormat="1" ht="40.9" customHeight="1" thickBot="1" x14ac:dyDescent="0.25">
      <c r="A1048203" s="3"/>
      <c r="G1048203" s="69"/>
      <c r="H1048203" s="348"/>
      <c r="I1048203" s="4"/>
      <c r="K1048203" s="84"/>
      <c r="T1048203" s="4"/>
      <c r="U1048203" s="4"/>
      <c r="V1048203" s="4"/>
      <c r="X1048203" s="176"/>
      <c r="Y1048203" s="176"/>
      <c r="AA1048203" s="3"/>
      <c r="AB1048203" s="176"/>
      <c r="AC1048203" s="176"/>
      <c r="AD1048203" s="176"/>
      <c r="AF1048203" s="3"/>
      <c r="AG1048203" s="176"/>
      <c r="AH1048203" s="176"/>
      <c r="AI1048203" s="176"/>
      <c r="AK1048203" s="4"/>
      <c r="AL1048203" s="172"/>
      <c r="AM1048203" s="172"/>
      <c r="AN1048203" s="172"/>
      <c r="AO1048203" s="4"/>
      <c r="AP1048203" s="4"/>
      <c r="AQ1048203" s="35"/>
      <c r="AR1048203" s="4"/>
      <c r="AW1048203" s="3"/>
      <c r="AZ1048203" s="300" t="s">
        <v>475</v>
      </c>
    </row>
    <row r="1048204" spans="1:83" s="44" customFormat="1" ht="22.15" customHeight="1" x14ac:dyDescent="0.2">
      <c r="A1048204" s="3"/>
      <c r="F1048204" s="69"/>
      <c r="G1048204" s="69"/>
      <c r="H1048204" s="307"/>
      <c r="I1048204" s="4"/>
      <c r="V1048204" s="4"/>
      <c r="X1048204" s="176"/>
      <c r="Y1048204" s="176"/>
      <c r="AA1048204" s="3"/>
      <c r="AB1048204" s="176"/>
      <c r="AC1048204" s="176"/>
      <c r="AD1048204" s="176"/>
      <c r="AF1048204" s="3"/>
      <c r="AG1048204" s="176"/>
      <c r="AH1048204" s="176"/>
      <c r="AI1048204" s="176"/>
      <c r="AK1048204" s="4"/>
      <c r="AL1048204" s="176"/>
      <c r="AM1048204" s="176"/>
      <c r="AN1048204" s="176"/>
      <c r="AQ1048204" s="35"/>
      <c r="AR1048204" s="4"/>
      <c r="AW1048204" s="3"/>
      <c r="AZ1048204" s="3"/>
      <c r="BF1048204" s="3"/>
      <c r="BK1048204" s="3"/>
      <c r="CD1048204" s="3"/>
    </row>
    <row r="1048205" spans="1:83" s="44" customFormat="1" x14ac:dyDescent="0.2">
      <c r="A1048205" s="3"/>
      <c r="F1048205" s="69"/>
      <c r="G1048205" s="69"/>
      <c r="H1048205" s="307"/>
      <c r="I1048205" s="4"/>
      <c r="V1048205" s="4"/>
      <c r="X1048205" s="176"/>
      <c r="Y1048205" s="176"/>
      <c r="AA1048205" s="3"/>
      <c r="AB1048205" s="176"/>
      <c r="AC1048205" s="176"/>
      <c r="AD1048205" s="176"/>
      <c r="AF1048205" s="3"/>
      <c r="AG1048205" s="176"/>
      <c r="AH1048205" s="176"/>
      <c r="AI1048205" s="176"/>
      <c r="AL1048205" s="176"/>
      <c r="AM1048205" s="176"/>
      <c r="AN1048205" s="176"/>
      <c r="AQ1048205" s="35"/>
      <c r="AR1048205" s="4"/>
      <c r="AU1048205" s="4"/>
      <c r="AW1048205" s="3"/>
      <c r="AZ1048205" s="3"/>
      <c r="BF1048205" s="3"/>
      <c r="BK1048205" s="3"/>
      <c r="BL1048205" s="3"/>
      <c r="CD1048205" s="3"/>
    </row>
    <row r="1048206" spans="1:83" s="44" customFormat="1" ht="40.15" customHeight="1" x14ac:dyDescent="0.2">
      <c r="A1048206" s="3"/>
      <c r="F1048206" s="69"/>
      <c r="G1048206" s="69"/>
      <c r="H1048206" s="307"/>
      <c r="I1048206" s="4"/>
      <c r="V1048206" s="4"/>
      <c r="X1048206" s="176"/>
      <c r="Y1048206" s="176"/>
      <c r="AA1048206" s="3"/>
      <c r="AB1048206" s="176"/>
      <c r="AC1048206" s="176"/>
      <c r="AD1048206" s="176"/>
      <c r="AF1048206" s="3"/>
      <c r="AG1048206" s="176"/>
      <c r="AH1048206" s="176"/>
      <c r="AI1048206" s="176"/>
      <c r="AL1048206" s="176"/>
      <c r="AM1048206" s="176"/>
      <c r="AN1048206" s="176"/>
      <c r="AQ1048206" s="35"/>
      <c r="AR1048206" s="4"/>
      <c r="AU1048206" s="4"/>
      <c r="AW1048206" s="3"/>
      <c r="AZ1048206" s="3"/>
      <c r="BF1048206" s="3"/>
      <c r="BG1048206" s="36"/>
      <c r="BK1048206" s="3"/>
      <c r="BL1048206" s="3"/>
      <c r="CD1048206" s="3"/>
    </row>
    <row r="1048207" spans="1:83" s="44" customFormat="1" ht="30.6" customHeight="1" x14ac:dyDescent="0.2">
      <c r="A1048207" s="3"/>
      <c r="B1048207" s="3"/>
      <c r="F1048207" s="69"/>
      <c r="G1048207" s="69"/>
      <c r="H1048207" s="307"/>
      <c r="I1048207" s="4"/>
      <c r="J1048207" s="4"/>
      <c r="V1048207" s="4"/>
      <c r="X1048207" s="176"/>
      <c r="Y1048207" s="176"/>
      <c r="AA1048207" s="3"/>
      <c r="AB1048207" s="176"/>
      <c r="AC1048207" s="176"/>
      <c r="AD1048207" s="176"/>
      <c r="AF1048207" s="3"/>
      <c r="AG1048207" s="176"/>
      <c r="AH1048207" s="176"/>
      <c r="AI1048207" s="176"/>
      <c r="AL1048207" s="176"/>
      <c r="AM1048207" s="176"/>
      <c r="AN1048207" s="176"/>
      <c r="AQ1048207" s="35"/>
      <c r="AR1048207" s="4"/>
      <c r="AU1048207" s="4"/>
      <c r="AW1048207" s="3"/>
      <c r="AZ1048207" s="3"/>
      <c r="BF1048207" s="3"/>
      <c r="BK1048207" s="3"/>
      <c r="BL1048207" s="3"/>
      <c r="CD1048207" s="3"/>
    </row>
    <row r="1048208" spans="1:83" s="44" customFormat="1" x14ac:dyDescent="0.2">
      <c r="A1048208" s="3"/>
      <c r="B1048208" s="3"/>
      <c r="F1048208" s="69"/>
      <c r="G1048208" s="69"/>
      <c r="H1048208" s="307"/>
      <c r="I1048208" s="4"/>
      <c r="J1048208" s="4"/>
      <c r="N1048208" s="4"/>
      <c r="S1048208" s="4"/>
      <c r="V1048208" s="4"/>
      <c r="X1048208" s="176"/>
      <c r="Y1048208" s="176"/>
      <c r="AA1048208" s="3"/>
      <c r="AB1048208" s="176"/>
      <c r="AC1048208" s="176"/>
      <c r="AD1048208" s="176"/>
      <c r="AF1048208" s="3"/>
      <c r="AG1048208" s="176"/>
      <c r="AH1048208" s="176"/>
      <c r="AI1048208" s="176"/>
      <c r="AL1048208" s="176"/>
      <c r="AM1048208" s="176"/>
      <c r="AN1048208" s="176"/>
      <c r="AQ1048208" s="35"/>
      <c r="AR1048208" s="4"/>
      <c r="AS1048208" s="4"/>
      <c r="AT1048208" s="4"/>
      <c r="AU1048208" s="4"/>
      <c r="AW1048208" s="3"/>
      <c r="AZ1048208" s="3"/>
      <c r="BG1048208" s="3"/>
      <c r="BL1048208" s="3"/>
      <c r="BM1048208" s="3"/>
      <c r="CE1048208" s="3"/>
    </row>
    <row r="1048209" spans="1:83" s="44" customFormat="1" x14ac:dyDescent="0.2">
      <c r="A1048209" s="3"/>
      <c r="B1048209" s="3"/>
      <c r="C1048209" s="3"/>
      <c r="D1048209" s="3"/>
      <c r="E1048209" s="3"/>
      <c r="F1048209" s="3"/>
      <c r="G1048209" s="3"/>
      <c r="H1048209" s="307"/>
      <c r="I1048209" s="4"/>
      <c r="J1048209" s="4"/>
      <c r="N1048209" s="4"/>
      <c r="S1048209" s="4"/>
      <c r="V1048209" s="4"/>
      <c r="X1048209" s="176"/>
      <c r="Y1048209" s="176"/>
      <c r="AA1048209" s="3"/>
      <c r="AB1048209" s="176"/>
      <c r="AC1048209" s="176"/>
      <c r="AD1048209" s="176"/>
      <c r="AF1048209" s="3"/>
      <c r="AG1048209" s="176"/>
      <c r="AH1048209" s="176"/>
      <c r="AI1048209" s="176"/>
      <c r="AL1048209" s="176"/>
      <c r="AM1048209" s="176"/>
      <c r="AN1048209" s="176"/>
      <c r="AQ1048209" s="35"/>
      <c r="AR1048209" s="4"/>
      <c r="AS1048209" s="4"/>
      <c r="AT1048209" s="4"/>
      <c r="AU1048209" s="4"/>
      <c r="AV1048209" s="36"/>
      <c r="AW1048209" s="3"/>
      <c r="AZ1048209" s="3"/>
      <c r="BG1048209" s="3"/>
      <c r="BL1048209" s="3"/>
      <c r="BM1048209" s="3"/>
      <c r="CE1048209" s="3"/>
    </row>
    <row r="1048210" spans="1:83" x14ac:dyDescent="0.2">
      <c r="AK1048210" s="44"/>
    </row>
  </sheetData>
  <sheetProtection algorithmName="SHA-512" hashValue="1srKxcNcYcrScIaic6gbDOSE17WPoLQcH4zJ4aCKM6vvdp80RSTV3DHjyQwYPmaaBkRmyXAQNTy9mMB//NVOFw==" saltValue="JeiyjaCp9z0hQutLthhTwQ==" spinCount="100000" sheet="1" formatRows="0" deleteRows="0" selectLockedCells="1"/>
  <autoFilter ref="J1:J1048210"/>
  <sortState ref="L1048335:L1048346">
    <sortCondition ref="L1048335"/>
  </sortState>
  <dataConsolidate/>
  <mergeCells count="2296">
    <mergeCell ref="AB153:AB155"/>
    <mergeCell ref="AC153:AC155"/>
    <mergeCell ref="AG153:AG155"/>
    <mergeCell ref="AH153:AH155"/>
    <mergeCell ref="AL153:AL155"/>
    <mergeCell ref="AM153:AM155"/>
    <mergeCell ref="AP153:AP155"/>
    <mergeCell ref="AQ153:AQ155"/>
    <mergeCell ref="BO153:BO155"/>
    <mergeCell ref="BP153:BP155"/>
    <mergeCell ref="BQ153:BQ155"/>
    <mergeCell ref="AR153:AR155"/>
    <mergeCell ref="AS153:AS155"/>
    <mergeCell ref="AT153:AT155"/>
    <mergeCell ref="AU153:AU155"/>
    <mergeCell ref="BA153:BA155"/>
    <mergeCell ref="BB153:BC155"/>
    <mergeCell ref="BD153:BD155"/>
    <mergeCell ref="BE153:BE155"/>
    <mergeCell ref="BF153:BF155"/>
    <mergeCell ref="BG153:BG155"/>
    <mergeCell ref="BH153:BH155"/>
    <mergeCell ref="BI153:BI155"/>
    <mergeCell ref="BJ153:BJ155"/>
    <mergeCell ref="BK153:BK155"/>
    <mergeCell ref="BL153:BL155"/>
    <mergeCell ref="BM153:BM155"/>
    <mergeCell ref="BN153:BN155"/>
    <mergeCell ref="B153:B155"/>
    <mergeCell ref="C153:C155"/>
    <mergeCell ref="D153:D155"/>
    <mergeCell ref="E153:E155"/>
    <mergeCell ref="I153:I155"/>
    <mergeCell ref="J153:J155"/>
    <mergeCell ref="K153:K155"/>
    <mergeCell ref="L153:L155"/>
    <mergeCell ref="M153:M155"/>
    <mergeCell ref="N153:N155"/>
    <mergeCell ref="O153:O155"/>
    <mergeCell ref="P153:P155"/>
    <mergeCell ref="Q153:Q155"/>
    <mergeCell ref="T153:T155"/>
    <mergeCell ref="U153:U155"/>
    <mergeCell ref="W153:W155"/>
    <mergeCell ref="X153:X155"/>
    <mergeCell ref="AU150:AU152"/>
    <mergeCell ref="BA150:BA152"/>
    <mergeCell ref="BB150:BC152"/>
    <mergeCell ref="BD150:BD152"/>
    <mergeCell ref="BE150:BE152"/>
    <mergeCell ref="BF150:BF152"/>
    <mergeCell ref="BG150:BG152"/>
    <mergeCell ref="BH150:BH152"/>
    <mergeCell ref="BI150:BI152"/>
    <mergeCell ref="BJ150:BJ152"/>
    <mergeCell ref="BK150:BK152"/>
    <mergeCell ref="BL150:BL152"/>
    <mergeCell ref="BM150:BM152"/>
    <mergeCell ref="BN150:BN152"/>
    <mergeCell ref="BO150:BO152"/>
    <mergeCell ref="BP150:BP152"/>
    <mergeCell ref="BQ150:BQ152"/>
    <mergeCell ref="BN147:BN149"/>
    <mergeCell ref="BO147:BO149"/>
    <mergeCell ref="BP147:BP149"/>
    <mergeCell ref="BQ147:BQ149"/>
    <mergeCell ref="B150:B152"/>
    <mergeCell ref="C150:C152"/>
    <mergeCell ref="D150:D152"/>
    <mergeCell ref="E150:E152"/>
    <mergeCell ref="I150:I152"/>
    <mergeCell ref="J150:J152"/>
    <mergeCell ref="K150:K152"/>
    <mergeCell ref="L150:L152"/>
    <mergeCell ref="M150:M152"/>
    <mergeCell ref="N150:N152"/>
    <mergeCell ref="O150:O152"/>
    <mergeCell ref="P150:P152"/>
    <mergeCell ref="Q150:Q152"/>
    <mergeCell ref="T150:T152"/>
    <mergeCell ref="U150:U152"/>
    <mergeCell ref="W150:W152"/>
    <mergeCell ref="X150:X152"/>
    <mergeCell ref="AB150:AB152"/>
    <mergeCell ref="AC150:AC152"/>
    <mergeCell ref="AG150:AG152"/>
    <mergeCell ref="AH150:AH152"/>
    <mergeCell ref="AL150:AL152"/>
    <mergeCell ref="AM150:AM152"/>
    <mergeCell ref="AP150:AP152"/>
    <mergeCell ref="AQ150:AQ152"/>
    <mergeCell ref="AR150:AR152"/>
    <mergeCell ref="AS150:AS152"/>
    <mergeCell ref="AT150:AT152"/>
    <mergeCell ref="AQ147:AQ149"/>
    <mergeCell ref="AR147:AR149"/>
    <mergeCell ref="AS147:AS149"/>
    <mergeCell ref="AT147:AT149"/>
    <mergeCell ref="AU147:AU149"/>
    <mergeCell ref="BA147:BA149"/>
    <mergeCell ref="BB147:BC149"/>
    <mergeCell ref="BD147:BD149"/>
    <mergeCell ref="BE147:BE149"/>
    <mergeCell ref="BF147:BF149"/>
    <mergeCell ref="BG147:BG149"/>
    <mergeCell ref="BH147:BH149"/>
    <mergeCell ref="BI147:BI149"/>
    <mergeCell ref="BJ147:BJ149"/>
    <mergeCell ref="BK147:BK149"/>
    <mergeCell ref="BL147:BL149"/>
    <mergeCell ref="BM147:BM149"/>
    <mergeCell ref="BJ144:BJ146"/>
    <mergeCell ref="BK144:BK146"/>
    <mergeCell ref="BL144:BL146"/>
    <mergeCell ref="BM144:BM146"/>
    <mergeCell ref="BN144:BN146"/>
    <mergeCell ref="BO144:BO146"/>
    <mergeCell ref="BP144:BP146"/>
    <mergeCell ref="BQ144:BQ146"/>
    <mergeCell ref="B147:B149"/>
    <mergeCell ref="C147:C149"/>
    <mergeCell ref="D147:D149"/>
    <mergeCell ref="E147:E149"/>
    <mergeCell ref="I147:I149"/>
    <mergeCell ref="J147:J149"/>
    <mergeCell ref="K147:K149"/>
    <mergeCell ref="L147:L149"/>
    <mergeCell ref="M147:M149"/>
    <mergeCell ref="N147:N149"/>
    <mergeCell ref="O147:O149"/>
    <mergeCell ref="P147:P149"/>
    <mergeCell ref="Q147:Q149"/>
    <mergeCell ref="T147:T149"/>
    <mergeCell ref="U147:U149"/>
    <mergeCell ref="W147:W149"/>
    <mergeCell ref="X147:X149"/>
    <mergeCell ref="AB147:AB149"/>
    <mergeCell ref="AC147:AC149"/>
    <mergeCell ref="AG147:AG149"/>
    <mergeCell ref="AH147:AH149"/>
    <mergeCell ref="AL147:AL149"/>
    <mergeCell ref="AM147:AM149"/>
    <mergeCell ref="AP147:AP149"/>
    <mergeCell ref="AH144:AH146"/>
    <mergeCell ref="AL144:AL146"/>
    <mergeCell ref="AM144:AM146"/>
    <mergeCell ref="AP144:AP146"/>
    <mergeCell ref="AQ144:AQ146"/>
    <mergeCell ref="AR144:AR146"/>
    <mergeCell ref="AS144:AS146"/>
    <mergeCell ref="AT144:AT146"/>
    <mergeCell ref="AU144:AU146"/>
    <mergeCell ref="BA144:BA146"/>
    <mergeCell ref="BB144:BC146"/>
    <mergeCell ref="BD144:BD146"/>
    <mergeCell ref="BE144:BE146"/>
    <mergeCell ref="BF144:BF146"/>
    <mergeCell ref="BG144:BG146"/>
    <mergeCell ref="BH144:BH146"/>
    <mergeCell ref="BI144:BI146"/>
    <mergeCell ref="BF141:BF143"/>
    <mergeCell ref="BG141:BG143"/>
    <mergeCell ref="BH141:BH143"/>
    <mergeCell ref="BI141:BI143"/>
    <mergeCell ref="BJ141:BJ143"/>
    <mergeCell ref="BK141:BK143"/>
    <mergeCell ref="BL141:BL143"/>
    <mergeCell ref="BM141:BM143"/>
    <mergeCell ref="BN141:BN143"/>
    <mergeCell ref="BO141:BO143"/>
    <mergeCell ref="BP141:BP143"/>
    <mergeCell ref="BQ141:BQ143"/>
    <mergeCell ref="B144:B146"/>
    <mergeCell ref="C144:C146"/>
    <mergeCell ref="D144:D146"/>
    <mergeCell ref="E144:E146"/>
    <mergeCell ref="I144:I146"/>
    <mergeCell ref="J144:J146"/>
    <mergeCell ref="K144:K146"/>
    <mergeCell ref="L144:L146"/>
    <mergeCell ref="M144:M146"/>
    <mergeCell ref="N144:N146"/>
    <mergeCell ref="O144:O146"/>
    <mergeCell ref="P144:P146"/>
    <mergeCell ref="Q144:Q146"/>
    <mergeCell ref="T144:T146"/>
    <mergeCell ref="U144:U146"/>
    <mergeCell ref="W144:W146"/>
    <mergeCell ref="X144:X146"/>
    <mergeCell ref="AB144:AB146"/>
    <mergeCell ref="AC144:AC146"/>
    <mergeCell ref="AG144:AG146"/>
    <mergeCell ref="X141:X143"/>
    <mergeCell ref="AB141:AB143"/>
    <mergeCell ref="AC141:AC143"/>
    <mergeCell ref="AG141:AG143"/>
    <mergeCell ref="AH141:AH143"/>
    <mergeCell ref="AL141:AL143"/>
    <mergeCell ref="AM141:AM143"/>
    <mergeCell ref="AP141:AP143"/>
    <mergeCell ref="AQ141:AQ143"/>
    <mergeCell ref="AR141:AR143"/>
    <mergeCell ref="AS141:AS143"/>
    <mergeCell ref="AT141:AT143"/>
    <mergeCell ref="AU141:AU143"/>
    <mergeCell ref="BA141:BA143"/>
    <mergeCell ref="BB141:BC143"/>
    <mergeCell ref="BD141:BD143"/>
    <mergeCell ref="BE141:BE143"/>
    <mergeCell ref="BA138:BA140"/>
    <mergeCell ref="BB138:BC140"/>
    <mergeCell ref="BD138:BD140"/>
    <mergeCell ref="BE138:BE140"/>
    <mergeCell ref="BF138:BF140"/>
    <mergeCell ref="BG138:BG140"/>
    <mergeCell ref="BH138:BH140"/>
    <mergeCell ref="BI138:BI140"/>
    <mergeCell ref="BJ138:BJ140"/>
    <mergeCell ref="BK138:BK140"/>
    <mergeCell ref="BL138:BL140"/>
    <mergeCell ref="BM138:BM140"/>
    <mergeCell ref="BN138:BN140"/>
    <mergeCell ref="BO138:BO140"/>
    <mergeCell ref="BP138:BP140"/>
    <mergeCell ref="BQ138:BQ140"/>
    <mergeCell ref="B141:B143"/>
    <mergeCell ref="C141:C143"/>
    <mergeCell ref="D141:D143"/>
    <mergeCell ref="E141:E143"/>
    <mergeCell ref="I141:I143"/>
    <mergeCell ref="J141:J143"/>
    <mergeCell ref="K141:K143"/>
    <mergeCell ref="L141:L143"/>
    <mergeCell ref="M141:M143"/>
    <mergeCell ref="N141:N143"/>
    <mergeCell ref="O141:O143"/>
    <mergeCell ref="P141:P143"/>
    <mergeCell ref="Q141:Q143"/>
    <mergeCell ref="T141:T143"/>
    <mergeCell ref="U141:U143"/>
    <mergeCell ref="W141:W143"/>
    <mergeCell ref="BO135:BO137"/>
    <mergeCell ref="BP135:BP137"/>
    <mergeCell ref="BQ135:BQ137"/>
    <mergeCell ref="B138:B140"/>
    <mergeCell ref="C138:C140"/>
    <mergeCell ref="D138:D140"/>
    <mergeCell ref="E138:E140"/>
    <mergeCell ref="I138:I140"/>
    <mergeCell ref="J138:J140"/>
    <mergeCell ref="K138:K140"/>
    <mergeCell ref="L138:L140"/>
    <mergeCell ref="M138:M140"/>
    <mergeCell ref="N138:N140"/>
    <mergeCell ref="O138:O140"/>
    <mergeCell ref="P138:P140"/>
    <mergeCell ref="Q138:Q140"/>
    <mergeCell ref="T138:T140"/>
    <mergeCell ref="U138:U140"/>
    <mergeCell ref="W138:W140"/>
    <mergeCell ref="X138:X140"/>
    <mergeCell ref="AB138:AB140"/>
    <mergeCell ref="AC138:AC140"/>
    <mergeCell ref="AG138:AG140"/>
    <mergeCell ref="AH138:AH140"/>
    <mergeCell ref="AL138:AL140"/>
    <mergeCell ref="AM138:AM140"/>
    <mergeCell ref="AP138:AP140"/>
    <mergeCell ref="AQ138:AQ140"/>
    <mergeCell ref="AR138:AR140"/>
    <mergeCell ref="AS138:AS140"/>
    <mergeCell ref="AT138:AT140"/>
    <mergeCell ref="AU138:AU140"/>
    <mergeCell ref="AP135:AP137"/>
    <mergeCell ref="AQ135:AQ137"/>
    <mergeCell ref="AR135:AR137"/>
    <mergeCell ref="AS135:AS137"/>
    <mergeCell ref="AT135:AT137"/>
    <mergeCell ref="AU135:AU137"/>
    <mergeCell ref="BA135:BA137"/>
    <mergeCell ref="BB135:BC137"/>
    <mergeCell ref="BD135:BD137"/>
    <mergeCell ref="BE135:BE137"/>
    <mergeCell ref="BF135:BF137"/>
    <mergeCell ref="BG135:BG137"/>
    <mergeCell ref="BJ135:BJ137"/>
    <mergeCell ref="BK135:BK137"/>
    <mergeCell ref="BL135:BL137"/>
    <mergeCell ref="BM135:BM137"/>
    <mergeCell ref="BN135:BN137"/>
    <mergeCell ref="BH135:BH137"/>
    <mergeCell ref="BI135:BI137"/>
    <mergeCell ref="BK132:BK134"/>
    <mergeCell ref="BL132:BL134"/>
    <mergeCell ref="BM132:BM134"/>
    <mergeCell ref="BD132:BD134"/>
    <mergeCell ref="BE132:BE134"/>
    <mergeCell ref="BN132:BN134"/>
    <mergeCell ref="BO132:BO134"/>
    <mergeCell ref="BP132:BP134"/>
    <mergeCell ref="BQ132:BQ134"/>
    <mergeCell ref="B135:B137"/>
    <mergeCell ref="C135:C137"/>
    <mergeCell ref="D135:D137"/>
    <mergeCell ref="E135:E137"/>
    <mergeCell ref="I135:I137"/>
    <mergeCell ref="J135:J137"/>
    <mergeCell ref="K135:K137"/>
    <mergeCell ref="L135:L137"/>
    <mergeCell ref="M135:M137"/>
    <mergeCell ref="N135:N137"/>
    <mergeCell ref="O135:O137"/>
    <mergeCell ref="P135:P137"/>
    <mergeCell ref="Q135:Q137"/>
    <mergeCell ref="T135:T137"/>
    <mergeCell ref="U135:U137"/>
    <mergeCell ref="W135:W137"/>
    <mergeCell ref="X135:X137"/>
    <mergeCell ref="AB135:AB137"/>
    <mergeCell ref="AC135:AC137"/>
    <mergeCell ref="AG135:AG137"/>
    <mergeCell ref="AH135:AH137"/>
    <mergeCell ref="AL135:AL137"/>
    <mergeCell ref="AM135:AM137"/>
    <mergeCell ref="AB132:AB134"/>
    <mergeCell ref="AC132:AC134"/>
    <mergeCell ref="AG132:AG134"/>
    <mergeCell ref="AH132:AH134"/>
    <mergeCell ref="AL132:AL134"/>
    <mergeCell ref="AM132:AM134"/>
    <mergeCell ref="AP132:AP134"/>
    <mergeCell ref="AQ132:AQ134"/>
    <mergeCell ref="AR132:AR134"/>
    <mergeCell ref="AS132:AS134"/>
    <mergeCell ref="AT132:AT134"/>
    <mergeCell ref="AU132:AU134"/>
    <mergeCell ref="BA132:BA134"/>
    <mergeCell ref="BB132:BC134"/>
    <mergeCell ref="BF132:BF134"/>
    <mergeCell ref="BG132:BG134"/>
    <mergeCell ref="BJ132:BJ134"/>
    <mergeCell ref="B132:B134"/>
    <mergeCell ref="C132:C134"/>
    <mergeCell ref="D132:D134"/>
    <mergeCell ref="E132:E134"/>
    <mergeCell ref="I132:I134"/>
    <mergeCell ref="J132:J134"/>
    <mergeCell ref="K132:K134"/>
    <mergeCell ref="L132:L134"/>
    <mergeCell ref="M132:M134"/>
    <mergeCell ref="N132:N134"/>
    <mergeCell ref="O132:O134"/>
    <mergeCell ref="P132:P134"/>
    <mergeCell ref="Q132:Q134"/>
    <mergeCell ref="T132:T134"/>
    <mergeCell ref="U132:U134"/>
    <mergeCell ref="W132:W134"/>
    <mergeCell ref="X132:X134"/>
    <mergeCell ref="BJ129:BJ131"/>
    <mergeCell ref="BK129:BK131"/>
    <mergeCell ref="BL129:BL131"/>
    <mergeCell ref="BM129:BM131"/>
    <mergeCell ref="BN129:BN131"/>
    <mergeCell ref="BO129:BO131"/>
    <mergeCell ref="BP129:BP131"/>
    <mergeCell ref="BQ129:BQ131"/>
    <mergeCell ref="AH129:AH131"/>
    <mergeCell ref="AL129:AL131"/>
    <mergeCell ref="AM129:AM131"/>
    <mergeCell ref="AP129:AP131"/>
    <mergeCell ref="AQ129:AQ131"/>
    <mergeCell ref="AR129:AR131"/>
    <mergeCell ref="AS129:AS131"/>
    <mergeCell ref="AT129:AT131"/>
    <mergeCell ref="AU129:AU131"/>
    <mergeCell ref="I129:I131"/>
    <mergeCell ref="M129:M131"/>
    <mergeCell ref="N129:N131"/>
    <mergeCell ref="O129:O131"/>
    <mergeCell ref="P129:P131"/>
    <mergeCell ref="Q129:Q131"/>
    <mergeCell ref="T129:T131"/>
    <mergeCell ref="U129:U131"/>
    <mergeCell ref="W129:W131"/>
    <mergeCell ref="X129:X131"/>
    <mergeCell ref="AB129:AB131"/>
    <mergeCell ref="AC129:AC131"/>
    <mergeCell ref="AG129:AG131"/>
    <mergeCell ref="BA129:BA131"/>
    <mergeCell ref="BB129:BC131"/>
    <mergeCell ref="BF129:BF131"/>
    <mergeCell ref="BG129:BG131"/>
    <mergeCell ref="BF126:BF128"/>
    <mergeCell ref="BG126:BG128"/>
    <mergeCell ref="BJ126:BJ128"/>
    <mergeCell ref="BK126:BK128"/>
    <mergeCell ref="BL126:BL128"/>
    <mergeCell ref="BM126:BM128"/>
    <mergeCell ref="BN126:BN128"/>
    <mergeCell ref="BH126:BH128"/>
    <mergeCell ref="BI126:BI128"/>
    <mergeCell ref="BO126:BO128"/>
    <mergeCell ref="BP126:BP128"/>
    <mergeCell ref="BQ126:BQ128"/>
    <mergeCell ref="A126:A128"/>
    <mergeCell ref="B126:B128"/>
    <mergeCell ref="C126:C128"/>
    <mergeCell ref="D126:D128"/>
    <mergeCell ref="E126:E128"/>
    <mergeCell ref="I126:I128"/>
    <mergeCell ref="M126:M128"/>
    <mergeCell ref="N126:N128"/>
    <mergeCell ref="O126:O128"/>
    <mergeCell ref="P126:P128"/>
    <mergeCell ref="Q126:Q128"/>
    <mergeCell ref="T126:T128"/>
    <mergeCell ref="U126:U128"/>
    <mergeCell ref="W126:W128"/>
    <mergeCell ref="X126:X128"/>
    <mergeCell ref="AB126:AB128"/>
    <mergeCell ref="AC126:AC128"/>
    <mergeCell ref="AG126:AG128"/>
    <mergeCell ref="AS126:AS128"/>
    <mergeCell ref="AP126:AP128"/>
    <mergeCell ref="BA123:BA125"/>
    <mergeCell ref="BB123:BC125"/>
    <mergeCell ref="BF123:BF125"/>
    <mergeCell ref="BG123:BG125"/>
    <mergeCell ref="BJ123:BJ125"/>
    <mergeCell ref="BK123:BK125"/>
    <mergeCell ref="BL123:BL125"/>
    <mergeCell ref="BM123:BM125"/>
    <mergeCell ref="BN123:BN125"/>
    <mergeCell ref="BO123:BO125"/>
    <mergeCell ref="BP123:BP125"/>
    <mergeCell ref="BQ123:BQ125"/>
    <mergeCell ref="AT123:AT125"/>
    <mergeCell ref="AU123:AU125"/>
    <mergeCell ref="AU114:AU116"/>
    <mergeCell ref="AT114:AT116"/>
    <mergeCell ref="J117:J119"/>
    <mergeCell ref="K117:K119"/>
    <mergeCell ref="L117:L119"/>
    <mergeCell ref="AT117:AT119"/>
    <mergeCell ref="AU117:AU119"/>
    <mergeCell ref="J120:J122"/>
    <mergeCell ref="K120:K122"/>
    <mergeCell ref="L120:L122"/>
    <mergeCell ref="AU120:AU122"/>
    <mergeCell ref="AT120:AT122"/>
    <mergeCell ref="J114:J116"/>
    <mergeCell ref="J123:J125"/>
    <mergeCell ref="BA117:BA119"/>
    <mergeCell ref="BB117:BC119"/>
    <mergeCell ref="BF117:BF119"/>
    <mergeCell ref="BG117:BG119"/>
    <mergeCell ref="BJ117:BJ119"/>
    <mergeCell ref="BK117:BK119"/>
    <mergeCell ref="BL117:BL119"/>
    <mergeCell ref="BM117:BM119"/>
    <mergeCell ref="BN117:BN119"/>
    <mergeCell ref="BO117:BO119"/>
    <mergeCell ref="BP117:BP119"/>
    <mergeCell ref="BQ117:BQ119"/>
    <mergeCell ref="BA120:BA122"/>
    <mergeCell ref="BB120:BC122"/>
    <mergeCell ref="BF120:BF122"/>
    <mergeCell ref="BG120:BG122"/>
    <mergeCell ref="BJ120:BJ122"/>
    <mergeCell ref="BK120:BK122"/>
    <mergeCell ref="BL120:BL122"/>
    <mergeCell ref="BM120:BM122"/>
    <mergeCell ref="BN120:BN122"/>
    <mergeCell ref="BO120:BO122"/>
    <mergeCell ref="BP120:BP122"/>
    <mergeCell ref="BQ120:BQ122"/>
    <mergeCell ref="BA111:BA113"/>
    <mergeCell ref="BB111:BC113"/>
    <mergeCell ref="BF111:BF113"/>
    <mergeCell ref="BG111:BG113"/>
    <mergeCell ref="BJ111:BJ113"/>
    <mergeCell ref="BK111:BK113"/>
    <mergeCell ref="BL111:BL113"/>
    <mergeCell ref="BM111:BM113"/>
    <mergeCell ref="BN111:BN113"/>
    <mergeCell ref="BO111:BO113"/>
    <mergeCell ref="BP111:BP113"/>
    <mergeCell ref="BQ111:BQ113"/>
    <mergeCell ref="BA114:BA116"/>
    <mergeCell ref="BB114:BC116"/>
    <mergeCell ref="BF114:BF116"/>
    <mergeCell ref="BG114:BG116"/>
    <mergeCell ref="BJ114:BJ116"/>
    <mergeCell ref="BK114:BK116"/>
    <mergeCell ref="BL114:BL116"/>
    <mergeCell ref="BM114:BM116"/>
    <mergeCell ref="BN114:BN116"/>
    <mergeCell ref="BO114:BO116"/>
    <mergeCell ref="BP114:BP116"/>
    <mergeCell ref="BQ114:BQ116"/>
    <mergeCell ref="BD111:BD113"/>
    <mergeCell ref="BE111:BE113"/>
    <mergeCell ref="BD114:BD116"/>
    <mergeCell ref="BE114:BE116"/>
    <mergeCell ref="BA108:BA110"/>
    <mergeCell ref="BB108:BC110"/>
    <mergeCell ref="BF108:BF110"/>
    <mergeCell ref="BG108:BG110"/>
    <mergeCell ref="BJ108:BJ110"/>
    <mergeCell ref="BK108:BK110"/>
    <mergeCell ref="BL108:BL110"/>
    <mergeCell ref="BM108:BM110"/>
    <mergeCell ref="BN108:BN110"/>
    <mergeCell ref="BO108:BO110"/>
    <mergeCell ref="BP108:BP110"/>
    <mergeCell ref="BQ108:BQ110"/>
    <mergeCell ref="BD108:BD110"/>
    <mergeCell ref="BE108:BE110"/>
    <mergeCell ref="BA105:BA107"/>
    <mergeCell ref="BB105:BC107"/>
    <mergeCell ref="BF105:BF107"/>
    <mergeCell ref="BG105:BG107"/>
    <mergeCell ref="BJ105:BJ107"/>
    <mergeCell ref="BK105:BK107"/>
    <mergeCell ref="BL105:BL107"/>
    <mergeCell ref="BM105:BM107"/>
    <mergeCell ref="BN105:BN107"/>
    <mergeCell ref="BO105:BO107"/>
    <mergeCell ref="BP105:BP107"/>
    <mergeCell ref="BQ105:BQ107"/>
    <mergeCell ref="BD105:BD107"/>
    <mergeCell ref="BE105:BE107"/>
    <mergeCell ref="BA102:BA104"/>
    <mergeCell ref="BB102:BC104"/>
    <mergeCell ref="BF102:BF104"/>
    <mergeCell ref="BG102:BG104"/>
    <mergeCell ref="BJ102:BJ104"/>
    <mergeCell ref="BK102:BK104"/>
    <mergeCell ref="BL102:BL104"/>
    <mergeCell ref="BM102:BM104"/>
    <mergeCell ref="BN102:BN104"/>
    <mergeCell ref="BO102:BO104"/>
    <mergeCell ref="BP102:BP104"/>
    <mergeCell ref="BQ102:BQ104"/>
    <mergeCell ref="BD102:BD104"/>
    <mergeCell ref="BE102:BE104"/>
    <mergeCell ref="BH102:BH104"/>
    <mergeCell ref="BI102:BI104"/>
    <mergeCell ref="BA99:BA101"/>
    <mergeCell ref="BB99:BC101"/>
    <mergeCell ref="BF99:BF101"/>
    <mergeCell ref="BG99:BG101"/>
    <mergeCell ref="BJ99:BJ101"/>
    <mergeCell ref="BK99:BK101"/>
    <mergeCell ref="BL99:BL101"/>
    <mergeCell ref="BM99:BM101"/>
    <mergeCell ref="BN99:BN101"/>
    <mergeCell ref="BO99:BO101"/>
    <mergeCell ref="BP99:BP101"/>
    <mergeCell ref="BQ99:BQ101"/>
    <mergeCell ref="BD99:BD101"/>
    <mergeCell ref="BE99:BE101"/>
    <mergeCell ref="BH99:BH101"/>
    <mergeCell ref="BI99:BI101"/>
    <mergeCell ref="BA93:BA95"/>
    <mergeCell ref="BB93:BC95"/>
    <mergeCell ref="BF93:BF95"/>
    <mergeCell ref="BG93:BG95"/>
    <mergeCell ref="BJ93:BJ95"/>
    <mergeCell ref="BK93:BK95"/>
    <mergeCell ref="BL93:BL95"/>
    <mergeCell ref="BM93:BM95"/>
    <mergeCell ref="BN93:BN95"/>
    <mergeCell ref="BO93:BO95"/>
    <mergeCell ref="BP93:BP95"/>
    <mergeCell ref="BQ93:BQ95"/>
    <mergeCell ref="BA96:BA98"/>
    <mergeCell ref="BB96:BC98"/>
    <mergeCell ref="BF96:BF98"/>
    <mergeCell ref="BG96:BG98"/>
    <mergeCell ref="BJ96:BJ98"/>
    <mergeCell ref="BK96:BK98"/>
    <mergeCell ref="BL96:BL98"/>
    <mergeCell ref="BM96:BM98"/>
    <mergeCell ref="BN96:BN98"/>
    <mergeCell ref="BO96:BO98"/>
    <mergeCell ref="BP96:BP98"/>
    <mergeCell ref="BQ96:BQ98"/>
    <mergeCell ref="BD93:BD95"/>
    <mergeCell ref="BE93:BE95"/>
    <mergeCell ref="BD96:BD98"/>
    <mergeCell ref="BE96:BE98"/>
    <mergeCell ref="BH93:BH95"/>
    <mergeCell ref="BI93:BI95"/>
    <mergeCell ref="BH96:BH98"/>
    <mergeCell ref="BI96:BI98"/>
    <mergeCell ref="BA90:BA92"/>
    <mergeCell ref="BB90:BC92"/>
    <mergeCell ref="BF90:BF92"/>
    <mergeCell ref="BG90:BG92"/>
    <mergeCell ref="BJ90:BJ92"/>
    <mergeCell ref="BK90:BK92"/>
    <mergeCell ref="BL90:BL92"/>
    <mergeCell ref="BM90:BM92"/>
    <mergeCell ref="BN90:BN92"/>
    <mergeCell ref="BO90:BO92"/>
    <mergeCell ref="BP90:BP92"/>
    <mergeCell ref="BQ90:BQ92"/>
    <mergeCell ref="BD90:BD92"/>
    <mergeCell ref="BE90:BE92"/>
    <mergeCell ref="BH90:BH92"/>
    <mergeCell ref="BI90:BI92"/>
    <mergeCell ref="BA84:BA86"/>
    <mergeCell ref="BB84:BC86"/>
    <mergeCell ref="BF84:BF86"/>
    <mergeCell ref="BG84:BG86"/>
    <mergeCell ref="BJ84:BJ86"/>
    <mergeCell ref="BK84:BK86"/>
    <mergeCell ref="BL84:BL86"/>
    <mergeCell ref="BM84:BM86"/>
    <mergeCell ref="BN84:BN86"/>
    <mergeCell ref="BO84:BO86"/>
    <mergeCell ref="BP84:BP86"/>
    <mergeCell ref="BQ84:BQ86"/>
    <mergeCell ref="BA87:BA89"/>
    <mergeCell ref="BB87:BC89"/>
    <mergeCell ref="BF87:BF89"/>
    <mergeCell ref="BG87:BG89"/>
    <mergeCell ref="BJ87:BJ89"/>
    <mergeCell ref="BK87:BK89"/>
    <mergeCell ref="BL87:BL89"/>
    <mergeCell ref="BM87:BM89"/>
    <mergeCell ref="BN87:BN89"/>
    <mergeCell ref="BO87:BO89"/>
    <mergeCell ref="BP87:BP89"/>
    <mergeCell ref="BQ87:BQ89"/>
    <mergeCell ref="BD84:BD86"/>
    <mergeCell ref="BE84:BE86"/>
    <mergeCell ref="BD87:BD89"/>
    <mergeCell ref="BE87:BE89"/>
    <mergeCell ref="BH84:BH86"/>
    <mergeCell ref="BI84:BI86"/>
    <mergeCell ref="BH87:BH89"/>
    <mergeCell ref="BI87:BI89"/>
    <mergeCell ref="BA81:BA83"/>
    <mergeCell ref="BB81:BC83"/>
    <mergeCell ref="BF81:BF83"/>
    <mergeCell ref="BG81:BG83"/>
    <mergeCell ref="BJ81:BJ83"/>
    <mergeCell ref="BK81:BK83"/>
    <mergeCell ref="BL81:BL83"/>
    <mergeCell ref="BM81:BM83"/>
    <mergeCell ref="BN81:BN83"/>
    <mergeCell ref="BO81:BO83"/>
    <mergeCell ref="BP81:BP83"/>
    <mergeCell ref="BQ81:BQ83"/>
    <mergeCell ref="BD81:BD83"/>
    <mergeCell ref="BE81:BE83"/>
    <mergeCell ref="BH81:BH83"/>
    <mergeCell ref="BI81:BI83"/>
    <mergeCell ref="BA78:BA80"/>
    <mergeCell ref="BB78:BC80"/>
    <mergeCell ref="BF78:BF80"/>
    <mergeCell ref="BG78:BG80"/>
    <mergeCell ref="BJ78:BJ80"/>
    <mergeCell ref="BK78:BK80"/>
    <mergeCell ref="BL78:BL80"/>
    <mergeCell ref="BM78:BM80"/>
    <mergeCell ref="BN78:BN80"/>
    <mergeCell ref="BO78:BO80"/>
    <mergeCell ref="BP78:BP80"/>
    <mergeCell ref="BQ78:BQ80"/>
    <mergeCell ref="BD78:BD80"/>
    <mergeCell ref="BE78:BE80"/>
    <mergeCell ref="BH78:BH80"/>
    <mergeCell ref="BI78:BI80"/>
    <mergeCell ref="BA72:BA74"/>
    <mergeCell ref="BB72:BC74"/>
    <mergeCell ref="BF72:BF74"/>
    <mergeCell ref="BG72:BG74"/>
    <mergeCell ref="BJ72:BJ74"/>
    <mergeCell ref="BK72:BK74"/>
    <mergeCell ref="BL72:BL74"/>
    <mergeCell ref="BM72:BM74"/>
    <mergeCell ref="BN72:BN74"/>
    <mergeCell ref="BO72:BO74"/>
    <mergeCell ref="BP72:BP74"/>
    <mergeCell ref="BQ72:BQ74"/>
    <mergeCell ref="BA75:BA77"/>
    <mergeCell ref="BB75:BC77"/>
    <mergeCell ref="BF75:BF77"/>
    <mergeCell ref="BG75:BG77"/>
    <mergeCell ref="BJ75:BJ77"/>
    <mergeCell ref="BK75:BK77"/>
    <mergeCell ref="BL75:BL77"/>
    <mergeCell ref="BM75:BM77"/>
    <mergeCell ref="BN75:BN77"/>
    <mergeCell ref="BO75:BO77"/>
    <mergeCell ref="BP75:BP77"/>
    <mergeCell ref="BQ75:BQ77"/>
    <mergeCell ref="BD72:BD74"/>
    <mergeCell ref="BE72:BE74"/>
    <mergeCell ref="BD75:BD77"/>
    <mergeCell ref="BE75:BE77"/>
    <mergeCell ref="BH72:BH74"/>
    <mergeCell ref="BI72:BI74"/>
    <mergeCell ref="BH75:BH77"/>
    <mergeCell ref="BI75:BI77"/>
    <mergeCell ref="BA69:BA71"/>
    <mergeCell ref="BB69:BC71"/>
    <mergeCell ref="BF69:BF71"/>
    <mergeCell ref="BG69:BG71"/>
    <mergeCell ref="BJ69:BJ71"/>
    <mergeCell ref="BK69:BK71"/>
    <mergeCell ref="BL69:BL71"/>
    <mergeCell ref="BM69:BM71"/>
    <mergeCell ref="BN69:BN71"/>
    <mergeCell ref="BO69:BO71"/>
    <mergeCell ref="BP69:BP71"/>
    <mergeCell ref="BQ69:BQ71"/>
    <mergeCell ref="BD69:BD71"/>
    <mergeCell ref="BE69:BE71"/>
    <mergeCell ref="BH69:BH71"/>
    <mergeCell ref="BI69:BI71"/>
    <mergeCell ref="BA66:BA68"/>
    <mergeCell ref="BB66:BC68"/>
    <mergeCell ref="BF66:BF68"/>
    <mergeCell ref="BG66:BG68"/>
    <mergeCell ref="BJ66:BJ68"/>
    <mergeCell ref="BK66:BK68"/>
    <mergeCell ref="BL66:BL68"/>
    <mergeCell ref="BM66:BM68"/>
    <mergeCell ref="BN66:BN68"/>
    <mergeCell ref="BO66:BO68"/>
    <mergeCell ref="BP66:BP68"/>
    <mergeCell ref="BQ66:BQ68"/>
    <mergeCell ref="BD66:BD68"/>
    <mergeCell ref="BE66:BE68"/>
    <mergeCell ref="BH66:BH68"/>
    <mergeCell ref="BI66:BI68"/>
    <mergeCell ref="BA60:BA62"/>
    <mergeCell ref="BB60:BC62"/>
    <mergeCell ref="BF60:BF62"/>
    <mergeCell ref="BG60:BG62"/>
    <mergeCell ref="BJ60:BJ62"/>
    <mergeCell ref="BK60:BK62"/>
    <mergeCell ref="BL60:BL62"/>
    <mergeCell ref="BM60:BM62"/>
    <mergeCell ref="BN60:BN62"/>
    <mergeCell ref="BO60:BO62"/>
    <mergeCell ref="BP60:BP62"/>
    <mergeCell ref="BQ60:BQ62"/>
    <mergeCell ref="BA63:BA65"/>
    <mergeCell ref="BB63:BC65"/>
    <mergeCell ref="BF63:BF65"/>
    <mergeCell ref="BG63:BG65"/>
    <mergeCell ref="BJ63:BJ65"/>
    <mergeCell ref="BK63:BK65"/>
    <mergeCell ref="BL63:BL65"/>
    <mergeCell ref="BM63:BM65"/>
    <mergeCell ref="BN63:BN65"/>
    <mergeCell ref="BO63:BO65"/>
    <mergeCell ref="BP63:BP65"/>
    <mergeCell ref="BQ63:BQ65"/>
    <mergeCell ref="BD60:BD62"/>
    <mergeCell ref="BE60:BE62"/>
    <mergeCell ref="BD63:BD65"/>
    <mergeCell ref="BE63:BE65"/>
    <mergeCell ref="BH60:BH62"/>
    <mergeCell ref="BI60:BI62"/>
    <mergeCell ref="BH63:BH65"/>
    <mergeCell ref="BI63:BI65"/>
    <mergeCell ref="BA57:BA59"/>
    <mergeCell ref="BB57:BC59"/>
    <mergeCell ref="BF57:BF59"/>
    <mergeCell ref="BG57:BG59"/>
    <mergeCell ref="BJ57:BJ59"/>
    <mergeCell ref="BK57:BK59"/>
    <mergeCell ref="BL57:BL59"/>
    <mergeCell ref="BM57:BM59"/>
    <mergeCell ref="BN57:BN59"/>
    <mergeCell ref="BO57:BO59"/>
    <mergeCell ref="BP57:BP59"/>
    <mergeCell ref="BQ57:BQ59"/>
    <mergeCell ref="BD57:BD59"/>
    <mergeCell ref="BE57:BE59"/>
    <mergeCell ref="BH57:BH59"/>
    <mergeCell ref="BI57:BI59"/>
    <mergeCell ref="BA54:BA56"/>
    <mergeCell ref="BB54:BC56"/>
    <mergeCell ref="BF54:BF56"/>
    <mergeCell ref="BG54:BG56"/>
    <mergeCell ref="BJ54:BJ56"/>
    <mergeCell ref="BK54:BK56"/>
    <mergeCell ref="BL54:BL56"/>
    <mergeCell ref="BM54:BM56"/>
    <mergeCell ref="BN54:BN56"/>
    <mergeCell ref="BO54:BO56"/>
    <mergeCell ref="BP54:BP56"/>
    <mergeCell ref="BQ54:BQ56"/>
    <mergeCell ref="BD54:BD56"/>
    <mergeCell ref="BE54:BE56"/>
    <mergeCell ref="BH54:BH56"/>
    <mergeCell ref="BI54:BI56"/>
    <mergeCell ref="BA51:BA53"/>
    <mergeCell ref="BB51:BC53"/>
    <mergeCell ref="BF51:BF53"/>
    <mergeCell ref="BG51:BG53"/>
    <mergeCell ref="BJ51:BJ53"/>
    <mergeCell ref="BK51:BK53"/>
    <mergeCell ref="BL51:BL53"/>
    <mergeCell ref="BM51:BM53"/>
    <mergeCell ref="BN51:BN53"/>
    <mergeCell ref="BO51:BO53"/>
    <mergeCell ref="BP51:BP53"/>
    <mergeCell ref="BQ51:BQ53"/>
    <mergeCell ref="BD51:BD53"/>
    <mergeCell ref="BE51:BE53"/>
    <mergeCell ref="BH51:BH53"/>
    <mergeCell ref="BI51:BI53"/>
    <mergeCell ref="BA45:BA47"/>
    <mergeCell ref="BB45:BC47"/>
    <mergeCell ref="BF45:BF47"/>
    <mergeCell ref="BG45:BG47"/>
    <mergeCell ref="BJ45:BJ47"/>
    <mergeCell ref="BK45:BK47"/>
    <mergeCell ref="BL45:BL47"/>
    <mergeCell ref="BM45:BM47"/>
    <mergeCell ref="BN45:BN47"/>
    <mergeCell ref="BO45:BO47"/>
    <mergeCell ref="BP45:BP47"/>
    <mergeCell ref="BQ45:BQ47"/>
    <mergeCell ref="BA48:BA50"/>
    <mergeCell ref="BB48:BC50"/>
    <mergeCell ref="BF48:BF50"/>
    <mergeCell ref="BG48:BG50"/>
    <mergeCell ref="BJ48:BJ50"/>
    <mergeCell ref="BK48:BK50"/>
    <mergeCell ref="BL48:BL50"/>
    <mergeCell ref="BM48:BM50"/>
    <mergeCell ref="BN48:BN50"/>
    <mergeCell ref="BO48:BO50"/>
    <mergeCell ref="BP48:BP50"/>
    <mergeCell ref="BQ48:BQ50"/>
    <mergeCell ref="BD45:BD47"/>
    <mergeCell ref="BE45:BE47"/>
    <mergeCell ref="BD48:BD50"/>
    <mergeCell ref="BE48:BE50"/>
    <mergeCell ref="BH45:BH47"/>
    <mergeCell ref="BI45:BI47"/>
    <mergeCell ref="BH48:BH50"/>
    <mergeCell ref="BI48:BI50"/>
    <mergeCell ref="BA42:BA44"/>
    <mergeCell ref="BB42:BC44"/>
    <mergeCell ref="BF42:BF44"/>
    <mergeCell ref="BG42:BG44"/>
    <mergeCell ref="BJ42:BJ44"/>
    <mergeCell ref="BK42:BK44"/>
    <mergeCell ref="BL42:BL44"/>
    <mergeCell ref="BM42:BM44"/>
    <mergeCell ref="BN42:BN44"/>
    <mergeCell ref="BO42:BO44"/>
    <mergeCell ref="BP42:BP44"/>
    <mergeCell ref="BQ42:BQ44"/>
    <mergeCell ref="BD42:BD44"/>
    <mergeCell ref="BE42:BE44"/>
    <mergeCell ref="BH42:BH44"/>
    <mergeCell ref="BI42:BI44"/>
    <mergeCell ref="BA39:BA41"/>
    <mergeCell ref="BB39:BC41"/>
    <mergeCell ref="BF39:BF41"/>
    <mergeCell ref="BG39:BG41"/>
    <mergeCell ref="BJ39:BJ41"/>
    <mergeCell ref="BK39:BK41"/>
    <mergeCell ref="BL39:BL41"/>
    <mergeCell ref="BM39:BM41"/>
    <mergeCell ref="BN39:BN41"/>
    <mergeCell ref="BO39:BO41"/>
    <mergeCell ref="BP39:BP41"/>
    <mergeCell ref="BQ39:BQ41"/>
    <mergeCell ref="BD39:BD41"/>
    <mergeCell ref="BE39:BE41"/>
    <mergeCell ref="BH39:BH41"/>
    <mergeCell ref="BI39:BI41"/>
    <mergeCell ref="BA36:BA38"/>
    <mergeCell ref="BB36:BC38"/>
    <mergeCell ref="BF36:BF38"/>
    <mergeCell ref="BG36:BG38"/>
    <mergeCell ref="BJ36:BJ38"/>
    <mergeCell ref="BK36:BK38"/>
    <mergeCell ref="BL36:BL38"/>
    <mergeCell ref="BM36:BM38"/>
    <mergeCell ref="BN36:BN38"/>
    <mergeCell ref="BO36:BO38"/>
    <mergeCell ref="BP36:BP38"/>
    <mergeCell ref="BQ36:BQ38"/>
    <mergeCell ref="BD36:BD38"/>
    <mergeCell ref="BE36:BE38"/>
    <mergeCell ref="BH36:BH38"/>
    <mergeCell ref="BI36:BI38"/>
    <mergeCell ref="BA33:BA35"/>
    <mergeCell ref="BB33:BC35"/>
    <mergeCell ref="BF33:BF35"/>
    <mergeCell ref="BG33:BG35"/>
    <mergeCell ref="BJ33:BJ35"/>
    <mergeCell ref="BK33:BK35"/>
    <mergeCell ref="BL33:BL35"/>
    <mergeCell ref="BM33:BM35"/>
    <mergeCell ref="BN33:BN35"/>
    <mergeCell ref="BO33:BO35"/>
    <mergeCell ref="BP33:BP35"/>
    <mergeCell ref="BQ33:BQ35"/>
    <mergeCell ref="BD33:BD35"/>
    <mergeCell ref="BE33:BE35"/>
    <mergeCell ref="BH33:BH35"/>
    <mergeCell ref="BI33:BI35"/>
    <mergeCell ref="BA30:BA32"/>
    <mergeCell ref="BB30:BC32"/>
    <mergeCell ref="BF30:BF32"/>
    <mergeCell ref="BG30:BG32"/>
    <mergeCell ref="BJ30:BJ32"/>
    <mergeCell ref="BK30:BK32"/>
    <mergeCell ref="BL30:BL32"/>
    <mergeCell ref="BM30:BM32"/>
    <mergeCell ref="BN30:BN32"/>
    <mergeCell ref="BO30:BO32"/>
    <mergeCell ref="BP30:BP32"/>
    <mergeCell ref="BQ30:BQ32"/>
    <mergeCell ref="BD30:BD32"/>
    <mergeCell ref="BE30:BE32"/>
    <mergeCell ref="BH30:BH32"/>
    <mergeCell ref="BI30:BI32"/>
    <mergeCell ref="BA27:BA29"/>
    <mergeCell ref="BB27:BC29"/>
    <mergeCell ref="BF27:BF29"/>
    <mergeCell ref="BG27:BG29"/>
    <mergeCell ref="BJ27:BJ29"/>
    <mergeCell ref="BK27:BK29"/>
    <mergeCell ref="BL27:BL29"/>
    <mergeCell ref="BM27:BM29"/>
    <mergeCell ref="BN27:BN29"/>
    <mergeCell ref="BO27:BO29"/>
    <mergeCell ref="BP27:BP29"/>
    <mergeCell ref="BQ27:BQ29"/>
    <mergeCell ref="BD27:BD29"/>
    <mergeCell ref="BE27:BE29"/>
    <mergeCell ref="BH27:BH29"/>
    <mergeCell ref="BI27:BI29"/>
    <mergeCell ref="BA24:BA26"/>
    <mergeCell ref="BB24:BC26"/>
    <mergeCell ref="BF24:BF26"/>
    <mergeCell ref="BG24:BG26"/>
    <mergeCell ref="BJ24:BJ26"/>
    <mergeCell ref="BK24:BK26"/>
    <mergeCell ref="BL24:BL26"/>
    <mergeCell ref="BM24:BM26"/>
    <mergeCell ref="BN24:BN26"/>
    <mergeCell ref="BO24:BO26"/>
    <mergeCell ref="BP24:BP26"/>
    <mergeCell ref="BQ24:BQ26"/>
    <mergeCell ref="BD24:BD26"/>
    <mergeCell ref="BE24:BE26"/>
    <mergeCell ref="BH24:BH26"/>
    <mergeCell ref="BI24:BI26"/>
    <mergeCell ref="BB21:BC23"/>
    <mergeCell ref="BF21:BF23"/>
    <mergeCell ref="BG21:BG23"/>
    <mergeCell ref="BJ21:BJ23"/>
    <mergeCell ref="BK21:BK23"/>
    <mergeCell ref="BL21:BL23"/>
    <mergeCell ref="BM21:BM23"/>
    <mergeCell ref="BN21:BN23"/>
    <mergeCell ref="BO21:BO23"/>
    <mergeCell ref="BP21:BP23"/>
    <mergeCell ref="BQ21:BQ23"/>
    <mergeCell ref="BD21:BD23"/>
    <mergeCell ref="BE21:BE23"/>
    <mergeCell ref="BH21:BH23"/>
    <mergeCell ref="BI21:BI23"/>
    <mergeCell ref="BA18:BA20"/>
    <mergeCell ref="BB18:BC20"/>
    <mergeCell ref="BN18:BN20"/>
    <mergeCell ref="BO18:BO20"/>
    <mergeCell ref="BP18:BP20"/>
    <mergeCell ref="BQ18:BQ20"/>
    <mergeCell ref="BD18:BD20"/>
    <mergeCell ref="BE18:BE20"/>
    <mergeCell ref="BH18:BH20"/>
    <mergeCell ref="BI18:BI20"/>
    <mergeCell ref="BA12:BA14"/>
    <mergeCell ref="BB12:BC14"/>
    <mergeCell ref="BF12:BF14"/>
    <mergeCell ref="BG12:BG14"/>
    <mergeCell ref="BJ12:BJ14"/>
    <mergeCell ref="BK12:BK14"/>
    <mergeCell ref="BL12:BL14"/>
    <mergeCell ref="BM12:BM14"/>
    <mergeCell ref="BN12:BN14"/>
    <mergeCell ref="BO12:BO14"/>
    <mergeCell ref="BP12:BP14"/>
    <mergeCell ref="BQ12:BQ14"/>
    <mergeCell ref="BA15:BA17"/>
    <mergeCell ref="BB15:BC17"/>
    <mergeCell ref="BN15:BN17"/>
    <mergeCell ref="BO15:BO17"/>
    <mergeCell ref="BP15:BP17"/>
    <mergeCell ref="BQ15:BQ17"/>
    <mergeCell ref="BD12:BD14"/>
    <mergeCell ref="BE12:BE14"/>
    <mergeCell ref="BD15:BD17"/>
    <mergeCell ref="BE15:BE17"/>
    <mergeCell ref="BH15:BH17"/>
    <mergeCell ref="BI15:BI17"/>
    <mergeCell ref="BH12:BH14"/>
    <mergeCell ref="BI12:BI14"/>
    <mergeCell ref="BA7:BA8"/>
    <mergeCell ref="BB7:BC7"/>
    <mergeCell ref="BD7:BE7"/>
    <mergeCell ref="BF7:BG7"/>
    <mergeCell ref="BH7:BI7"/>
    <mergeCell ref="BJ7:BK7"/>
    <mergeCell ref="BL7:BL8"/>
    <mergeCell ref="BM7:BM8"/>
    <mergeCell ref="BN7:BQ7"/>
    <mergeCell ref="BA9:BA11"/>
    <mergeCell ref="BB9:BC11"/>
    <mergeCell ref="BF9:BF11"/>
    <mergeCell ref="BG9:BG11"/>
    <mergeCell ref="BJ9:BJ11"/>
    <mergeCell ref="BK9:BK11"/>
    <mergeCell ref="BD9:BD11"/>
    <mergeCell ref="BE9:BE11"/>
    <mergeCell ref="BH9:BH11"/>
    <mergeCell ref="BI9:BI11"/>
    <mergeCell ref="AU93:AU95"/>
    <mergeCell ref="AU105:AU107"/>
    <mergeCell ref="AU108:AU110"/>
    <mergeCell ref="AU111:AU113"/>
    <mergeCell ref="AU96:AU98"/>
    <mergeCell ref="BF15:BF17"/>
    <mergeCell ref="BG15:BG17"/>
    <mergeCell ref="BJ15:BJ17"/>
    <mergeCell ref="BK15:BK17"/>
    <mergeCell ref="BL15:BL17"/>
    <mergeCell ref="BM15:BM17"/>
    <mergeCell ref="BF18:BF20"/>
    <mergeCell ref="BG18:BG20"/>
    <mergeCell ref="BJ18:BJ20"/>
    <mergeCell ref="BK18:BK20"/>
    <mergeCell ref="BL18:BL20"/>
    <mergeCell ref="BM18:BM20"/>
    <mergeCell ref="BA21:BA23"/>
    <mergeCell ref="AU21:AU23"/>
    <mergeCell ref="AU24:AU26"/>
    <mergeCell ref="AU33:AU35"/>
    <mergeCell ref="AU36:AU38"/>
    <mergeCell ref="AU57:AU59"/>
    <mergeCell ref="AU60:AU62"/>
    <mergeCell ref="AU63:AU65"/>
    <mergeCell ref="AU66:AU68"/>
    <mergeCell ref="AU39:AU41"/>
    <mergeCell ref="AU42:AU44"/>
    <mergeCell ref="AU45:AU47"/>
    <mergeCell ref="AU48:AU50"/>
    <mergeCell ref="AU51:AU53"/>
    <mergeCell ref="AU54:AU56"/>
    <mergeCell ref="AS105:AS107"/>
    <mergeCell ref="AS108:AS110"/>
    <mergeCell ref="AS111:AS113"/>
    <mergeCell ref="AS114:AS116"/>
    <mergeCell ref="AS117:AS119"/>
    <mergeCell ref="AS120:AS122"/>
    <mergeCell ref="AS123:AS125"/>
    <mergeCell ref="BL9:BL11"/>
    <mergeCell ref="BM9:BM11"/>
    <mergeCell ref="BN9:BN11"/>
    <mergeCell ref="BO9:BO11"/>
    <mergeCell ref="BP9:BP11"/>
    <mergeCell ref="BQ9:BQ11"/>
    <mergeCell ref="AT105:AT107"/>
    <mergeCell ref="AT108:AT110"/>
    <mergeCell ref="AT111:AT113"/>
    <mergeCell ref="AU102:AU104"/>
    <mergeCell ref="AU69:AU71"/>
    <mergeCell ref="AU72:AU74"/>
    <mergeCell ref="AU75:AU77"/>
    <mergeCell ref="AU78:AU80"/>
    <mergeCell ref="AU81:AU83"/>
    <mergeCell ref="AU84:AU86"/>
    <mergeCell ref="AU87:AU89"/>
    <mergeCell ref="AU90:AU92"/>
    <mergeCell ref="AU99:AU101"/>
    <mergeCell ref="AS102:AS104"/>
    <mergeCell ref="AT69:AT71"/>
    <mergeCell ref="AT72:AT74"/>
    <mergeCell ref="AT75:AT77"/>
    <mergeCell ref="AT78:AT80"/>
    <mergeCell ref="AT81:AT83"/>
    <mergeCell ref="AP105:AP107"/>
    <mergeCell ref="AP108:AP110"/>
    <mergeCell ref="AP111:AP113"/>
    <mergeCell ref="AP114:AP116"/>
    <mergeCell ref="AP117:AP119"/>
    <mergeCell ref="AP120:AP122"/>
    <mergeCell ref="AP123:AP125"/>
    <mergeCell ref="AQ105:AQ107"/>
    <mergeCell ref="AQ108:AQ110"/>
    <mergeCell ref="AQ111:AQ113"/>
    <mergeCell ref="AQ114:AQ116"/>
    <mergeCell ref="AQ117:AQ119"/>
    <mergeCell ref="AQ120:AQ122"/>
    <mergeCell ref="AQ123:AQ125"/>
    <mergeCell ref="AR105:AR107"/>
    <mergeCell ref="AR108:AR110"/>
    <mergeCell ref="AR111:AR113"/>
    <mergeCell ref="AR114:AR116"/>
    <mergeCell ref="AR117:AR119"/>
    <mergeCell ref="AR120:AR122"/>
    <mergeCell ref="AR123:AR125"/>
    <mergeCell ref="AH105:AH107"/>
    <mergeCell ref="AH108:AH110"/>
    <mergeCell ref="AH111:AH113"/>
    <mergeCell ref="AH114:AH116"/>
    <mergeCell ref="AH117:AH119"/>
    <mergeCell ref="AH120:AH122"/>
    <mergeCell ref="AH123:AH125"/>
    <mergeCell ref="AL105:AL107"/>
    <mergeCell ref="AL108:AL110"/>
    <mergeCell ref="AL111:AL113"/>
    <mergeCell ref="AL114:AL116"/>
    <mergeCell ref="AL117:AL119"/>
    <mergeCell ref="AL120:AL122"/>
    <mergeCell ref="AL123:AL125"/>
    <mergeCell ref="AM105:AM107"/>
    <mergeCell ref="AM108:AM110"/>
    <mergeCell ref="AM111:AM113"/>
    <mergeCell ref="AM114:AM116"/>
    <mergeCell ref="AM117:AM119"/>
    <mergeCell ref="AM120:AM122"/>
    <mergeCell ref="AM123:AM125"/>
    <mergeCell ref="AB105:AB107"/>
    <mergeCell ref="AB108:AB110"/>
    <mergeCell ref="AB111:AB113"/>
    <mergeCell ref="AB114:AB116"/>
    <mergeCell ref="AB117:AB119"/>
    <mergeCell ref="AB120:AB122"/>
    <mergeCell ref="AB123:AB125"/>
    <mergeCell ref="AC105:AC107"/>
    <mergeCell ref="AC108:AC110"/>
    <mergeCell ref="AC111:AC113"/>
    <mergeCell ref="AC114:AC116"/>
    <mergeCell ref="AC117:AC119"/>
    <mergeCell ref="AC120:AC122"/>
    <mergeCell ref="AC123:AC125"/>
    <mergeCell ref="AG105:AG107"/>
    <mergeCell ref="AG108:AG110"/>
    <mergeCell ref="AG111:AG113"/>
    <mergeCell ref="AG114:AG116"/>
    <mergeCell ref="AG117:AG119"/>
    <mergeCell ref="AG120:AG122"/>
    <mergeCell ref="AG123:AG125"/>
    <mergeCell ref="U105:U107"/>
    <mergeCell ref="U108:U110"/>
    <mergeCell ref="U111:U113"/>
    <mergeCell ref="U114:U116"/>
    <mergeCell ref="U117:U119"/>
    <mergeCell ref="U120:U122"/>
    <mergeCell ref="U123:U125"/>
    <mergeCell ref="W105:W107"/>
    <mergeCell ref="W108:W110"/>
    <mergeCell ref="W111:W113"/>
    <mergeCell ref="W114:W116"/>
    <mergeCell ref="W117:W119"/>
    <mergeCell ref="W120:W122"/>
    <mergeCell ref="W123:W125"/>
    <mergeCell ref="X105:X107"/>
    <mergeCell ref="X108:X110"/>
    <mergeCell ref="X111:X113"/>
    <mergeCell ref="X114:X116"/>
    <mergeCell ref="X117:X119"/>
    <mergeCell ref="X120:X122"/>
    <mergeCell ref="X123:X125"/>
    <mergeCell ref="P105:P107"/>
    <mergeCell ref="P108:P110"/>
    <mergeCell ref="P111:P113"/>
    <mergeCell ref="P114:P116"/>
    <mergeCell ref="P117:P119"/>
    <mergeCell ref="P120:P122"/>
    <mergeCell ref="P123:P125"/>
    <mergeCell ref="Q105:Q107"/>
    <mergeCell ref="Q108:Q110"/>
    <mergeCell ref="Q111:Q113"/>
    <mergeCell ref="Q114:Q116"/>
    <mergeCell ref="Q117:Q119"/>
    <mergeCell ref="Q120:Q122"/>
    <mergeCell ref="Q123:Q125"/>
    <mergeCell ref="T105:T107"/>
    <mergeCell ref="T108:T110"/>
    <mergeCell ref="T111:T113"/>
    <mergeCell ref="T114:T116"/>
    <mergeCell ref="T117:T119"/>
    <mergeCell ref="T120:T122"/>
    <mergeCell ref="T123:T125"/>
    <mergeCell ref="M105:M107"/>
    <mergeCell ref="M108:M110"/>
    <mergeCell ref="M111:M113"/>
    <mergeCell ref="M114:M116"/>
    <mergeCell ref="M117:M119"/>
    <mergeCell ref="M120:M122"/>
    <mergeCell ref="M123:M125"/>
    <mergeCell ref="O105:O107"/>
    <mergeCell ref="O108:O110"/>
    <mergeCell ref="O111:O113"/>
    <mergeCell ref="O114:O116"/>
    <mergeCell ref="O117:O119"/>
    <mergeCell ref="O120:O122"/>
    <mergeCell ref="O123:O125"/>
    <mergeCell ref="N105:N107"/>
    <mergeCell ref="N108:N110"/>
    <mergeCell ref="N111:N113"/>
    <mergeCell ref="N114:N116"/>
    <mergeCell ref="N117:N119"/>
    <mergeCell ref="N120:N122"/>
    <mergeCell ref="N123:N125"/>
    <mergeCell ref="L105:L107"/>
    <mergeCell ref="L108:L110"/>
    <mergeCell ref="L111:L113"/>
    <mergeCell ref="K114:K116"/>
    <mergeCell ref="L114:L116"/>
    <mergeCell ref="K123:K125"/>
    <mergeCell ref="L123:L125"/>
    <mergeCell ref="I105:I107"/>
    <mergeCell ref="I108:I110"/>
    <mergeCell ref="I111:I113"/>
    <mergeCell ref="I114:I116"/>
    <mergeCell ref="I117:I119"/>
    <mergeCell ref="I120:I122"/>
    <mergeCell ref="I123:I125"/>
    <mergeCell ref="J105:J107"/>
    <mergeCell ref="J108:J110"/>
    <mergeCell ref="J111:J113"/>
    <mergeCell ref="E105:E107"/>
    <mergeCell ref="E108:E110"/>
    <mergeCell ref="E111:E113"/>
    <mergeCell ref="E114:E116"/>
    <mergeCell ref="E117:E119"/>
    <mergeCell ref="E120:E122"/>
    <mergeCell ref="E123:E125"/>
    <mergeCell ref="C105:C107"/>
    <mergeCell ref="C108:C110"/>
    <mergeCell ref="C111:C113"/>
    <mergeCell ref="C114:C116"/>
    <mergeCell ref="C117:C119"/>
    <mergeCell ref="C120:C122"/>
    <mergeCell ref="C123:C125"/>
    <mergeCell ref="K105:K107"/>
    <mergeCell ref="K108:K110"/>
    <mergeCell ref="K111:K113"/>
    <mergeCell ref="A105:A107"/>
    <mergeCell ref="A108:A110"/>
    <mergeCell ref="A111:A113"/>
    <mergeCell ref="A114:A116"/>
    <mergeCell ref="A117:A119"/>
    <mergeCell ref="A120:A122"/>
    <mergeCell ref="A123:A125"/>
    <mergeCell ref="B105:B107"/>
    <mergeCell ref="B108:B110"/>
    <mergeCell ref="B111:B113"/>
    <mergeCell ref="B114:B116"/>
    <mergeCell ref="B117:B119"/>
    <mergeCell ref="B120:B122"/>
    <mergeCell ref="B123:B125"/>
    <mergeCell ref="D105:D107"/>
    <mergeCell ref="D108:D110"/>
    <mergeCell ref="D111:D113"/>
    <mergeCell ref="D114:D116"/>
    <mergeCell ref="D117:D119"/>
    <mergeCell ref="D120:D122"/>
    <mergeCell ref="D123:D125"/>
    <mergeCell ref="AT84:AT86"/>
    <mergeCell ref="AT87:AT89"/>
    <mergeCell ref="AT90:AT92"/>
    <mergeCell ref="AT93:AT95"/>
    <mergeCell ref="AT96:AT98"/>
    <mergeCell ref="AT99:AT101"/>
    <mergeCell ref="AT102:AT104"/>
    <mergeCell ref="AS69:AS71"/>
    <mergeCell ref="AS72:AS74"/>
    <mergeCell ref="AS75:AS77"/>
    <mergeCell ref="AS78:AS80"/>
    <mergeCell ref="AS81:AS83"/>
    <mergeCell ref="AS84:AS86"/>
    <mergeCell ref="AS87:AS89"/>
    <mergeCell ref="AS90:AS92"/>
    <mergeCell ref="AS93:AS95"/>
    <mergeCell ref="AS96:AS98"/>
    <mergeCell ref="AS99:AS101"/>
    <mergeCell ref="AQ102:AQ104"/>
    <mergeCell ref="AR69:AR71"/>
    <mergeCell ref="AR72:AR74"/>
    <mergeCell ref="AR75:AR77"/>
    <mergeCell ref="AR78:AR80"/>
    <mergeCell ref="AR81:AR83"/>
    <mergeCell ref="AR84:AR86"/>
    <mergeCell ref="AR87:AR89"/>
    <mergeCell ref="AR90:AR92"/>
    <mergeCell ref="AR93:AR95"/>
    <mergeCell ref="AR96:AR98"/>
    <mergeCell ref="AR99:AR101"/>
    <mergeCell ref="AR102:AR104"/>
    <mergeCell ref="AQ69:AQ71"/>
    <mergeCell ref="AQ72:AQ74"/>
    <mergeCell ref="AQ75:AQ77"/>
    <mergeCell ref="AQ78:AQ80"/>
    <mergeCell ref="AQ81:AQ83"/>
    <mergeCell ref="AQ84:AQ86"/>
    <mergeCell ref="AQ87:AQ89"/>
    <mergeCell ref="AQ90:AQ92"/>
    <mergeCell ref="AQ93:AQ95"/>
    <mergeCell ref="AQ96:AQ98"/>
    <mergeCell ref="AQ99:AQ101"/>
    <mergeCell ref="AM102:AM104"/>
    <mergeCell ref="AM90:AM92"/>
    <mergeCell ref="AM93:AM95"/>
    <mergeCell ref="AM96:AM98"/>
    <mergeCell ref="AM99:AM101"/>
    <mergeCell ref="AP69:AP71"/>
    <mergeCell ref="AP72:AP74"/>
    <mergeCell ref="AP75:AP77"/>
    <mergeCell ref="AP78:AP80"/>
    <mergeCell ref="AP81:AP83"/>
    <mergeCell ref="AP84:AP86"/>
    <mergeCell ref="AP87:AP89"/>
    <mergeCell ref="AP90:AP92"/>
    <mergeCell ref="AP93:AP95"/>
    <mergeCell ref="AP96:AP98"/>
    <mergeCell ref="AP99:AP101"/>
    <mergeCell ref="AP102:AP104"/>
    <mergeCell ref="AM69:AM71"/>
    <mergeCell ref="AM72:AM74"/>
    <mergeCell ref="AM75:AM77"/>
    <mergeCell ref="AM78:AM80"/>
    <mergeCell ref="AM81:AM83"/>
    <mergeCell ref="AM84:AM86"/>
    <mergeCell ref="AM87:AM89"/>
    <mergeCell ref="AH102:AH104"/>
    <mergeCell ref="AL69:AL71"/>
    <mergeCell ref="AL72:AL74"/>
    <mergeCell ref="AL75:AL77"/>
    <mergeCell ref="AL78:AL80"/>
    <mergeCell ref="AL81:AL83"/>
    <mergeCell ref="AL84:AL86"/>
    <mergeCell ref="AL87:AL89"/>
    <mergeCell ref="AL90:AL92"/>
    <mergeCell ref="AL93:AL95"/>
    <mergeCell ref="AL96:AL98"/>
    <mergeCell ref="AL99:AL101"/>
    <mergeCell ref="AL102:AL104"/>
    <mergeCell ref="AH69:AH71"/>
    <mergeCell ref="AH72:AH74"/>
    <mergeCell ref="AH75:AH77"/>
    <mergeCell ref="AH78:AH80"/>
    <mergeCell ref="AH81:AH83"/>
    <mergeCell ref="AH84:AH86"/>
    <mergeCell ref="AH87:AH89"/>
    <mergeCell ref="AH90:AH92"/>
    <mergeCell ref="AH93:AH95"/>
    <mergeCell ref="AH96:AH98"/>
    <mergeCell ref="AH99:AH101"/>
    <mergeCell ref="AC102:AC104"/>
    <mergeCell ref="AC90:AC92"/>
    <mergeCell ref="AC93:AC95"/>
    <mergeCell ref="AC96:AC98"/>
    <mergeCell ref="AC99:AC101"/>
    <mergeCell ref="AG69:AG71"/>
    <mergeCell ref="AG72:AG74"/>
    <mergeCell ref="AG75:AG77"/>
    <mergeCell ref="AG78:AG80"/>
    <mergeCell ref="AG81:AG83"/>
    <mergeCell ref="AG84:AG86"/>
    <mergeCell ref="AG87:AG89"/>
    <mergeCell ref="AG90:AG92"/>
    <mergeCell ref="AG93:AG95"/>
    <mergeCell ref="AG96:AG98"/>
    <mergeCell ref="AG99:AG101"/>
    <mergeCell ref="AG102:AG104"/>
    <mergeCell ref="AC69:AC71"/>
    <mergeCell ref="AC72:AC74"/>
    <mergeCell ref="AC75:AC77"/>
    <mergeCell ref="AC78:AC80"/>
    <mergeCell ref="AC81:AC83"/>
    <mergeCell ref="AC84:AC86"/>
    <mergeCell ref="AC87:AC89"/>
    <mergeCell ref="X102:X104"/>
    <mergeCell ref="X90:X92"/>
    <mergeCell ref="X93:X95"/>
    <mergeCell ref="X96:X98"/>
    <mergeCell ref="X99:X101"/>
    <mergeCell ref="AB69:AB71"/>
    <mergeCell ref="AB72:AB74"/>
    <mergeCell ref="AB75:AB77"/>
    <mergeCell ref="AB78:AB80"/>
    <mergeCell ref="AB81:AB83"/>
    <mergeCell ref="AB84:AB86"/>
    <mergeCell ref="AB87:AB89"/>
    <mergeCell ref="AB90:AB92"/>
    <mergeCell ref="AB93:AB95"/>
    <mergeCell ref="AB96:AB98"/>
    <mergeCell ref="AB99:AB101"/>
    <mergeCell ref="AB102:AB104"/>
    <mergeCell ref="X69:X71"/>
    <mergeCell ref="X72:X74"/>
    <mergeCell ref="X75:X77"/>
    <mergeCell ref="X78:X80"/>
    <mergeCell ref="X81:X83"/>
    <mergeCell ref="X84:X86"/>
    <mergeCell ref="X87:X89"/>
    <mergeCell ref="U102:U104"/>
    <mergeCell ref="W69:W71"/>
    <mergeCell ref="W72:W74"/>
    <mergeCell ref="W75:W77"/>
    <mergeCell ref="W78:W80"/>
    <mergeCell ref="W81:W83"/>
    <mergeCell ref="W84:W86"/>
    <mergeCell ref="W87:W89"/>
    <mergeCell ref="W90:W92"/>
    <mergeCell ref="W93:W95"/>
    <mergeCell ref="W96:W98"/>
    <mergeCell ref="W99:W101"/>
    <mergeCell ref="W102:W104"/>
    <mergeCell ref="U69:U71"/>
    <mergeCell ref="U72:U74"/>
    <mergeCell ref="U75:U77"/>
    <mergeCell ref="U78:U80"/>
    <mergeCell ref="U81:U83"/>
    <mergeCell ref="U84:U86"/>
    <mergeCell ref="U87:U89"/>
    <mergeCell ref="U90:U92"/>
    <mergeCell ref="U93:U95"/>
    <mergeCell ref="U96:U98"/>
    <mergeCell ref="U99:U101"/>
    <mergeCell ref="Q102:Q104"/>
    <mergeCell ref="Q90:Q92"/>
    <mergeCell ref="Q93:Q95"/>
    <mergeCell ref="Q96:Q98"/>
    <mergeCell ref="Q99:Q101"/>
    <mergeCell ref="T69:T71"/>
    <mergeCell ref="T72:T74"/>
    <mergeCell ref="T75:T77"/>
    <mergeCell ref="T78:T80"/>
    <mergeCell ref="T81:T83"/>
    <mergeCell ref="T84:T86"/>
    <mergeCell ref="T87:T89"/>
    <mergeCell ref="T90:T92"/>
    <mergeCell ref="T93:T95"/>
    <mergeCell ref="T96:T98"/>
    <mergeCell ref="T99:T101"/>
    <mergeCell ref="T102:T104"/>
    <mergeCell ref="Q69:Q71"/>
    <mergeCell ref="Q72:Q74"/>
    <mergeCell ref="Q75:Q77"/>
    <mergeCell ref="Q78:Q80"/>
    <mergeCell ref="Q81:Q83"/>
    <mergeCell ref="Q84:Q86"/>
    <mergeCell ref="Q87:Q89"/>
    <mergeCell ref="O102:O104"/>
    <mergeCell ref="O90:O92"/>
    <mergeCell ref="O93:O95"/>
    <mergeCell ref="O96:O98"/>
    <mergeCell ref="O99:O101"/>
    <mergeCell ref="P69:P71"/>
    <mergeCell ref="P72:P74"/>
    <mergeCell ref="P75:P77"/>
    <mergeCell ref="P78:P80"/>
    <mergeCell ref="P81:P83"/>
    <mergeCell ref="P84:P86"/>
    <mergeCell ref="P87:P89"/>
    <mergeCell ref="P90:P92"/>
    <mergeCell ref="P93:P95"/>
    <mergeCell ref="P96:P98"/>
    <mergeCell ref="P99:P101"/>
    <mergeCell ref="P102:P104"/>
    <mergeCell ref="O69:O71"/>
    <mergeCell ref="O72:O74"/>
    <mergeCell ref="O75:O77"/>
    <mergeCell ref="O78:O80"/>
    <mergeCell ref="O81:O83"/>
    <mergeCell ref="O84:O86"/>
    <mergeCell ref="O87:O89"/>
    <mergeCell ref="M102:M104"/>
    <mergeCell ref="N69:N71"/>
    <mergeCell ref="N72:N74"/>
    <mergeCell ref="N75:N77"/>
    <mergeCell ref="N78:N80"/>
    <mergeCell ref="N81:N83"/>
    <mergeCell ref="N84:N86"/>
    <mergeCell ref="N87:N89"/>
    <mergeCell ref="N90:N92"/>
    <mergeCell ref="N93:N95"/>
    <mergeCell ref="N96:N98"/>
    <mergeCell ref="N99:N101"/>
    <mergeCell ref="N102:N104"/>
    <mergeCell ref="M69:M71"/>
    <mergeCell ref="K69:K71"/>
    <mergeCell ref="K72:K74"/>
    <mergeCell ref="K75:K77"/>
    <mergeCell ref="K78:K80"/>
    <mergeCell ref="K81:K83"/>
    <mergeCell ref="K84:K86"/>
    <mergeCell ref="K87:K89"/>
    <mergeCell ref="M72:M74"/>
    <mergeCell ref="M75:M77"/>
    <mergeCell ref="M78:M80"/>
    <mergeCell ref="M81:M83"/>
    <mergeCell ref="M84:M86"/>
    <mergeCell ref="M87:M89"/>
    <mergeCell ref="M90:M92"/>
    <mergeCell ref="M93:M95"/>
    <mergeCell ref="M96:M98"/>
    <mergeCell ref="M99:M101"/>
    <mergeCell ref="K102:K104"/>
    <mergeCell ref="K90:K92"/>
    <mergeCell ref="K93:K95"/>
    <mergeCell ref="L75:L77"/>
    <mergeCell ref="L78:L80"/>
    <mergeCell ref="E87:E89"/>
    <mergeCell ref="E90:E92"/>
    <mergeCell ref="E93:E95"/>
    <mergeCell ref="E96:E98"/>
    <mergeCell ref="E99:E101"/>
    <mergeCell ref="E102:E104"/>
    <mergeCell ref="I102:I104"/>
    <mergeCell ref="L81:L83"/>
    <mergeCell ref="L84:L86"/>
    <mergeCell ref="L87:L89"/>
    <mergeCell ref="L90:L92"/>
    <mergeCell ref="L93:L95"/>
    <mergeCell ref="L96:L98"/>
    <mergeCell ref="L99:L101"/>
    <mergeCell ref="L102:L104"/>
    <mergeCell ref="J87:J89"/>
    <mergeCell ref="I78:I80"/>
    <mergeCell ref="I81:I83"/>
    <mergeCell ref="I84:I86"/>
    <mergeCell ref="I87:I89"/>
    <mergeCell ref="I90:I92"/>
    <mergeCell ref="I93:I95"/>
    <mergeCell ref="I96:I98"/>
    <mergeCell ref="I99:I101"/>
    <mergeCell ref="K96:K98"/>
    <mergeCell ref="K99:K101"/>
    <mergeCell ref="J90:J92"/>
    <mergeCell ref="J93:J95"/>
    <mergeCell ref="J96:J98"/>
    <mergeCell ref="J99:J101"/>
    <mergeCell ref="J102:J104"/>
    <mergeCell ref="D87:D89"/>
    <mergeCell ref="D90:D92"/>
    <mergeCell ref="D93:D95"/>
    <mergeCell ref="D96:D98"/>
    <mergeCell ref="D99:D101"/>
    <mergeCell ref="D102:D104"/>
    <mergeCell ref="C69:C71"/>
    <mergeCell ref="C72:C74"/>
    <mergeCell ref="C75:C77"/>
    <mergeCell ref="C78:C80"/>
    <mergeCell ref="C81:C83"/>
    <mergeCell ref="C84:C86"/>
    <mergeCell ref="C87:C89"/>
    <mergeCell ref="C102:C104"/>
    <mergeCell ref="E81:E83"/>
    <mergeCell ref="C90:C92"/>
    <mergeCell ref="C93:C95"/>
    <mergeCell ref="C96:C98"/>
    <mergeCell ref="C99:C101"/>
    <mergeCell ref="D78:D80"/>
    <mergeCell ref="D81:D83"/>
    <mergeCell ref="D84:D86"/>
    <mergeCell ref="E84:E86"/>
    <mergeCell ref="J78:J80"/>
    <mergeCell ref="J81:J83"/>
    <mergeCell ref="J84:J86"/>
    <mergeCell ref="A33:A35"/>
    <mergeCell ref="A36:A38"/>
    <mergeCell ref="C39:C41"/>
    <mergeCell ref="C42:C44"/>
    <mergeCell ref="C45:C47"/>
    <mergeCell ref="C48:C50"/>
    <mergeCell ref="A102:A104"/>
    <mergeCell ref="B69:B71"/>
    <mergeCell ref="B72:B74"/>
    <mergeCell ref="B75:B77"/>
    <mergeCell ref="B78:B80"/>
    <mergeCell ref="B81:B83"/>
    <mergeCell ref="B84:B86"/>
    <mergeCell ref="B87:B89"/>
    <mergeCell ref="B90:B92"/>
    <mergeCell ref="B93:B95"/>
    <mergeCell ref="B96:B98"/>
    <mergeCell ref="B99:B101"/>
    <mergeCell ref="B102:B104"/>
    <mergeCell ref="A69:A71"/>
    <mergeCell ref="A87:A89"/>
    <mergeCell ref="A90:A92"/>
    <mergeCell ref="A93:A95"/>
    <mergeCell ref="A96:A98"/>
    <mergeCell ref="A99:A101"/>
    <mergeCell ref="A78:A80"/>
    <mergeCell ref="A81:A83"/>
    <mergeCell ref="A84:A86"/>
    <mergeCell ref="L72:L74"/>
    <mergeCell ref="I69:I71"/>
    <mergeCell ref="I72:I74"/>
    <mergeCell ref="I75:I77"/>
    <mergeCell ref="C51:C53"/>
    <mergeCell ref="C54:C56"/>
    <mergeCell ref="D39:D41"/>
    <mergeCell ref="D42:D44"/>
    <mergeCell ref="D45:D47"/>
    <mergeCell ref="D48:D50"/>
    <mergeCell ref="D51:D53"/>
    <mergeCell ref="A57:A59"/>
    <mergeCell ref="A60:A62"/>
    <mergeCell ref="A63:A65"/>
    <mergeCell ref="A66:A68"/>
    <mergeCell ref="A72:A74"/>
    <mergeCell ref="A75:A77"/>
    <mergeCell ref="A39:A41"/>
    <mergeCell ref="A42:A44"/>
    <mergeCell ref="A45:A47"/>
    <mergeCell ref="A48:A50"/>
    <mergeCell ref="A51:A53"/>
    <mergeCell ref="D69:D71"/>
    <mergeCell ref="D72:D74"/>
    <mergeCell ref="D75:D77"/>
    <mergeCell ref="J69:J71"/>
    <mergeCell ref="J72:J74"/>
    <mergeCell ref="J75:J77"/>
    <mergeCell ref="E54:E56"/>
    <mergeCell ref="I39:I41"/>
    <mergeCell ref="I42:I44"/>
    <mergeCell ref="I45:I47"/>
    <mergeCell ref="D27:D29"/>
    <mergeCell ref="E27:E29"/>
    <mergeCell ref="D30:D32"/>
    <mergeCell ref="E30:E32"/>
    <mergeCell ref="BE1048165:BN1048165"/>
    <mergeCell ref="D33:D35"/>
    <mergeCell ref="E33:E35"/>
    <mergeCell ref="D36:D38"/>
    <mergeCell ref="E36:E38"/>
    <mergeCell ref="AP39:AP41"/>
    <mergeCell ref="E69:E71"/>
    <mergeCell ref="E72:E74"/>
    <mergeCell ref="T18:T20"/>
    <mergeCell ref="AS18:AS20"/>
    <mergeCell ref="AR21:AR23"/>
    <mergeCell ref="AS21:AS23"/>
    <mergeCell ref="M18:M20"/>
    <mergeCell ref="O21:O23"/>
    <mergeCell ref="T21:T23"/>
    <mergeCell ref="AC21:AC23"/>
    <mergeCell ref="AP18:AP20"/>
    <mergeCell ref="AQ18:AQ20"/>
    <mergeCell ref="AP21:AP23"/>
    <mergeCell ref="AQ21:AQ23"/>
    <mergeCell ref="AP27:AP29"/>
    <mergeCell ref="AQ27:AQ29"/>
    <mergeCell ref="AQ36:AQ38"/>
    <mergeCell ref="AM39:AM41"/>
    <mergeCell ref="L69:L71"/>
    <mergeCell ref="AB18:AB20"/>
    <mergeCell ref="D18:D20"/>
    <mergeCell ref="E18:E20"/>
    <mergeCell ref="D21:D23"/>
    <mergeCell ref="E21:E23"/>
    <mergeCell ref="K21:K23"/>
    <mergeCell ref="L21:L23"/>
    <mergeCell ref="A5:AZ5"/>
    <mergeCell ref="M2:Z2"/>
    <mergeCell ref="M3:Z4"/>
    <mergeCell ref="B6:L6"/>
    <mergeCell ref="D7:D8"/>
    <mergeCell ref="E7:E8"/>
    <mergeCell ref="D9:D11"/>
    <mergeCell ref="E9:E11"/>
    <mergeCell ref="D12:D14"/>
    <mergeCell ref="E12:E14"/>
    <mergeCell ref="AS12:AS14"/>
    <mergeCell ref="A6:A8"/>
    <mergeCell ref="B7:B8"/>
    <mergeCell ref="C7:C8"/>
    <mergeCell ref="AR9:AR11"/>
    <mergeCell ref="AS9:AS11"/>
    <mergeCell ref="L7:L8"/>
    <mergeCell ref="AQ12:AQ14"/>
    <mergeCell ref="M7:M8"/>
    <mergeCell ref="O7:O8"/>
    <mergeCell ref="Q7:Q8"/>
    <mergeCell ref="U9:U11"/>
    <mergeCell ref="AB9:AB11"/>
    <mergeCell ref="AV6:AZ7"/>
    <mergeCell ref="X9:X11"/>
    <mergeCell ref="W9:W11"/>
    <mergeCell ref="AR6:AS7"/>
    <mergeCell ref="R6:AQ6"/>
    <mergeCell ref="AP7:AQ7"/>
    <mergeCell ref="R7:V7"/>
    <mergeCell ref="M6:Q6"/>
    <mergeCell ref="AM9:AM11"/>
    <mergeCell ref="AQ9:AQ11"/>
    <mergeCell ref="AP9:AP11"/>
    <mergeCell ref="M9:M11"/>
    <mergeCell ref="N9:N11"/>
    <mergeCell ref="T9:T11"/>
    <mergeCell ref="R8:T8"/>
    <mergeCell ref="O9:O11"/>
    <mergeCell ref="P9:P11"/>
    <mergeCell ref="Q9:Q11"/>
    <mergeCell ref="AP30:AP32"/>
    <mergeCell ref="AQ30:AQ32"/>
    <mergeCell ref="AM18:AM20"/>
    <mergeCell ref="AL12:AL14"/>
    <mergeCell ref="X12:X14"/>
    <mergeCell ref="AB12:AB14"/>
    <mergeCell ref="AC12:AC14"/>
    <mergeCell ref="AC15:AC17"/>
    <mergeCell ref="U12:U14"/>
    <mergeCell ref="W12:W14"/>
    <mergeCell ref="AH12:AH14"/>
    <mergeCell ref="AP12:AP14"/>
    <mergeCell ref="AH15:AH17"/>
    <mergeCell ref="N18:N20"/>
    <mergeCell ref="O18:O20"/>
    <mergeCell ref="AH18:AH20"/>
    <mergeCell ref="AL24:AL26"/>
    <mergeCell ref="AH21:AH23"/>
    <mergeCell ref="AC24:AC26"/>
    <mergeCell ref="J7:J8"/>
    <mergeCell ref="K7:K8"/>
    <mergeCell ref="AC9:AC11"/>
    <mergeCell ref="AH9:AH11"/>
    <mergeCell ref="AQ15:AQ17"/>
    <mergeCell ref="AL27:AL29"/>
    <mergeCell ref="AL30:AL32"/>
    <mergeCell ref="L27:L29"/>
    <mergeCell ref="AB27:AB29"/>
    <mergeCell ref="AG12:AG14"/>
    <mergeCell ref="AG15:AG17"/>
    <mergeCell ref="AG9:AG11"/>
    <mergeCell ref="O12:O14"/>
    <mergeCell ref="P12:P14"/>
    <mergeCell ref="Q12:Q14"/>
    <mergeCell ref="T12:T14"/>
    <mergeCell ref="L36:L38"/>
    <mergeCell ref="M24:M26"/>
    <mergeCell ref="N24:N26"/>
    <mergeCell ref="J12:J14"/>
    <mergeCell ref="T36:T38"/>
    <mergeCell ref="W7:AO7"/>
    <mergeCell ref="W21:W23"/>
    <mergeCell ref="AB21:AB23"/>
    <mergeCell ref="T33:T35"/>
    <mergeCell ref="Q33:Q35"/>
    <mergeCell ref="Q27:Q29"/>
    <mergeCell ref="Q30:Q32"/>
    <mergeCell ref="P18:P20"/>
    <mergeCell ref="Q18:Q20"/>
    <mergeCell ref="N12:N14"/>
    <mergeCell ref="AL9:AL11"/>
    <mergeCell ref="J1048172:AF1048172"/>
    <mergeCell ref="B36:B38"/>
    <mergeCell ref="C36:C38"/>
    <mergeCell ref="AC39:AC41"/>
    <mergeCell ref="AC42:AC44"/>
    <mergeCell ref="E75:E77"/>
    <mergeCell ref="E78:E80"/>
    <mergeCell ref="AV1048165:AX1048165"/>
    <mergeCell ref="CC1048165:CL1048165"/>
    <mergeCell ref="CN1048165:CV1048165"/>
    <mergeCell ref="B30:B32"/>
    <mergeCell ref="C30:C32"/>
    <mergeCell ref="M27:M29"/>
    <mergeCell ref="M30:M32"/>
    <mergeCell ref="M33:M35"/>
    <mergeCell ref="N33:N35"/>
    <mergeCell ref="AM27:AM29"/>
    <mergeCell ref="AM30:AM32"/>
    <mergeCell ref="AM33:AM35"/>
    <mergeCell ref="AM36:AM38"/>
    <mergeCell ref="AH27:AH29"/>
    <mergeCell ref="AH30:AH32"/>
    <mergeCell ref="U33:U35"/>
    <mergeCell ref="X36:X38"/>
    <mergeCell ref="O33:O35"/>
    <mergeCell ref="P33:P35"/>
    <mergeCell ref="AC36:AC38"/>
    <mergeCell ref="AP33:AP35"/>
    <mergeCell ref="AQ33:AQ35"/>
    <mergeCell ref="W33:W35"/>
    <mergeCell ref="AH33:AH35"/>
    <mergeCell ref="AH36:AH38"/>
    <mergeCell ref="AT6:AU7"/>
    <mergeCell ref="AC27:AC29"/>
    <mergeCell ref="AC30:AC32"/>
    <mergeCell ref="M21:M23"/>
    <mergeCell ref="J30:J32"/>
    <mergeCell ref="K30:K32"/>
    <mergeCell ref="L30:L32"/>
    <mergeCell ref="Q21:Q23"/>
    <mergeCell ref="Q24:Q26"/>
    <mergeCell ref="O24:O26"/>
    <mergeCell ref="P24:P26"/>
    <mergeCell ref="A21:A23"/>
    <mergeCell ref="B21:B23"/>
    <mergeCell ref="F7:F8"/>
    <mergeCell ref="G7:G8"/>
    <mergeCell ref="H7:H8"/>
    <mergeCell ref="I7:I8"/>
    <mergeCell ref="C21:C23"/>
    <mergeCell ref="A24:A26"/>
    <mergeCell ref="B24:B26"/>
    <mergeCell ref="C24:C26"/>
    <mergeCell ref="L18:L20"/>
    <mergeCell ref="AT18:AT20"/>
    <mergeCell ref="I21:I23"/>
    <mergeCell ref="J21:J23"/>
    <mergeCell ref="A18:A20"/>
    <mergeCell ref="I15:I17"/>
    <mergeCell ref="L9:L11"/>
    <mergeCell ref="O15:O17"/>
    <mergeCell ref="AT9:AT11"/>
    <mergeCell ref="AM24:AM26"/>
    <mergeCell ref="AL21:AL23"/>
    <mergeCell ref="AU9:AU11"/>
    <mergeCell ref="AT12:AT14"/>
    <mergeCell ref="AU12:AU14"/>
    <mergeCell ref="AM12:AM14"/>
    <mergeCell ref="AT15:AT17"/>
    <mergeCell ref="AU15:AU17"/>
    <mergeCell ref="AR15:AR17"/>
    <mergeCell ref="AS15:AS17"/>
    <mergeCell ref="K12:K14"/>
    <mergeCell ref="L12:L14"/>
    <mergeCell ref="M12:M14"/>
    <mergeCell ref="K15:K17"/>
    <mergeCell ref="U15:U17"/>
    <mergeCell ref="P15:P17"/>
    <mergeCell ref="Q15:Q17"/>
    <mergeCell ref="T15:T17"/>
    <mergeCell ref="AM15:AM17"/>
    <mergeCell ref="AP15:AP17"/>
    <mergeCell ref="AR12:AR14"/>
    <mergeCell ref="L15:L17"/>
    <mergeCell ref="M15:M17"/>
    <mergeCell ref="N15:N17"/>
    <mergeCell ref="B15:B17"/>
    <mergeCell ref="AL15:AL17"/>
    <mergeCell ref="D15:D17"/>
    <mergeCell ref="E15:E17"/>
    <mergeCell ref="X15:X17"/>
    <mergeCell ref="W15:W17"/>
    <mergeCell ref="AB15:AB17"/>
    <mergeCell ref="J15:J17"/>
    <mergeCell ref="AL18:AL20"/>
    <mergeCell ref="X18:X20"/>
    <mergeCell ref="W18:W20"/>
    <mergeCell ref="U18:U20"/>
    <mergeCell ref="C18:C20"/>
    <mergeCell ref="AC18:AC20"/>
    <mergeCell ref="AU18:AU20"/>
    <mergeCell ref="N27:N29"/>
    <mergeCell ref="O27:O29"/>
    <mergeCell ref="P27:P29"/>
    <mergeCell ref="N30:N32"/>
    <mergeCell ref="O30:O32"/>
    <mergeCell ref="P30:P32"/>
    <mergeCell ref="P21:P23"/>
    <mergeCell ref="N21:N23"/>
    <mergeCell ref="AR18:AR20"/>
    <mergeCell ref="AR33:AR35"/>
    <mergeCell ref="W27:W29"/>
    <mergeCell ref="W30:W32"/>
    <mergeCell ref="AS36:AS38"/>
    <mergeCell ref="T27:T29"/>
    <mergeCell ref="T30:T32"/>
    <mergeCell ref="T24:T26"/>
    <mergeCell ref="AT27:AT29"/>
    <mergeCell ref="AR27:AR29"/>
    <mergeCell ref="AS27:AS29"/>
    <mergeCell ref="AG18:AG20"/>
    <mergeCell ref="AB24:AB26"/>
    <mergeCell ref="U21:U23"/>
    <mergeCell ref="U24:U26"/>
    <mergeCell ref="AP24:AP26"/>
    <mergeCell ref="AQ24:AQ26"/>
    <mergeCell ref="AM21:AM23"/>
    <mergeCell ref="A9:A11"/>
    <mergeCell ref="I9:I11"/>
    <mergeCell ref="J9:J11"/>
    <mergeCell ref="K9:K11"/>
    <mergeCell ref="I18:I20"/>
    <mergeCell ref="J18:J20"/>
    <mergeCell ref="K18:K20"/>
    <mergeCell ref="B18:B20"/>
    <mergeCell ref="A12:A14"/>
    <mergeCell ref="C12:C14"/>
    <mergeCell ref="A27:A29"/>
    <mergeCell ref="B27:B29"/>
    <mergeCell ref="C27:C29"/>
    <mergeCell ref="I36:I38"/>
    <mergeCell ref="J36:J38"/>
    <mergeCell ref="K36:K38"/>
    <mergeCell ref="A30:A32"/>
    <mergeCell ref="B33:B35"/>
    <mergeCell ref="C33:C35"/>
    <mergeCell ref="B12:B14"/>
    <mergeCell ref="J27:J29"/>
    <mergeCell ref="K27:K29"/>
    <mergeCell ref="I30:I32"/>
    <mergeCell ref="J33:J35"/>
    <mergeCell ref="K33:K35"/>
    <mergeCell ref="B9:B11"/>
    <mergeCell ref="C9:C11"/>
    <mergeCell ref="I12:I14"/>
    <mergeCell ref="A15:A17"/>
    <mergeCell ref="C15:C17"/>
    <mergeCell ref="D24:D26"/>
    <mergeCell ref="E24:E26"/>
    <mergeCell ref="M36:M38"/>
    <mergeCell ref="Q36:Q38"/>
    <mergeCell ref="N36:N38"/>
    <mergeCell ref="O36:O38"/>
    <mergeCell ref="P36:P38"/>
    <mergeCell ref="I33:I35"/>
    <mergeCell ref="U36:U38"/>
    <mergeCell ref="AB33:AB35"/>
    <mergeCell ref="AB36:AB38"/>
    <mergeCell ref="X21:X23"/>
    <mergeCell ref="X24:X26"/>
    <mergeCell ref="X27:X29"/>
    <mergeCell ref="AR30:AR32"/>
    <mergeCell ref="AS30:AS32"/>
    <mergeCell ref="AT21:AT23"/>
    <mergeCell ref="AT24:AT26"/>
    <mergeCell ref="AT33:AT35"/>
    <mergeCell ref="AT36:AT38"/>
    <mergeCell ref="AR24:AR26"/>
    <mergeCell ref="AS24:AS26"/>
    <mergeCell ref="I24:I26"/>
    <mergeCell ref="J24:J26"/>
    <mergeCell ref="K24:K26"/>
    <mergeCell ref="I27:I29"/>
    <mergeCell ref="L33:L35"/>
    <mergeCell ref="AG21:AG23"/>
    <mergeCell ref="AG33:AG35"/>
    <mergeCell ref="AG36:AG38"/>
    <mergeCell ref="AB30:AB32"/>
    <mergeCell ref="AP36:AP38"/>
    <mergeCell ref="AC33:AC35"/>
    <mergeCell ref="L24:L26"/>
    <mergeCell ref="AU27:AU29"/>
    <mergeCell ref="AT30:AT32"/>
    <mergeCell ref="AU30:AU32"/>
    <mergeCell ref="U27:U29"/>
    <mergeCell ref="U30:U32"/>
    <mergeCell ref="AS33:AS35"/>
    <mergeCell ref="AR36:AR38"/>
    <mergeCell ref="AH24:AH26"/>
    <mergeCell ref="AL33:AL35"/>
    <mergeCell ref="AL36:AL38"/>
    <mergeCell ref="W42:W44"/>
    <mergeCell ref="W45:W47"/>
    <mergeCell ref="W48:W50"/>
    <mergeCell ref="U39:U41"/>
    <mergeCell ref="U42:U44"/>
    <mergeCell ref="U45:U47"/>
    <mergeCell ref="U48:U50"/>
    <mergeCell ref="W24:W26"/>
    <mergeCell ref="W36:W38"/>
    <mergeCell ref="X39:X41"/>
    <mergeCell ref="X42:X44"/>
    <mergeCell ref="X45:X47"/>
    <mergeCell ref="X48:X50"/>
    <mergeCell ref="X30:X32"/>
    <mergeCell ref="X33:X35"/>
    <mergeCell ref="W39:W41"/>
    <mergeCell ref="AB42:AB44"/>
    <mergeCell ref="AB45:AB47"/>
    <mergeCell ref="AG24:AG26"/>
    <mergeCell ref="AG27:AG29"/>
    <mergeCell ref="AG30:AG32"/>
    <mergeCell ref="A54:A56"/>
    <mergeCell ref="B57:B59"/>
    <mergeCell ref="B60:B62"/>
    <mergeCell ref="B63:B65"/>
    <mergeCell ref="B66:B68"/>
    <mergeCell ref="D57:D59"/>
    <mergeCell ref="D60:D62"/>
    <mergeCell ref="D63:D65"/>
    <mergeCell ref="D66:D68"/>
    <mergeCell ref="I63:I65"/>
    <mergeCell ref="I66:I68"/>
    <mergeCell ref="B39:B41"/>
    <mergeCell ref="B42:B44"/>
    <mergeCell ref="B45:B47"/>
    <mergeCell ref="B48:B50"/>
    <mergeCell ref="B51:B53"/>
    <mergeCell ref="B54:B56"/>
    <mergeCell ref="C57:C59"/>
    <mergeCell ref="C60:C62"/>
    <mergeCell ref="C63:C65"/>
    <mergeCell ref="C66:C68"/>
    <mergeCell ref="D54:D56"/>
    <mergeCell ref="E57:E59"/>
    <mergeCell ref="E60:E62"/>
    <mergeCell ref="E63:E65"/>
    <mergeCell ref="E66:E68"/>
    <mergeCell ref="E39:E41"/>
    <mergeCell ref="E42:E44"/>
    <mergeCell ref="E45:E47"/>
    <mergeCell ref="E48:E50"/>
    <mergeCell ref="E51:E53"/>
    <mergeCell ref="I48:I50"/>
    <mergeCell ref="I51:I53"/>
    <mergeCell ref="I54:I56"/>
    <mergeCell ref="J57:J59"/>
    <mergeCell ref="J60:J62"/>
    <mergeCell ref="J63:J65"/>
    <mergeCell ref="J66:J68"/>
    <mergeCell ref="J39:J41"/>
    <mergeCell ref="J42:J44"/>
    <mergeCell ref="J45:J47"/>
    <mergeCell ref="J48:J50"/>
    <mergeCell ref="J51:J53"/>
    <mergeCell ref="J54:J56"/>
    <mergeCell ref="I57:I59"/>
    <mergeCell ref="I60:I62"/>
    <mergeCell ref="K57:K59"/>
    <mergeCell ref="K60:K62"/>
    <mergeCell ref="K63:K65"/>
    <mergeCell ref="K66:K68"/>
    <mergeCell ref="K39:K41"/>
    <mergeCell ref="K42:K44"/>
    <mergeCell ref="K45:K47"/>
    <mergeCell ref="K48:K50"/>
    <mergeCell ref="K51:K53"/>
    <mergeCell ref="K54:K56"/>
    <mergeCell ref="L57:L59"/>
    <mergeCell ref="L60:L62"/>
    <mergeCell ref="L63:L65"/>
    <mergeCell ref="L66:L68"/>
    <mergeCell ref="L39:L41"/>
    <mergeCell ref="L42:L44"/>
    <mergeCell ref="L45:L47"/>
    <mergeCell ref="L48:L50"/>
    <mergeCell ref="L51:L53"/>
    <mergeCell ref="L54:L56"/>
    <mergeCell ref="M57:M59"/>
    <mergeCell ref="M60:M62"/>
    <mergeCell ref="M63:M65"/>
    <mergeCell ref="M66:M68"/>
    <mergeCell ref="M39:M41"/>
    <mergeCell ref="M42:M44"/>
    <mergeCell ref="M45:M47"/>
    <mergeCell ref="M48:M50"/>
    <mergeCell ref="M51:M53"/>
    <mergeCell ref="M54:M56"/>
    <mergeCell ref="N57:N59"/>
    <mergeCell ref="N60:N62"/>
    <mergeCell ref="N63:N65"/>
    <mergeCell ref="N66:N68"/>
    <mergeCell ref="N39:N41"/>
    <mergeCell ref="N42:N44"/>
    <mergeCell ref="N45:N47"/>
    <mergeCell ref="N48:N50"/>
    <mergeCell ref="N51:N53"/>
    <mergeCell ref="N54:N56"/>
    <mergeCell ref="O57:O59"/>
    <mergeCell ref="O60:O62"/>
    <mergeCell ref="O63:O65"/>
    <mergeCell ref="O66:O68"/>
    <mergeCell ref="O39:O41"/>
    <mergeCell ref="O42:O44"/>
    <mergeCell ref="O45:O47"/>
    <mergeCell ref="O48:O50"/>
    <mergeCell ref="O51:O53"/>
    <mergeCell ref="O54:O56"/>
    <mergeCell ref="AC66:AC68"/>
    <mergeCell ref="P57:P59"/>
    <mergeCell ref="P60:P62"/>
    <mergeCell ref="P63:P65"/>
    <mergeCell ref="P66:P68"/>
    <mergeCell ref="P39:P41"/>
    <mergeCell ref="P42:P44"/>
    <mergeCell ref="P45:P47"/>
    <mergeCell ref="P48:P50"/>
    <mergeCell ref="P51:P53"/>
    <mergeCell ref="P54:P56"/>
    <mergeCell ref="T39:T41"/>
    <mergeCell ref="T42:T44"/>
    <mergeCell ref="T45:T47"/>
    <mergeCell ref="T48:T50"/>
    <mergeCell ref="T51:T53"/>
    <mergeCell ref="T54:T56"/>
    <mergeCell ref="Q57:Q59"/>
    <mergeCell ref="Q60:Q62"/>
    <mergeCell ref="Q63:Q65"/>
    <mergeCell ref="Q66:Q68"/>
    <mergeCell ref="Q39:Q41"/>
    <mergeCell ref="Q42:Q44"/>
    <mergeCell ref="Q45:Q47"/>
    <mergeCell ref="Q48:Q50"/>
    <mergeCell ref="Q51:Q53"/>
    <mergeCell ref="Q54:Q56"/>
    <mergeCell ref="AB39:AB41"/>
    <mergeCell ref="U51:U53"/>
    <mergeCell ref="U54:U56"/>
    <mergeCell ref="T57:T59"/>
    <mergeCell ref="T60:T62"/>
    <mergeCell ref="T63:T65"/>
    <mergeCell ref="T66:T68"/>
    <mergeCell ref="U57:U59"/>
    <mergeCell ref="U60:U62"/>
    <mergeCell ref="U63:U65"/>
    <mergeCell ref="U66:U68"/>
    <mergeCell ref="X63:X65"/>
    <mergeCell ref="X66:X68"/>
    <mergeCell ref="AB48:AB50"/>
    <mergeCell ref="AB51:AB53"/>
    <mergeCell ref="AB54:AB56"/>
    <mergeCell ref="AB57:AB59"/>
    <mergeCell ref="AB60:AB62"/>
    <mergeCell ref="AB63:AB65"/>
    <mergeCell ref="AB66:AB68"/>
    <mergeCell ref="W57:W59"/>
    <mergeCell ref="W60:W62"/>
    <mergeCell ref="X57:X59"/>
    <mergeCell ref="X60:X62"/>
    <mergeCell ref="W63:W65"/>
    <mergeCell ref="W66:W68"/>
    <mergeCell ref="W51:W53"/>
    <mergeCell ref="X51:X53"/>
    <mergeCell ref="W54:W56"/>
    <mergeCell ref="X54:X56"/>
    <mergeCell ref="AH60:AH62"/>
    <mergeCell ref="AL57:AL59"/>
    <mergeCell ref="AL60:AL62"/>
    <mergeCell ref="AL63:AL65"/>
    <mergeCell ref="AL66:AL68"/>
    <mergeCell ref="AL39:AL41"/>
    <mergeCell ref="AL42:AL44"/>
    <mergeCell ref="AL45:AL47"/>
    <mergeCell ref="AL48:AL50"/>
    <mergeCell ref="AL51:AL53"/>
    <mergeCell ref="AL54:AL56"/>
    <mergeCell ref="AH42:AH44"/>
    <mergeCell ref="AH63:AH65"/>
    <mergeCell ref="AH66:AH68"/>
    <mergeCell ref="AG39:AG41"/>
    <mergeCell ref="AG42:AG44"/>
    <mergeCell ref="AH45:AH47"/>
    <mergeCell ref="AH48:AH50"/>
    <mergeCell ref="AH51:AH53"/>
    <mergeCell ref="AH54:AH56"/>
    <mergeCell ref="AH57:AH59"/>
    <mergeCell ref="AG54:AG56"/>
    <mergeCell ref="AG57:AG59"/>
    <mergeCell ref="AG45:AG47"/>
    <mergeCell ref="AG48:AG50"/>
    <mergeCell ref="AG60:AG62"/>
    <mergeCell ref="AG63:AG65"/>
    <mergeCell ref="AH39:AH41"/>
    <mergeCell ref="AC45:AC47"/>
    <mergeCell ref="AC48:AC50"/>
    <mergeCell ref="AC51:AC53"/>
    <mergeCell ref="AC54:AC56"/>
    <mergeCell ref="AC57:AC59"/>
    <mergeCell ref="AC60:AC62"/>
    <mergeCell ref="AM42:AM44"/>
    <mergeCell ref="AM45:AM47"/>
    <mergeCell ref="AP42:AP44"/>
    <mergeCell ref="AP45:AP47"/>
    <mergeCell ref="AR57:AR59"/>
    <mergeCell ref="AR60:AR62"/>
    <mergeCell ref="AR63:AR65"/>
    <mergeCell ref="AR66:AR68"/>
    <mergeCell ref="AR39:AR41"/>
    <mergeCell ref="AR42:AR44"/>
    <mergeCell ref="AR45:AR47"/>
    <mergeCell ref="AR48:AR50"/>
    <mergeCell ref="AR51:AR53"/>
    <mergeCell ref="AR54:AR56"/>
    <mergeCell ref="AM66:AM68"/>
    <mergeCell ref="AP48:AP50"/>
    <mergeCell ref="AP51:AP53"/>
    <mergeCell ref="AP54:AP56"/>
    <mergeCell ref="AP57:AP59"/>
    <mergeCell ref="AP60:AP62"/>
    <mergeCell ref="AP63:AP65"/>
    <mergeCell ref="AP66:AP68"/>
    <mergeCell ref="AM48:AM50"/>
    <mergeCell ref="AM51:AM53"/>
    <mergeCell ref="AM54:AM56"/>
    <mergeCell ref="AM57:AM59"/>
    <mergeCell ref="AM63:AM65"/>
    <mergeCell ref="AQ57:AQ59"/>
    <mergeCell ref="AQ60:AQ62"/>
    <mergeCell ref="AQ63:AQ65"/>
    <mergeCell ref="AQ66:AQ68"/>
    <mergeCell ref="AS39:AS41"/>
    <mergeCell ref="AS42:AS44"/>
    <mergeCell ref="AS45:AS47"/>
    <mergeCell ref="AS48:AS50"/>
    <mergeCell ref="AS51:AS53"/>
    <mergeCell ref="AS54:AS56"/>
    <mergeCell ref="AT57:AT59"/>
    <mergeCell ref="AT60:AT62"/>
    <mergeCell ref="AT63:AT65"/>
    <mergeCell ref="AT66:AT68"/>
    <mergeCell ref="AT39:AT41"/>
    <mergeCell ref="AT42:AT44"/>
    <mergeCell ref="AT45:AT47"/>
    <mergeCell ref="AT48:AT50"/>
    <mergeCell ref="AT51:AT53"/>
    <mergeCell ref="AT54:AT56"/>
    <mergeCell ref="AQ39:AQ41"/>
    <mergeCell ref="AQ42:AQ44"/>
    <mergeCell ref="AQ45:AQ47"/>
    <mergeCell ref="AQ48:AQ50"/>
    <mergeCell ref="AQ51:AQ53"/>
    <mergeCell ref="AQ54:AQ56"/>
    <mergeCell ref="A153:A155"/>
    <mergeCell ref="A150:A152"/>
    <mergeCell ref="J129:J131"/>
    <mergeCell ref="K129:K131"/>
    <mergeCell ref="L129:L131"/>
    <mergeCell ref="J126:J128"/>
    <mergeCell ref="K126:K128"/>
    <mergeCell ref="L126:L128"/>
    <mergeCell ref="AT126:AT128"/>
    <mergeCell ref="AU126:AU128"/>
    <mergeCell ref="AH126:AH128"/>
    <mergeCell ref="AL126:AL128"/>
    <mergeCell ref="AM126:AM128"/>
    <mergeCell ref="BD129:BD131"/>
    <mergeCell ref="BE129:BE131"/>
    <mergeCell ref="BD126:BD128"/>
    <mergeCell ref="BE126:BE128"/>
    <mergeCell ref="BA126:BA128"/>
    <mergeCell ref="BB126:BC128"/>
    <mergeCell ref="A129:A131"/>
    <mergeCell ref="A132:A134"/>
    <mergeCell ref="A135:A137"/>
    <mergeCell ref="A138:A140"/>
    <mergeCell ref="A141:A143"/>
    <mergeCell ref="A144:A146"/>
    <mergeCell ref="A147:A149"/>
    <mergeCell ref="AQ126:AQ128"/>
    <mergeCell ref="AR126:AR128"/>
    <mergeCell ref="B129:B131"/>
    <mergeCell ref="C129:C131"/>
    <mergeCell ref="D129:D131"/>
    <mergeCell ref="E129:E131"/>
    <mergeCell ref="BD123:BD125"/>
    <mergeCell ref="BE123:BE125"/>
    <mergeCell ref="BD117:BD119"/>
    <mergeCell ref="BE117:BE119"/>
    <mergeCell ref="BD120:BD122"/>
    <mergeCell ref="BE120:BE122"/>
    <mergeCell ref="AS57:AS59"/>
    <mergeCell ref="AS60:AS62"/>
    <mergeCell ref="AS63:AS65"/>
    <mergeCell ref="AS66:AS68"/>
    <mergeCell ref="AG66:AG68"/>
    <mergeCell ref="AG51:AG53"/>
    <mergeCell ref="AC63:AC65"/>
    <mergeCell ref="BH129:BH131"/>
    <mergeCell ref="BI129:BI131"/>
    <mergeCell ref="BH132:BH134"/>
    <mergeCell ref="BI132:BI134"/>
    <mergeCell ref="BH105:BH107"/>
    <mergeCell ref="BI105:BI107"/>
    <mergeCell ref="BH108:BH110"/>
    <mergeCell ref="BI108:BI110"/>
    <mergeCell ref="BH111:BH113"/>
    <mergeCell ref="BI111:BI113"/>
    <mergeCell ref="BH114:BH116"/>
    <mergeCell ref="BI114:BI116"/>
    <mergeCell ref="BH117:BH119"/>
    <mergeCell ref="BI117:BI119"/>
    <mergeCell ref="BH120:BH122"/>
    <mergeCell ref="BI120:BI122"/>
    <mergeCell ref="BH123:BH125"/>
    <mergeCell ref="BI123:BI125"/>
    <mergeCell ref="AM60:AM62"/>
  </mergeCells>
  <conditionalFormatting sqref="N15 N18 N9 N12 N21 N24 N27 N30 N33 N36 N39 N42 N45 N48 N51 N54 N57 N60 N63 N66 N69 N72 N75 N78 N81 N84 N87 N90 N93 N96 N99 N102 N105 N108 N111 N114 N117 N120 N123 M9:M128">
    <cfRule type="containsText" dxfId="976" priority="2921" operator="containsText" text="MEDIA">
      <formula>NOT(ISERROR(SEARCH("MEDIA",M9)))</formula>
    </cfRule>
    <cfRule type="containsText" dxfId="975" priority="2922" operator="containsText" text="ALTA">
      <formula>NOT(ISERROR(SEARCH("ALTA",M9)))</formula>
    </cfRule>
    <cfRule type="containsText" dxfId="974" priority="2923" operator="containsText" text="BAJA">
      <formula>NOT(ISERROR(SEARCH("BAJA",M9)))</formula>
    </cfRule>
  </conditionalFormatting>
  <conditionalFormatting sqref="P9 P12 P15 P18 P21 P24 P27 P30 P33 P36 P39 P42 P45 P48 P51 P54 P57 P60 P63 P66 P69 P72 P75 P78 P81 P84 P87 P90 P93 P96 P99 P102 P105 P108 P111 P114 P117 P120 P123 O9:O128">
    <cfRule type="containsText" dxfId="973" priority="2918" operator="containsText" text="MEDIO">
      <formula>NOT(ISERROR(SEARCH("MEDIO",O9)))</formula>
    </cfRule>
    <cfRule type="containsText" dxfId="972" priority="2919" operator="containsText" text="ALTO">
      <formula>NOT(ISERROR(SEARCH("ALTO",O9)))</formula>
    </cfRule>
    <cfRule type="containsText" dxfId="971" priority="2920" operator="containsText" text="BAJO">
      <formula>NOT(ISERROR(SEARCH("BAJO",O9)))</formula>
    </cfRule>
  </conditionalFormatting>
  <conditionalFormatting sqref="R111:R128 R9:R104">
    <cfRule type="cellIs" dxfId="970" priority="2917" operator="between">
      <formula>2</formula>
      <formula>3</formula>
    </cfRule>
  </conditionalFormatting>
  <conditionalFormatting sqref="Q9:Q155">
    <cfRule type="cellIs" dxfId="969" priority="2914" operator="lessThanOrEqual">
      <formula>3</formula>
    </cfRule>
    <cfRule type="cellIs" dxfId="968" priority="2915" stopIfTrue="1" operator="between">
      <formula>4</formula>
      <formula>9</formula>
    </cfRule>
    <cfRule type="cellIs" dxfId="967" priority="2916" operator="greaterThanOrEqual">
      <formula>10</formula>
    </cfRule>
  </conditionalFormatting>
  <conditionalFormatting sqref="AR9:AR146">
    <cfRule type="cellIs" dxfId="966" priority="2911" operator="lessThanOrEqual">
      <formula>10</formula>
    </cfRule>
    <cfRule type="cellIs" dxfId="965" priority="2912" stopIfTrue="1" operator="between">
      <formula>11</formula>
      <formula>32</formula>
    </cfRule>
    <cfRule type="cellIs" dxfId="964" priority="2913" operator="greaterThanOrEqual">
      <formula>36</formula>
    </cfRule>
  </conditionalFormatting>
  <conditionalFormatting sqref="AS9 AS12 AS15 AS18 AS21 AS24 AS27 AS30 AS33 AS36 AS39 AS42 AS45 AS48 AS51 AS54 AS57 AS60 AS63 AS66 AS69 AS72 AS75 AS78 AS81 AS84 AS87 AS90 AS93 AS96 AS99 AS102 AS105 AS108 AS111 AS114:AU114 AS117:AU117 AS120:AU120 AS123:AU123">
    <cfRule type="cellIs" dxfId="963" priority="2908" operator="equal">
      <formula>"LEVE"</formula>
    </cfRule>
    <cfRule type="cellIs" dxfId="962" priority="2909" operator="equal">
      <formula>"MODERADO"</formula>
    </cfRule>
    <cfRule type="cellIs" dxfId="961" priority="2910" operator="equal">
      <formula>"GRAVE"</formula>
    </cfRule>
  </conditionalFormatting>
  <conditionalFormatting sqref="M9:M128">
    <cfRule type="containsText" dxfId="960" priority="2906" operator="containsText" text="MEDIO BAJA">
      <formula>NOT(ISERROR(SEARCH("MEDIO BAJA",M9)))</formula>
    </cfRule>
    <cfRule type="containsText" dxfId="959" priority="2907" operator="containsText" text="MEDIO ALTA">
      <formula>NOT(ISERROR(SEARCH("MEDIO ALTA",M9)))</formula>
    </cfRule>
  </conditionalFormatting>
  <conditionalFormatting sqref="O9:O128">
    <cfRule type="containsText" dxfId="958" priority="2904" operator="containsText" text="MEDIO BAJO">
      <formula>NOT(ISERROR(SEARCH("MEDIO BAJO",O9)))</formula>
    </cfRule>
    <cfRule type="containsText" dxfId="957" priority="2905" operator="containsText" text="MEDIO ALTO">
      <formula>NOT(ISERROR(SEARCH("MEDIO ALTO",O9)))</formula>
    </cfRule>
  </conditionalFormatting>
  <conditionalFormatting sqref="AK9:AL9 AL18 AL21 AL24 AL27 AL30 AL33 AL36 AL12 AL15 AL39 AL42 AL45 AL48 AL51 AL54 AL57 AL60 AL63 AL66 AL69 AL72 AL75 AL78 AL81 AL84 AL87 AL90 AL93 AL96 AL99 AL102 AL105 AL108 AL111 AL114 AL117 AL120 AL123 AK111:AK137 AK10:AK104">
    <cfRule type="expression" dxfId="956" priority="2899">
      <formula>R9="No_existen"</formula>
    </cfRule>
  </conditionalFormatting>
  <conditionalFormatting sqref="AO9:AP9 AP12 AP15 AP18 AP21 AP24 AP27 AP30 AP33 AP36 AP39 AP42 AP45 AP48 AP51 AP54 AP57 AP60 AP63 AP66 AP69 AP72 AP75 AP78 AP81 AP84 AP87 AP90 AP93 AP96 AP99 AP102 AP105 AP108 AP111 AP114 AP117 AP120 AP123 AO111:AO137 AO10:AO104">
    <cfRule type="expression" dxfId="955" priority="2898">
      <formula>R9="No_existen"</formula>
    </cfRule>
  </conditionalFormatting>
  <conditionalFormatting sqref="V9 V138:V155 V39:V41 V114:V128">
    <cfRule type="expression" dxfId="954" priority="2884">
      <formula>R9="No_existen"</formula>
    </cfRule>
  </conditionalFormatting>
  <conditionalFormatting sqref="AW10:AW11 AW13:AW17 AW19:AW20 AW42:AW53 AW57:AW59 AW62:AW65 AW85:AW89 AW67:AW68 AW95:AW107 AW110:AW128 AW22:AW38 AW71:AW83">
    <cfRule type="expression" dxfId="953" priority="2882">
      <formula>AV10="ASUMIR"</formula>
    </cfRule>
  </conditionalFormatting>
  <conditionalFormatting sqref="AX10:AY11 AY9 AX13:AY17 AY12 AX19:AY20 AY18 AY21 AX42:AX53 AX57:AX59 AX62:AX65 AX85:AX89 AX67:AX68 AX95:AX107 AX110:AX128 AX22:AY38 AX71:AX83">
    <cfRule type="expression" dxfId="952" priority="2881">
      <formula>AV9="ASUMIR"</formula>
    </cfRule>
  </conditionalFormatting>
  <conditionalFormatting sqref="AN9:AN145">
    <cfRule type="expression" dxfId="951" priority="2987">
      <formula>S9="No_existen"</formula>
    </cfRule>
  </conditionalFormatting>
  <conditionalFormatting sqref="AJ111:AJ137 AJ9:AJ104">
    <cfRule type="expression" dxfId="950" priority="2991">
      <formula>R9="No_existen"</formula>
    </cfRule>
  </conditionalFormatting>
  <conditionalFormatting sqref="AI9:AI148">
    <cfRule type="expression" dxfId="949" priority="2995">
      <formula>S9="No_existen"</formula>
    </cfRule>
  </conditionalFormatting>
  <conditionalFormatting sqref="AH9 AH12 AH15 AH18 AH21 AH24 AH27 AH30 AH33 AH36 AH39 AH42 AH45 AH60 AH48 AH54 AH63 AH51 AH66 AH57 AH69 AH72 AH75 AH78 AH81 AH84 AH87 AH90 AH93 AH96 AH99 AH102 AH105 AH108 AH111 AH114 AH117 AH120 AH123">
    <cfRule type="expression" dxfId="948" priority="2999">
      <formula>S9="No_existen"</formula>
    </cfRule>
  </conditionalFormatting>
  <conditionalFormatting sqref="AE111:AE137 AE9:AE104">
    <cfRule type="expression" dxfId="947" priority="3007">
      <formula>R9="No_existen"</formula>
    </cfRule>
  </conditionalFormatting>
  <conditionalFormatting sqref="AD9:AD148">
    <cfRule type="expression" dxfId="946" priority="3011">
      <formula>S9="No_existen"</formula>
    </cfRule>
  </conditionalFormatting>
  <conditionalFormatting sqref="AQ9:AQ152">
    <cfRule type="containsText" dxfId="945" priority="2858" operator="containsText" text="DÉBIL">
      <formula>NOT(ISERROR(SEARCH("DÉBIL",AQ9)))</formula>
    </cfRule>
    <cfRule type="containsText" dxfId="944" priority="2859" operator="containsText" text="ACEPTABLE">
      <formula>NOT(ISERROR(SEARCH("ACEPTABLE",AQ9)))</formula>
    </cfRule>
    <cfRule type="containsText" dxfId="943" priority="2860" operator="containsText" text="FUERTE">
      <formula>NOT(ISERROR(SEARCH("FUERTE",AQ9)))</formula>
    </cfRule>
  </conditionalFormatting>
  <conditionalFormatting sqref="AC9 AC15 AC18 AC21 AC24 AC27 AC30 AC33 AC36 AC12 AC39 AC42 AC45 AC48 AC51 AC54 AC57 AC60 AC63 AC66 AC69 AC72 AC75 AC78 AC81 AC84 AC87 AC90 AC93 AC96 AC99 AC102 AC105 AC108 AC111 AC114 AC117 AC120 AC123">
    <cfRule type="expression" dxfId="942" priority="3065">
      <formula>S9="No_existen"</formula>
    </cfRule>
  </conditionalFormatting>
  <conditionalFormatting sqref="AM9 AM12 AM15 AM18 AM21 AM24 AM27 AM30 AM33 AM36 AM39 AM42 AM45 AM48 AM51 AM54 AM57 AM60 AM63 AM66 AM69 AM72 AM75 AM78 AM81 AM84 AM87 AM90 AM93 AM96 AM99 AM102 AM105 AM108 AM111 AM114 AM117 AM120 AM123">
    <cfRule type="expression" dxfId="941" priority="3067">
      <formula>S9="No_existen"</formula>
    </cfRule>
  </conditionalFormatting>
  <conditionalFormatting sqref="AA95:AA137 AA9:AA68 AA71:AA92">
    <cfRule type="expression" dxfId="940" priority="2675">
      <formula>Z9="Semiautomatico"</formula>
    </cfRule>
    <cfRule type="expression" dxfId="939" priority="2681">
      <formula>Z9="Manual"</formula>
    </cfRule>
    <cfRule type="expression" dxfId="938" priority="2855">
      <formula>R9="No_existen"</formula>
    </cfRule>
  </conditionalFormatting>
  <conditionalFormatting sqref="Z10">
    <cfRule type="expression" dxfId="937" priority="2854">
      <formula>$R$10="No_existen"</formula>
    </cfRule>
  </conditionalFormatting>
  <conditionalFormatting sqref="AA95:AA137 AA10:AA68 AA71:AA92">
    <cfRule type="expression" dxfId="936" priority="2853">
      <formula>R10="No_existen"</formula>
    </cfRule>
  </conditionalFormatting>
  <conditionalFormatting sqref="AQ9:AQ152">
    <cfRule type="containsText" dxfId="935" priority="2852" operator="containsText" text="INEXISTENTE">
      <formula>NOT(ISERROR(SEARCH("INEXISTENTE",AQ9)))</formula>
    </cfRule>
  </conditionalFormatting>
  <conditionalFormatting sqref="AF9">
    <cfRule type="expression" dxfId="934" priority="2851">
      <formula>$R$9="No_existen"</formula>
    </cfRule>
  </conditionalFormatting>
  <conditionalFormatting sqref="Z9">
    <cfRule type="expression" dxfId="933" priority="2850">
      <formula>R9="No_Existen"</formula>
    </cfRule>
  </conditionalFormatting>
  <conditionalFormatting sqref="V10">
    <cfRule type="expression" dxfId="932" priority="2849">
      <formula>R10="No_existen"</formula>
    </cfRule>
  </conditionalFormatting>
  <conditionalFormatting sqref="V11">
    <cfRule type="expression" dxfId="931" priority="2848">
      <formula>R11="No_existen"</formula>
    </cfRule>
  </conditionalFormatting>
  <conditionalFormatting sqref="Z11">
    <cfRule type="expression" dxfId="930" priority="2847">
      <formula>R11="No_existen"</formula>
    </cfRule>
  </conditionalFormatting>
  <conditionalFormatting sqref="Z12">
    <cfRule type="expression" dxfId="929" priority="2843">
      <formula>$R$12="No_existen"</formula>
    </cfRule>
  </conditionalFormatting>
  <conditionalFormatting sqref="Z13">
    <cfRule type="expression" dxfId="928" priority="2840">
      <formula>$R$13="No_existen"</formula>
    </cfRule>
  </conditionalFormatting>
  <conditionalFormatting sqref="Z14">
    <cfRule type="expression" dxfId="927" priority="2837">
      <formula>$R$14="No_existen"</formula>
    </cfRule>
  </conditionalFormatting>
  <conditionalFormatting sqref="Z15:Z17">
    <cfRule type="expression" dxfId="926" priority="2834">
      <formula>$R$15="No_existen"</formula>
    </cfRule>
  </conditionalFormatting>
  <conditionalFormatting sqref="Z18:Z23">
    <cfRule type="expression" dxfId="925" priority="2808">
      <formula>$R$18="No_existen"</formula>
    </cfRule>
  </conditionalFormatting>
  <conditionalFormatting sqref="Z24">
    <cfRule type="expression" dxfId="924" priority="2785">
      <formula>$R$24="No_existen"</formula>
    </cfRule>
  </conditionalFormatting>
  <conditionalFormatting sqref="Z25">
    <cfRule type="expression" dxfId="923" priority="2784">
      <formula>$R$25="No_existen"</formula>
    </cfRule>
  </conditionalFormatting>
  <conditionalFormatting sqref="Z26">
    <cfRule type="expression" dxfId="922" priority="2783">
      <formula>$R$26="No_existen"</formula>
    </cfRule>
  </conditionalFormatting>
  <conditionalFormatting sqref="AF39:AF41 AF114:AF128">
    <cfRule type="expression" dxfId="921" priority="2766">
      <formula>R39="No_existen"</formula>
    </cfRule>
  </conditionalFormatting>
  <conditionalFormatting sqref="V29">
    <cfRule type="expression" dxfId="920" priority="2765">
      <formula>R29="No_existen"</formula>
    </cfRule>
  </conditionalFormatting>
  <conditionalFormatting sqref="Z27">
    <cfRule type="expression" dxfId="919" priority="2764">
      <formula>$R$27="No_existen"</formula>
    </cfRule>
  </conditionalFormatting>
  <conditionalFormatting sqref="Z28">
    <cfRule type="expression" dxfId="918" priority="2763">
      <formula>$R$28="No_existen"</formula>
    </cfRule>
  </conditionalFormatting>
  <conditionalFormatting sqref="Z29">
    <cfRule type="expression" dxfId="917" priority="2762">
      <formula>$R$29="No_existen"</formula>
    </cfRule>
  </conditionalFormatting>
  <conditionalFormatting sqref="AF29">
    <cfRule type="expression" dxfId="916" priority="2759">
      <formula>R29="No_existen"</formula>
    </cfRule>
  </conditionalFormatting>
  <conditionalFormatting sqref="AF30">
    <cfRule type="expression" dxfId="915" priority="2758">
      <formula>R30="No_existen"</formula>
    </cfRule>
  </conditionalFormatting>
  <conditionalFormatting sqref="AF31">
    <cfRule type="expression" dxfId="914" priority="2757">
      <formula>R31="No_existen"</formula>
    </cfRule>
  </conditionalFormatting>
  <conditionalFormatting sqref="AF32">
    <cfRule type="expression" dxfId="913" priority="2756">
      <formula>R32="No_existen"</formula>
    </cfRule>
  </conditionalFormatting>
  <conditionalFormatting sqref="Z30">
    <cfRule type="expression" dxfId="912" priority="2755">
      <formula>$R$30="No_existen"</formula>
    </cfRule>
  </conditionalFormatting>
  <conditionalFormatting sqref="Z31">
    <cfRule type="expression" dxfId="911" priority="2754">
      <formula>$R$31="No_existen"</formula>
    </cfRule>
  </conditionalFormatting>
  <conditionalFormatting sqref="Z32">
    <cfRule type="expression" dxfId="910" priority="2753">
      <formula>$R$32="No_existen"</formula>
    </cfRule>
  </conditionalFormatting>
  <conditionalFormatting sqref="V30:V32">
    <cfRule type="expression" dxfId="909" priority="2752">
      <formula>R30="No_existen"</formula>
    </cfRule>
  </conditionalFormatting>
  <conditionalFormatting sqref="V33:V35">
    <cfRule type="expression" dxfId="908" priority="2723">
      <formula>R33="No_existen"</formula>
    </cfRule>
  </conditionalFormatting>
  <conditionalFormatting sqref="Z33">
    <cfRule type="expression" dxfId="907" priority="2722">
      <formula>$R$33="No_existen"</formula>
    </cfRule>
  </conditionalFormatting>
  <conditionalFormatting sqref="Z34">
    <cfRule type="expression" dxfId="906" priority="2721">
      <formula>$R$34="No_existen"</formula>
    </cfRule>
  </conditionalFormatting>
  <conditionalFormatting sqref="Z35">
    <cfRule type="expression" dxfId="905" priority="2720">
      <formula>$R$35="No_existen"</formula>
    </cfRule>
  </conditionalFormatting>
  <conditionalFormatting sqref="AF33">
    <cfRule type="expression" dxfId="904" priority="2719">
      <formula>R33="No_existen"</formula>
    </cfRule>
  </conditionalFormatting>
  <conditionalFormatting sqref="AF34">
    <cfRule type="expression" dxfId="903" priority="2718">
      <formula>R34="No_existen"</formula>
    </cfRule>
  </conditionalFormatting>
  <conditionalFormatting sqref="AF35">
    <cfRule type="expression" dxfId="902" priority="2717">
      <formula>R35="No_existen"</formula>
    </cfRule>
  </conditionalFormatting>
  <conditionalFormatting sqref="AF36">
    <cfRule type="expression" dxfId="901" priority="2716">
      <formula>R36="No_existen"</formula>
    </cfRule>
  </conditionalFormatting>
  <conditionalFormatting sqref="AF37">
    <cfRule type="expression" dxfId="900" priority="2715">
      <formula>R37="No_existen"</formula>
    </cfRule>
  </conditionalFormatting>
  <conditionalFormatting sqref="AF38">
    <cfRule type="expression" dxfId="899" priority="2714">
      <formula>R38="No_existen"</formula>
    </cfRule>
  </conditionalFormatting>
  <conditionalFormatting sqref="Z36">
    <cfRule type="expression" dxfId="898" priority="2713">
      <formula>$R$36="No_existen"</formula>
    </cfRule>
  </conditionalFormatting>
  <conditionalFormatting sqref="Z37">
    <cfRule type="expression" dxfId="897" priority="2712">
      <formula>$R$37="No_existen"</formula>
    </cfRule>
  </conditionalFormatting>
  <conditionalFormatting sqref="Z38">
    <cfRule type="expression" dxfId="896" priority="2711">
      <formula>$R$38="No_existen"</formula>
    </cfRule>
  </conditionalFormatting>
  <conditionalFormatting sqref="V36:V38">
    <cfRule type="expression" dxfId="895" priority="2710">
      <formula>R36="No_existen"</formula>
    </cfRule>
  </conditionalFormatting>
  <conditionalFormatting sqref="V59:V62 V79:V80 V95">
    <cfRule type="expression" dxfId="894" priority="2694">
      <formula>R59="No_existen"</formula>
    </cfRule>
  </conditionalFormatting>
  <conditionalFormatting sqref="Z39:Z80 Z95:Z98 Z114:Z128">
    <cfRule type="expression" dxfId="893" priority="2691">
      <formula>#REF!="No_existen"</formula>
    </cfRule>
  </conditionalFormatting>
  <conditionalFormatting sqref="AF59:AF62 AF71:AF72 AF79:AF80 AF95">
    <cfRule type="expression" dxfId="892" priority="2682">
      <formula>R59="No_existen"</formula>
    </cfRule>
  </conditionalFormatting>
  <conditionalFormatting sqref="AA18:AA20">
    <cfRule type="expression" dxfId="891" priority="2676">
      <formula>Z18="Manual"</formula>
    </cfRule>
  </conditionalFormatting>
  <conditionalFormatting sqref="AF9:AF11 AF59:AF62 AF29:AF41 AF66:AF72 AF111:AF131 AF79:AF104">
    <cfRule type="expression" dxfId="890" priority="2680">
      <formula>AE9="No asignado"</formula>
    </cfRule>
  </conditionalFormatting>
  <conditionalFormatting sqref="AF10">
    <cfRule type="expression" dxfId="889" priority="2674">
      <formula>$R$10="No_existen"</formula>
    </cfRule>
  </conditionalFormatting>
  <conditionalFormatting sqref="AF11">
    <cfRule type="expression" dxfId="888" priority="2673">
      <formula>$R$11="No_existen"</formula>
    </cfRule>
  </conditionalFormatting>
  <conditionalFormatting sqref="AZ61 AZ69 AZ84 AZ94 AZ108:AZ109">
    <cfRule type="expression" dxfId="887" priority="3069">
      <formula>AW61="ASUMIR"</formula>
    </cfRule>
  </conditionalFormatting>
  <conditionalFormatting sqref="V12">
    <cfRule type="expression" dxfId="886" priority="2672">
      <formula>R12="No_existen"</formula>
    </cfRule>
  </conditionalFormatting>
  <conditionalFormatting sqref="V13">
    <cfRule type="expression" dxfId="885" priority="2671">
      <formula>R13="No_existen"</formula>
    </cfRule>
  </conditionalFormatting>
  <conditionalFormatting sqref="V14">
    <cfRule type="expression" dxfId="884" priority="2670">
      <formula>R14="No_existen"</formula>
    </cfRule>
  </conditionalFormatting>
  <conditionalFormatting sqref="AF12">
    <cfRule type="expression" dxfId="883" priority="2669">
      <formula>R12="No_existen"</formula>
    </cfRule>
  </conditionalFormatting>
  <conditionalFormatting sqref="AF13">
    <cfRule type="expression" dxfId="882" priority="2668">
      <formula>R13="No_existen"</formula>
    </cfRule>
  </conditionalFormatting>
  <conditionalFormatting sqref="AF14">
    <cfRule type="expression" dxfId="881" priority="2667">
      <formula>R14="No_existen"</formula>
    </cfRule>
  </conditionalFormatting>
  <conditionalFormatting sqref="AF12:AF14">
    <cfRule type="expression" dxfId="880" priority="2665">
      <formula>AE12="No asignado"</formula>
    </cfRule>
  </conditionalFormatting>
  <conditionalFormatting sqref="AF12:AF14">
    <cfRule type="expression" dxfId="879" priority="2666">
      <formula>AE12="No asignado"</formula>
    </cfRule>
  </conditionalFormatting>
  <conditionalFormatting sqref="AF12">
    <cfRule type="expression" dxfId="878" priority="2664">
      <formula>$P$11="No_existen"</formula>
    </cfRule>
  </conditionalFormatting>
  <conditionalFormatting sqref="AF12">
    <cfRule type="expression" dxfId="877" priority="2663">
      <formula>$P$11="No_existen"</formula>
    </cfRule>
  </conditionalFormatting>
  <conditionalFormatting sqref="AF13">
    <cfRule type="expression" dxfId="876" priority="2662">
      <formula>$P$11="No_existen"</formula>
    </cfRule>
  </conditionalFormatting>
  <conditionalFormatting sqref="AT9:AU9">
    <cfRule type="cellIs" dxfId="875" priority="2659" operator="equal">
      <formula>"LEVE"</formula>
    </cfRule>
    <cfRule type="cellIs" dxfId="874" priority="2660" operator="equal">
      <formula>"MODERADO"</formula>
    </cfRule>
    <cfRule type="cellIs" dxfId="873" priority="2661" operator="equal">
      <formula>"GRAVE"</formula>
    </cfRule>
  </conditionalFormatting>
  <conditionalFormatting sqref="AT12:AU12">
    <cfRule type="cellIs" dxfId="872" priority="2656" operator="equal">
      <formula>"LEVE"</formula>
    </cfRule>
    <cfRule type="cellIs" dxfId="871" priority="2657" operator="equal">
      <formula>"MODERADO"</formula>
    </cfRule>
    <cfRule type="cellIs" dxfId="870" priority="2658" operator="equal">
      <formula>"GRAVE"</formula>
    </cfRule>
  </conditionalFormatting>
  <conditionalFormatting sqref="AW9">
    <cfRule type="expression" dxfId="869" priority="2655">
      <formula>AV9="ASUMIR"</formula>
    </cfRule>
  </conditionalFormatting>
  <conditionalFormatting sqref="AX9">
    <cfRule type="expression" dxfId="868" priority="2654">
      <formula>AV9="ASUMIR"</formula>
    </cfRule>
  </conditionalFormatting>
  <conditionalFormatting sqref="AW12">
    <cfRule type="expression" dxfId="867" priority="2653">
      <formula>AV12="ASUMIR"</formula>
    </cfRule>
  </conditionalFormatting>
  <conditionalFormatting sqref="AX12">
    <cfRule type="expression" dxfId="866" priority="2652">
      <formula>AV12="ASUMIR"</formula>
    </cfRule>
  </conditionalFormatting>
  <conditionalFormatting sqref="V15">
    <cfRule type="expression" dxfId="865" priority="2651">
      <formula>R15="No_existen"</formula>
    </cfRule>
  </conditionalFormatting>
  <conditionalFormatting sqref="V16">
    <cfRule type="expression" dxfId="864" priority="2650">
      <formula>R16="No_existen"</formula>
    </cfRule>
  </conditionalFormatting>
  <conditionalFormatting sqref="V17">
    <cfRule type="expression" dxfId="863" priority="2649">
      <formula>R17="No_existen"</formula>
    </cfRule>
  </conditionalFormatting>
  <conditionalFormatting sqref="AF15">
    <cfRule type="expression" dxfId="862" priority="2648">
      <formula>$P$11="No_existen"</formula>
    </cfRule>
  </conditionalFormatting>
  <conditionalFormatting sqref="AF15:AF17">
    <cfRule type="expression" dxfId="861" priority="2647">
      <formula>AE15="No asignado"</formula>
    </cfRule>
  </conditionalFormatting>
  <conditionalFormatting sqref="AF16">
    <cfRule type="expression" dxfId="860" priority="2646">
      <formula>$P$12="No_existen"</formula>
    </cfRule>
  </conditionalFormatting>
  <conditionalFormatting sqref="AF17">
    <cfRule type="expression" dxfId="859" priority="2645">
      <formula>$P$13="No_existen"</formula>
    </cfRule>
  </conditionalFormatting>
  <conditionalFormatting sqref="AT15:AU15">
    <cfRule type="cellIs" dxfId="858" priority="2642" operator="equal">
      <formula>"LEVE"</formula>
    </cfRule>
    <cfRule type="cellIs" dxfId="857" priority="2643" operator="equal">
      <formula>"MODERADO"</formula>
    </cfRule>
    <cfRule type="cellIs" dxfId="856" priority="2644" operator="equal">
      <formula>"GRAVE"</formula>
    </cfRule>
  </conditionalFormatting>
  <conditionalFormatting sqref="AF18">
    <cfRule type="expression" dxfId="855" priority="2633">
      <formula>R18="No_existen"</formula>
    </cfRule>
  </conditionalFormatting>
  <conditionalFormatting sqref="AF19">
    <cfRule type="expression" dxfId="854" priority="2632">
      <formula>R19="No_existen"</formula>
    </cfRule>
  </conditionalFormatting>
  <conditionalFormatting sqref="AF20">
    <cfRule type="expression" dxfId="853" priority="2631">
      <formula>R20="No_existen"</formula>
    </cfRule>
  </conditionalFormatting>
  <conditionalFormatting sqref="AF18:AF20">
    <cfRule type="expression" dxfId="852" priority="2629">
      <formula>AE18="No asignado"</formula>
    </cfRule>
  </conditionalFormatting>
  <conditionalFormatting sqref="AF18:AF20">
    <cfRule type="expression" dxfId="851" priority="2630">
      <formula>AE18="No asignado"</formula>
    </cfRule>
  </conditionalFormatting>
  <conditionalFormatting sqref="AF19">
    <cfRule type="expression" dxfId="850" priority="2628">
      <formula>R19="No_existen"</formula>
    </cfRule>
  </conditionalFormatting>
  <conditionalFormatting sqref="AF20">
    <cfRule type="expression" dxfId="849" priority="2627">
      <formula>R20="No_existen"</formula>
    </cfRule>
  </conditionalFormatting>
  <conditionalFormatting sqref="AF21">
    <cfRule type="expression" dxfId="848" priority="2626">
      <formula>R21="No_existen"</formula>
    </cfRule>
  </conditionalFormatting>
  <conditionalFormatting sqref="AF22">
    <cfRule type="expression" dxfId="847" priority="2625">
      <formula>R22="No_existen"</formula>
    </cfRule>
  </conditionalFormatting>
  <conditionalFormatting sqref="AF23">
    <cfRule type="expression" dxfId="846" priority="2624">
      <formula>R23="No_existen"</formula>
    </cfRule>
  </conditionalFormatting>
  <conditionalFormatting sqref="AF21:AF23">
    <cfRule type="expression" dxfId="845" priority="2622">
      <formula>AE21="No asignado"</formula>
    </cfRule>
  </conditionalFormatting>
  <conditionalFormatting sqref="AF21:AF23">
    <cfRule type="expression" dxfId="844" priority="2623">
      <formula>AE21="No asignado"</formula>
    </cfRule>
  </conditionalFormatting>
  <conditionalFormatting sqref="AF22">
    <cfRule type="expression" dxfId="843" priority="2621">
      <formula>R22="No_existen"</formula>
    </cfRule>
  </conditionalFormatting>
  <conditionalFormatting sqref="AF23">
    <cfRule type="expression" dxfId="842" priority="2620">
      <formula>R23="No_existen"</formula>
    </cfRule>
  </conditionalFormatting>
  <conditionalFormatting sqref="AU21">
    <cfRule type="cellIs" dxfId="841" priority="2610" operator="equal">
      <formula>"LEVE"</formula>
    </cfRule>
    <cfRule type="cellIs" dxfId="840" priority="2611" operator="equal">
      <formula>"MODERADO"</formula>
    </cfRule>
    <cfRule type="cellIs" dxfId="839" priority="2612" operator="equal">
      <formula>"GRAVE"</formula>
    </cfRule>
  </conditionalFormatting>
  <conditionalFormatting sqref="AT18:AU18">
    <cfRule type="cellIs" dxfId="838" priority="2607" operator="equal">
      <formula>"LEVE"</formula>
    </cfRule>
    <cfRule type="cellIs" dxfId="837" priority="2608" operator="equal">
      <formula>"MODERADO"</formula>
    </cfRule>
    <cfRule type="cellIs" dxfId="836" priority="2609" operator="equal">
      <formula>"GRAVE"</formula>
    </cfRule>
  </conditionalFormatting>
  <conditionalFormatting sqref="AT21">
    <cfRule type="cellIs" dxfId="835" priority="2604" operator="equal">
      <formula>"LEVE"</formula>
    </cfRule>
    <cfRule type="cellIs" dxfId="834" priority="2605" operator="equal">
      <formula>"MODERADO"</formula>
    </cfRule>
    <cfRule type="cellIs" dxfId="833" priority="2606" operator="equal">
      <formula>"GRAVE"</formula>
    </cfRule>
  </conditionalFormatting>
  <conditionalFormatting sqref="AW18">
    <cfRule type="expression" dxfId="832" priority="2603">
      <formula>AV18="ASUMIR"</formula>
    </cfRule>
  </conditionalFormatting>
  <conditionalFormatting sqref="AX18">
    <cfRule type="expression" dxfId="831" priority="2602">
      <formula>AV18="ASUMIR"</formula>
    </cfRule>
  </conditionalFormatting>
  <conditionalFormatting sqref="AW21">
    <cfRule type="expression" dxfId="830" priority="2601">
      <formula>AV21="ASUMIR"</formula>
    </cfRule>
  </conditionalFormatting>
  <conditionalFormatting sqref="AX21">
    <cfRule type="expression" dxfId="829" priority="2600">
      <formula>AV21="ASUMIR"</formula>
    </cfRule>
  </conditionalFormatting>
  <conditionalFormatting sqref="V24">
    <cfRule type="expression" dxfId="828" priority="2597">
      <formula>R24="No_existen"</formula>
    </cfRule>
  </conditionalFormatting>
  <conditionalFormatting sqref="V25">
    <cfRule type="expression" dxfId="827" priority="2596">
      <formula>R25="No_existen"</formula>
    </cfRule>
  </conditionalFormatting>
  <conditionalFormatting sqref="V26">
    <cfRule type="expression" dxfId="826" priority="2595">
      <formula>R26="No_existen"</formula>
    </cfRule>
  </conditionalFormatting>
  <conditionalFormatting sqref="AF24">
    <cfRule type="expression" dxfId="825" priority="2594">
      <formula>$P$11="No_existen"</formula>
    </cfRule>
  </conditionalFormatting>
  <conditionalFormatting sqref="AF24:AF26">
    <cfRule type="expression" dxfId="824" priority="2593">
      <formula>AE24="No asignado"</formula>
    </cfRule>
  </conditionalFormatting>
  <conditionalFormatting sqref="AF25">
    <cfRule type="expression" dxfId="823" priority="2592">
      <formula>$P$12="No_existen"</formula>
    </cfRule>
  </conditionalFormatting>
  <conditionalFormatting sqref="AF26">
    <cfRule type="expression" dxfId="822" priority="2591">
      <formula>$P$13="No_existen"</formula>
    </cfRule>
  </conditionalFormatting>
  <conditionalFormatting sqref="AF25:AF26">
    <cfRule type="expression" dxfId="821" priority="2590">
      <formula>$P$11="No_existen"</formula>
    </cfRule>
  </conditionalFormatting>
  <conditionalFormatting sqref="AF26">
    <cfRule type="expression" dxfId="820" priority="2589">
      <formula>$P$11="No_existen"</formula>
    </cfRule>
  </conditionalFormatting>
  <conditionalFormatting sqref="AT24:AU24">
    <cfRule type="cellIs" dxfId="819" priority="2586" operator="equal">
      <formula>"LEVE"</formula>
    </cfRule>
    <cfRule type="cellIs" dxfId="818" priority="2587" operator="equal">
      <formula>"MODERADO"</formula>
    </cfRule>
    <cfRule type="cellIs" dxfId="817" priority="2588" operator="equal">
      <formula>"GRAVE"</formula>
    </cfRule>
  </conditionalFormatting>
  <conditionalFormatting sqref="V27">
    <cfRule type="expression" dxfId="816" priority="2563">
      <formula>R27="No_existen"</formula>
    </cfRule>
  </conditionalFormatting>
  <conditionalFormatting sqref="V28">
    <cfRule type="expression" dxfId="815" priority="2562">
      <formula>R28="No_existen"</formula>
    </cfRule>
  </conditionalFormatting>
  <conditionalFormatting sqref="AF27">
    <cfRule type="expression" dxfId="814" priority="2561">
      <formula>$P$11="No_existen"</formula>
    </cfRule>
  </conditionalFormatting>
  <conditionalFormatting sqref="AF27:AF28">
    <cfRule type="expression" dxfId="813" priority="2560">
      <formula>AE27="No asignado"</formula>
    </cfRule>
  </conditionalFormatting>
  <conditionalFormatting sqref="AF28">
    <cfRule type="expression" dxfId="812" priority="2559">
      <formula>$P$12="No_existen"</formula>
    </cfRule>
  </conditionalFormatting>
  <conditionalFormatting sqref="AT27:AU27">
    <cfRule type="cellIs" dxfId="811" priority="2556" operator="equal">
      <formula>"LEVE"</formula>
    </cfRule>
    <cfRule type="cellIs" dxfId="810" priority="2557" operator="equal">
      <formula>"MODERADO"</formula>
    </cfRule>
    <cfRule type="cellIs" dxfId="809" priority="2558" operator="equal">
      <formula>"GRAVE"</formula>
    </cfRule>
  </conditionalFormatting>
  <conditionalFormatting sqref="AT30:AU30">
    <cfRule type="cellIs" dxfId="808" priority="2553" operator="equal">
      <formula>"LEVE"</formula>
    </cfRule>
    <cfRule type="cellIs" dxfId="807" priority="2554" operator="equal">
      <formula>"MODERADO"</formula>
    </cfRule>
    <cfRule type="cellIs" dxfId="806" priority="2555" operator="equal">
      <formula>"GRAVE"</formula>
    </cfRule>
  </conditionalFormatting>
  <conditionalFormatting sqref="AU36">
    <cfRule type="cellIs" dxfId="805" priority="2508" operator="equal">
      <formula>"LEVE"</formula>
    </cfRule>
    <cfRule type="cellIs" dxfId="804" priority="2509" operator="equal">
      <formula>"MODERADO"</formula>
    </cfRule>
    <cfRule type="cellIs" dxfId="803" priority="2510" operator="equal">
      <formula>"GRAVE"</formula>
    </cfRule>
  </conditionalFormatting>
  <conditionalFormatting sqref="AT33">
    <cfRule type="cellIs" dxfId="802" priority="2505" operator="equal">
      <formula>"LEVE"</formula>
    </cfRule>
    <cfRule type="cellIs" dxfId="801" priority="2506" operator="equal">
      <formula>"MODERADO"</formula>
    </cfRule>
    <cfRule type="cellIs" dxfId="800" priority="2507" operator="equal">
      <formula>"GRAVE"</formula>
    </cfRule>
  </conditionalFormatting>
  <conditionalFormatting sqref="AU33">
    <cfRule type="cellIs" dxfId="799" priority="2502" operator="equal">
      <formula>"LEVE"</formula>
    </cfRule>
    <cfRule type="cellIs" dxfId="798" priority="2503" operator="equal">
      <formula>"MODERADO"</formula>
    </cfRule>
    <cfRule type="cellIs" dxfId="797" priority="2504" operator="equal">
      <formula>"GRAVE"</formula>
    </cfRule>
  </conditionalFormatting>
  <conditionalFormatting sqref="AT36">
    <cfRule type="cellIs" dxfId="796" priority="2499" operator="equal">
      <formula>"LEVE"</formula>
    </cfRule>
    <cfRule type="cellIs" dxfId="795" priority="2500" operator="equal">
      <formula>"MODERADO"</formula>
    </cfRule>
    <cfRule type="cellIs" dxfId="794" priority="2501" operator="equal">
      <formula>"GRAVE"</formula>
    </cfRule>
  </conditionalFormatting>
  <conditionalFormatting sqref="AZ39:AZ53 AZ56 AZ62:AZ68 AZ86:AZ93 AZ99:AZ107 AZ110:AZ137 AZ70:AZ83">
    <cfRule type="expression" dxfId="793" priority="2471">
      <formula>AW39&lt;&gt;"COMPARTIR"</formula>
    </cfRule>
    <cfRule type="expression" dxfId="792" priority="2472">
      <formula>AW39="ASUMIR"</formula>
    </cfRule>
  </conditionalFormatting>
  <conditionalFormatting sqref="AZ38">
    <cfRule type="expression" dxfId="791" priority="2453">
      <formula>AW38&lt;&gt;"COMPARTIR"</formula>
    </cfRule>
    <cfRule type="expression" dxfId="790" priority="2454">
      <formula>AW38="ASUMIR"</formula>
    </cfRule>
  </conditionalFormatting>
  <conditionalFormatting sqref="AZ37">
    <cfRule type="expression" dxfId="789" priority="2451">
      <formula>AW37&lt;&gt;"COMPARTIR"</formula>
    </cfRule>
    <cfRule type="expression" dxfId="788" priority="2452">
      <formula>AW37="ASUMIR"</formula>
    </cfRule>
  </conditionalFormatting>
  <conditionalFormatting sqref="AZ36">
    <cfRule type="expression" dxfId="787" priority="2449">
      <formula>AW36&lt;&gt;"COMPARTIR"</formula>
    </cfRule>
    <cfRule type="expression" dxfId="786" priority="2450">
      <formula>AW36="ASUMIR"</formula>
    </cfRule>
  </conditionalFormatting>
  <conditionalFormatting sqref="AZ9">
    <cfRule type="expression" dxfId="785" priority="2445">
      <formula>AW9&lt;&gt;"COMPARTIR"</formula>
    </cfRule>
    <cfRule type="expression" dxfId="784" priority="2446">
      <formula>AW9="ASUMIR"</formula>
    </cfRule>
  </conditionalFormatting>
  <conditionalFormatting sqref="AZ10">
    <cfRule type="expression" dxfId="783" priority="2443">
      <formula>AW10&lt;&gt;"COMPARTIR"</formula>
    </cfRule>
    <cfRule type="expression" dxfId="782" priority="2444">
      <formula>AW10="ASUMIR"</formula>
    </cfRule>
  </conditionalFormatting>
  <conditionalFormatting sqref="AZ11">
    <cfRule type="expression" dxfId="781" priority="2441">
      <formula>AW11&lt;&gt;"COMPARTIR"</formula>
    </cfRule>
    <cfRule type="expression" dxfId="780" priority="2442">
      <formula>AW11="ASUMIR"</formula>
    </cfRule>
  </conditionalFormatting>
  <conditionalFormatting sqref="AZ12">
    <cfRule type="expression" dxfId="779" priority="2439">
      <formula>AW12&lt;&gt;"COMPARTIR"</formula>
    </cfRule>
    <cfRule type="expression" dxfId="778" priority="2440">
      <formula>AW12="ASUMIR"</formula>
    </cfRule>
  </conditionalFormatting>
  <conditionalFormatting sqref="AZ13">
    <cfRule type="expression" dxfId="777" priority="2437">
      <formula>AW13&lt;&gt;"COMPARTIR"</formula>
    </cfRule>
    <cfRule type="expression" dxfId="776" priority="2438">
      <formula>AW13="ASUMIR"</formula>
    </cfRule>
  </conditionalFormatting>
  <conditionalFormatting sqref="AZ14">
    <cfRule type="expression" dxfId="775" priority="2435">
      <formula>AW14&lt;&gt;"COMPARTIR"</formula>
    </cfRule>
    <cfRule type="expression" dxfId="774" priority="2436">
      <formula>AW14="ASUMIR"</formula>
    </cfRule>
  </conditionalFormatting>
  <conditionalFormatting sqref="AZ15">
    <cfRule type="expression" dxfId="773" priority="2433">
      <formula>AW15&lt;&gt;"COMPARTIR"</formula>
    </cfRule>
    <cfRule type="expression" dxfId="772" priority="2434">
      <formula>AW15="ASUMIR"</formula>
    </cfRule>
  </conditionalFormatting>
  <conditionalFormatting sqref="AZ16">
    <cfRule type="expression" dxfId="771" priority="2431">
      <formula>AW16&lt;&gt;"COMPARTIR"</formula>
    </cfRule>
    <cfRule type="expression" dxfId="770" priority="2432">
      <formula>AW16="ASUMIR"</formula>
    </cfRule>
  </conditionalFormatting>
  <conditionalFormatting sqref="AZ17">
    <cfRule type="expression" dxfId="769" priority="2429">
      <formula>AW17&lt;&gt;"COMPARTIR"</formula>
    </cfRule>
    <cfRule type="expression" dxfId="768" priority="2430">
      <formula>AW17="ASUMIR"</formula>
    </cfRule>
  </conditionalFormatting>
  <conditionalFormatting sqref="AZ18">
    <cfRule type="expression" dxfId="767" priority="2421">
      <formula>AW18&lt;&gt;"COMPARTIR"</formula>
    </cfRule>
    <cfRule type="expression" dxfId="766" priority="2422">
      <formula>AW18="ASUMIR"</formula>
    </cfRule>
  </conditionalFormatting>
  <conditionalFormatting sqref="AZ19:AZ20">
    <cfRule type="expression" dxfId="765" priority="2417">
      <formula>AW19&lt;&gt;"COMPARTIR"</formula>
    </cfRule>
    <cfRule type="expression" dxfId="764" priority="2418">
      <formula>AW19="ASUMIR"</formula>
    </cfRule>
  </conditionalFormatting>
  <conditionalFormatting sqref="AZ21">
    <cfRule type="expression" dxfId="763" priority="2415">
      <formula>AW21&lt;&gt;"COMPARTIR"</formula>
    </cfRule>
    <cfRule type="expression" dxfId="762" priority="2416">
      <formula>AW21="ASUMIR"</formula>
    </cfRule>
  </conditionalFormatting>
  <conditionalFormatting sqref="AZ22">
    <cfRule type="expression" dxfId="761" priority="2413">
      <formula>AW22&lt;&gt;"COMPARTIR"</formula>
    </cfRule>
    <cfRule type="expression" dxfId="760" priority="2414">
      <formula>AW22="ASUMIR"</formula>
    </cfRule>
  </conditionalFormatting>
  <conditionalFormatting sqref="AZ23">
    <cfRule type="expression" dxfId="759" priority="2411">
      <formula>AW23&lt;&gt;"COMPARTIR"</formula>
    </cfRule>
    <cfRule type="expression" dxfId="758" priority="2412">
      <formula>AW23="ASUMIR"</formula>
    </cfRule>
  </conditionalFormatting>
  <conditionalFormatting sqref="AZ24">
    <cfRule type="expression" dxfId="757" priority="2403">
      <formula>AW24&lt;&gt;"COMPARTIR"</formula>
    </cfRule>
    <cfRule type="expression" dxfId="756" priority="2404">
      <formula>AW24="ASUMIR"</formula>
    </cfRule>
  </conditionalFormatting>
  <conditionalFormatting sqref="AZ25">
    <cfRule type="expression" dxfId="755" priority="2401">
      <formula>AW25&lt;&gt;"COMPARTIR"</formula>
    </cfRule>
    <cfRule type="expression" dxfId="754" priority="2402">
      <formula>AW25="ASUMIR"</formula>
    </cfRule>
  </conditionalFormatting>
  <conditionalFormatting sqref="AZ26">
    <cfRule type="expression" dxfId="753" priority="2399">
      <formula>AW26&lt;&gt;"COMPARTIR"</formula>
    </cfRule>
    <cfRule type="expression" dxfId="752" priority="2400">
      <formula>AW26="ASUMIR"</formula>
    </cfRule>
  </conditionalFormatting>
  <conditionalFormatting sqref="AZ27">
    <cfRule type="expression" dxfId="751" priority="2385">
      <formula>AW27&lt;&gt;"COMPARTIR"</formula>
    </cfRule>
    <cfRule type="expression" dxfId="750" priority="2386">
      <formula>AW27="ASUMIR"</formula>
    </cfRule>
  </conditionalFormatting>
  <conditionalFormatting sqref="AZ28">
    <cfRule type="expression" dxfId="749" priority="2383">
      <formula>AW28&lt;&gt;"COMPARTIR"</formula>
    </cfRule>
    <cfRule type="expression" dxfId="748" priority="2384">
      <formula>AW28="ASUMIR"</formula>
    </cfRule>
  </conditionalFormatting>
  <conditionalFormatting sqref="AZ29">
    <cfRule type="expression" dxfId="747" priority="2381">
      <formula>AW29&lt;&gt;"COMPARTIR"</formula>
    </cfRule>
    <cfRule type="expression" dxfId="746" priority="2382">
      <formula>AW29="ASUMIR"</formula>
    </cfRule>
  </conditionalFormatting>
  <conditionalFormatting sqref="AZ30">
    <cfRule type="expression" dxfId="745" priority="2379">
      <formula>AW30&lt;&gt;"COMPARTIR"</formula>
    </cfRule>
    <cfRule type="expression" dxfId="744" priority="2380">
      <formula>AW30="ASUMIR"</formula>
    </cfRule>
  </conditionalFormatting>
  <conditionalFormatting sqref="AZ31">
    <cfRule type="expression" dxfId="743" priority="2377">
      <formula>AW31&lt;&gt;"COMPARTIR"</formula>
    </cfRule>
    <cfRule type="expression" dxfId="742" priority="2378">
      <formula>AW31="ASUMIR"</formula>
    </cfRule>
  </conditionalFormatting>
  <conditionalFormatting sqref="AZ32">
    <cfRule type="expression" dxfId="741" priority="2375">
      <formula>AW32&lt;&gt;"COMPARTIR"</formula>
    </cfRule>
    <cfRule type="expression" dxfId="740" priority="2376">
      <formula>AW32="ASUMIR"</formula>
    </cfRule>
  </conditionalFormatting>
  <conditionalFormatting sqref="AZ33">
    <cfRule type="expression" dxfId="739" priority="2353">
      <formula>AW33&lt;&gt;"COMPARTIR"</formula>
    </cfRule>
    <cfRule type="expression" dxfId="738" priority="2354">
      <formula>AW33="ASUMIR"</formula>
    </cfRule>
  </conditionalFormatting>
  <conditionalFormatting sqref="AZ34">
    <cfRule type="expression" dxfId="737" priority="2351">
      <formula>AW34&lt;&gt;"COMPARTIR"</formula>
    </cfRule>
    <cfRule type="expression" dxfId="736" priority="2352">
      <formula>AW34="ASUMIR"</formula>
    </cfRule>
  </conditionalFormatting>
  <conditionalFormatting sqref="AZ35">
    <cfRule type="expression" dxfId="735" priority="2349">
      <formula>AW35&lt;&gt;"COMPARTIR"</formula>
    </cfRule>
    <cfRule type="expression" dxfId="734" priority="2350">
      <formula>AW35="ASUMIR"</formula>
    </cfRule>
  </conditionalFormatting>
  <conditionalFormatting sqref="AT39:AU39">
    <cfRule type="cellIs" dxfId="733" priority="2334" operator="equal">
      <formula>"LEVE"</formula>
    </cfRule>
    <cfRule type="cellIs" dxfId="732" priority="2335" operator="equal">
      <formula>"MODERADO"</formula>
    </cfRule>
    <cfRule type="cellIs" dxfId="731" priority="2336" operator="equal">
      <formula>"GRAVE"</formula>
    </cfRule>
  </conditionalFormatting>
  <conditionalFormatting sqref="AW41">
    <cfRule type="expression" dxfId="730" priority="2331">
      <formula>AV41="ASUMIR"</formula>
    </cfRule>
  </conditionalFormatting>
  <conditionalFormatting sqref="AX39:AX41">
    <cfRule type="expression" dxfId="729" priority="2330">
      <formula>AV39="ASUMIR"</formula>
    </cfRule>
  </conditionalFormatting>
  <conditionalFormatting sqref="AW39:AW40">
    <cfRule type="expression" dxfId="728" priority="2329">
      <formula>AV39="ASUMIR"</formula>
    </cfRule>
  </conditionalFormatting>
  <conditionalFormatting sqref="V42">
    <cfRule type="expression" dxfId="727" priority="2328">
      <formula>R42="No_existen"</formula>
    </cfRule>
  </conditionalFormatting>
  <conditionalFormatting sqref="V43">
    <cfRule type="expression" dxfId="726" priority="2327">
      <formula>R43="No_existen"</formula>
    </cfRule>
  </conditionalFormatting>
  <conditionalFormatting sqref="V44">
    <cfRule type="expression" dxfId="725" priority="2326">
      <formula>R44="No_existen"</formula>
    </cfRule>
  </conditionalFormatting>
  <conditionalFormatting sqref="V45">
    <cfRule type="expression" dxfId="724" priority="2325">
      <formula>R45="No_existen"</formula>
    </cfRule>
  </conditionalFormatting>
  <conditionalFormatting sqref="V46">
    <cfRule type="expression" dxfId="723" priority="2324">
      <formula>R46="No_existen"</formula>
    </cfRule>
  </conditionalFormatting>
  <conditionalFormatting sqref="V47">
    <cfRule type="expression" dxfId="722" priority="2323">
      <formula>R47="No_existen"</formula>
    </cfRule>
  </conditionalFormatting>
  <conditionalFormatting sqref="AF42">
    <cfRule type="expression" dxfId="721" priority="2322">
      <formula>$P$11="No_existen"</formula>
    </cfRule>
  </conditionalFormatting>
  <conditionalFormatting sqref="AF45">
    <cfRule type="expression" dxfId="720" priority="2321">
      <formula>R45="No_existen"</formula>
    </cfRule>
  </conditionalFormatting>
  <conditionalFormatting sqref="AF46">
    <cfRule type="expression" dxfId="719" priority="2320">
      <formula>R46="No_existen"</formula>
    </cfRule>
  </conditionalFormatting>
  <conditionalFormatting sqref="AF47">
    <cfRule type="expression" dxfId="718" priority="2319">
      <formula>R47="No_existen"</formula>
    </cfRule>
  </conditionalFormatting>
  <conditionalFormatting sqref="AF45:AF47">
    <cfRule type="expression" dxfId="717" priority="2317">
      <formula>AE45="No asignado"</formula>
    </cfRule>
  </conditionalFormatting>
  <conditionalFormatting sqref="AF42 AF44:AF47">
    <cfRule type="expression" dxfId="716" priority="2318">
      <formula>AE42="No asignado"</formula>
    </cfRule>
  </conditionalFormatting>
  <conditionalFormatting sqref="AF44">
    <cfRule type="expression" dxfId="715" priority="2316">
      <formula>$P$13="No_existen"</formula>
    </cfRule>
  </conditionalFormatting>
  <conditionalFormatting sqref="AF43">
    <cfRule type="expression" dxfId="714" priority="2315">
      <formula>AE43="No asignado"</formula>
    </cfRule>
  </conditionalFormatting>
  <conditionalFormatting sqref="AF43">
    <cfRule type="expression" dxfId="713" priority="2314">
      <formula>$P$12="No_existen"</formula>
    </cfRule>
  </conditionalFormatting>
  <conditionalFormatting sqref="AT42:AU42">
    <cfRule type="cellIs" dxfId="712" priority="2311" operator="equal">
      <formula>"LEVE"</formula>
    </cfRule>
    <cfRule type="cellIs" dxfId="711" priority="2312" operator="equal">
      <formula>"MODERADO"</formula>
    </cfRule>
    <cfRule type="cellIs" dxfId="710" priority="2313" operator="equal">
      <formula>"GRAVE"</formula>
    </cfRule>
  </conditionalFormatting>
  <conditionalFormatting sqref="AT45:AU45">
    <cfRule type="cellIs" dxfId="709" priority="2308" operator="equal">
      <formula>"LEVE"</formula>
    </cfRule>
    <cfRule type="cellIs" dxfId="708" priority="2309" operator="equal">
      <formula>"MODERADO"</formula>
    </cfRule>
    <cfRule type="cellIs" dxfId="707" priority="2310" operator="equal">
      <formula>"GRAVE"</formula>
    </cfRule>
  </conditionalFormatting>
  <conditionalFormatting sqref="V48">
    <cfRule type="expression" dxfId="706" priority="2307">
      <formula>R48="No_existen"</formula>
    </cfRule>
  </conditionalFormatting>
  <conditionalFormatting sqref="V49">
    <cfRule type="expression" dxfId="705" priority="2306">
      <formula>R49="No_existen"</formula>
    </cfRule>
  </conditionalFormatting>
  <conditionalFormatting sqref="V50">
    <cfRule type="expression" dxfId="704" priority="2305">
      <formula>R50="No_existen"</formula>
    </cfRule>
  </conditionalFormatting>
  <conditionalFormatting sqref="AF48">
    <cfRule type="expression" dxfId="703" priority="2304">
      <formula>R48="No_existen"</formula>
    </cfRule>
  </conditionalFormatting>
  <conditionalFormatting sqref="AF49">
    <cfRule type="expression" dxfId="702" priority="2303">
      <formula>R49="No_existen"</formula>
    </cfRule>
  </conditionalFormatting>
  <conditionalFormatting sqref="AF50">
    <cfRule type="expression" dxfId="701" priority="2302">
      <formula>R50="No_existen"</formula>
    </cfRule>
  </conditionalFormatting>
  <conditionalFormatting sqref="AF48:AF50">
    <cfRule type="expression" dxfId="700" priority="2300">
      <formula>AE48="No asignado"</formula>
    </cfRule>
  </conditionalFormatting>
  <conditionalFormatting sqref="AF48:AF50">
    <cfRule type="expression" dxfId="699" priority="2301">
      <formula>AE48="No asignado"</formula>
    </cfRule>
  </conditionalFormatting>
  <conditionalFormatting sqref="AF50">
    <cfRule type="expression" dxfId="698" priority="2299">
      <formula>R50="No_existen"</formula>
    </cfRule>
  </conditionalFormatting>
  <conditionalFormatting sqref="AT48:AU48">
    <cfRule type="cellIs" dxfId="697" priority="2296" operator="equal">
      <formula>"LEVE"</formula>
    </cfRule>
    <cfRule type="cellIs" dxfId="696" priority="2297" operator="equal">
      <formula>"MODERADO"</formula>
    </cfRule>
    <cfRule type="cellIs" dxfId="695" priority="2298" operator="equal">
      <formula>"GRAVE"</formula>
    </cfRule>
  </conditionalFormatting>
  <conditionalFormatting sqref="V51">
    <cfRule type="expression" dxfId="694" priority="2295">
      <formula>R51="No_existen"</formula>
    </cfRule>
  </conditionalFormatting>
  <conditionalFormatting sqref="V52">
    <cfRule type="expression" dxfId="693" priority="2294">
      <formula>R52="No_existen"</formula>
    </cfRule>
  </conditionalFormatting>
  <conditionalFormatting sqref="V53">
    <cfRule type="expression" dxfId="692" priority="2293">
      <formula>R53="No_existen"</formula>
    </cfRule>
  </conditionalFormatting>
  <conditionalFormatting sqref="AF51">
    <cfRule type="expression" dxfId="691" priority="2289">
      <formula>$P$11="No_existen"</formula>
    </cfRule>
  </conditionalFormatting>
  <conditionalFormatting sqref="AF51">
    <cfRule type="expression" dxfId="690" priority="2288">
      <formula>AE51="No asignado"</formula>
    </cfRule>
  </conditionalFormatting>
  <conditionalFormatting sqref="AF52">
    <cfRule type="expression" dxfId="689" priority="2287">
      <formula>AE52="No asignado"</formula>
    </cfRule>
  </conditionalFormatting>
  <conditionalFormatting sqref="AF52">
    <cfRule type="expression" dxfId="688" priority="2286">
      <formula>$P$12="No_existen"</formula>
    </cfRule>
  </conditionalFormatting>
  <conditionalFormatting sqref="AF53">
    <cfRule type="expression" dxfId="687" priority="2285">
      <formula>AE53="No asignado"</formula>
    </cfRule>
  </conditionalFormatting>
  <conditionalFormatting sqref="AF53">
    <cfRule type="expression" dxfId="686" priority="2284">
      <formula>$P$13="No_existen"</formula>
    </cfRule>
  </conditionalFormatting>
  <conditionalFormatting sqref="AF53">
    <cfRule type="expression" dxfId="685" priority="2283">
      <formula>$P$12="No_existen"</formula>
    </cfRule>
  </conditionalFormatting>
  <conditionalFormatting sqref="AT51">
    <cfRule type="cellIs" dxfId="684" priority="2261" operator="equal">
      <formula>"LEVE"</formula>
    </cfRule>
    <cfRule type="cellIs" dxfId="683" priority="2262" operator="equal">
      <formula>"MODERADO"</formula>
    </cfRule>
    <cfRule type="cellIs" dxfId="682" priority="2263" operator="equal">
      <formula>"GRAVE"</formula>
    </cfRule>
  </conditionalFormatting>
  <conditionalFormatting sqref="AU51">
    <cfRule type="cellIs" dxfId="681" priority="2255" operator="equal">
      <formula>"LEVE"</formula>
    </cfRule>
    <cfRule type="cellIs" dxfId="680" priority="2256" operator="equal">
      <formula>"MODERADO"</formula>
    </cfRule>
    <cfRule type="cellIs" dxfId="679" priority="2257" operator="equal">
      <formula>"GRAVE"</formula>
    </cfRule>
  </conditionalFormatting>
  <conditionalFormatting sqref="V54">
    <cfRule type="expression" dxfId="678" priority="2242">
      <formula>R54="No_existen"</formula>
    </cfRule>
  </conditionalFormatting>
  <conditionalFormatting sqref="V55">
    <cfRule type="expression" dxfId="677" priority="2241">
      <formula>R55="No_existen"</formula>
    </cfRule>
  </conditionalFormatting>
  <conditionalFormatting sqref="V56">
    <cfRule type="expression" dxfId="676" priority="2240">
      <formula>R56="No_existen"</formula>
    </cfRule>
  </conditionalFormatting>
  <conditionalFormatting sqref="AF54">
    <cfRule type="expression" dxfId="675" priority="2239">
      <formula>R54="No_existen"</formula>
    </cfRule>
  </conditionalFormatting>
  <conditionalFormatting sqref="AF55">
    <cfRule type="expression" dxfId="674" priority="2238">
      <formula>R55="No_existen"</formula>
    </cfRule>
  </conditionalFormatting>
  <conditionalFormatting sqref="AF54:AF55">
    <cfRule type="expression" dxfId="673" priority="2236">
      <formula>AE54="No asignado"</formula>
    </cfRule>
  </conditionalFormatting>
  <conditionalFormatting sqref="AF54:AF55">
    <cfRule type="expression" dxfId="672" priority="2237">
      <formula>AE54="No asignado"</formula>
    </cfRule>
  </conditionalFormatting>
  <conditionalFormatting sqref="AF55">
    <cfRule type="expression" dxfId="671" priority="2227">
      <formula>R55="No_existen"</formula>
    </cfRule>
  </conditionalFormatting>
  <conditionalFormatting sqref="AF56">
    <cfRule type="expression" dxfId="670" priority="2226">
      <formula>R56="No_existen"</formula>
    </cfRule>
  </conditionalFormatting>
  <conditionalFormatting sqref="AF56">
    <cfRule type="expression" dxfId="669" priority="2224">
      <formula>AE56="No asignado"</formula>
    </cfRule>
  </conditionalFormatting>
  <conditionalFormatting sqref="AF56">
    <cfRule type="expression" dxfId="668" priority="2225">
      <formula>AE56="No asignado"</formula>
    </cfRule>
  </conditionalFormatting>
  <conditionalFormatting sqref="AF56">
    <cfRule type="expression" dxfId="667" priority="2223">
      <formula>$P$11="No_existen"</formula>
    </cfRule>
  </conditionalFormatting>
  <conditionalFormatting sqref="AT54:AU54">
    <cfRule type="cellIs" dxfId="666" priority="2220" operator="equal">
      <formula>"LEVE"</formula>
    </cfRule>
    <cfRule type="cellIs" dxfId="665" priority="2221" operator="equal">
      <formula>"MODERADO"</formula>
    </cfRule>
    <cfRule type="cellIs" dxfId="664" priority="2222" operator="equal">
      <formula>"GRAVE"</formula>
    </cfRule>
  </conditionalFormatting>
  <conditionalFormatting sqref="AW54:AW56">
    <cfRule type="expression" dxfId="663" priority="2210">
      <formula>AV54="ASUMIR"</formula>
    </cfRule>
  </conditionalFormatting>
  <conditionalFormatting sqref="AX54:AX56">
    <cfRule type="expression" dxfId="662" priority="2209">
      <formula>AV54="ASUMIR"</formula>
    </cfRule>
  </conditionalFormatting>
  <conditionalFormatting sqref="AZ54:AZ55">
    <cfRule type="expression" dxfId="661" priority="2207">
      <formula>AV54&lt;&gt;"COMPARTIR"</formula>
    </cfRule>
    <cfRule type="expression" dxfId="660" priority="2208">
      <formula>AV54="ASUMIR"</formula>
    </cfRule>
  </conditionalFormatting>
  <conditionalFormatting sqref="V57">
    <cfRule type="expression" dxfId="659" priority="2196">
      <formula>R57="No_existen"</formula>
    </cfRule>
  </conditionalFormatting>
  <conditionalFormatting sqref="V58">
    <cfRule type="expression" dxfId="658" priority="2195">
      <formula>R58="No_existen"</formula>
    </cfRule>
  </conditionalFormatting>
  <conditionalFormatting sqref="AF57:AF58">
    <cfRule type="expression" dxfId="657" priority="2182">
      <formula>$P$11="No_existen"</formula>
    </cfRule>
  </conditionalFormatting>
  <conditionalFormatting sqref="AF57:AF58">
    <cfRule type="expression" dxfId="656" priority="2181">
      <formula>AE57="No asignado"</formula>
    </cfRule>
  </conditionalFormatting>
  <conditionalFormatting sqref="AF58">
    <cfRule type="expression" dxfId="655" priority="2180">
      <formula>$P$12="No_existen"</formula>
    </cfRule>
  </conditionalFormatting>
  <conditionalFormatting sqref="AT57:AU57">
    <cfRule type="cellIs" dxfId="654" priority="2174" operator="equal">
      <formula>"LEVE"</formula>
    </cfRule>
    <cfRule type="cellIs" dxfId="653" priority="2175" operator="equal">
      <formula>"MODERADO"</formula>
    </cfRule>
    <cfRule type="cellIs" dxfId="652" priority="2176" operator="equal">
      <formula>"GRAVE"</formula>
    </cfRule>
  </conditionalFormatting>
  <conditionalFormatting sqref="AZ57:AZ60">
    <cfRule type="expression" dxfId="651" priority="2172">
      <formula>AW57&lt;&gt;"COMPARTIR"</formula>
    </cfRule>
    <cfRule type="expression" dxfId="650" priority="2173">
      <formula>AW57="ASUMIR"</formula>
    </cfRule>
  </conditionalFormatting>
  <conditionalFormatting sqref="V63">
    <cfRule type="expression" dxfId="649" priority="2165">
      <formula>R63="No_existen"</formula>
    </cfRule>
  </conditionalFormatting>
  <conditionalFormatting sqref="V64">
    <cfRule type="expression" dxfId="648" priority="2164">
      <formula>R64="No_existen"</formula>
    </cfRule>
  </conditionalFormatting>
  <conditionalFormatting sqref="V65">
    <cfRule type="expression" dxfId="647" priority="2163">
      <formula>R65="No_existen"</formula>
    </cfRule>
  </conditionalFormatting>
  <conditionalFormatting sqref="AF63">
    <cfRule type="expression" dxfId="646" priority="2162">
      <formula>R63="No_existen"</formula>
    </cfRule>
  </conditionalFormatting>
  <conditionalFormatting sqref="AF64">
    <cfRule type="expression" dxfId="645" priority="2161">
      <formula>R64="No_existen"</formula>
    </cfRule>
  </conditionalFormatting>
  <conditionalFormatting sqref="AF65">
    <cfRule type="expression" dxfId="644" priority="2160">
      <formula>R65="No_existen"</formula>
    </cfRule>
  </conditionalFormatting>
  <conditionalFormatting sqref="AF63:AF65">
    <cfRule type="expression" dxfId="643" priority="2158">
      <formula>AE63="No asignado"</formula>
    </cfRule>
  </conditionalFormatting>
  <conditionalFormatting sqref="AF63:AF65">
    <cfRule type="expression" dxfId="642" priority="2159">
      <formula>AE63="No asignado"</formula>
    </cfRule>
  </conditionalFormatting>
  <conditionalFormatting sqref="AU63">
    <cfRule type="cellIs" dxfId="641" priority="2155" operator="equal">
      <formula>"LEVE"</formula>
    </cfRule>
    <cfRule type="cellIs" dxfId="640" priority="2156" operator="equal">
      <formula>"MODERADO"</formula>
    </cfRule>
    <cfRule type="cellIs" dxfId="639" priority="2157" operator="equal">
      <formula>"GRAVE"</formula>
    </cfRule>
  </conditionalFormatting>
  <conditionalFormatting sqref="AT60:AU60">
    <cfRule type="cellIs" dxfId="638" priority="2152" operator="equal">
      <formula>"LEVE"</formula>
    </cfRule>
    <cfRule type="cellIs" dxfId="637" priority="2153" operator="equal">
      <formula>"MODERADO"</formula>
    </cfRule>
    <cfRule type="cellIs" dxfId="636" priority="2154" operator="equal">
      <formula>"GRAVE"</formula>
    </cfRule>
  </conditionalFormatting>
  <conditionalFormatting sqref="AT63">
    <cfRule type="cellIs" dxfId="635" priority="2149" operator="equal">
      <formula>"LEVE"</formula>
    </cfRule>
    <cfRule type="cellIs" dxfId="634" priority="2150" operator="equal">
      <formula>"MODERADO"</formula>
    </cfRule>
    <cfRule type="cellIs" dxfId="633" priority="2151" operator="equal">
      <formula>"GRAVE"</formula>
    </cfRule>
  </conditionalFormatting>
  <conditionalFormatting sqref="AW60:AW61">
    <cfRule type="expression" dxfId="632" priority="2146">
      <formula>AV60="ASUMIR"</formula>
    </cfRule>
  </conditionalFormatting>
  <conditionalFormatting sqref="AX60:AX61">
    <cfRule type="expression" dxfId="631" priority="2145">
      <formula>AV60="ASUMIR"</formula>
    </cfRule>
  </conditionalFormatting>
  <conditionalFormatting sqref="AF66">
    <cfRule type="expression" dxfId="630" priority="2144">
      <formula>R66="No_existen"</formula>
    </cfRule>
  </conditionalFormatting>
  <conditionalFormatting sqref="AF67">
    <cfRule type="expression" dxfId="629" priority="2143">
      <formula>R67="No_existen"</formula>
    </cfRule>
  </conditionalFormatting>
  <conditionalFormatting sqref="AF68">
    <cfRule type="expression" dxfId="628" priority="2142">
      <formula>R68="No_existen"</formula>
    </cfRule>
  </conditionalFormatting>
  <conditionalFormatting sqref="AF66:AF68">
    <cfRule type="expression" dxfId="627" priority="2139">
      <formula>AE66="No asignado"</formula>
    </cfRule>
  </conditionalFormatting>
  <conditionalFormatting sqref="V66">
    <cfRule type="expression" dxfId="626" priority="2137">
      <formula>R66="No_existen"</formula>
    </cfRule>
  </conditionalFormatting>
  <conditionalFormatting sqref="V67">
    <cfRule type="expression" dxfId="625" priority="2136">
      <formula>R67="No_existen"</formula>
    </cfRule>
  </conditionalFormatting>
  <conditionalFormatting sqref="V68">
    <cfRule type="expression" dxfId="624" priority="2135">
      <formula>R68="No_existen"</formula>
    </cfRule>
  </conditionalFormatting>
  <conditionalFormatting sqref="AT66:AU66">
    <cfRule type="cellIs" dxfId="623" priority="2129" operator="equal">
      <formula>"LEVE"</formula>
    </cfRule>
    <cfRule type="cellIs" dxfId="622" priority="2130" operator="equal">
      <formula>"MODERADO"</formula>
    </cfRule>
    <cfRule type="cellIs" dxfId="621" priority="2131" operator="equal">
      <formula>"GRAVE"</formula>
    </cfRule>
  </conditionalFormatting>
  <conditionalFormatting sqref="AW66">
    <cfRule type="expression" dxfId="620" priority="2122">
      <formula>AV66="ASUMIR"</formula>
    </cfRule>
  </conditionalFormatting>
  <conditionalFormatting sqref="AX66">
    <cfRule type="expression" dxfId="619" priority="2121">
      <formula>AV66="ASUMIR"</formula>
    </cfRule>
  </conditionalFormatting>
  <conditionalFormatting sqref="V69">
    <cfRule type="expression" dxfId="618" priority="2100">
      <formula>R69="No_existen"</formula>
    </cfRule>
  </conditionalFormatting>
  <conditionalFormatting sqref="V70">
    <cfRule type="expression" dxfId="617" priority="2099">
      <formula>R70="No_existen"</formula>
    </cfRule>
  </conditionalFormatting>
  <conditionalFormatting sqref="V71">
    <cfRule type="expression" dxfId="616" priority="2098">
      <formula>R71="No_existen"</formula>
    </cfRule>
  </conditionalFormatting>
  <conditionalFormatting sqref="V72">
    <cfRule type="expression" dxfId="615" priority="2097">
      <formula>R72="No_existen"</formula>
    </cfRule>
  </conditionalFormatting>
  <conditionalFormatting sqref="V73">
    <cfRule type="expression" dxfId="614" priority="2096">
      <formula>R73="No_existen"</formula>
    </cfRule>
  </conditionalFormatting>
  <conditionalFormatting sqref="V74">
    <cfRule type="expression" dxfId="613" priority="2095">
      <formula>R74="No_existen"</formula>
    </cfRule>
  </conditionalFormatting>
  <conditionalFormatting sqref="AA69:AA70">
    <cfRule type="expression" dxfId="612" priority="2091">
      <formula>Z69="Semiautomatico"</formula>
    </cfRule>
    <cfRule type="expression" dxfId="611" priority="2092">
      <formula>Z69="Manual"</formula>
    </cfRule>
    <cfRule type="expression" dxfId="610" priority="2094">
      <formula>R69="No_existen"</formula>
    </cfRule>
  </conditionalFormatting>
  <conditionalFormatting sqref="AA69:AA70">
    <cfRule type="expression" dxfId="609" priority="2093">
      <formula>R69="No_existen"</formula>
    </cfRule>
  </conditionalFormatting>
  <conditionalFormatting sqref="AF69">
    <cfRule type="expression" dxfId="608" priority="2085">
      <formula>R69="No_existen"</formula>
    </cfRule>
  </conditionalFormatting>
  <conditionalFormatting sqref="AF70">
    <cfRule type="expression" dxfId="607" priority="2084">
      <formula>R70="No_existen"</formula>
    </cfRule>
  </conditionalFormatting>
  <conditionalFormatting sqref="AF69:AF70">
    <cfRule type="expression" dxfId="606" priority="2082">
      <formula>AE69="No asignado"</formula>
    </cfRule>
  </conditionalFormatting>
  <conditionalFormatting sqref="AF73">
    <cfRule type="expression" dxfId="605" priority="2079">
      <formula>R73="No_existen"</formula>
    </cfRule>
  </conditionalFormatting>
  <conditionalFormatting sqref="AF74">
    <cfRule type="expression" dxfId="604" priority="2078">
      <formula>R74="No_existen"</formula>
    </cfRule>
  </conditionalFormatting>
  <conditionalFormatting sqref="AF73:AF74">
    <cfRule type="expression" dxfId="603" priority="2076">
      <formula>AE73="No asignado"</formula>
    </cfRule>
  </conditionalFormatting>
  <conditionalFormatting sqref="AF73:AF74">
    <cfRule type="expression" dxfId="602" priority="2077">
      <formula>AE73="No asignado"</formula>
    </cfRule>
  </conditionalFormatting>
  <conditionalFormatting sqref="AT69">
    <cfRule type="cellIs" dxfId="601" priority="2067" operator="equal">
      <formula>"LEVE"</formula>
    </cfRule>
    <cfRule type="cellIs" dxfId="600" priority="2068" operator="equal">
      <formula>"MODERADO"</formula>
    </cfRule>
    <cfRule type="cellIs" dxfId="599" priority="2069" operator="equal">
      <formula>"GRAVE"</formula>
    </cfRule>
  </conditionalFormatting>
  <conditionalFormatting sqref="AU69">
    <cfRule type="cellIs" dxfId="598" priority="2064" operator="equal">
      <formula>"LEVE"</formula>
    </cfRule>
    <cfRule type="cellIs" dxfId="597" priority="2065" operator="equal">
      <formula>"MODERADO"</formula>
    </cfRule>
    <cfRule type="cellIs" dxfId="596" priority="2066" operator="equal">
      <formula>"GRAVE"</formula>
    </cfRule>
  </conditionalFormatting>
  <conditionalFormatting sqref="AT72">
    <cfRule type="cellIs" dxfId="595" priority="2061" operator="equal">
      <formula>"LEVE"</formula>
    </cfRule>
    <cfRule type="cellIs" dxfId="594" priority="2062" operator="equal">
      <formula>"MODERADO"</formula>
    </cfRule>
    <cfRule type="cellIs" dxfId="593" priority="2063" operator="equal">
      <formula>"GRAVE"</formula>
    </cfRule>
  </conditionalFormatting>
  <conditionalFormatting sqref="AU72">
    <cfRule type="cellIs" dxfId="592" priority="2058" operator="equal">
      <formula>"LEVE"</formula>
    </cfRule>
    <cfRule type="cellIs" dxfId="591" priority="2059" operator="equal">
      <formula>"MODERADO"</formula>
    </cfRule>
    <cfRule type="cellIs" dxfId="590" priority="2060" operator="equal">
      <formula>"GRAVE"</formula>
    </cfRule>
  </conditionalFormatting>
  <conditionalFormatting sqref="AW69:AW70">
    <cfRule type="expression" dxfId="589" priority="2057">
      <formula>AV69="ASUMIR"</formula>
    </cfRule>
  </conditionalFormatting>
  <conditionalFormatting sqref="AX69:AX70">
    <cfRule type="expression" dxfId="588" priority="2056">
      <formula>AV69="ASUMIR"</formula>
    </cfRule>
  </conditionalFormatting>
  <conditionalFormatting sqref="V75">
    <cfRule type="expression" dxfId="587" priority="2051">
      <formula>R75="No_existen"</formula>
    </cfRule>
  </conditionalFormatting>
  <conditionalFormatting sqref="V76">
    <cfRule type="expression" dxfId="586" priority="2050">
      <formula>R76="No_existen"</formula>
    </cfRule>
  </conditionalFormatting>
  <conditionalFormatting sqref="V77">
    <cfRule type="expression" dxfId="585" priority="2049">
      <formula>R77="No_existen"</formula>
    </cfRule>
  </conditionalFormatting>
  <conditionalFormatting sqref="V78">
    <cfRule type="expression" dxfId="584" priority="2048">
      <formula>R78="No_existen"</formula>
    </cfRule>
  </conditionalFormatting>
  <conditionalFormatting sqref="AF75">
    <cfRule type="expression" dxfId="583" priority="2047">
      <formula>$P$11="No_existen"</formula>
    </cfRule>
  </conditionalFormatting>
  <conditionalFormatting sqref="AF78">
    <cfRule type="expression" dxfId="582" priority="2046">
      <formula>R78="No_existen"</formula>
    </cfRule>
  </conditionalFormatting>
  <conditionalFormatting sqref="AF78">
    <cfRule type="expression" dxfId="581" priority="2044">
      <formula>AE78="No asignado"</formula>
    </cfRule>
  </conditionalFormatting>
  <conditionalFormatting sqref="AF75:AF78">
    <cfRule type="expression" dxfId="580" priority="2045">
      <formula>AE75="No asignado"</formula>
    </cfRule>
  </conditionalFormatting>
  <conditionalFormatting sqref="AF76">
    <cfRule type="expression" dxfId="579" priority="2043">
      <formula>$P$12="No_existen"</formula>
    </cfRule>
  </conditionalFormatting>
  <conditionalFormatting sqref="AF77">
    <cfRule type="expression" dxfId="578" priority="2042">
      <formula>$P$13="No_existen"</formula>
    </cfRule>
  </conditionalFormatting>
  <conditionalFormatting sqref="AT75:AU75 AT78:AU78">
    <cfRule type="cellIs" dxfId="577" priority="2039" operator="equal">
      <formula>"LEVE"</formula>
    </cfRule>
    <cfRule type="cellIs" dxfId="576" priority="2040" operator="equal">
      <formula>"MODERADO"</formula>
    </cfRule>
    <cfRule type="cellIs" dxfId="575" priority="2041" operator="equal">
      <formula>"GRAVE"</formula>
    </cfRule>
  </conditionalFormatting>
  <conditionalFormatting sqref="V81">
    <cfRule type="expression" dxfId="574" priority="2034">
      <formula>R81="No_existen"</formula>
    </cfRule>
  </conditionalFormatting>
  <conditionalFormatting sqref="V82">
    <cfRule type="expression" dxfId="573" priority="2033">
      <formula>R82="No_existen"</formula>
    </cfRule>
  </conditionalFormatting>
  <conditionalFormatting sqref="V83">
    <cfRule type="expression" dxfId="572" priority="2032">
      <formula>R83="No_existen"</formula>
    </cfRule>
  </conditionalFormatting>
  <conditionalFormatting sqref="V84">
    <cfRule type="expression" dxfId="571" priority="2028">
      <formula>R84="No_existen"</formula>
    </cfRule>
  </conditionalFormatting>
  <conditionalFormatting sqref="V85">
    <cfRule type="expression" dxfId="570" priority="2027">
      <formula>R85="No_existen"</formula>
    </cfRule>
  </conditionalFormatting>
  <conditionalFormatting sqref="V86">
    <cfRule type="expression" dxfId="569" priority="2026">
      <formula>R86="No_existen"</formula>
    </cfRule>
  </conditionalFormatting>
  <conditionalFormatting sqref="V87">
    <cfRule type="expression" dxfId="568" priority="2025">
      <formula>R87="No_existen"</formula>
    </cfRule>
  </conditionalFormatting>
  <conditionalFormatting sqref="V88">
    <cfRule type="expression" dxfId="567" priority="2024">
      <formula>R88="No_existen"</formula>
    </cfRule>
  </conditionalFormatting>
  <conditionalFormatting sqref="V89">
    <cfRule type="expression" dxfId="566" priority="2023">
      <formula>R89="No_existen"</formula>
    </cfRule>
  </conditionalFormatting>
  <conditionalFormatting sqref="V90:V92">
    <cfRule type="expression" dxfId="565" priority="2019">
      <formula>R90="No_existen"</formula>
    </cfRule>
  </conditionalFormatting>
  <conditionalFormatting sqref="V93:V94">
    <cfRule type="expression" dxfId="564" priority="2018">
      <formula>R93="No_existen"</formula>
    </cfRule>
  </conditionalFormatting>
  <conditionalFormatting sqref="Z81">
    <cfRule type="expression" dxfId="563" priority="2014">
      <formula>$P$14="No_existen"</formula>
    </cfRule>
  </conditionalFormatting>
  <conditionalFormatting sqref="Z82">
    <cfRule type="expression" dxfId="562" priority="2013">
      <formula>$P$15="No_existen"</formula>
    </cfRule>
  </conditionalFormatting>
  <conditionalFormatting sqref="Z83">
    <cfRule type="expression" dxfId="561" priority="2012">
      <formula>$P$16="No_existen"</formula>
    </cfRule>
  </conditionalFormatting>
  <conditionalFormatting sqref="Z84">
    <cfRule type="expression" dxfId="560" priority="2008">
      <formula>#REF!="No_existen"</formula>
    </cfRule>
  </conditionalFormatting>
  <conditionalFormatting sqref="Z85">
    <cfRule type="expression" dxfId="559" priority="2007">
      <formula>$P$18="No_existen"</formula>
    </cfRule>
  </conditionalFormatting>
  <conditionalFormatting sqref="Z86">
    <cfRule type="expression" dxfId="558" priority="2006">
      <formula>$P$19="No_existen"</formula>
    </cfRule>
  </conditionalFormatting>
  <conditionalFormatting sqref="Z87">
    <cfRule type="expression" dxfId="557" priority="2005">
      <formula>$P$20="No_existen"</formula>
    </cfRule>
  </conditionalFormatting>
  <conditionalFormatting sqref="Z88">
    <cfRule type="expression" dxfId="556" priority="2004">
      <formula>$P$21="No_existen"</formula>
    </cfRule>
  </conditionalFormatting>
  <conditionalFormatting sqref="Z89">
    <cfRule type="expression" dxfId="555" priority="2003">
      <formula>$P$22="No_existen"</formula>
    </cfRule>
  </conditionalFormatting>
  <conditionalFormatting sqref="Z90">
    <cfRule type="expression" dxfId="554" priority="1999">
      <formula>#REF!="No_existen"</formula>
    </cfRule>
  </conditionalFormatting>
  <conditionalFormatting sqref="Z91">
    <cfRule type="expression" dxfId="553" priority="1998">
      <formula>$P$24="No_existen"</formula>
    </cfRule>
  </conditionalFormatting>
  <conditionalFormatting sqref="Z92">
    <cfRule type="expression" dxfId="552" priority="1997">
      <formula>$P$25="No_existen"</formula>
    </cfRule>
  </conditionalFormatting>
  <conditionalFormatting sqref="Z93">
    <cfRule type="expression" dxfId="551" priority="1996">
      <formula>$P$26="No_existen"</formula>
    </cfRule>
  </conditionalFormatting>
  <conditionalFormatting sqref="Z94">
    <cfRule type="expression" dxfId="550" priority="1995">
      <formula>#REF!="No_existen"</formula>
    </cfRule>
  </conditionalFormatting>
  <conditionalFormatting sqref="AA93:AA94">
    <cfRule type="expression" dxfId="549" priority="1991">
      <formula>Z93="Semiautomatico"</formula>
    </cfRule>
    <cfRule type="expression" dxfId="548" priority="1992">
      <formula>Z93="Manual"</formula>
    </cfRule>
    <cfRule type="expression" dxfId="547" priority="1994">
      <formula>R93="No_existen"</formula>
    </cfRule>
  </conditionalFormatting>
  <conditionalFormatting sqref="AA93:AA94">
    <cfRule type="expression" dxfId="546" priority="1993">
      <formula>R93="No_existen"</formula>
    </cfRule>
  </conditionalFormatting>
  <conditionalFormatting sqref="AF81">
    <cfRule type="expression" dxfId="545" priority="1988">
      <formula>R81="No_existen"</formula>
    </cfRule>
  </conditionalFormatting>
  <conditionalFormatting sqref="AF82">
    <cfRule type="expression" dxfId="544" priority="1987">
      <formula>R82="No_existen"</formula>
    </cfRule>
  </conditionalFormatting>
  <conditionalFormatting sqref="AF83">
    <cfRule type="expression" dxfId="543" priority="1986">
      <formula>R83="No_existen"</formula>
    </cfRule>
  </conditionalFormatting>
  <conditionalFormatting sqref="AF84:AF86">
    <cfRule type="expression" dxfId="542" priority="1969">
      <formula>AE84="No asignado"</formula>
    </cfRule>
    <cfRule type="expression" dxfId="541" priority="1982">
      <formula>R84="No_existen"</formula>
    </cfRule>
  </conditionalFormatting>
  <conditionalFormatting sqref="AF87">
    <cfRule type="expression" dxfId="540" priority="1981">
      <formula>R87="No_existen"</formula>
    </cfRule>
  </conditionalFormatting>
  <conditionalFormatting sqref="AF88">
    <cfRule type="expression" dxfId="539" priority="1980">
      <formula>R88="No_existen"</formula>
    </cfRule>
  </conditionalFormatting>
  <conditionalFormatting sqref="AF89">
    <cfRule type="expression" dxfId="538" priority="1979">
      <formula>R89="No_existen"</formula>
    </cfRule>
  </conditionalFormatting>
  <conditionalFormatting sqref="AF90:AF92">
    <cfRule type="expression" dxfId="537" priority="1975">
      <formula>R90="No_existen"</formula>
    </cfRule>
  </conditionalFormatting>
  <conditionalFormatting sqref="AF93">
    <cfRule type="expression" dxfId="536" priority="1974">
      <formula>R93="No_existen"</formula>
    </cfRule>
  </conditionalFormatting>
  <conditionalFormatting sqref="AF94">
    <cfRule type="expression" dxfId="535" priority="1973">
      <formula>R94="No_existen"</formula>
    </cfRule>
  </conditionalFormatting>
  <conditionalFormatting sqref="AF81:AF83">
    <cfRule type="expression" dxfId="534" priority="1971">
      <formula>AE81="No asignado"</formula>
    </cfRule>
  </conditionalFormatting>
  <conditionalFormatting sqref="AT81:AU81">
    <cfRule type="cellIs" dxfId="533" priority="1958" operator="equal">
      <formula>"LEVE"</formula>
    </cfRule>
    <cfRule type="cellIs" dxfId="532" priority="1959" operator="equal">
      <formula>"MODERADO"</formula>
    </cfRule>
    <cfRule type="cellIs" dxfId="531" priority="1960" operator="equal">
      <formula>"GRAVE"</formula>
    </cfRule>
  </conditionalFormatting>
  <conditionalFormatting sqref="AT84:AU84">
    <cfRule type="cellIs" dxfId="530" priority="1952" operator="equal">
      <formula>"LEVE"</formula>
    </cfRule>
    <cfRule type="cellIs" dxfId="529" priority="1953" operator="equal">
      <formula>"MODERADO"</formula>
    </cfRule>
    <cfRule type="cellIs" dxfId="528" priority="1954" operator="equal">
      <formula>"GRAVE"</formula>
    </cfRule>
  </conditionalFormatting>
  <conditionalFormatting sqref="AT87:AU87">
    <cfRule type="cellIs" dxfId="527" priority="1949" operator="equal">
      <formula>"LEVE"</formula>
    </cfRule>
    <cfRule type="cellIs" dxfId="526" priority="1950" operator="equal">
      <formula>"MODERADO"</formula>
    </cfRule>
    <cfRule type="cellIs" dxfId="525" priority="1951" operator="equal">
      <formula>"GRAVE"</formula>
    </cfRule>
  </conditionalFormatting>
  <conditionalFormatting sqref="AT93">
    <cfRule type="cellIs" dxfId="524" priority="1940" operator="equal">
      <formula>"LEVE"</formula>
    </cfRule>
    <cfRule type="cellIs" dxfId="523" priority="1941" operator="equal">
      <formula>"MODERADO"</formula>
    </cfRule>
    <cfRule type="cellIs" dxfId="522" priority="1942" operator="equal">
      <formula>"GRAVE"</formula>
    </cfRule>
  </conditionalFormatting>
  <conditionalFormatting sqref="AT90:AU90">
    <cfRule type="cellIs" dxfId="521" priority="1937" operator="equal">
      <formula>"LEVE"</formula>
    </cfRule>
    <cfRule type="cellIs" dxfId="520" priority="1938" operator="equal">
      <formula>"MODERADO"</formula>
    </cfRule>
    <cfRule type="cellIs" dxfId="519" priority="1939" operator="equal">
      <formula>"GRAVE"</formula>
    </cfRule>
  </conditionalFormatting>
  <conditionalFormatting sqref="AU93">
    <cfRule type="cellIs" dxfId="518" priority="1934" operator="equal">
      <formula>"LEVE"</formula>
    </cfRule>
    <cfRule type="cellIs" dxfId="517" priority="1935" operator="equal">
      <formula>"MODERADO"</formula>
    </cfRule>
    <cfRule type="cellIs" dxfId="516" priority="1936" operator="equal">
      <formula>"GRAVE"</formula>
    </cfRule>
  </conditionalFormatting>
  <conditionalFormatting sqref="AW84">
    <cfRule type="expression" dxfId="515" priority="1933">
      <formula>AV84="ASUMIR"</formula>
    </cfRule>
  </conditionalFormatting>
  <conditionalFormatting sqref="AX84">
    <cfRule type="expression" dxfId="514" priority="1932">
      <formula>AV84="ASUMIR"</formula>
    </cfRule>
  </conditionalFormatting>
  <conditionalFormatting sqref="AZ85">
    <cfRule type="expression" dxfId="513" priority="1928">
      <formula>AW85&lt;&gt;"COMPARTIR"</formula>
    </cfRule>
    <cfRule type="expression" dxfId="512" priority="1929">
      <formula>AW85="ASUMIR"</formula>
    </cfRule>
  </conditionalFormatting>
  <conditionalFormatting sqref="AW90 AW92">
    <cfRule type="expression" dxfId="511" priority="1925">
      <formula>AV90="ASUMIR"</formula>
    </cfRule>
  </conditionalFormatting>
  <conditionalFormatting sqref="AW91">
    <cfRule type="expression" dxfId="510" priority="1924">
      <formula>AV91="ASUMIR"</formula>
    </cfRule>
  </conditionalFormatting>
  <conditionalFormatting sqref="AX90">
    <cfRule type="expression" dxfId="509" priority="1923">
      <formula>AV90="ASUMIR"</formula>
    </cfRule>
  </conditionalFormatting>
  <conditionalFormatting sqref="AX91">
    <cfRule type="expression" dxfId="508" priority="1922">
      <formula>AV91="ASUMIR"</formula>
    </cfRule>
  </conditionalFormatting>
  <conditionalFormatting sqref="AX92">
    <cfRule type="expression" dxfId="507" priority="1921">
      <formula>AV92="ASUMIR"</formula>
    </cfRule>
  </conditionalFormatting>
  <conditionalFormatting sqref="AW93">
    <cfRule type="expression" dxfId="506" priority="1920">
      <formula>AV93="ASUMIR"</formula>
    </cfRule>
  </conditionalFormatting>
  <conditionalFormatting sqref="AX93">
    <cfRule type="expression" dxfId="505" priority="1919">
      <formula>AV93="ASUMIR"</formula>
    </cfRule>
  </conditionalFormatting>
  <conditionalFormatting sqref="AW94">
    <cfRule type="expression" dxfId="504" priority="1918">
      <formula>AV94="ASUMIR"</formula>
    </cfRule>
  </conditionalFormatting>
  <conditionalFormatting sqref="AX94">
    <cfRule type="expression" dxfId="503" priority="1917">
      <formula>AV94="ASUMIR"</formula>
    </cfRule>
  </conditionalFormatting>
  <conditionalFormatting sqref="V96">
    <cfRule type="expression" dxfId="502" priority="1915">
      <formula>R96="No_existen"</formula>
    </cfRule>
  </conditionalFormatting>
  <conditionalFormatting sqref="V97">
    <cfRule type="expression" dxfId="501" priority="1914">
      <formula>R97="No_existen"</formula>
    </cfRule>
  </conditionalFormatting>
  <conditionalFormatting sqref="V98">
    <cfRule type="expression" dxfId="500" priority="1913">
      <formula>R98="No_existen"</formula>
    </cfRule>
  </conditionalFormatting>
  <conditionalFormatting sqref="AF96">
    <cfRule type="expression" dxfId="499" priority="1908">
      <formula>$P$11="No_existen"</formula>
    </cfRule>
  </conditionalFormatting>
  <conditionalFormatting sqref="AF97">
    <cfRule type="expression" dxfId="498" priority="1900">
      <formula>$P$12="No_existen"</formula>
    </cfRule>
  </conditionalFormatting>
  <conditionalFormatting sqref="AF98">
    <cfRule type="expression" dxfId="497" priority="1899">
      <formula>$P$13="No_existen"</formula>
    </cfRule>
  </conditionalFormatting>
  <conditionalFormatting sqref="AT96:AU96">
    <cfRule type="cellIs" dxfId="496" priority="1894" operator="equal">
      <formula>"LEVE"</formula>
    </cfRule>
    <cfRule type="cellIs" dxfId="495" priority="1895" operator="equal">
      <formula>"MODERADO"</formula>
    </cfRule>
    <cfRule type="cellIs" dxfId="494" priority="1896" operator="equal">
      <formula>"GRAVE"</formula>
    </cfRule>
  </conditionalFormatting>
  <conditionalFormatting sqref="AZ95:AZ98">
    <cfRule type="expression" dxfId="493" priority="1887">
      <formula>AW95&lt;&gt;"COMPARTIR"</formula>
    </cfRule>
    <cfRule type="expression" dxfId="492" priority="1888">
      <formula>AW95="ASUMIR"</formula>
    </cfRule>
  </conditionalFormatting>
  <conditionalFormatting sqref="V99">
    <cfRule type="expression" dxfId="491" priority="1875">
      <formula>R99="No_existen"</formula>
    </cfRule>
  </conditionalFormatting>
  <conditionalFormatting sqref="Z100">
    <cfRule type="expression" dxfId="490" priority="1874">
      <formula>$P$12="No_existen"</formula>
    </cfRule>
  </conditionalFormatting>
  <conditionalFormatting sqref="Z99">
    <cfRule type="expression" dxfId="489" priority="1873">
      <formula>R99="No_Existen"</formula>
    </cfRule>
  </conditionalFormatting>
  <conditionalFormatting sqref="V100">
    <cfRule type="expression" dxfId="488" priority="1872">
      <formula>R100="No_existen"</formula>
    </cfRule>
  </conditionalFormatting>
  <conditionalFormatting sqref="V101">
    <cfRule type="expression" dxfId="487" priority="1871">
      <formula>R101="No_existen"</formula>
    </cfRule>
  </conditionalFormatting>
  <conditionalFormatting sqref="Z101">
    <cfRule type="expression" dxfId="486" priority="1870">
      <formula>R101="No_existen"</formula>
    </cfRule>
  </conditionalFormatting>
  <conditionalFormatting sqref="V102">
    <cfRule type="expression" dxfId="485" priority="1863">
      <formula>R102="No_existen"</formula>
    </cfRule>
  </conditionalFormatting>
  <conditionalFormatting sqref="Z102">
    <cfRule type="expression" dxfId="484" priority="1862">
      <formula>$P$17="No_existen"</formula>
    </cfRule>
  </conditionalFormatting>
  <conditionalFormatting sqref="Z103">
    <cfRule type="expression" dxfId="483" priority="1861">
      <formula>#REF!="No_existen"</formula>
    </cfRule>
  </conditionalFormatting>
  <conditionalFormatting sqref="V103">
    <cfRule type="expression" dxfId="482" priority="1860">
      <formula>R103="No_existen"</formula>
    </cfRule>
  </conditionalFormatting>
  <conditionalFormatting sqref="V104">
    <cfRule type="expression" dxfId="481" priority="1859">
      <formula>R104="No_existen"</formula>
    </cfRule>
  </conditionalFormatting>
  <conditionalFormatting sqref="Z104">
    <cfRule type="expression" dxfId="480" priority="1858">
      <formula>#REF!="No_existen"</formula>
    </cfRule>
  </conditionalFormatting>
  <conditionalFormatting sqref="AF99">
    <cfRule type="expression" dxfId="479" priority="1844">
      <formula>$P$11="No_existen"</formula>
    </cfRule>
  </conditionalFormatting>
  <conditionalFormatting sqref="AF102">
    <cfRule type="expression" dxfId="478" priority="1840">
      <formula>R102="No_existen"</formula>
    </cfRule>
  </conditionalFormatting>
  <conditionalFormatting sqref="AF103">
    <cfRule type="expression" dxfId="477" priority="1839">
      <formula>R103="No_existen"</formula>
    </cfRule>
  </conditionalFormatting>
  <conditionalFormatting sqref="AF104">
    <cfRule type="expression" dxfId="476" priority="1838">
      <formula>R104="No_existen"</formula>
    </cfRule>
  </conditionalFormatting>
  <conditionalFormatting sqref="AF102:AF104">
    <cfRule type="expression" dxfId="475" priority="1833">
      <formula>AE102="No asignado"</formula>
    </cfRule>
  </conditionalFormatting>
  <conditionalFormatting sqref="AF100">
    <cfRule type="expression" dxfId="474" priority="1831">
      <formula>$P$12="No_existen"</formula>
    </cfRule>
  </conditionalFormatting>
  <conditionalFormatting sqref="AF101">
    <cfRule type="expression" dxfId="473" priority="1830">
      <formula>$P$13="No_existen"</formula>
    </cfRule>
  </conditionalFormatting>
  <conditionalFormatting sqref="AT99">
    <cfRule type="cellIs" dxfId="472" priority="1824" operator="equal">
      <formula>"LEVE"</formula>
    </cfRule>
    <cfRule type="cellIs" dxfId="471" priority="1825" operator="equal">
      <formula>"MODERADO"</formula>
    </cfRule>
    <cfRule type="cellIs" dxfId="470" priority="1826" operator="equal">
      <formula>"GRAVE"</formula>
    </cfRule>
  </conditionalFormatting>
  <conditionalFormatting sqref="AU99">
    <cfRule type="cellIs" dxfId="469" priority="1821" operator="equal">
      <formula>"LEVE"</formula>
    </cfRule>
    <cfRule type="cellIs" dxfId="468" priority="1822" operator="equal">
      <formula>"MODERADO"</formula>
    </cfRule>
    <cfRule type="cellIs" dxfId="467" priority="1823" operator="equal">
      <formula>"GRAVE"</formula>
    </cfRule>
  </conditionalFormatting>
  <conditionalFormatting sqref="AT102">
    <cfRule type="cellIs" dxfId="466" priority="1812" operator="equal">
      <formula>"LEVE"</formula>
    </cfRule>
    <cfRule type="cellIs" dxfId="465" priority="1813" operator="equal">
      <formula>"MODERADO"</formula>
    </cfRule>
    <cfRule type="cellIs" dxfId="464" priority="1814" operator="equal">
      <formula>"GRAVE"</formula>
    </cfRule>
  </conditionalFormatting>
  <conditionalFormatting sqref="AU102">
    <cfRule type="cellIs" dxfId="463" priority="1809" operator="equal">
      <formula>"LEVE"</formula>
    </cfRule>
    <cfRule type="cellIs" dxfId="462" priority="1810" operator="equal">
      <formula>"MODERADO"</formula>
    </cfRule>
    <cfRule type="cellIs" dxfId="461" priority="1811" operator="equal">
      <formula>"GRAVE"</formula>
    </cfRule>
  </conditionalFormatting>
  <conditionalFormatting sqref="R105:R110">
    <cfRule type="cellIs" dxfId="460" priority="1796" operator="between">
      <formula>2</formula>
      <formula>3</formula>
    </cfRule>
  </conditionalFormatting>
  <conditionalFormatting sqref="V105">
    <cfRule type="expression" dxfId="459" priority="1795">
      <formula>R105="No_existen"</formula>
    </cfRule>
  </conditionalFormatting>
  <conditionalFormatting sqref="Z106">
    <cfRule type="expression" dxfId="458" priority="1794">
      <formula>$P$12="No_existen"</formula>
    </cfRule>
  </conditionalFormatting>
  <conditionalFormatting sqref="Z105">
    <cfRule type="expression" dxfId="457" priority="1793">
      <formula>R105="No_Existen"</formula>
    </cfRule>
  </conditionalFormatting>
  <conditionalFormatting sqref="V106">
    <cfRule type="expression" dxfId="456" priority="1792">
      <formula>R106="No_existen"</formula>
    </cfRule>
  </conditionalFormatting>
  <conditionalFormatting sqref="V107">
    <cfRule type="expression" dxfId="455" priority="1791">
      <formula>R107="No_existen"</formula>
    </cfRule>
  </conditionalFormatting>
  <conditionalFormatting sqref="Z107">
    <cfRule type="expression" dxfId="454" priority="1790">
      <formula>R107="No_existen"</formula>
    </cfRule>
  </conditionalFormatting>
  <conditionalFormatting sqref="V108">
    <cfRule type="expression" dxfId="453" priority="1789">
      <formula>R108="No_existen"</formula>
    </cfRule>
  </conditionalFormatting>
  <conditionalFormatting sqref="Z108">
    <cfRule type="expression" dxfId="452" priority="1788">
      <formula>$P$14="No_existen"</formula>
    </cfRule>
  </conditionalFormatting>
  <conditionalFormatting sqref="V109">
    <cfRule type="expression" dxfId="451" priority="1787">
      <formula>R109="No_existen"</formula>
    </cfRule>
  </conditionalFormatting>
  <conditionalFormatting sqref="Z109">
    <cfRule type="expression" dxfId="450" priority="1786">
      <formula>$P$15="No_existen"</formula>
    </cfRule>
  </conditionalFormatting>
  <conditionalFormatting sqref="V110">
    <cfRule type="expression" dxfId="449" priority="1785">
      <formula>R110="No_existen"</formula>
    </cfRule>
  </conditionalFormatting>
  <conditionalFormatting sqref="Z110">
    <cfRule type="expression" dxfId="448" priority="1784">
      <formula>$P$16="No_existen"</formula>
    </cfRule>
  </conditionalFormatting>
  <conditionalFormatting sqref="AE105:AE110">
    <cfRule type="expression" dxfId="447" priority="1783">
      <formula>R105="No_existen"</formula>
    </cfRule>
  </conditionalFormatting>
  <conditionalFormatting sqref="AF105">
    <cfRule type="expression" dxfId="446" priority="1782">
      <formula>$P$11="No_existen"</formula>
    </cfRule>
  </conditionalFormatting>
  <conditionalFormatting sqref="AF108">
    <cfRule type="expression" dxfId="445" priority="1781">
      <formula>R108="No_existen"</formula>
    </cfRule>
  </conditionalFormatting>
  <conditionalFormatting sqref="AF109">
    <cfRule type="expression" dxfId="444" priority="1780">
      <formula>R109="No_existen"</formula>
    </cfRule>
  </conditionalFormatting>
  <conditionalFormatting sqref="AF110">
    <cfRule type="expression" dxfId="443" priority="1779">
      <formula>R110="No_existen"</formula>
    </cfRule>
  </conditionalFormatting>
  <conditionalFormatting sqref="AF108:AF110">
    <cfRule type="expression" dxfId="442" priority="1777">
      <formula>AE108="No asignado"</formula>
    </cfRule>
  </conditionalFormatting>
  <conditionalFormatting sqref="AF105:AF110">
    <cfRule type="expression" dxfId="441" priority="1778">
      <formula>AE105="No asignado"</formula>
    </cfRule>
  </conditionalFormatting>
  <conditionalFormatting sqref="AF106">
    <cfRule type="expression" dxfId="440" priority="1776">
      <formula>$P$12="No_existen"</formula>
    </cfRule>
  </conditionalFormatting>
  <conditionalFormatting sqref="AF107">
    <cfRule type="expression" dxfId="439" priority="1775">
      <formula>$P$13="No_existen"</formula>
    </cfRule>
  </conditionalFormatting>
  <conditionalFormatting sqref="AK105:AK110">
    <cfRule type="expression" dxfId="438" priority="1773">
      <formula>R105="No_existen"</formula>
    </cfRule>
  </conditionalFormatting>
  <conditionalFormatting sqref="AJ105:AJ110">
    <cfRule type="expression" dxfId="437" priority="1774">
      <formula>R105="No_existen"</formula>
    </cfRule>
  </conditionalFormatting>
  <conditionalFormatting sqref="AO105:AO110">
    <cfRule type="expression" dxfId="436" priority="1772">
      <formula>R105="No_existen"</formula>
    </cfRule>
  </conditionalFormatting>
  <conditionalFormatting sqref="AT105:AU105 AT108:AU108">
    <cfRule type="cellIs" dxfId="435" priority="1769" operator="equal">
      <formula>"LEVE"</formula>
    </cfRule>
    <cfRule type="cellIs" dxfId="434" priority="1770" operator="equal">
      <formula>"MODERADO"</formula>
    </cfRule>
    <cfRule type="cellIs" dxfId="433" priority="1771" operator="equal">
      <formula>"GRAVE"</formula>
    </cfRule>
  </conditionalFormatting>
  <conditionalFormatting sqref="AW108:AW109">
    <cfRule type="expression" dxfId="432" priority="1768">
      <formula>AV108="ASUMIR"</formula>
    </cfRule>
  </conditionalFormatting>
  <conditionalFormatting sqref="AX108:AX109">
    <cfRule type="expression" dxfId="431" priority="1767">
      <formula>AV108="ASUMIR"</formula>
    </cfRule>
  </conditionalFormatting>
  <conditionalFormatting sqref="V111">
    <cfRule type="expression" dxfId="430" priority="1762">
      <formula>R111="No_existen"</formula>
    </cfRule>
  </conditionalFormatting>
  <conditionalFormatting sqref="V112">
    <cfRule type="expression" dxfId="429" priority="1761">
      <formula>R112="No_existen"</formula>
    </cfRule>
  </conditionalFormatting>
  <conditionalFormatting sqref="V113">
    <cfRule type="expression" dxfId="428" priority="1760">
      <formula>R113="No_existen"</formula>
    </cfRule>
  </conditionalFormatting>
  <conditionalFormatting sqref="Z111">
    <cfRule type="expression" dxfId="427" priority="1756">
      <formula>$P$14="No_existen"</formula>
    </cfRule>
  </conditionalFormatting>
  <conditionalFormatting sqref="Z112">
    <cfRule type="expression" dxfId="426" priority="1755">
      <formula>$P$15="No_existen"</formula>
    </cfRule>
  </conditionalFormatting>
  <conditionalFormatting sqref="Z113">
    <cfRule type="expression" dxfId="425" priority="1754">
      <formula>$P$16="No_existen"</formula>
    </cfRule>
  </conditionalFormatting>
  <conditionalFormatting sqref="AF111">
    <cfRule type="expression" dxfId="424" priority="1751">
      <formula>R111="No_existen"</formula>
    </cfRule>
  </conditionalFormatting>
  <conditionalFormatting sqref="AF112">
    <cfRule type="expression" dxfId="423" priority="1750">
      <formula>R112="No_existen"</formula>
    </cfRule>
  </conditionalFormatting>
  <conditionalFormatting sqref="AF113">
    <cfRule type="expression" dxfId="422" priority="1749">
      <formula>R113="No_existen"</formula>
    </cfRule>
  </conditionalFormatting>
  <conditionalFormatting sqref="AF111:AF113">
    <cfRule type="expression" dxfId="421" priority="1747">
      <formula>AE111="No asignado"</formula>
    </cfRule>
  </conditionalFormatting>
  <conditionalFormatting sqref="AT111:AU111">
    <cfRule type="cellIs" dxfId="420" priority="1739" operator="equal">
      <formula>"LEVE"</formula>
    </cfRule>
    <cfRule type="cellIs" dxfId="419" priority="1740" operator="equal">
      <formula>"MODERADO"</formula>
    </cfRule>
    <cfRule type="cellIs" dxfId="418" priority="1741" operator="equal">
      <formula>"GRAVE"</formula>
    </cfRule>
  </conditionalFormatting>
  <conditionalFormatting sqref="N126">
    <cfRule type="containsText" dxfId="417" priority="1448" operator="containsText" text="MEDIA">
      <formula>NOT(ISERROR(SEARCH("MEDIA",N126)))</formula>
    </cfRule>
    <cfRule type="containsText" dxfId="416" priority="1449" operator="containsText" text="ALTA">
      <formula>NOT(ISERROR(SEARCH("ALTA",N126)))</formula>
    </cfRule>
    <cfRule type="containsText" dxfId="415" priority="1450" operator="containsText" text="BAJA">
      <formula>NOT(ISERROR(SEARCH("BAJA",N126)))</formula>
    </cfRule>
  </conditionalFormatting>
  <conditionalFormatting sqref="P126">
    <cfRule type="containsText" dxfId="414" priority="1445" operator="containsText" text="MEDIO">
      <formula>NOT(ISERROR(SEARCH("MEDIO",P126)))</formula>
    </cfRule>
    <cfRule type="containsText" dxfId="413" priority="1446" operator="containsText" text="ALTO">
      <formula>NOT(ISERROR(SEARCH("ALTO",P126)))</formula>
    </cfRule>
    <cfRule type="containsText" dxfId="412" priority="1447" operator="containsText" text="BAJO">
      <formula>NOT(ISERROR(SEARCH("BAJO",P126)))</formula>
    </cfRule>
  </conditionalFormatting>
  <conditionalFormatting sqref="AS126:AU126">
    <cfRule type="cellIs" dxfId="411" priority="1435" operator="equal">
      <formula>"LEVE"</formula>
    </cfRule>
    <cfRule type="cellIs" dxfId="410" priority="1436" operator="equal">
      <formula>"MODERADO"</formula>
    </cfRule>
    <cfRule type="cellIs" dxfId="409" priority="1437" operator="equal">
      <formula>"GRAVE"</formula>
    </cfRule>
  </conditionalFormatting>
  <conditionalFormatting sqref="AL126">
    <cfRule type="expression" dxfId="408" priority="1430">
      <formula>S126="No_existen"</formula>
    </cfRule>
  </conditionalFormatting>
  <conditionalFormatting sqref="AP126">
    <cfRule type="expression" dxfId="407" priority="1429">
      <formula>S126="No_existen"</formula>
    </cfRule>
  </conditionalFormatting>
  <conditionalFormatting sqref="AH126">
    <cfRule type="expression" dxfId="406" priority="1454">
      <formula>S126="No_existen"</formula>
    </cfRule>
  </conditionalFormatting>
  <conditionalFormatting sqref="AC126">
    <cfRule type="expression" dxfId="405" priority="1457">
      <formula>S126="No_existen"</formula>
    </cfRule>
  </conditionalFormatting>
  <conditionalFormatting sqref="AM126">
    <cfRule type="expression" dxfId="404" priority="1458">
      <formula>S126="No_existen"</formula>
    </cfRule>
  </conditionalFormatting>
  <conditionalFormatting sqref="N129 N132 N135 N138 N141 N144 N147 N150 N153">
    <cfRule type="containsText" dxfId="403" priority="1402" operator="containsText" text="MEDIA">
      <formula>NOT(ISERROR(SEARCH("MEDIA",N129)))</formula>
    </cfRule>
    <cfRule type="containsText" dxfId="402" priority="1403" operator="containsText" text="ALTA">
      <formula>NOT(ISERROR(SEARCH("ALTA",N129)))</formula>
    </cfRule>
    <cfRule type="containsText" dxfId="401" priority="1404" operator="containsText" text="BAJA">
      <formula>NOT(ISERROR(SEARCH("BAJA",N129)))</formula>
    </cfRule>
  </conditionalFormatting>
  <conditionalFormatting sqref="AS129 AS132 AS135 AS138 AS141 AS144">
    <cfRule type="cellIs" dxfId="400" priority="1389" operator="equal">
      <formula>"LEVE"</formula>
    </cfRule>
    <cfRule type="cellIs" dxfId="399" priority="1390" operator="equal">
      <formula>"MODERADO"</formula>
    </cfRule>
    <cfRule type="cellIs" dxfId="398" priority="1391" operator="equal">
      <formula>"GRAVE"</formula>
    </cfRule>
  </conditionalFormatting>
  <conditionalFormatting sqref="AL129 AL132 AL135 AL138 AL141 AL144 AL147 AL150">
    <cfRule type="expression" dxfId="397" priority="1384">
      <formula>S129="No_existen"</formula>
    </cfRule>
  </conditionalFormatting>
  <conditionalFormatting sqref="AP129 AP132 AP135 AP138 AP141 AP144 AP147">
    <cfRule type="expression" dxfId="396" priority="1383">
      <formula>S129="No_existen"</formula>
    </cfRule>
  </conditionalFormatting>
  <conditionalFormatting sqref="AH129 AH132 AH135 AH138 AH141 AH144 AH147">
    <cfRule type="expression" dxfId="395" priority="1408">
      <formula>S129="No_existen"</formula>
    </cfRule>
  </conditionalFormatting>
  <conditionalFormatting sqref="AC129 AC132 AC135 AC138 AC141 AC144 AC147 AC150 AC153">
    <cfRule type="expression" dxfId="394" priority="1411">
      <formula>S129="No_existen"</formula>
    </cfRule>
  </conditionalFormatting>
  <conditionalFormatting sqref="AM129 AM132 AM135 AM138 AM141">
    <cfRule type="expression" dxfId="393" priority="1412">
      <formula>S129="No_existen"</formula>
    </cfRule>
  </conditionalFormatting>
  <conditionalFormatting sqref="V137">
    <cfRule type="expression" dxfId="392" priority="1374">
      <formula>R137="No_existen"</formula>
    </cfRule>
  </conditionalFormatting>
  <conditionalFormatting sqref="M129:M137">
    <cfRule type="containsText" dxfId="391" priority="1356" operator="containsText" text="MEDIA">
      <formula>NOT(ISERROR(SEARCH("MEDIA",M129)))</formula>
    </cfRule>
    <cfRule type="containsText" dxfId="390" priority="1357" operator="containsText" text="ALTA">
      <formula>NOT(ISERROR(SEARCH("ALTA",M129)))</formula>
    </cfRule>
    <cfRule type="containsText" dxfId="389" priority="1358" operator="containsText" text="BAJA">
      <formula>NOT(ISERROR(SEARCH("BAJA",M129)))</formula>
    </cfRule>
  </conditionalFormatting>
  <conditionalFormatting sqref="O129:O137">
    <cfRule type="containsText" dxfId="388" priority="1353" operator="containsText" text="MEDIO">
      <formula>NOT(ISERROR(SEARCH("MEDIO",O129)))</formula>
    </cfRule>
    <cfRule type="containsText" dxfId="387" priority="1354" operator="containsText" text="ALTO">
      <formula>NOT(ISERROR(SEARCH("ALTO",O129)))</formula>
    </cfRule>
    <cfRule type="containsText" dxfId="386" priority="1355" operator="containsText" text="BAJO">
      <formula>NOT(ISERROR(SEARCH("BAJO",O129)))</formula>
    </cfRule>
  </conditionalFormatting>
  <conditionalFormatting sqref="R129:R137">
    <cfRule type="cellIs" dxfId="385" priority="1352" operator="between">
      <formula>2</formula>
      <formula>3</formula>
    </cfRule>
  </conditionalFormatting>
  <conditionalFormatting sqref="M129:M137">
    <cfRule type="containsText" dxfId="384" priority="1341" operator="containsText" text="MEDIO BAJA">
      <formula>NOT(ISERROR(SEARCH("MEDIO BAJA",M129)))</formula>
    </cfRule>
    <cfRule type="containsText" dxfId="383" priority="1342" operator="containsText" text="MEDIO ALTA">
      <formula>NOT(ISERROR(SEARCH("MEDIO ALTA",M129)))</formula>
    </cfRule>
  </conditionalFormatting>
  <conditionalFormatting sqref="O129:O137">
    <cfRule type="containsText" dxfId="382" priority="1339" operator="containsText" text="MEDIO BAJO">
      <formula>NOT(ISERROR(SEARCH("MEDIO BAJO",O129)))</formula>
    </cfRule>
    <cfRule type="containsText" dxfId="381" priority="1340" operator="containsText" text="MEDIO ALTO">
      <formula>NOT(ISERROR(SEARCH("MEDIO ALTO",O129)))</formula>
    </cfRule>
  </conditionalFormatting>
  <conditionalFormatting sqref="AW137">
    <cfRule type="expression" dxfId="380" priority="1336">
      <formula>AV137="ASUMIR"</formula>
    </cfRule>
  </conditionalFormatting>
  <conditionalFormatting sqref="AX137">
    <cfRule type="expression" dxfId="379" priority="1335">
      <formula>AV137="ASUMIR"</formula>
    </cfRule>
  </conditionalFormatting>
  <conditionalFormatting sqref="Z129:Z137">
    <cfRule type="expression" dxfId="378" priority="1327">
      <formula>#REF!="No_existen"</formula>
    </cfRule>
  </conditionalFormatting>
  <conditionalFormatting sqref="AF137">
    <cfRule type="expression" dxfId="377" priority="1162">
      <formula>AE137="No asignado"</formula>
    </cfRule>
    <cfRule type="expression" dxfId="376" priority="1165">
      <formula>R137="No_existen"</formula>
    </cfRule>
  </conditionalFormatting>
  <conditionalFormatting sqref="AF137">
    <cfRule type="expression" dxfId="375" priority="1164">
      <formula>AE137="No asignado"</formula>
    </cfRule>
  </conditionalFormatting>
  <conditionalFormatting sqref="AF137">
    <cfRule type="expression" dxfId="374" priority="1159">
      <formula>R137="No_existen"</formula>
    </cfRule>
  </conditionalFormatting>
  <conditionalFormatting sqref="AF137">
    <cfRule type="expression" dxfId="373" priority="1158">
      <formula>AE137="No asignado"</formula>
    </cfRule>
  </conditionalFormatting>
  <conditionalFormatting sqref="AF137">
    <cfRule type="expression" dxfId="372" priority="1157">
      <formula>$P$13="No_existen"</formula>
    </cfRule>
  </conditionalFormatting>
  <conditionalFormatting sqref="AF137">
    <cfRule type="expression" dxfId="371" priority="1156">
      <formula>$P$12="No_existen"</formula>
    </cfRule>
  </conditionalFormatting>
  <conditionalFormatting sqref="AF137">
    <cfRule type="expression" dxfId="370" priority="1155">
      <formula>$P$11="No_existen"</formula>
    </cfRule>
  </conditionalFormatting>
  <conditionalFormatting sqref="M138:M140">
    <cfRule type="containsText" dxfId="369" priority="506" operator="containsText" text="MEDIA">
      <formula>NOT(ISERROR(SEARCH("MEDIA",M138)))</formula>
    </cfRule>
    <cfRule type="containsText" dxfId="368" priority="507" operator="containsText" text="ALTA">
      <formula>NOT(ISERROR(SEARCH("ALTA",M138)))</formula>
    </cfRule>
    <cfRule type="containsText" dxfId="367" priority="508" operator="containsText" text="BAJA">
      <formula>NOT(ISERROR(SEARCH("BAJA",M138)))</formula>
    </cfRule>
  </conditionalFormatting>
  <conditionalFormatting sqref="O138:O140 P138 P129 P132 P135">
    <cfRule type="containsText" dxfId="366" priority="503" operator="containsText" text="MEDIO">
      <formula>NOT(ISERROR(SEARCH("MEDIO",O129)))</formula>
    </cfRule>
    <cfRule type="containsText" dxfId="365" priority="504" operator="containsText" text="ALTO">
      <formula>NOT(ISERROR(SEARCH("ALTO",O129)))</formula>
    </cfRule>
    <cfRule type="containsText" dxfId="364" priority="505" operator="containsText" text="BAJO">
      <formula>NOT(ISERROR(SEARCH("BAJO",O129)))</formula>
    </cfRule>
  </conditionalFormatting>
  <conditionalFormatting sqref="R138:R140">
    <cfRule type="cellIs" dxfId="363" priority="502" operator="between">
      <formula>2</formula>
      <formula>3</formula>
    </cfRule>
  </conditionalFormatting>
  <conditionalFormatting sqref="AT138:AU138">
    <cfRule type="cellIs" dxfId="362" priority="493" operator="equal">
      <formula>"LEVE"</formula>
    </cfRule>
    <cfRule type="cellIs" dxfId="361" priority="494" operator="equal">
      <formula>"MODERADO"</formula>
    </cfRule>
    <cfRule type="cellIs" dxfId="360" priority="495" operator="equal">
      <formula>"GRAVE"</formula>
    </cfRule>
  </conditionalFormatting>
  <conditionalFormatting sqref="M138:M140">
    <cfRule type="containsText" dxfId="359" priority="491" operator="containsText" text="MEDIO BAJA">
      <formula>NOT(ISERROR(SEARCH("MEDIO BAJA",M138)))</formula>
    </cfRule>
    <cfRule type="containsText" dxfId="358" priority="492" operator="containsText" text="MEDIO ALTA">
      <formula>NOT(ISERROR(SEARCH("MEDIO ALTA",M138)))</formula>
    </cfRule>
  </conditionalFormatting>
  <conditionalFormatting sqref="O138:O140">
    <cfRule type="containsText" dxfId="357" priority="489" operator="containsText" text="MEDIO BAJO">
      <formula>NOT(ISERROR(SEARCH("MEDIO BAJO",O138)))</formula>
    </cfRule>
    <cfRule type="containsText" dxfId="356" priority="490" operator="containsText" text="MEDIO ALTO">
      <formula>NOT(ISERROR(SEARCH("MEDIO ALTO",O138)))</formula>
    </cfRule>
  </conditionalFormatting>
  <conditionalFormatting sqref="AK138:AK140">
    <cfRule type="expression" dxfId="355" priority="488">
      <formula>R138="No_existen"</formula>
    </cfRule>
  </conditionalFormatting>
  <conditionalFormatting sqref="AO138:AO140">
    <cfRule type="expression" dxfId="354" priority="487">
      <formula>R138="No_existen"</formula>
    </cfRule>
  </conditionalFormatting>
  <conditionalFormatting sqref="AW138:AW140">
    <cfRule type="expression" dxfId="353" priority="486">
      <formula>AV138="ASUMIR"</formula>
    </cfRule>
  </conditionalFormatting>
  <conditionalFormatting sqref="AX138:AX140">
    <cfRule type="expression" dxfId="352" priority="485">
      <formula>AV138="ASUMIR"</formula>
    </cfRule>
  </conditionalFormatting>
  <conditionalFormatting sqref="AJ138:AJ140">
    <cfRule type="expression" dxfId="351" priority="510">
      <formula>R138="No_existen"</formula>
    </cfRule>
  </conditionalFormatting>
  <conditionalFormatting sqref="AE138:AE140">
    <cfRule type="expression" dxfId="350" priority="513">
      <formula>R138="No_existen"</formula>
    </cfRule>
  </conditionalFormatting>
  <conditionalFormatting sqref="AA138:AA140">
    <cfRule type="expression" dxfId="349" priority="473">
      <formula>Z138="Semiautomatico"</formula>
    </cfRule>
    <cfRule type="expression" dxfId="348" priority="475">
      <formula>Z138="Manual"</formula>
    </cfRule>
    <cfRule type="expression" dxfId="347" priority="481">
      <formula>R138="No_existen"</formula>
    </cfRule>
  </conditionalFormatting>
  <conditionalFormatting sqref="AA138:AA140">
    <cfRule type="expression" dxfId="346" priority="480">
      <formula>R138="No_existen"</formula>
    </cfRule>
  </conditionalFormatting>
  <conditionalFormatting sqref="Z138:Z140">
    <cfRule type="expression" dxfId="345" priority="477">
      <formula>#REF!="No_existen"</formula>
    </cfRule>
  </conditionalFormatting>
  <conditionalFormatting sqref="AF138:AF140">
    <cfRule type="expression" dxfId="344" priority="476">
      <formula>R138="No_existen"</formula>
    </cfRule>
  </conditionalFormatting>
  <conditionalFormatting sqref="AF138:AF140">
    <cfRule type="expression" dxfId="343" priority="474">
      <formula>AE138="No asignado"</formula>
    </cfRule>
  </conditionalFormatting>
  <conditionalFormatting sqref="AZ138:AZ140">
    <cfRule type="expression" dxfId="342" priority="471">
      <formula>AW138&lt;&gt;"COMPARTIR"</formula>
    </cfRule>
    <cfRule type="expression" dxfId="341" priority="472">
      <formula>AW138="ASUMIR"</formula>
    </cfRule>
  </conditionalFormatting>
  <conditionalFormatting sqref="M141:M143">
    <cfRule type="containsText" dxfId="340" priority="460" operator="containsText" text="MEDIA">
      <formula>NOT(ISERROR(SEARCH("MEDIA",M141)))</formula>
    </cfRule>
    <cfRule type="containsText" dxfId="339" priority="461" operator="containsText" text="ALTA">
      <formula>NOT(ISERROR(SEARCH("ALTA",M141)))</formula>
    </cfRule>
    <cfRule type="containsText" dxfId="338" priority="462" operator="containsText" text="BAJA">
      <formula>NOT(ISERROR(SEARCH("BAJA",M141)))</formula>
    </cfRule>
  </conditionalFormatting>
  <conditionalFormatting sqref="O141:O143 P141">
    <cfRule type="containsText" dxfId="337" priority="457" operator="containsText" text="MEDIO">
      <formula>NOT(ISERROR(SEARCH("MEDIO",O141)))</formula>
    </cfRule>
    <cfRule type="containsText" dxfId="336" priority="458" operator="containsText" text="ALTO">
      <formula>NOT(ISERROR(SEARCH("ALTO",O141)))</formula>
    </cfRule>
    <cfRule type="containsText" dxfId="335" priority="459" operator="containsText" text="BAJO">
      <formula>NOT(ISERROR(SEARCH("BAJO",O141)))</formula>
    </cfRule>
  </conditionalFormatting>
  <conditionalFormatting sqref="R141:R143">
    <cfRule type="cellIs" dxfId="334" priority="456" operator="between">
      <formula>2</formula>
      <formula>3</formula>
    </cfRule>
  </conditionalFormatting>
  <conditionalFormatting sqref="AT141:AU141">
    <cfRule type="cellIs" dxfId="333" priority="447" operator="equal">
      <formula>"LEVE"</formula>
    </cfRule>
    <cfRule type="cellIs" dxfId="332" priority="448" operator="equal">
      <formula>"MODERADO"</formula>
    </cfRule>
    <cfRule type="cellIs" dxfId="331" priority="449" operator="equal">
      <formula>"GRAVE"</formula>
    </cfRule>
  </conditionalFormatting>
  <conditionalFormatting sqref="M141:M143">
    <cfRule type="containsText" dxfId="330" priority="445" operator="containsText" text="MEDIO BAJA">
      <formula>NOT(ISERROR(SEARCH("MEDIO BAJA",M141)))</formula>
    </cfRule>
    <cfRule type="containsText" dxfId="329" priority="446" operator="containsText" text="MEDIO ALTA">
      <formula>NOT(ISERROR(SEARCH("MEDIO ALTA",M141)))</formula>
    </cfRule>
  </conditionalFormatting>
  <conditionalFormatting sqref="O141:O143">
    <cfRule type="containsText" dxfId="328" priority="443" operator="containsText" text="MEDIO BAJO">
      <formula>NOT(ISERROR(SEARCH("MEDIO BAJO",O141)))</formula>
    </cfRule>
    <cfRule type="containsText" dxfId="327" priority="444" operator="containsText" text="MEDIO ALTO">
      <formula>NOT(ISERROR(SEARCH("MEDIO ALTO",O141)))</formula>
    </cfRule>
  </conditionalFormatting>
  <conditionalFormatting sqref="AK141:AK143">
    <cfRule type="expression" dxfId="326" priority="442">
      <formula>R141="No_existen"</formula>
    </cfRule>
  </conditionalFormatting>
  <conditionalFormatting sqref="AO141:AO143">
    <cfRule type="expression" dxfId="325" priority="441">
      <formula>R141="No_existen"</formula>
    </cfRule>
  </conditionalFormatting>
  <conditionalFormatting sqref="AW141:AW143">
    <cfRule type="expression" dxfId="324" priority="440">
      <formula>AV141="ASUMIR"</formula>
    </cfRule>
  </conditionalFormatting>
  <conditionalFormatting sqref="AX141:AX143">
    <cfRule type="expression" dxfId="323" priority="439">
      <formula>AV141="ASUMIR"</formula>
    </cfRule>
  </conditionalFormatting>
  <conditionalFormatting sqref="AJ141:AJ143">
    <cfRule type="expression" dxfId="322" priority="464">
      <formula>R141="No_existen"</formula>
    </cfRule>
  </conditionalFormatting>
  <conditionalFormatting sqref="AE141:AE143">
    <cfRule type="expression" dxfId="321" priority="467">
      <formula>R141="No_existen"</formula>
    </cfRule>
  </conditionalFormatting>
  <conditionalFormatting sqref="AA141:AA143">
    <cfRule type="expression" dxfId="320" priority="427">
      <formula>Z141="Semiautomatico"</formula>
    </cfRule>
    <cfRule type="expression" dxfId="319" priority="429">
      <formula>Z141="Manual"</formula>
    </cfRule>
    <cfRule type="expression" dxfId="318" priority="435">
      <formula>R141="No_existen"</formula>
    </cfRule>
  </conditionalFormatting>
  <conditionalFormatting sqref="AA141:AA143">
    <cfRule type="expression" dxfId="317" priority="434">
      <formula>R141="No_existen"</formula>
    </cfRule>
  </conditionalFormatting>
  <conditionalFormatting sqref="Z141:Z143">
    <cfRule type="expression" dxfId="316" priority="431">
      <formula>#REF!="No_existen"</formula>
    </cfRule>
  </conditionalFormatting>
  <conditionalFormatting sqref="AF141:AF143">
    <cfRule type="expression" dxfId="315" priority="430">
      <formula>R141="No_existen"</formula>
    </cfRule>
  </conditionalFormatting>
  <conditionalFormatting sqref="AF141:AF143">
    <cfRule type="expression" dxfId="314" priority="428">
      <formula>AE141="No asignado"</formula>
    </cfRule>
  </conditionalFormatting>
  <conditionalFormatting sqref="AZ141:AZ143">
    <cfRule type="expression" dxfId="313" priority="425">
      <formula>AW141&lt;&gt;"COMPARTIR"</formula>
    </cfRule>
    <cfRule type="expression" dxfId="312" priority="426">
      <formula>AW141="ASUMIR"</formula>
    </cfRule>
  </conditionalFormatting>
  <conditionalFormatting sqref="M144:M146">
    <cfRule type="containsText" dxfId="311" priority="414" operator="containsText" text="MEDIA">
      <formula>NOT(ISERROR(SEARCH("MEDIA",M144)))</formula>
    </cfRule>
    <cfRule type="containsText" dxfId="310" priority="415" operator="containsText" text="ALTA">
      <formula>NOT(ISERROR(SEARCH("ALTA",M144)))</formula>
    </cfRule>
    <cfRule type="containsText" dxfId="309" priority="416" operator="containsText" text="BAJA">
      <formula>NOT(ISERROR(SEARCH("BAJA",M144)))</formula>
    </cfRule>
  </conditionalFormatting>
  <conditionalFormatting sqref="O144:O146 P144">
    <cfRule type="containsText" dxfId="308" priority="411" operator="containsText" text="MEDIO">
      <formula>NOT(ISERROR(SEARCH("MEDIO",O144)))</formula>
    </cfRule>
    <cfRule type="containsText" dxfId="307" priority="412" operator="containsText" text="ALTO">
      <formula>NOT(ISERROR(SEARCH("ALTO",O144)))</formula>
    </cfRule>
    <cfRule type="containsText" dxfId="306" priority="413" operator="containsText" text="BAJO">
      <formula>NOT(ISERROR(SEARCH("BAJO",O144)))</formula>
    </cfRule>
  </conditionalFormatting>
  <conditionalFormatting sqref="R144:R146">
    <cfRule type="cellIs" dxfId="305" priority="410" operator="between">
      <formula>2</formula>
      <formula>3</formula>
    </cfRule>
  </conditionalFormatting>
  <conditionalFormatting sqref="AT144:AU144">
    <cfRule type="cellIs" dxfId="304" priority="401" operator="equal">
      <formula>"LEVE"</formula>
    </cfRule>
    <cfRule type="cellIs" dxfId="303" priority="402" operator="equal">
      <formula>"MODERADO"</formula>
    </cfRule>
    <cfRule type="cellIs" dxfId="302" priority="403" operator="equal">
      <formula>"GRAVE"</formula>
    </cfRule>
  </conditionalFormatting>
  <conditionalFormatting sqref="M144:M146">
    <cfRule type="containsText" dxfId="301" priority="399" operator="containsText" text="MEDIO BAJA">
      <formula>NOT(ISERROR(SEARCH("MEDIO BAJA",M144)))</formula>
    </cfRule>
    <cfRule type="containsText" dxfId="300" priority="400" operator="containsText" text="MEDIO ALTA">
      <formula>NOT(ISERROR(SEARCH("MEDIO ALTA",M144)))</formula>
    </cfRule>
  </conditionalFormatting>
  <conditionalFormatting sqref="O144:O146">
    <cfRule type="containsText" dxfId="299" priority="397" operator="containsText" text="MEDIO BAJO">
      <formula>NOT(ISERROR(SEARCH("MEDIO BAJO",O144)))</formula>
    </cfRule>
    <cfRule type="containsText" dxfId="298" priority="398" operator="containsText" text="MEDIO ALTO">
      <formula>NOT(ISERROR(SEARCH("MEDIO ALTO",O144)))</formula>
    </cfRule>
  </conditionalFormatting>
  <conditionalFormatting sqref="AK144:AK146">
    <cfRule type="expression" dxfId="297" priority="396">
      <formula>R144="No_existen"</formula>
    </cfRule>
  </conditionalFormatting>
  <conditionalFormatting sqref="AO144:AO146">
    <cfRule type="expression" dxfId="296" priority="395">
      <formula>R144="No_existen"</formula>
    </cfRule>
  </conditionalFormatting>
  <conditionalFormatting sqref="AW144:AW146">
    <cfRule type="expression" dxfId="295" priority="394">
      <formula>AV144="ASUMIR"</formula>
    </cfRule>
  </conditionalFormatting>
  <conditionalFormatting sqref="AX144:AX146">
    <cfRule type="expression" dxfId="294" priority="393">
      <formula>AV144="ASUMIR"</formula>
    </cfRule>
  </conditionalFormatting>
  <conditionalFormatting sqref="AN146">
    <cfRule type="expression" dxfId="293" priority="417">
      <formula>S146="No_existen"</formula>
    </cfRule>
  </conditionalFormatting>
  <conditionalFormatting sqref="AJ144:AJ146">
    <cfRule type="expression" dxfId="292" priority="418">
      <formula>R144="No_existen"</formula>
    </cfRule>
  </conditionalFormatting>
  <conditionalFormatting sqref="AE144:AE146">
    <cfRule type="expression" dxfId="291" priority="421">
      <formula>R144="No_existen"</formula>
    </cfRule>
  </conditionalFormatting>
  <conditionalFormatting sqref="AM144">
    <cfRule type="expression" dxfId="290" priority="424">
      <formula>S144="No_existen"</formula>
    </cfRule>
  </conditionalFormatting>
  <conditionalFormatting sqref="AA144:AA146">
    <cfRule type="expression" dxfId="289" priority="381">
      <formula>Z144="Semiautomatico"</formula>
    </cfRule>
    <cfRule type="expression" dxfId="288" priority="383">
      <formula>Z144="Manual"</formula>
    </cfRule>
    <cfRule type="expression" dxfId="287" priority="389">
      <formula>R144="No_existen"</formula>
    </cfRule>
  </conditionalFormatting>
  <conditionalFormatting sqref="AA144:AA146">
    <cfRule type="expression" dxfId="286" priority="388">
      <formula>R144="No_existen"</formula>
    </cfRule>
  </conditionalFormatting>
  <conditionalFormatting sqref="Z144:Z146">
    <cfRule type="expression" dxfId="285" priority="385">
      <formula>#REF!="No_existen"</formula>
    </cfRule>
  </conditionalFormatting>
  <conditionalFormatting sqref="AF144:AF146">
    <cfRule type="expression" dxfId="284" priority="384">
      <formula>R144="No_existen"</formula>
    </cfRule>
  </conditionalFormatting>
  <conditionalFormatting sqref="AF144:AF146">
    <cfRule type="expression" dxfId="283" priority="382">
      <formula>AE144="No asignado"</formula>
    </cfRule>
  </conditionalFormatting>
  <conditionalFormatting sqref="AZ144:AZ146">
    <cfRule type="expression" dxfId="282" priority="379">
      <formula>AW144&lt;&gt;"COMPARTIR"</formula>
    </cfRule>
    <cfRule type="expression" dxfId="281" priority="380">
      <formula>AW144="ASUMIR"</formula>
    </cfRule>
  </conditionalFormatting>
  <conditionalFormatting sqref="M147:M149">
    <cfRule type="containsText" dxfId="280" priority="368" operator="containsText" text="MEDIA">
      <formula>NOT(ISERROR(SEARCH("MEDIA",M147)))</formula>
    </cfRule>
    <cfRule type="containsText" dxfId="279" priority="369" operator="containsText" text="ALTA">
      <formula>NOT(ISERROR(SEARCH("ALTA",M147)))</formula>
    </cfRule>
    <cfRule type="containsText" dxfId="278" priority="370" operator="containsText" text="BAJA">
      <formula>NOT(ISERROR(SEARCH("BAJA",M147)))</formula>
    </cfRule>
  </conditionalFormatting>
  <conditionalFormatting sqref="O147:O149 P147">
    <cfRule type="containsText" dxfId="277" priority="365" operator="containsText" text="MEDIO">
      <formula>NOT(ISERROR(SEARCH("MEDIO",O147)))</formula>
    </cfRule>
    <cfRule type="containsText" dxfId="276" priority="366" operator="containsText" text="ALTO">
      <formula>NOT(ISERROR(SEARCH("ALTO",O147)))</formula>
    </cfRule>
    <cfRule type="containsText" dxfId="275" priority="367" operator="containsText" text="BAJO">
      <formula>NOT(ISERROR(SEARCH("BAJO",O147)))</formula>
    </cfRule>
  </conditionalFormatting>
  <conditionalFormatting sqref="R147:R149">
    <cfRule type="cellIs" dxfId="274" priority="364" operator="between">
      <formula>2</formula>
      <formula>3</formula>
    </cfRule>
  </conditionalFormatting>
  <conditionalFormatting sqref="AR147:AR149">
    <cfRule type="cellIs" dxfId="273" priority="358" operator="lessThanOrEqual">
      <formula>10</formula>
    </cfRule>
    <cfRule type="cellIs" dxfId="272" priority="359" stopIfTrue="1" operator="between">
      <formula>11</formula>
      <formula>32</formula>
    </cfRule>
    <cfRule type="cellIs" dxfId="271" priority="360" operator="greaterThanOrEqual">
      <formula>36</formula>
    </cfRule>
  </conditionalFormatting>
  <conditionalFormatting sqref="AS147:AU147">
    <cfRule type="cellIs" dxfId="270" priority="355" operator="equal">
      <formula>"LEVE"</formula>
    </cfRule>
    <cfRule type="cellIs" dxfId="269" priority="356" operator="equal">
      <formula>"MODERADO"</formula>
    </cfRule>
    <cfRule type="cellIs" dxfId="268" priority="357" operator="equal">
      <formula>"GRAVE"</formula>
    </cfRule>
  </conditionalFormatting>
  <conditionalFormatting sqref="M147:M149">
    <cfRule type="containsText" dxfId="267" priority="353" operator="containsText" text="MEDIO BAJA">
      <formula>NOT(ISERROR(SEARCH("MEDIO BAJA",M147)))</formula>
    </cfRule>
    <cfRule type="containsText" dxfId="266" priority="354" operator="containsText" text="MEDIO ALTA">
      <formula>NOT(ISERROR(SEARCH("MEDIO ALTA",M147)))</formula>
    </cfRule>
  </conditionalFormatting>
  <conditionalFormatting sqref="O147:O149">
    <cfRule type="containsText" dxfId="265" priority="351" operator="containsText" text="MEDIO BAJO">
      <formula>NOT(ISERROR(SEARCH("MEDIO BAJO",O147)))</formula>
    </cfRule>
    <cfRule type="containsText" dxfId="264" priority="352" operator="containsText" text="MEDIO ALTO">
      <formula>NOT(ISERROR(SEARCH("MEDIO ALTO",O147)))</formula>
    </cfRule>
  </conditionalFormatting>
  <conditionalFormatting sqref="AK147:AK149">
    <cfRule type="expression" dxfId="263" priority="350">
      <formula>R147="No_existen"</formula>
    </cfRule>
  </conditionalFormatting>
  <conditionalFormatting sqref="AO147:AO149">
    <cfRule type="expression" dxfId="262" priority="349">
      <formula>R147="No_existen"</formula>
    </cfRule>
  </conditionalFormatting>
  <conditionalFormatting sqref="AW147:AW149">
    <cfRule type="expression" dxfId="261" priority="348">
      <formula>AV147="ASUMIR"</formula>
    </cfRule>
  </conditionalFormatting>
  <conditionalFormatting sqref="AX147:AX149">
    <cfRule type="expression" dxfId="260" priority="347">
      <formula>AV147="ASUMIR"</formula>
    </cfRule>
  </conditionalFormatting>
  <conditionalFormatting sqref="AN147:AN149">
    <cfRule type="expression" dxfId="259" priority="371">
      <formula>S147="No_existen"</formula>
    </cfRule>
  </conditionalFormatting>
  <conditionalFormatting sqref="AJ147:AJ149">
    <cfRule type="expression" dxfId="258" priority="372">
      <formula>R147="No_existen"</formula>
    </cfRule>
  </conditionalFormatting>
  <conditionalFormatting sqref="AI149">
    <cfRule type="expression" dxfId="257" priority="373">
      <formula>S149="No_existen"</formula>
    </cfRule>
  </conditionalFormatting>
  <conditionalFormatting sqref="AE147:AE149">
    <cfRule type="expression" dxfId="256" priority="375">
      <formula>R147="No_existen"</formula>
    </cfRule>
  </conditionalFormatting>
  <conditionalFormatting sqref="AD149">
    <cfRule type="expression" dxfId="255" priority="376">
      <formula>S149="No_existen"</formula>
    </cfRule>
  </conditionalFormatting>
  <conditionalFormatting sqref="AM147">
    <cfRule type="expression" dxfId="254" priority="378">
      <formula>S147="No_existen"</formula>
    </cfRule>
  </conditionalFormatting>
  <conditionalFormatting sqref="AA147:AA149">
    <cfRule type="expression" dxfId="253" priority="335">
      <formula>Z147="Semiautomatico"</formula>
    </cfRule>
    <cfRule type="expression" dxfId="252" priority="337">
      <formula>Z147="Manual"</formula>
    </cfRule>
    <cfRule type="expression" dxfId="251" priority="343">
      <formula>R147="No_existen"</formula>
    </cfRule>
  </conditionalFormatting>
  <conditionalFormatting sqref="AA147:AA149">
    <cfRule type="expression" dxfId="250" priority="342">
      <formula>R147="No_existen"</formula>
    </cfRule>
  </conditionalFormatting>
  <conditionalFormatting sqref="Z147:Z149">
    <cfRule type="expression" dxfId="249" priority="339">
      <formula>#REF!="No_existen"</formula>
    </cfRule>
  </conditionalFormatting>
  <conditionalFormatting sqref="AF147:AF149">
    <cfRule type="expression" dxfId="248" priority="338">
      <formula>R147="No_existen"</formula>
    </cfRule>
  </conditionalFormatting>
  <conditionalFormatting sqref="AF147:AF149">
    <cfRule type="expression" dxfId="247" priority="336">
      <formula>AE147="No asignado"</formula>
    </cfRule>
  </conditionalFormatting>
  <conditionalFormatting sqref="AZ147:AZ149">
    <cfRule type="expression" dxfId="246" priority="333">
      <formula>AW147&lt;&gt;"COMPARTIR"</formula>
    </cfRule>
    <cfRule type="expression" dxfId="245" priority="334">
      <formula>AW147="ASUMIR"</formula>
    </cfRule>
  </conditionalFormatting>
  <conditionalFormatting sqref="M150:M152">
    <cfRule type="containsText" dxfId="244" priority="322" operator="containsText" text="MEDIA">
      <formula>NOT(ISERROR(SEARCH("MEDIA",M150)))</formula>
    </cfRule>
    <cfRule type="containsText" dxfId="243" priority="323" operator="containsText" text="ALTA">
      <formula>NOT(ISERROR(SEARCH("ALTA",M150)))</formula>
    </cfRule>
    <cfRule type="containsText" dxfId="242" priority="324" operator="containsText" text="BAJA">
      <formula>NOT(ISERROR(SEARCH("BAJA",M150)))</formula>
    </cfRule>
  </conditionalFormatting>
  <conditionalFormatting sqref="O150:O152 P150">
    <cfRule type="containsText" dxfId="241" priority="319" operator="containsText" text="MEDIO">
      <formula>NOT(ISERROR(SEARCH("MEDIO",O150)))</formula>
    </cfRule>
    <cfRule type="containsText" dxfId="240" priority="320" operator="containsText" text="ALTO">
      <formula>NOT(ISERROR(SEARCH("ALTO",O150)))</formula>
    </cfRule>
    <cfRule type="containsText" dxfId="239" priority="321" operator="containsText" text="BAJO">
      <formula>NOT(ISERROR(SEARCH("BAJO",O150)))</formula>
    </cfRule>
  </conditionalFormatting>
  <conditionalFormatting sqref="R150:R152">
    <cfRule type="cellIs" dxfId="238" priority="318" operator="between">
      <formula>2</formula>
      <formula>3</formula>
    </cfRule>
  </conditionalFormatting>
  <conditionalFormatting sqref="AR150:AR152">
    <cfRule type="cellIs" dxfId="237" priority="312" operator="lessThanOrEqual">
      <formula>10</formula>
    </cfRule>
    <cfRule type="cellIs" dxfId="236" priority="313" stopIfTrue="1" operator="between">
      <formula>11</formula>
      <formula>32</formula>
    </cfRule>
    <cfRule type="cellIs" dxfId="235" priority="314" operator="greaterThanOrEqual">
      <formula>36</formula>
    </cfRule>
  </conditionalFormatting>
  <conditionalFormatting sqref="AS150:AU150">
    <cfRule type="cellIs" dxfId="234" priority="309" operator="equal">
      <formula>"LEVE"</formula>
    </cfRule>
    <cfRule type="cellIs" dxfId="233" priority="310" operator="equal">
      <formula>"MODERADO"</formula>
    </cfRule>
    <cfRule type="cellIs" dxfId="232" priority="311" operator="equal">
      <formula>"GRAVE"</formula>
    </cfRule>
  </conditionalFormatting>
  <conditionalFormatting sqref="M150:M152">
    <cfRule type="containsText" dxfId="231" priority="307" operator="containsText" text="MEDIO BAJA">
      <formula>NOT(ISERROR(SEARCH("MEDIO BAJA",M150)))</formula>
    </cfRule>
    <cfRule type="containsText" dxfId="230" priority="308" operator="containsText" text="MEDIO ALTA">
      <formula>NOT(ISERROR(SEARCH("MEDIO ALTA",M150)))</formula>
    </cfRule>
  </conditionalFormatting>
  <conditionalFormatting sqref="O150:O152">
    <cfRule type="containsText" dxfId="229" priority="305" operator="containsText" text="MEDIO BAJO">
      <formula>NOT(ISERROR(SEARCH("MEDIO BAJO",O150)))</formula>
    </cfRule>
    <cfRule type="containsText" dxfId="228" priority="306" operator="containsText" text="MEDIO ALTO">
      <formula>NOT(ISERROR(SEARCH("MEDIO ALTO",O150)))</formula>
    </cfRule>
  </conditionalFormatting>
  <conditionalFormatting sqref="AK150:AK152">
    <cfRule type="expression" dxfId="227" priority="304">
      <formula>R150="No_existen"</formula>
    </cfRule>
  </conditionalFormatting>
  <conditionalFormatting sqref="AP150 AO150:AO152">
    <cfRule type="expression" dxfId="226" priority="303">
      <formula>R150="No_existen"</formula>
    </cfRule>
  </conditionalFormatting>
  <conditionalFormatting sqref="AW150:AW152">
    <cfRule type="expression" dxfId="225" priority="302">
      <formula>AV150="ASUMIR"</formula>
    </cfRule>
  </conditionalFormatting>
  <conditionalFormatting sqref="AX150:AX152">
    <cfRule type="expression" dxfId="224" priority="301">
      <formula>AV150="ASUMIR"</formula>
    </cfRule>
  </conditionalFormatting>
  <conditionalFormatting sqref="AN150:AN152">
    <cfRule type="expression" dxfId="223" priority="325">
      <formula>S150="No_existen"</formula>
    </cfRule>
  </conditionalFormatting>
  <conditionalFormatting sqref="AJ150:AJ152">
    <cfRule type="expression" dxfId="222" priority="326">
      <formula>R150="No_existen"</formula>
    </cfRule>
  </conditionalFormatting>
  <conditionalFormatting sqref="AI150:AI152">
    <cfRule type="expression" dxfId="221" priority="327">
      <formula>S150="No_existen"</formula>
    </cfRule>
  </conditionalFormatting>
  <conditionalFormatting sqref="AH150">
    <cfRule type="expression" dxfId="220" priority="328">
      <formula>S150="No_existen"</formula>
    </cfRule>
  </conditionalFormatting>
  <conditionalFormatting sqref="AE150:AE152">
    <cfRule type="expression" dxfId="219" priority="329">
      <formula>R150="No_existen"</formula>
    </cfRule>
  </conditionalFormatting>
  <conditionalFormatting sqref="AD150:AD152">
    <cfRule type="expression" dxfId="218" priority="330">
      <formula>S150="No_existen"</formula>
    </cfRule>
  </conditionalFormatting>
  <conditionalFormatting sqref="AM150">
    <cfRule type="expression" dxfId="217" priority="332">
      <formula>S150="No_existen"</formula>
    </cfRule>
  </conditionalFormatting>
  <conditionalFormatting sqref="AA150:AA152">
    <cfRule type="expression" dxfId="216" priority="289">
      <formula>Z150="Semiautomatico"</formula>
    </cfRule>
    <cfRule type="expression" dxfId="215" priority="291">
      <formula>Z150="Manual"</formula>
    </cfRule>
    <cfRule type="expression" dxfId="214" priority="297">
      <formula>R150="No_existen"</formula>
    </cfRule>
  </conditionalFormatting>
  <conditionalFormatting sqref="AA150:AA152">
    <cfRule type="expression" dxfId="213" priority="296">
      <formula>R150="No_existen"</formula>
    </cfRule>
  </conditionalFormatting>
  <conditionalFormatting sqref="Z150:Z152">
    <cfRule type="expression" dxfId="212" priority="293">
      <formula>#REF!="No_existen"</formula>
    </cfRule>
  </conditionalFormatting>
  <conditionalFormatting sqref="AF150:AF152">
    <cfRule type="expression" dxfId="211" priority="292">
      <formula>R150="No_existen"</formula>
    </cfRule>
  </conditionalFormatting>
  <conditionalFormatting sqref="AF150:AF152">
    <cfRule type="expression" dxfId="210" priority="290">
      <formula>AE150="No asignado"</formula>
    </cfRule>
  </conditionalFormatting>
  <conditionalFormatting sqref="AZ150:AZ152">
    <cfRule type="expression" dxfId="209" priority="287">
      <formula>AW150&lt;&gt;"COMPARTIR"</formula>
    </cfRule>
    <cfRule type="expression" dxfId="208" priority="288">
      <formula>AW150="ASUMIR"</formula>
    </cfRule>
  </conditionalFormatting>
  <conditionalFormatting sqref="M153:M155">
    <cfRule type="containsText" dxfId="207" priority="276" operator="containsText" text="MEDIA">
      <formula>NOT(ISERROR(SEARCH("MEDIA",M153)))</formula>
    </cfRule>
    <cfRule type="containsText" dxfId="206" priority="277" operator="containsText" text="ALTA">
      <formula>NOT(ISERROR(SEARCH("ALTA",M153)))</formula>
    </cfRule>
    <cfRule type="containsText" dxfId="205" priority="278" operator="containsText" text="BAJA">
      <formula>NOT(ISERROR(SEARCH("BAJA",M153)))</formula>
    </cfRule>
  </conditionalFormatting>
  <conditionalFormatting sqref="O153:O155 P153">
    <cfRule type="containsText" dxfId="204" priority="273" operator="containsText" text="MEDIO">
      <formula>NOT(ISERROR(SEARCH("MEDIO",O153)))</formula>
    </cfRule>
    <cfRule type="containsText" dxfId="203" priority="274" operator="containsText" text="ALTO">
      <formula>NOT(ISERROR(SEARCH("ALTO",O153)))</formula>
    </cfRule>
    <cfRule type="containsText" dxfId="202" priority="275" operator="containsText" text="BAJO">
      <formula>NOT(ISERROR(SEARCH("BAJO",O153)))</formula>
    </cfRule>
  </conditionalFormatting>
  <conditionalFormatting sqref="R153:R155">
    <cfRule type="cellIs" dxfId="201" priority="272" operator="between">
      <formula>2</formula>
      <formula>3</formula>
    </cfRule>
  </conditionalFormatting>
  <conditionalFormatting sqref="AR153:AR155">
    <cfRule type="cellIs" dxfId="200" priority="266" operator="lessThanOrEqual">
      <formula>10</formula>
    </cfRule>
    <cfRule type="cellIs" dxfId="199" priority="267" stopIfTrue="1" operator="between">
      <formula>11</formula>
      <formula>32</formula>
    </cfRule>
    <cfRule type="cellIs" dxfId="198" priority="268" operator="greaterThanOrEqual">
      <formula>36</formula>
    </cfRule>
  </conditionalFormatting>
  <conditionalFormatting sqref="AS153:AU153">
    <cfRule type="cellIs" dxfId="197" priority="263" operator="equal">
      <formula>"LEVE"</formula>
    </cfRule>
    <cfRule type="cellIs" dxfId="196" priority="264" operator="equal">
      <formula>"MODERADO"</formula>
    </cfRule>
    <cfRule type="cellIs" dxfId="195" priority="265" operator="equal">
      <formula>"GRAVE"</formula>
    </cfRule>
  </conditionalFormatting>
  <conditionalFormatting sqref="M153:M155">
    <cfRule type="containsText" dxfId="194" priority="261" operator="containsText" text="MEDIO BAJA">
      <formula>NOT(ISERROR(SEARCH("MEDIO BAJA",M153)))</formula>
    </cfRule>
    <cfRule type="containsText" dxfId="193" priority="262" operator="containsText" text="MEDIO ALTA">
      <formula>NOT(ISERROR(SEARCH("MEDIO ALTA",M153)))</formula>
    </cfRule>
  </conditionalFormatting>
  <conditionalFormatting sqref="O153:O155">
    <cfRule type="containsText" dxfId="192" priority="259" operator="containsText" text="MEDIO BAJO">
      <formula>NOT(ISERROR(SEARCH("MEDIO BAJO",O153)))</formula>
    </cfRule>
    <cfRule type="containsText" dxfId="191" priority="260" operator="containsText" text="MEDIO ALTO">
      <formula>NOT(ISERROR(SEARCH("MEDIO ALTO",O153)))</formula>
    </cfRule>
  </conditionalFormatting>
  <conditionalFormatting sqref="AL153 AK153:AK155">
    <cfRule type="expression" dxfId="190" priority="258">
      <formula>R153="No_existen"</formula>
    </cfRule>
  </conditionalFormatting>
  <conditionalFormatting sqref="AP153 AO153:AO155">
    <cfRule type="expression" dxfId="189" priority="257">
      <formula>R153="No_existen"</formula>
    </cfRule>
  </conditionalFormatting>
  <conditionalFormatting sqref="AW153:AW155">
    <cfRule type="expression" dxfId="188" priority="256">
      <formula>AV153="ASUMIR"</formula>
    </cfRule>
  </conditionalFormatting>
  <conditionalFormatting sqref="AX153:AX155">
    <cfRule type="expression" dxfId="187" priority="255">
      <formula>AV153="ASUMIR"</formula>
    </cfRule>
  </conditionalFormatting>
  <conditionalFormatting sqref="AN153:AN155">
    <cfRule type="expression" dxfId="186" priority="279">
      <formula>S153="No_existen"</formula>
    </cfRule>
  </conditionalFormatting>
  <conditionalFormatting sqref="AJ153:AJ155">
    <cfRule type="expression" dxfId="185" priority="280">
      <formula>R153="No_existen"</formula>
    </cfRule>
  </conditionalFormatting>
  <conditionalFormatting sqref="AI153:AI155">
    <cfRule type="expression" dxfId="184" priority="281">
      <formula>S153="No_existen"</formula>
    </cfRule>
  </conditionalFormatting>
  <conditionalFormatting sqref="AH153">
    <cfRule type="expression" dxfId="183" priority="282">
      <formula>S153="No_existen"</formula>
    </cfRule>
  </conditionalFormatting>
  <conditionalFormatting sqref="AE153:AE155">
    <cfRule type="expression" dxfId="182" priority="283">
      <formula>R153="No_existen"</formula>
    </cfRule>
  </conditionalFormatting>
  <conditionalFormatting sqref="AD153:AD155">
    <cfRule type="expression" dxfId="181" priority="284">
      <formula>S153="No_existen"</formula>
    </cfRule>
  </conditionalFormatting>
  <conditionalFormatting sqref="AQ153:AQ155">
    <cfRule type="containsText" dxfId="180" priority="252" operator="containsText" text="DÉBIL">
      <formula>NOT(ISERROR(SEARCH("DÉBIL",AQ153)))</formula>
    </cfRule>
    <cfRule type="containsText" dxfId="179" priority="253" operator="containsText" text="ACEPTABLE">
      <formula>NOT(ISERROR(SEARCH("ACEPTABLE",AQ153)))</formula>
    </cfRule>
    <cfRule type="containsText" dxfId="178" priority="254" operator="containsText" text="FUERTE">
      <formula>NOT(ISERROR(SEARCH("FUERTE",AQ153)))</formula>
    </cfRule>
  </conditionalFormatting>
  <conditionalFormatting sqref="AM153">
    <cfRule type="expression" dxfId="177" priority="286">
      <formula>S153="No_existen"</formula>
    </cfRule>
  </conditionalFormatting>
  <conditionalFormatting sqref="AA153:AA155">
    <cfRule type="expression" dxfId="176" priority="243">
      <formula>Z153="Semiautomatico"</formula>
    </cfRule>
    <cfRule type="expression" dxfId="175" priority="245">
      <formula>Z153="Manual"</formula>
    </cfRule>
    <cfRule type="expression" dxfId="174" priority="251">
      <formula>R153="No_existen"</formula>
    </cfRule>
  </conditionalFormatting>
  <conditionalFormatting sqref="AA153:AA155">
    <cfRule type="expression" dxfId="173" priority="250">
      <formula>R153="No_existen"</formula>
    </cfRule>
  </conditionalFormatting>
  <conditionalFormatting sqref="AQ153:AQ155">
    <cfRule type="containsText" dxfId="172" priority="249" operator="containsText" text="INEXISTENTE">
      <formula>NOT(ISERROR(SEARCH("INEXISTENTE",AQ153)))</formula>
    </cfRule>
  </conditionalFormatting>
  <conditionalFormatting sqref="Z153:Z155">
    <cfRule type="expression" dxfId="171" priority="247">
      <formula>#REF!="No_existen"</formula>
    </cfRule>
  </conditionalFormatting>
  <conditionalFormatting sqref="AF153:AF155">
    <cfRule type="expression" dxfId="170" priority="246">
      <formula>R153="No_existen"</formula>
    </cfRule>
  </conditionalFormatting>
  <conditionalFormatting sqref="AF153:AF155">
    <cfRule type="expression" dxfId="169" priority="244">
      <formula>AE153="No asignado"</formula>
    </cfRule>
  </conditionalFormatting>
  <conditionalFormatting sqref="AZ153:AZ155">
    <cfRule type="expression" dxfId="168" priority="241">
      <formula>AW153&lt;&gt;"COMPARTIR"</formula>
    </cfRule>
    <cfRule type="expression" dxfId="167" priority="242">
      <formula>AW153="ASUMIR"</formula>
    </cfRule>
  </conditionalFormatting>
  <conditionalFormatting sqref="V129:V131">
    <cfRule type="expression" dxfId="166" priority="240">
      <formula>S129="No_existen"</formula>
    </cfRule>
  </conditionalFormatting>
  <conditionalFormatting sqref="V129:V131">
    <cfRule type="expression" dxfId="165" priority="239">
      <formula>S129=""</formula>
    </cfRule>
  </conditionalFormatting>
  <conditionalFormatting sqref="AF129">
    <cfRule type="expression" dxfId="164" priority="235">
      <formula>R129="No_existen"</formula>
    </cfRule>
  </conditionalFormatting>
  <conditionalFormatting sqref="AF130">
    <cfRule type="expression" dxfId="163" priority="234">
      <formula>R130="No_existen"</formula>
    </cfRule>
  </conditionalFormatting>
  <conditionalFormatting sqref="AF131">
    <cfRule type="expression" dxfId="162" priority="233">
      <formula>R131="No_existen"</formula>
    </cfRule>
  </conditionalFormatting>
  <conditionalFormatting sqref="AF129:AF131">
    <cfRule type="expression" dxfId="161" priority="231">
      <formula>AE129="No asignado"</formula>
    </cfRule>
  </conditionalFormatting>
  <conditionalFormatting sqref="AT129">
    <cfRule type="cellIs" dxfId="160" priority="225" operator="equal">
      <formula>"LEVE"</formula>
    </cfRule>
    <cfRule type="cellIs" dxfId="159" priority="226" operator="equal">
      <formula>"MODERADO"</formula>
    </cfRule>
    <cfRule type="cellIs" dxfId="158" priority="227" operator="equal">
      <formula>"GRAVE"</formula>
    </cfRule>
  </conditionalFormatting>
  <conditionalFormatting sqref="AU129">
    <cfRule type="cellIs" dxfId="157" priority="219" operator="equal">
      <formula>"LEVE"</formula>
    </cfRule>
    <cfRule type="cellIs" dxfId="156" priority="220" operator="equal">
      <formula>"MODERADO"</formula>
    </cfRule>
    <cfRule type="cellIs" dxfId="155" priority="221" operator="equal">
      <formula>"GRAVE"</formula>
    </cfRule>
  </conditionalFormatting>
  <conditionalFormatting sqref="AW129:AW131">
    <cfRule type="expression" dxfId="154" priority="215">
      <formula>AV129="ASUMIR"</formula>
    </cfRule>
  </conditionalFormatting>
  <conditionalFormatting sqref="AX129:AX131">
    <cfRule type="expression" dxfId="153" priority="214">
      <formula>AV129="ASUMIR"</formula>
    </cfRule>
  </conditionalFormatting>
  <conditionalFormatting sqref="V132">
    <cfRule type="expression" dxfId="152" priority="213">
      <formula>R132="No_existen"</formula>
    </cfRule>
  </conditionalFormatting>
  <conditionalFormatting sqref="V133">
    <cfRule type="expression" dxfId="151" priority="212">
      <formula>R133="No_existen"</formula>
    </cfRule>
  </conditionalFormatting>
  <conditionalFormatting sqref="V134">
    <cfRule type="expression" dxfId="150" priority="211">
      <formula>R134="No_existen"</formula>
    </cfRule>
  </conditionalFormatting>
  <conditionalFormatting sqref="V135">
    <cfRule type="expression" dxfId="149" priority="210">
      <formula>R135="No_existen"</formula>
    </cfRule>
  </conditionalFormatting>
  <conditionalFormatting sqref="V136">
    <cfRule type="expression" dxfId="148" priority="209">
      <formula>R136="No_existen"</formula>
    </cfRule>
  </conditionalFormatting>
  <conditionalFormatting sqref="AF132">
    <cfRule type="expression" dxfId="147" priority="208">
      <formula>R132="No_existen"</formula>
    </cfRule>
  </conditionalFormatting>
  <conditionalFormatting sqref="AF133">
    <cfRule type="expression" dxfId="146" priority="207">
      <formula>R133="No_existen"</formula>
    </cfRule>
  </conditionalFormatting>
  <conditionalFormatting sqref="AF134">
    <cfRule type="expression" dxfId="145" priority="206">
      <formula>R134="No_existen"</formula>
    </cfRule>
  </conditionalFormatting>
  <conditionalFormatting sqref="AF135:AF136">
    <cfRule type="expression" dxfId="144" priority="202">
      <formula>AE135="No asignado"</formula>
    </cfRule>
    <cfRule type="expression" dxfId="143" priority="205">
      <formula>R135="No_existen"</formula>
    </cfRule>
  </conditionalFormatting>
  <conditionalFormatting sqref="AF132:AF134">
    <cfRule type="expression" dxfId="142" priority="203">
      <formula>AE132="No asignado"</formula>
    </cfRule>
  </conditionalFormatting>
  <conditionalFormatting sqref="AF132:AF136">
    <cfRule type="expression" dxfId="141" priority="204">
      <formula>AE132="No asignado"</formula>
    </cfRule>
  </conditionalFormatting>
  <conditionalFormatting sqref="AF132">
    <cfRule type="expression" dxfId="140" priority="200">
      <formula>AE132="No asignado"</formula>
    </cfRule>
    <cfRule type="expression" dxfId="139" priority="201">
      <formula>R132="No_existen"</formula>
    </cfRule>
  </conditionalFormatting>
  <conditionalFormatting sqref="AT132:AU132 AT135:AU135">
    <cfRule type="cellIs" dxfId="138" priority="197" operator="equal">
      <formula>"LEVE"</formula>
    </cfRule>
    <cfRule type="cellIs" dxfId="137" priority="198" operator="equal">
      <formula>"MODERADO"</formula>
    </cfRule>
    <cfRule type="cellIs" dxfId="136" priority="199" operator="equal">
      <formula>"GRAVE"</formula>
    </cfRule>
  </conditionalFormatting>
  <conditionalFormatting sqref="AW132:AW136">
    <cfRule type="expression" dxfId="135" priority="196">
      <formula>AV132="ASUMIR"</formula>
    </cfRule>
  </conditionalFormatting>
  <conditionalFormatting sqref="AX132:AX136">
    <cfRule type="expression" dxfId="134" priority="195">
      <formula>AV132="ASUMIR"</formula>
    </cfRule>
  </conditionalFormatting>
  <dataValidations xWindow="509" yWindow="487" count="103">
    <dataValidation type="list" allowBlank="1" showInputMessage="1" showErrorMessage="1" errorTitle="DATO NO VALIDO" error="CELDA DE SELECCIÓN - NO CAMBIAR CONFIGURACIÓN" promptTitle="IMPACTO" prompt="Seleccione el nivel de impacto del riesgo" sqref="O9:O11">
      <formula1>INDIRECT($I$9)</formula1>
    </dataValidation>
    <dataValidation type="list" allowBlank="1" showInputMessage="1" showErrorMessage="1" promptTitle="TRATAMIENTO DEL RIESGO" prompt="Defina el tratamiento que se le dará al riesgo" sqref="AV18:AV20">
      <formula1>INDIRECT($AS$18)</formula1>
    </dataValidation>
    <dataValidation type="list" allowBlank="1" showInputMessage="1" showErrorMessage="1" promptTitle="TRATAMIENTO DEL RIESGO" prompt="Defina el tratamiento que se le dará al riesgo" sqref="AV15:AV17">
      <formula1>INDIRECT($AS$15)</formula1>
    </dataValidation>
    <dataValidation type="list" allowBlank="1" showInputMessage="1" showErrorMessage="1" promptTitle="TRATAMIENTO DEL RIESGO" prompt="Defina el tratamiento que se le dará al riesgo" sqref="AV12:AV14">
      <formula1>INDIRECT($AS$12)</formula1>
    </dataValidation>
    <dataValidation type="list" allowBlank="1" showInputMessage="1" showErrorMessage="1" promptTitle="TRATAMIENTO DEL RIESGO" prompt="Defina el tratamiento que se le dará al riesgo" sqref="AV9:AV11">
      <formula1>INDIRECT($AS$9)</formula1>
    </dataValidation>
    <dataValidation allowBlank="1" showInputMessage="1" showErrorMessage="1" prompt="Identiique aquellas principales consecuencias que se pueden presentar al momento de que se materialice el riesgo" sqref="L9 L15 L12 L132 L135:L155 L18:L129"/>
    <dataValidation allowBlank="1" showInputMessage="1" showErrorMessage="1" prompt="Describa brevemente en qué consiste el riesgo" sqref="K9 K15 K12 K132 K135:K155 K18:K129"/>
    <dataValidation allowBlank="1" showInputMessage="1" showErrorMessage="1" promptTitle="CONTROL" prompt="Defina el estado del control asociado al riesgo" sqref="T36:U36 T12:U12 T21:U21 S9:U9 T24:U24 T27:U27 T30:U30 T15:U15 T18:U18 T33:U33 T39:U39 T42:U42 T45:U45 T48:U48 T51:U51 T54:U54 T57:U57 T60:U60 T63:U63 T66:U66 T69:U69 T72:U72 T75:U75 T81:U81 T78:U78 T84:U84 T87:U87 T90:U90 T93:U93 T96:U96 T99:U99 T102:U102 T105:U105 T108:U108 T111:U111 T114:U114 T117:U117 T120:U120 T123:U123 T129:U129 T126:U126 T132:U132 T135:U135 T138:U138 T141:U141 T144:U144 T147:U147 T153:U153 T150:U150 S10:S155"/>
    <dataValidation allowBlank="1" showInputMessage="1" showErrorMessage="1" promptTitle="INDICADOR  DEL RIESGO" prompt="Establezca un indicador que permita monitorear el riesgo" sqref="BA9 BA12 BA15 BA18 BA21 BA24 BA27 BA30 BA33 BA36 BA39 BA42 BA45 BA48 BA51 BA54 BA57 BA60 BA63 BA66 BA69 BA72 BA75 BA78 BA81 BA84 BA87 BA90 BA93 BA96 BA99 BA102 BA105 BA108 BA111 BA114 BA117 BA120 BA123 BA126 BA129 BA132 BA135 BA138 BA141 BA144 BA147 BA150 BA153"/>
    <dataValidation type="list" allowBlank="1" showInputMessage="1" showErrorMessage="1" sqref="G11">
      <formula1>INDIRECT($F$11)</formula1>
    </dataValidation>
    <dataValidation type="list" allowBlank="1" showInputMessage="1" showErrorMessage="1" prompt="Seleccione el tipo de Factor establecido en el contexto" sqref="F9">
      <formula1>FACTOR</formula1>
    </dataValidation>
    <dataValidation type="list" allowBlank="1" showInputMessage="1" showErrorMessage="1" prompt="De acuerdo al tipo factor seleccionado (interno o externo) seleccione el factor específico" sqref="G9">
      <formula1>INDIRECT($F$9)</formula1>
    </dataValidation>
    <dataValidation type="list" allowBlank="1" showInputMessage="1" showErrorMessage="1" errorTitle="DATO NO VALIDO" error="CELDA DE SELECCIÓN - NO CAMBIAR CONFIGURACIÓN" promptTitle="IMPACTO" prompt="Seleccione el nivel de impacto del riesgo" sqref="O12:O14">
      <formula1>INDIRECT($I$12)</formula1>
    </dataValidation>
    <dataValidation type="list" allowBlank="1" showInputMessage="1" showErrorMessage="1" errorTitle="DATO NO VALIDO" error="CELDA DE SELECCIÓN - NO CAMBIAR CONFIGURACIÓN" promptTitle="IMPACTO" prompt="Seleccione el nivel de impacto del riesgo" sqref="O15:O17">
      <formula1>INDIRECT($I$15)</formula1>
    </dataValidation>
    <dataValidation type="list" allowBlank="1" showInputMessage="1" showErrorMessage="1" errorTitle="DATO NO VALIDO" error="CELDA DE SELECCIÓN - NO CAMBIAR CONFIGURACIÓN" promptTitle="IMPACTO" prompt="Seleccione el nivel de impacto del riesgo" sqref="O18:O20">
      <formula1>INDIRECT($I$18)</formula1>
    </dataValidation>
    <dataValidation type="list" allowBlank="1" showInputMessage="1" showErrorMessage="1" sqref="G12">
      <formula1>INDIRECT($F$12)</formula1>
    </dataValidation>
    <dataValidation type="list" allowBlank="1" showInputMessage="1" showErrorMessage="1" sqref="G13">
      <formula1>INDIRECT($F$13)</formula1>
    </dataValidation>
    <dataValidation type="list" allowBlank="1" showInputMessage="1" showErrorMessage="1" sqref="G14">
      <formula1>INDIRECT($F$14)</formula1>
    </dataValidation>
    <dataValidation type="list" allowBlank="1" showInputMessage="1" showErrorMessage="1" sqref="G15">
      <formula1>INDIRECT($F$15)</formula1>
    </dataValidation>
    <dataValidation type="list" allowBlank="1" showInputMessage="1" showErrorMessage="1" sqref="G16">
      <formula1>INDIRECT($F$16)</formula1>
    </dataValidation>
    <dataValidation type="list" allowBlank="1" showInputMessage="1" showErrorMessage="1" sqref="G17">
      <formula1>INDIRECT($F$17)</formula1>
    </dataValidation>
    <dataValidation type="list" allowBlank="1" showInputMessage="1" showErrorMessage="1" sqref="G18">
      <formula1>INDIRECT($F$18)</formula1>
    </dataValidation>
    <dataValidation type="list" allowBlank="1" showInputMessage="1" showErrorMessage="1" sqref="G19">
      <formula1>INDIRECT($F$19)</formula1>
    </dataValidation>
    <dataValidation type="list" allowBlank="1" showInputMessage="1" showErrorMessage="1" sqref="G20">
      <formula1>INDIRECT($F$20)</formula1>
    </dataValidation>
    <dataValidation type="list" allowBlank="1" showInputMessage="1" showErrorMessage="1" sqref="G10">
      <formula1>INDIRECT($F$10)</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W9:AW16 AW129:AW133"/>
    <dataValidation allowBlank="1" showInputMessage="1" showErrorMessage="1" prompt="De acuerdo al análisis de los factores interno y externos que incluyo en el estudio de contexto del proceso, establezca claramente la causa que genera el riesgo." sqref="H9:H14 H136:H137 H129:H131"/>
    <dataValidation type="custom" allowBlank="1" showInputMessage="1" showErrorMessage="1" sqref="AW134:AW155 AW17:AW128">
      <formula1>AV17&lt;&gt;"ASUMIR"</formula1>
    </dataValidation>
    <dataValidation type="list" allowBlank="1" showInputMessage="1" showErrorMessage="1" errorTitle="DATO NO VALIDO" error="CELDA DE SELECCIÓN - NO CAMBIAR CONFIGURACIÓN" promptTitle="IMPACTO" prompt="Seleccione el nivel de impacto del riesgo" sqref="O21:O23">
      <formula1>INDIRECT($I$21)</formula1>
    </dataValidation>
    <dataValidation type="list" allowBlank="1" showInputMessage="1" showErrorMessage="1" errorTitle="DATO NO VALIDO" error="CELDA DE SELECCIÓN - NO CAMBIAR CONFIGURACIÓN" promptTitle="IMPACTO" prompt="Seleccione el nivel de impacto del riesgo" sqref="O24:O26">
      <formula1>INDIRECT($I$24)</formula1>
    </dataValidation>
    <dataValidation type="list" allowBlank="1" showInputMessage="1" showErrorMessage="1" errorTitle="DATO NO VALIDO" error="CELDA DE SELECCIÓN - NO CAMBIAR CONFIGURACIÓN" promptTitle="IMPACTO" prompt="Seleccione el nivel de impacto del riesgo" sqref="O27:O29">
      <formula1>INDIRECT($I$27)</formula1>
    </dataValidation>
    <dataValidation type="list" allowBlank="1" showInputMessage="1" showErrorMessage="1" errorTitle="DATO NO VALIDO" error="CELDA DE SELECCIÓN - NO CAMBIAR CONFIGURACIÓN" promptTitle="IMPACTO" prompt="Seleccione el nivel de impacto del riesgo" sqref="O30:O32">
      <formula1>INDIRECT($I$30)</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X9:AY38 AX39:AX155">
      <formula1>42736</formula1>
    </dataValidation>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H15 AH9 AH21 AH12 AH18 AH36 AH33 AH30 AH27 AH24 AH39 AH42 AH51 AH66 AH45 AH60 AH48 AH54 AH63 AH57 AH69 AH72 AH75 AH78 AH81 AH84 AH87 AH90 AH93 AH96 AH99 AH102 AH105 AH108 AH111 AH114 AH117 AH120 AH123 AH126 AH153 AH150 AH129 AH132 AH135 AH138 AH141 AH144 AH147">
      <formula1>$R$9&lt;&gt;"No_existen"</formula1>
    </dataValidation>
    <dataValidation type="list" allowBlank="1" showInputMessage="1" showErrorMessage="1" errorTitle="DATO NO VALIDO" error="CELDA DE SELECCIÓN - NO CAMBIAR CONFIGURACIÓN" promptTitle="IMPACTO" prompt="Seleccione el nivel de impacto del riesgo" sqref="O33:O35">
      <formula1>INDIRECT($I$33)</formula1>
    </dataValidation>
    <dataValidation type="list" allowBlank="1" showInputMessage="1" showErrorMessage="1" errorTitle="DATO NO VALIDO" error="CELDA DE SELECCIÓN - NO CAMBIAR CONFIGURACIÓN" promptTitle="IMPACTO" prompt="Seleccione el nivel de impacto del riesgo" sqref="O36:O38">
      <formula1>INDIRECT($I$36)</formula1>
    </dataValidation>
    <dataValidation type="list" allowBlank="1" showInputMessage="1" showErrorMessage="1" promptTitle="TRATAMIENTO DEL RIESGO" prompt="Defina el tratamiento que se le dará al riesgo" sqref="AV21:AV23">
      <formula1>INDIRECT($AS$21)</formula1>
    </dataValidation>
    <dataValidation type="list" allowBlank="1" showInputMessage="1" showErrorMessage="1" promptTitle="TRATAMIENTO DEL RIESGO" prompt="Defina el tratamiento que se le dará al riesgo" sqref="AV24:AV26">
      <formula1>INDIRECT($AS$24)</formula1>
    </dataValidation>
    <dataValidation type="list" allowBlank="1" showInputMessage="1" showErrorMessage="1" promptTitle="TRATAMIENTO DEL RIESGO" prompt="Defina el tratamiento que se le dará al riesgo" sqref="AV27:AV29">
      <formula1>INDIRECT($AS$27)</formula1>
    </dataValidation>
    <dataValidation type="list" allowBlank="1" showInputMessage="1" showErrorMessage="1" promptTitle="TRATAMIENTO DEL RIESGO" prompt="Defina el tratamiento que se le dará al riesgo" sqref="AV30:AV32">
      <formula1>INDIRECT($AS$30)</formula1>
    </dataValidation>
    <dataValidation type="list" allowBlank="1" showInputMessage="1" showErrorMessage="1" promptTitle="TRATAMIENTO DEL RIESGO" prompt="Defina el tratamiento que se le dará al riesgo" sqref="AV33:AV35">
      <formula1>INDIRECT($AS$33)</formula1>
    </dataValidation>
    <dataValidation type="list" allowBlank="1" showInputMessage="1" showErrorMessage="1" promptTitle="TRATAMIENTO DEL RIESGO" prompt="Defina el tratamiento que se le dará al riesgo" sqref="AV36:AV38">
      <formula1>INDIRECT($AS$36)</formula1>
    </dataValidation>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2:Y12 X9:Y9 X15:Y15 X18:Y18 X21:Y21 X24:Y24 X27:Y27 X30:Y30 X33:Y33 X36:Y36 X153 Y148:Y149 Y10:Y11 Y13:Y14 Y16:Y17 Y19:Y20 Y22:Y23 Y25:Y26 Y28:Y29 Y31:Y32 Y34:Y35 X39 X42 X45 X48 X51 X54 X57 X60 X63 X66 X69 X72 X75 X78 X81 X84 X87 X90 X93 X96 X99 X102 X105 X108 X111 X114 X117 X120 X123 X126 X129:Y129 X132:Y132 X135:Y135 X138:Y138 X141:Y141 X144:Y144 X147:Y147 X150:Y150 Y151:Y155 Y130:Y131 Y133:Y134 Y136:Y137 Y139:Y140 Y142:Y143 Y145:Y146 W9:W155 AB9:AD155 AI9:AI155 Y37:Y128"/>
    <dataValidation allowBlank="1" showInputMessage="1" sqref="AA1048173:AA1048576 AF1048173:AF1048576 V1048173:V1048576 AF8 AA6 V1 AF6 AA1:AA4 AF1:AF4 AF156:AF1048171 AA8:AA1048171 V6:V1048171"/>
    <dataValidation type="list" allowBlank="1" showInputMessage="1" showErrorMessage="1" sqref="E9:E38 E42:E155">
      <formula1>INDIRECT($C9)</formula1>
    </dataValidation>
    <dataValidation type="list" allowBlank="1" showInputMessage="1" showErrorMessage="1" sqref="E39:E41">
      <formula1>INDIRECT(#REF!)</formula1>
    </dataValidation>
    <dataValidation type="list" allowBlank="1" showInputMessage="1" showErrorMessage="1" promptTitle="TRATAMIENTO DEL RIESGO" prompt="Defina el tratamiento que se le dará al riesgo" sqref="AV39:AV41">
      <formula1>INDIRECT($AS$39)</formula1>
    </dataValidation>
    <dataValidation type="list" allowBlank="1" showInputMessage="1" showErrorMessage="1" promptTitle="TRATAMIENTO DEL RIESGO" prompt="Defina el tratamiento que se le dará al riesgo" sqref="AV42:AV44">
      <formula1>INDIRECT($AS$42)</formula1>
    </dataValidation>
    <dataValidation type="list" allowBlank="1" showInputMessage="1" showErrorMessage="1" promptTitle="TRATAMIENTO DEL RIESGO" prompt="Defina el tratamiento que se le dará al riesgo" sqref="AV45:AV47">
      <formula1>INDIRECT($AS$45)</formula1>
    </dataValidation>
    <dataValidation type="list" allowBlank="1" showInputMessage="1" showErrorMessage="1" promptTitle="TRATAMIENTO DEL RIESGO" prompt="Defina el tratamiento que se le dará al riesgo" sqref="AV48:AV50">
      <formula1>INDIRECT($AS$48)</formula1>
    </dataValidation>
    <dataValidation type="list" allowBlank="1" showInputMessage="1" showErrorMessage="1" promptTitle="TRATAMIENTO DEL RIESGO" prompt="Defina el tratamiento que se le dará al riesgo" sqref="AV51:AV53">
      <formula1>INDIRECT($AS$51)</formula1>
    </dataValidation>
    <dataValidation type="list" allowBlank="1" showInputMessage="1" showErrorMessage="1" promptTitle="TRATAMIENTO DEL RIESGO" prompt="Defina el tratamiento que se le dará al riesgo" sqref="AV54:AV56">
      <formula1>INDIRECT($AS$54)</formula1>
    </dataValidation>
    <dataValidation type="list" allowBlank="1" showInputMessage="1" showErrorMessage="1" promptTitle="TRATAMIENTO DEL RIESGO" prompt="Defina el tratamiento que se le dará al riesgo" sqref="AV57:AV59">
      <formula1>INDIRECT($AS$57)</formula1>
    </dataValidation>
    <dataValidation type="list" allowBlank="1" showInputMessage="1" showErrorMessage="1" promptTitle="TRATAMIENTO DEL RIESGO" prompt="Defina el tratamiento que se le dará al riesgo" sqref="AV60:AV62">
      <formula1>INDIRECT($AS$60)</formula1>
    </dataValidation>
    <dataValidation type="list" allowBlank="1" showInputMessage="1" showErrorMessage="1" promptTitle="TRATAMIENTO DEL RIESGO" prompt="Defina el tratamiento que se le dará al riesgo" sqref="AV63:AV65">
      <formula1>INDIRECT($AS$63)</formula1>
    </dataValidation>
    <dataValidation type="list" allowBlank="1" showInputMessage="1" showErrorMessage="1" promptTitle="TRATAMIENTO DEL RIESGO" prompt="Defina el tratamiento que se le dará al riesgo" sqref="AV66:AV68">
      <formula1>INDIRECT($AS$66)</formula1>
    </dataValidation>
    <dataValidation type="list" allowBlank="1" showInputMessage="1" showErrorMessage="1" promptTitle="TRATAMIENTO DEL RIESGO" prompt="Defina el tratamiento que se le dará al riesgo" sqref="AV69:AV71">
      <formula1>INDIRECT($AS$69)</formula1>
    </dataValidation>
    <dataValidation type="list" allowBlank="1" showInputMessage="1" showErrorMessage="1" promptTitle="TRATAMIENTO DEL RIESGO" prompt="Defina el tratamiento que se le dará al riesgo" sqref="AV72:AV74">
      <formula1>INDIRECT($AS$72)</formula1>
    </dataValidation>
    <dataValidation type="list" allowBlank="1" showInputMessage="1" showErrorMessage="1" promptTitle="TRATAMIENTO DEL RIESGO" prompt="Defina el tratamiento que se le dará al riesgo" sqref="AV75:AV77">
      <formula1>INDIRECT($AS$75)</formula1>
    </dataValidation>
    <dataValidation type="list" allowBlank="1" showInputMessage="1" showErrorMessage="1" promptTitle="TRATAMIENTO DEL RIESGO" prompt="Defina el tratamiento que se le dará al riesgo" sqref="AV78:AV80">
      <formula1>INDIRECT($AS$78)</formula1>
    </dataValidation>
    <dataValidation type="list" allowBlank="1" showInputMessage="1" showErrorMessage="1" promptTitle="TRATAMIENTO DEL RIESGO" prompt="Defina el tratamiento que se le dará al riesgo" sqref="AV81:AV83">
      <formula1>INDIRECT($AS$81)</formula1>
    </dataValidation>
    <dataValidation type="list" allowBlank="1" showInputMessage="1" showErrorMessage="1" promptTitle="TRATAMIENTO DEL RIESGO" prompt="Defina el tratamiento que se le dará al riesgo" sqref="AV84:AV86">
      <formula1>INDIRECT($AS$84)</formula1>
    </dataValidation>
    <dataValidation type="list" allowBlank="1" showInputMessage="1" showErrorMessage="1" promptTitle="TRATAMIENTO DEL RIESGO" prompt="Defina el tratamiento que se le dará al riesgo" sqref="AV87:AV89">
      <formula1>INDIRECT($AS$87)</formula1>
    </dataValidation>
    <dataValidation type="list" allowBlank="1" showInputMessage="1" showErrorMessage="1" promptTitle="TRATAMIENTO DEL RIESGO" prompt="Defina el tratamiento que se le dará al riesgo" sqref="AV90:AV92">
      <formula1>INDIRECT($AS$90)</formula1>
    </dataValidation>
    <dataValidation type="list" allowBlank="1" showInputMessage="1" showErrorMessage="1" promptTitle="TRATAMIENTO DEL RIESGO" prompt="Defina el tratamiento que se le dará al riesgo" sqref="AV93:AV95">
      <formula1>INDIRECT($AS$93)</formula1>
    </dataValidation>
    <dataValidation type="list" allowBlank="1" showInputMessage="1" showErrorMessage="1" promptTitle="TRATAMIENTO DEL RIESGO" prompt="Defina el tratamiento que se le dará al riesgo" sqref="AV96:AV98">
      <formula1>INDIRECT($AS$96)</formula1>
    </dataValidation>
    <dataValidation type="list" allowBlank="1" showInputMessage="1" showErrorMessage="1" promptTitle="TRATAMIENTO DEL RIESGO" prompt="Defina el tratamiento que se le dará al riesgo" sqref="AV99:AV101">
      <formula1>INDIRECT($AS$99)</formula1>
    </dataValidation>
    <dataValidation type="list" allowBlank="1" showInputMessage="1" showErrorMessage="1" promptTitle="TRATAMIENTO DEL RIESGO" prompt="Defina el tratamiento que se le dará al riesgo" sqref="AV102:AV104">
      <formula1>INDIRECT($AS$102)</formula1>
    </dataValidation>
    <dataValidation type="list" allowBlank="1" showInputMessage="1" showErrorMessage="1" promptTitle="TRATAMIENTO DEL RIESGO" prompt="Defina el tratamiento que se le dará al riesgo" sqref="AV108:AV110">
      <formula1>INDIRECT($AS$108)</formula1>
    </dataValidation>
    <dataValidation type="list" allowBlank="1" showInputMessage="1" showErrorMessage="1" promptTitle="TRATAMIENTO DEL RIESGO" prompt="Defina el tratamiento que se le dará al riesgo" sqref="AV111:AV113">
      <formula1>INDIRECT($AS$111)</formula1>
    </dataValidation>
    <dataValidation type="list" allowBlank="1" showInputMessage="1" showErrorMessage="1" promptTitle="TRATAMIENTO DEL RIESGO" prompt="Defina el tratamiento que se le dará al riesgo" sqref="AV114:AV116">
      <formula1>INDIRECT($AS$114)</formula1>
    </dataValidation>
    <dataValidation type="list" allowBlank="1" showInputMessage="1" showErrorMessage="1" promptTitle="TRATAMIENTO DEL RIESGO" prompt="Defina el tratamiento que se le dará al riesgo" sqref="AV117:AV119">
      <formula1>INDIRECT($AS$117)</formula1>
    </dataValidation>
    <dataValidation type="list" allowBlank="1" showInputMessage="1" showErrorMessage="1" promptTitle="TRATAMIENTO DEL RIESGO" prompt="Defina el tratamiento que se le dará al riesgo" sqref="AV120:AV122">
      <formula1>INDIRECT($AS$120)</formula1>
    </dataValidation>
    <dataValidation type="list" allowBlank="1" showInputMessage="1" showErrorMessage="1" promptTitle="TRATAMIENTO DEL RIESGO" prompt="Defina el tratamiento que se le dará al riesgo" sqref="AV123:AV125">
      <formula1>INDIRECT($AS$123)</formula1>
    </dataValidation>
    <dataValidation type="list" allowBlank="1" showInputMessage="1" showErrorMessage="1" promptTitle="TRATAMIENTO DEL RIESGO" prompt="Defina el tratamiento que se le dará al riesgo" sqref="AV133:AV134 AV127:AV131 AV136:AV155 AV105:AV107">
      <formula1>INDIRECT(#REF!)</formula1>
    </dataValidation>
    <dataValidation type="list" allowBlank="1" showInputMessage="1" showErrorMessage="1" promptTitle="TRATAMIENTO DEL RIESGO" prompt="Defina el tratamiento que se le dará al riesgo" sqref="AV126">
      <formula1>INDIRECT($AS126)</formula1>
    </dataValidation>
    <dataValidation type="list" allowBlank="1" showInputMessage="1" showErrorMessage="1" promptTitle="TRATAMIENTO DEL RIESGO" prompt="Defina el tratamiento que se le dará al riesgo" sqref="AV132 AV135">
      <formula1>INDIRECT($AQ$17)</formula1>
    </dataValidation>
    <dataValidation type="list" allowBlank="1" showInputMessage="1" showErrorMessage="1" errorTitle="DATO NO VALIDO" error="CELDA DE SELECCIÓN - NO CAMBIAR CONFIGURACIÓN" promptTitle="IMPACTO" prompt="Seleccione el nivel de impacto del riesgo" sqref="O39:O155">
      <formula1>INDIRECT(#REF!)</formula1>
    </dataValidation>
    <dataValidation type="list" allowBlank="1" showInputMessage="1" showErrorMessage="1" sqref="G21:G155">
      <formula1>INDIRECT($F21)</formula1>
    </dataValidation>
    <dataValidation allowBlank="1" showInputMessage="1" showErrorMessage="1" errorTitle="DATO NO VALIDO" error="CELDA DE SELECCIÓN - NO CAMBIAR CONFIGURACIÓN" promptTitle="IMPACTO" prompt="Seleccione el nivel de impacto del riesgo" sqref="P9:P155"/>
    <dataValidation allowBlank="1" showInputMessage="1" showErrorMessage="1" errorTitle="DATO NO VALIDO" error="CELDA DE SELECCIÓN  - NO CAMBIAR CONFIGURACIÓN" promptTitle="PROBABILIDAD" prompt="Seleccione la probabilidad de ocurrencia del riesgo" sqref="N9:N155"/>
    <dataValidation type="list" allowBlank="1" showInputMessage="1" showErrorMessage="1" errorTitle="DATO NO VALIDO" error="CELDA DE SELECCIÓN  - NO CAMBIAR CONFIGURACIÓN" promptTitle="PROBABILIDAD" prompt="Seleccione la probabilidad de ocurrencia del riesgo" sqref="M9:M155">
      <formula1>PROBABILIDAD</formula1>
    </dataValidation>
    <dataValidation type="list" allowBlank="1" showInputMessage="1" showErrorMessage="1" sqref="F10:F155">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J9:J155"/>
    <dataValidation allowBlank="1" showInputMessage="1" showErrorMessage="1" promptTitle="INDICADOR DE RIESGO" prompt="Digite el nombre y la formula del indicador que permita monitorear el riesgo" sqref="AT9:AT155"/>
    <dataValidation allowBlank="1" showInputMessage="1" showErrorMessage="1" promptTitle="META" prompt="Establezca la meta para el indicador, definiendo si la meta a cumplir es creciente o decreciente." sqref="AU9:AU155"/>
    <dataValidation type="list" allowBlank="1" showInputMessage="1" showErrorMessage="1" errorTitle="DATO NO VÁLIDO" error="CELDA DE SELECCIÓN - NO CAMBIAR CONFIGURACIÓN" promptTitle="CONTROL" prompt="Defina el estado del control asociado al riesgo" sqref="R9:R155">
      <formula1>CONTROLES</formula1>
    </dataValidation>
    <dataValidation type="list" allowBlank="1" showInputMessage="1" showErrorMessage="1" errorTitle="DATO NO VÁLIDO" error="CELDA DE SELECCIÓN - NO CAMBIAR CONFIGURACIÓN" promptTitle="Estado del Control" prompt="Determine el estado del control" sqref="R9:R155">
      <formula1>CONTROLES</formula1>
    </dataValidation>
    <dataValidation type="list" allowBlank="1" showInputMessage="1" showErrorMessage="1" prompt="Seleccione la CLASE de riesgo_x000a_" sqref="I9:I155">
      <formula1>CLASE_RIESGO</formula1>
    </dataValidation>
    <dataValidation allowBlank="1" showInputMessage="1" showErrorMessage="1" promptTitle="Periodicidad" prompt="Determine los intervalos en los cuales aplica el control._x000a__x000a_Si definio NO EXISTE EL CONTROL dejeesta celda en blanco" sqref="AM9:AN155"/>
    <dataValidation allowBlank="1" showInputMessage="1" showErrorMessage="1" promptTitle="Tipo de control" prompt="Defina que tipo de control es el que se aplica._x000a__x000a_Si definio NO EXISTE EL CONTROL dejeesta celda en blanco" sqref="AP9:AP155"/>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E9:AE155">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J9:AJ155">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K9:AK155">
      <formula1>PERIODICIDAD</formula1>
    </dataValidation>
    <dataValidation type="list" allowBlank="1" showInputMessage="1" showErrorMessage="1" promptTitle="Tipo de control" prompt="Defina que tipo de control es el que se aplica._x000a__x000a_Si definio NO EXISTE EL CONTROL deje esta celda en blanco" sqref="AO9:AO155">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L9:AL155"/>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Z9:Z155">
      <formula1>NIVEL_AUTOMAT</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G9:AG155"/>
    <dataValidation allowBlank="1" showErrorMessage="1" promptTitle="Tipo de control" prompt="Defina que tipo de control es el que se aplica._x000a__x000a_Si definio NO EXISTE EL CONTROL dejeesta celda en blanco" sqref="AQ9:AQ155"/>
    <dataValidation allowBlank="1" showInputMessage="1" promptTitle="Digitar su cargo" prompt="Digite:_x000a_Planta:  Nombre del cargo_x000a_Transitorio: Nombre de denominación_x000a_Contratista: Contrato - Orden de servicio_x000a__x000a_Si definió NO ASIGNADO, deje esta celda en blanco" sqref="AF9:AF155"/>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B9:B155">
      <formula1>INDIRECT($A$1048165)</formula1>
    </dataValidation>
    <dataValidation type="list" allowBlank="1" showInputMessage="1" showErrorMessage="1" sqref="C9:C155">
      <formula1>INDIRECT($B9)</formula1>
    </dataValidation>
    <dataValidation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Z9:AZ155"/>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T217"/>
  <sheetViews>
    <sheetView zoomScale="98" zoomScaleNormal="98" zoomScaleSheetLayoutView="130" workbookViewId="0">
      <pane xSplit="4" ySplit="7" topLeftCell="E8" activePane="bottomRight" state="frozen"/>
      <selection pane="topRight" activeCell="D1" sqref="D1"/>
      <selection pane="bottomLeft" activeCell="A9" sqref="A9"/>
      <selection pane="bottomRight" activeCell="K8" sqref="K8:M10"/>
    </sheetView>
  </sheetViews>
  <sheetFormatPr baseColWidth="10" defaultColWidth="11.42578125" defaultRowHeight="12.75" x14ac:dyDescent="0.2"/>
  <cols>
    <col min="1" max="1" width="8" style="3" customWidth="1"/>
    <col min="2" max="2" width="24.7109375" style="3" customWidth="1"/>
    <col min="3" max="3" width="13.42578125" style="3" customWidth="1"/>
    <col min="4" max="4" width="22.85546875" style="4" customWidth="1"/>
    <col min="5" max="5" width="34.140625" style="4" customWidth="1"/>
    <col min="6" max="6" width="37.28515625" style="307" customWidth="1"/>
    <col min="7" max="7" width="26.4257812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6" width="22.7109375" style="3" customWidth="1"/>
    <col min="17" max="17" width="21.85546875" style="3" customWidth="1"/>
    <col min="18" max="18" width="28.85546875" style="3" customWidth="1"/>
    <col min="19" max="16384" width="11.42578125" style="3"/>
  </cols>
  <sheetData>
    <row r="1" spans="1:202" s="5" customFormat="1" ht="19.5" customHeight="1" x14ac:dyDescent="0.2">
      <c r="A1" s="74"/>
      <c r="B1" s="75"/>
      <c r="C1" s="75"/>
      <c r="D1" s="253"/>
      <c r="E1" s="253"/>
      <c r="F1" s="303"/>
      <c r="G1" s="72"/>
      <c r="H1" s="72"/>
      <c r="I1" s="72"/>
      <c r="J1" s="72"/>
      <c r="K1" s="72"/>
      <c r="L1" s="72"/>
      <c r="M1" s="72"/>
      <c r="N1" s="76"/>
      <c r="O1" s="76"/>
      <c r="P1" s="76"/>
      <c r="Q1" s="183" t="s">
        <v>60</v>
      </c>
      <c r="R1" s="198" t="s">
        <v>442</v>
      </c>
    </row>
    <row r="2" spans="1:202" s="5" customFormat="1" ht="18.75" customHeight="1" x14ac:dyDescent="0.2">
      <c r="A2" s="77"/>
      <c r="B2" s="88"/>
      <c r="C2" s="88"/>
      <c r="D2" s="473" t="s">
        <v>62</v>
      </c>
      <c r="E2" s="473"/>
      <c r="F2" s="473"/>
      <c r="G2" s="473"/>
      <c r="H2" s="473"/>
      <c r="I2" s="473"/>
      <c r="J2" s="473"/>
      <c r="K2" s="473"/>
      <c r="L2" s="473"/>
      <c r="M2" s="473"/>
      <c r="N2" s="20"/>
      <c r="O2" s="20"/>
      <c r="P2" s="20"/>
      <c r="Q2" s="184" t="s">
        <v>432</v>
      </c>
      <c r="R2" s="199">
        <v>2</v>
      </c>
    </row>
    <row r="3" spans="1:202" s="5" customFormat="1" ht="23.25" customHeight="1" x14ac:dyDescent="0.2">
      <c r="A3" s="77"/>
      <c r="B3" s="88"/>
      <c r="C3" s="88"/>
      <c r="D3" s="473" t="s">
        <v>438</v>
      </c>
      <c r="E3" s="473"/>
      <c r="F3" s="473"/>
      <c r="G3" s="473"/>
      <c r="H3" s="473"/>
      <c r="I3" s="473"/>
      <c r="J3" s="473"/>
      <c r="K3" s="473"/>
      <c r="L3" s="473"/>
      <c r="M3" s="473"/>
      <c r="N3" s="20"/>
      <c r="O3" s="20"/>
      <c r="P3" s="20"/>
      <c r="Q3" s="184" t="s">
        <v>433</v>
      </c>
      <c r="R3" s="185">
        <v>43950</v>
      </c>
    </row>
    <row r="4" spans="1:202" s="88" customFormat="1" ht="23.25" customHeight="1" thickBot="1" x14ac:dyDescent="0.25">
      <c r="A4" s="77"/>
      <c r="D4" s="244"/>
      <c r="E4" s="244"/>
      <c r="F4" s="310"/>
      <c r="G4" s="224"/>
      <c r="H4" s="224"/>
      <c r="I4" s="224"/>
      <c r="J4" s="224"/>
      <c r="K4" s="224"/>
      <c r="L4" s="224"/>
      <c r="M4" s="224"/>
      <c r="N4" s="20"/>
      <c r="O4" s="20"/>
      <c r="P4" s="20"/>
      <c r="Q4" s="233" t="s">
        <v>434</v>
      </c>
      <c r="R4" s="234" t="s">
        <v>466</v>
      </c>
    </row>
    <row r="5" spans="1:202" s="232" customFormat="1" ht="13.5" customHeight="1" thickBot="1" x14ac:dyDescent="0.25">
      <c r="A5" s="563"/>
      <c r="B5" s="564"/>
      <c r="C5" s="564"/>
      <c r="D5" s="564"/>
      <c r="E5" s="564"/>
      <c r="F5" s="564"/>
      <c r="G5" s="564"/>
      <c r="H5" s="564"/>
      <c r="I5" s="564"/>
      <c r="J5" s="564"/>
      <c r="K5" s="564"/>
      <c r="L5" s="564"/>
      <c r="M5" s="564"/>
      <c r="N5" s="564"/>
      <c r="O5" s="564"/>
      <c r="P5" s="564"/>
      <c r="Q5" s="564"/>
      <c r="R5" s="56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row>
    <row r="6" spans="1:202" s="5" customFormat="1" ht="32.25" customHeight="1" x14ac:dyDescent="0.2">
      <c r="A6" s="562" t="s">
        <v>51</v>
      </c>
      <c r="B6" s="200"/>
      <c r="C6" s="568" t="s">
        <v>69</v>
      </c>
      <c r="D6" s="569"/>
      <c r="E6" s="569"/>
      <c r="F6" s="569"/>
      <c r="G6" s="570"/>
      <c r="H6" s="487" t="s">
        <v>67</v>
      </c>
      <c r="I6" s="487" t="s">
        <v>2</v>
      </c>
      <c r="J6" s="487" t="s">
        <v>89</v>
      </c>
      <c r="K6" s="487" t="s">
        <v>7</v>
      </c>
      <c r="L6" s="487"/>
      <c r="M6" s="487"/>
      <c r="N6" s="487" t="s">
        <v>3</v>
      </c>
      <c r="O6" s="487" t="s">
        <v>8</v>
      </c>
      <c r="P6" s="487"/>
      <c r="Q6" s="487"/>
      <c r="R6" s="566" t="s">
        <v>3</v>
      </c>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row>
    <row r="7" spans="1:202" s="1" customFormat="1" ht="45" customHeight="1" thickBot="1" x14ac:dyDescent="0.25">
      <c r="A7" s="480"/>
      <c r="B7" s="258" t="s">
        <v>456</v>
      </c>
      <c r="C7" s="258" t="s">
        <v>65</v>
      </c>
      <c r="D7" s="258" t="s">
        <v>4</v>
      </c>
      <c r="E7" s="258" t="s">
        <v>0</v>
      </c>
      <c r="F7" s="258" t="s">
        <v>52</v>
      </c>
      <c r="G7" s="258" t="s">
        <v>1</v>
      </c>
      <c r="H7" s="452"/>
      <c r="I7" s="452"/>
      <c r="J7" s="452"/>
      <c r="K7" s="452"/>
      <c r="L7" s="452"/>
      <c r="M7" s="452"/>
      <c r="N7" s="452"/>
      <c r="O7" s="452"/>
      <c r="P7" s="452"/>
      <c r="Q7" s="452"/>
      <c r="R7" s="567"/>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c r="CC7" s="225"/>
      <c r="CD7" s="225"/>
      <c r="CE7" s="225"/>
      <c r="CF7" s="225"/>
      <c r="CG7" s="225"/>
      <c r="CH7" s="225"/>
      <c r="CI7" s="225"/>
      <c r="CJ7" s="225"/>
      <c r="CK7" s="225"/>
      <c r="CL7" s="225"/>
      <c r="CM7" s="225"/>
      <c r="CN7" s="225"/>
      <c r="CO7" s="225"/>
      <c r="CP7" s="225"/>
      <c r="CQ7" s="225"/>
      <c r="CR7" s="225"/>
      <c r="CS7" s="225"/>
      <c r="CT7" s="225"/>
      <c r="CU7" s="225"/>
      <c r="CV7" s="225"/>
      <c r="CW7" s="225"/>
      <c r="CX7" s="225"/>
      <c r="CY7" s="225"/>
      <c r="CZ7" s="225"/>
      <c r="DA7" s="225"/>
      <c r="DB7" s="225"/>
      <c r="DC7" s="225"/>
      <c r="DD7" s="225"/>
      <c r="DE7" s="225"/>
      <c r="DF7" s="225"/>
      <c r="DG7" s="225"/>
      <c r="DH7" s="225"/>
      <c r="DI7" s="225"/>
      <c r="DJ7" s="225"/>
      <c r="DK7" s="225"/>
      <c r="DL7" s="225"/>
      <c r="DM7" s="225"/>
      <c r="DN7" s="225"/>
      <c r="DO7" s="225"/>
      <c r="DP7" s="225"/>
      <c r="DQ7" s="225"/>
      <c r="DR7" s="225"/>
      <c r="DS7" s="225"/>
      <c r="DT7" s="225"/>
      <c r="DU7" s="225"/>
      <c r="DV7" s="225"/>
      <c r="DW7" s="225"/>
      <c r="DX7" s="225"/>
      <c r="DY7" s="225"/>
      <c r="DZ7" s="225"/>
      <c r="EA7" s="225"/>
      <c r="EB7" s="225"/>
      <c r="EC7" s="225"/>
      <c r="ED7" s="225"/>
      <c r="EE7" s="225"/>
      <c r="EF7" s="225"/>
      <c r="EG7" s="225"/>
      <c r="EH7" s="225"/>
      <c r="EI7" s="225"/>
      <c r="EJ7" s="225"/>
      <c r="EK7" s="225"/>
      <c r="EL7" s="225"/>
      <c r="EM7" s="225"/>
      <c r="EN7" s="225"/>
      <c r="EO7" s="225"/>
      <c r="EP7" s="225"/>
      <c r="EQ7" s="225"/>
      <c r="ER7" s="225"/>
      <c r="ES7" s="225"/>
      <c r="ET7" s="225"/>
      <c r="EU7" s="225"/>
      <c r="EV7" s="225"/>
      <c r="EW7" s="225"/>
      <c r="EX7" s="225"/>
      <c r="EY7" s="225"/>
      <c r="EZ7" s="225"/>
      <c r="FA7" s="225"/>
      <c r="FB7" s="225"/>
      <c r="FC7" s="225"/>
      <c r="FD7" s="225"/>
      <c r="FE7" s="225"/>
      <c r="FF7" s="225"/>
      <c r="FG7" s="225"/>
      <c r="FH7" s="225"/>
      <c r="FI7" s="225"/>
      <c r="FJ7" s="225"/>
      <c r="FK7" s="225"/>
      <c r="FL7" s="225"/>
      <c r="FM7" s="225"/>
      <c r="FN7" s="225"/>
      <c r="FO7" s="225"/>
      <c r="FP7" s="225"/>
      <c r="FQ7" s="225"/>
      <c r="FR7" s="225"/>
      <c r="FS7" s="225"/>
      <c r="FT7" s="225"/>
      <c r="FU7" s="225"/>
      <c r="FV7" s="225"/>
      <c r="FW7" s="225"/>
      <c r="FX7" s="225"/>
      <c r="FY7" s="225"/>
      <c r="FZ7" s="225"/>
      <c r="GA7" s="225"/>
      <c r="GB7" s="225"/>
      <c r="GC7" s="225"/>
      <c r="GD7" s="225"/>
      <c r="GE7" s="225"/>
      <c r="GF7" s="225"/>
      <c r="GG7" s="225"/>
      <c r="GH7" s="225"/>
      <c r="GI7" s="225"/>
      <c r="GJ7" s="225"/>
      <c r="GK7" s="225"/>
      <c r="GL7" s="225"/>
      <c r="GM7" s="225"/>
      <c r="GN7" s="225"/>
      <c r="GO7" s="225"/>
      <c r="GP7" s="225"/>
      <c r="GQ7" s="225"/>
      <c r="GR7" s="225"/>
      <c r="GS7" s="225"/>
      <c r="GT7" s="225"/>
    </row>
    <row r="8" spans="1:202" s="2" customFormat="1" ht="63" customHeight="1" x14ac:dyDescent="0.2">
      <c r="A8" s="410">
        <v>1</v>
      </c>
      <c r="B8" s="467" t="str">
        <f>'01-Mapa de riesgo-UO'!C9</f>
        <v>GESTIÓN_DEL_CONTEXTO_Y_VISIBILIDAD_NACIONAL_E_INTERNACIONAL</v>
      </c>
      <c r="C8" s="475" t="str">
        <f>'01-Mapa de riesgo-UO'!I9</f>
        <v>Estratégico</v>
      </c>
      <c r="D8" s="475" t="str">
        <f>'01-Mapa de riesgo-UO'!J9</f>
        <v>Baja contribución de la universidad al análisis y la búsqueda de soluciones a los problemas de la sociedad.</v>
      </c>
      <c r="E8" s="475" t="str">
        <f>'01-Mapa de riesgo-UO'!K9</f>
        <v xml:space="preserve">Desarrollo de la universidad descontextualizada de la realidad regional, nacional e internacional, con bajos nivel de articulación entre los diferentes actores institucionales, y sin procesos de retroalimentación efectiva entre la universidad y el medio, limitando su contribución a la comprensión y búsqueda de soluciones a problemas de la sociedad. </v>
      </c>
      <c r="F8" s="311" t="str">
        <f>'01-Mapa de riesgo-UO'!H9</f>
        <v>Bajo nivel de articulación entre los diferentes actores institucionales.</v>
      </c>
      <c r="G8" s="475" t="str">
        <f>'01-Mapa de riesgo-UO'!L9</f>
        <v>*Baja incidencia en el medio.
*Desaprovechamiento de oportunidades de gestión de recursos.
*Pérdida de crédibilidad institucional.
*Comunidad Universitaria y egresados que no puede acceder a oportunidades académicas, de investigación y/o laborales.</v>
      </c>
      <c r="H8" s="555" t="str">
        <f>'01-Mapa de riesgo-UO'!AS9</f>
        <v>MODERADO</v>
      </c>
      <c r="I8" s="255" t="str">
        <f>'01-Mapa de riesgo-UO'!AV9</f>
        <v>REDUCIR</v>
      </c>
      <c r="J8" s="467" t="str">
        <f t="shared" ref="J8" si="0">IF(H8="GRAVE","Debe formularse",IF(H8="MODERADO", "Si el proceso lo requiere","NO"))</f>
        <v>Si el proceso lo requiere</v>
      </c>
      <c r="K8" s="561"/>
      <c r="L8" s="561"/>
      <c r="M8" s="561"/>
      <c r="N8" s="561"/>
      <c r="O8" s="561"/>
      <c r="P8" s="561"/>
      <c r="Q8" s="561"/>
      <c r="R8" s="560"/>
    </row>
    <row r="9" spans="1:202" s="2" customFormat="1" ht="63" customHeight="1" x14ac:dyDescent="0.2">
      <c r="A9" s="411"/>
      <c r="B9" s="432"/>
      <c r="C9" s="439"/>
      <c r="D9" s="439"/>
      <c r="E9" s="439"/>
      <c r="F9" s="312" t="str">
        <f>'01-Mapa de riesgo-UO'!H10</f>
        <v>Ausencia de liderazgo transformacional y de conocimiento frente a la dinámica institucional, regional, nacional e internacional.</v>
      </c>
      <c r="G9" s="439"/>
      <c r="H9" s="551"/>
      <c r="I9" s="241">
        <f>'01-Mapa de riesgo-UO'!AV10</f>
        <v>0</v>
      </c>
      <c r="J9" s="432"/>
      <c r="K9" s="491"/>
      <c r="L9" s="491"/>
      <c r="M9" s="491"/>
      <c r="N9" s="491"/>
      <c r="O9" s="491"/>
      <c r="P9" s="491"/>
      <c r="Q9" s="491"/>
      <c r="R9" s="552"/>
    </row>
    <row r="10" spans="1:202" s="2" customFormat="1" ht="63" customHeight="1" x14ac:dyDescent="0.2">
      <c r="A10" s="411"/>
      <c r="B10" s="432"/>
      <c r="C10" s="439"/>
      <c r="D10" s="439"/>
      <c r="E10" s="439"/>
      <c r="F10" s="312" t="str">
        <f>'01-Mapa de riesgo-UO'!H11</f>
        <v>Bajos procesos de retroalimentación efectiva entre la universidad y el medio.</v>
      </c>
      <c r="G10" s="439"/>
      <c r="H10" s="551"/>
      <c r="I10" s="241">
        <f>'01-Mapa de riesgo-UO'!AV11</f>
        <v>0</v>
      </c>
      <c r="J10" s="432"/>
      <c r="K10" s="491"/>
      <c r="L10" s="491"/>
      <c r="M10" s="491"/>
      <c r="N10" s="491"/>
      <c r="O10" s="491"/>
      <c r="P10" s="491"/>
      <c r="Q10" s="491"/>
      <c r="R10" s="552"/>
    </row>
    <row r="11" spans="1:202" s="2" customFormat="1" ht="91.9" customHeight="1" x14ac:dyDescent="0.2">
      <c r="A11" s="411">
        <v>2</v>
      </c>
      <c r="B11" s="432" t="str">
        <f>'01-Mapa de riesgo-UO'!C12</f>
        <v>GESTIÓN_DEL_CONTEXTO_Y_VISIBILIDAD_NACIONAL_E_INTERNACIONAL</v>
      </c>
      <c r="C11" s="439" t="str">
        <f>'01-Mapa de riesgo-UO'!I12</f>
        <v>Ambiental</v>
      </c>
      <c r="D11" s="439" t="str">
        <f>'01-Mapa de riesgo-UO'!J12</f>
        <v>Restricciones para la movilidad nacional e internacional entrante y saliente</v>
      </c>
      <c r="E11" s="439" t="str">
        <f>'01-Mapa de riesgo-UO'!K12</f>
        <v>La pandemia y emergencia sanitaria que en la actualidad se está viviendo en el mundo, ha llevado a los gobiernos a tomar diferentes medidas de aislamiento como el cierre de fronteras nacionales e internacionales, cancelación de eventos y a la construcción de protocolos complejos, que podrían dificultar la movilidad fisica de la comunidad universitaria entrante y saliente</v>
      </c>
      <c r="F11" s="312" t="str">
        <f>'01-Mapa de riesgo-UO'!H12</f>
        <v>Cierre de fronteras nacionales e internacionales y definición de protocolos complejos derivados de la pandemia, que dificulten la movilidad fisica de la comunidad universitaria entrante y saliente.</v>
      </c>
      <c r="G11" s="439" t="str">
        <f>'01-Mapa de riesgo-UO'!L12</f>
        <v>*Incumplimiento de las metas que requieren de movilidad física nacional e internacional.
*No lograr que los programas académicos tengan contexto y reconocimiento nacional e internacional</v>
      </c>
      <c r="H11" s="551" t="str">
        <f>'01-Mapa de riesgo-UO'!AS12</f>
        <v>MODERADO</v>
      </c>
      <c r="I11" s="241" t="str">
        <f>'01-Mapa de riesgo-UO'!AV12</f>
        <v>REDUCIR</v>
      </c>
      <c r="J11" s="432" t="str">
        <f t="shared" ref="J11:J20" si="1">IF(H11="GRAVE","Debe formularse",IF(H11="MODERADO", "Si el proceso lo requiere","NO"))</f>
        <v>Si el proceso lo requiere</v>
      </c>
      <c r="K11" s="491"/>
      <c r="L11" s="491"/>
      <c r="M11" s="491"/>
      <c r="N11" s="491"/>
      <c r="O11" s="491"/>
      <c r="P11" s="491"/>
      <c r="Q11" s="491"/>
      <c r="R11" s="552"/>
    </row>
    <row r="12" spans="1:202" s="2" customFormat="1" ht="63" customHeight="1" x14ac:dyDescent="0.2">
      <c r="A12" s="411"/>
      <c r="B12" s="432"/>
      <c r="C12" s="439"/>
      <c r="D12" s="439"/>
      <c r="E12" s="439"/>
      <c r="F12" s="312">
        <f>'01-Mapa de riesgo-UO'!H13</f>
        <v>0</v>
      </c>
      <c r="G12" s="439"/>
      <c r="H12" s="551"/>
      <c r="I12" s="241">
        <f>'01-Mapa de riesgo-UO'!AV13</f>
        <v>0</v>
      </c>
      <c r="J12" s="432"/>
      <c r="K12" s="491"/>
      <c r="L12" s="491"/>
      <c r="M12" s="491"/>
      <c r="N12" s="491"/>
      <c r="O12" s="491"/>
      <c r="P12" s="491"/>
      <c r="Q12" s="491"/>
      <c r="R12" s="552"/>
    </row>
    <row r="13" spans="1:202" s="2" customFormat="1" ht="63" customHeight="1" x14ac:dyDescent="0.2">
      <c r="A13" s="411"/>
      <c r="B13" s="432"/>
      <c r="C13" s="439"/>
      <c r="D13" s="439"/>
      <c r="E13" s="439"/>
      <c r="F13" s="312">
        <f>'01-Mapa de riesgo-UO'!H14</f>
        <v>0</v>
      </c>
      <c r="G13" s="439"/>
      <c r="H13" s="551"/>
      <c r="I13" s="241">
        <f>'01-Mapa de riesgo-UO'!AV14</f>
        <v>0</v>
      </c>
      <c r="J13" s="432"/>
      <c r="K13" s="491"/>
      <c r="L13" s="491"/>
      <c r="M13" s="491"/>
      <c r="N13" s="491"/>
      <c r="O13" s="491"/>
      <c r="P13" s="491"/>
      <c r="Q13" s="491"/>
      <c r="R13" s="552"/>
    </row>
    <row r="14" spans="1:202" s="2" customFormat="1" ht="63" customHeight="1" x14ac:dyDescent="0.2">
      <c r="A14" s="411">
        <v>3</v>
      </c>
      <c r="B14" s="432" t="str">
        <f>'01-Mapa de riesgo-UO'!C15</f>
        <v>CREACIÓN_GESTIÓN_Y_TRANSFERENCIA_DEL_CONOCIMIENTO</v>
      </c>
      <c r="C14" s="439" t="str">
        <f>'01-Mapa de riesgo-UO'!I15</f>
        <v>Estratégico</v>
      </c>
      <c r="D14" s="439" t="str">
        <f>'01-Mapa de riesgo-UO'!J15</f>
        <v xml:space="preserve">Disminución de proyectos y servicios  de extensión en la Universidad Tecnológica de Pereira. </v>
      </c>
      <c r="E14" s="439" t="str">
        <f>'01-Mapa de riesgo-UO'!K15</f>
        <v xml:space="preserve">Baja demanda de servicios de extensión en el sector externo a la Universidad Tecnológica de Pereira. </v>
      </c>
      <c r="F14" s="312" t="str">
        <f>'01-Mapa de riesgo-UO'!H15</f>
        <v>Mala imagen de los servicios ofrecidos os por la institución.</v>
      </c>
      <c r="G14" s="439" t="str">
        <f>'01-Mapa de riesgo-UO'!L15</f>
        <v xml:space="preserve">Desfinanciación de la Institución por falta de recursos internos. 
Bajo posicionamiento de la institución a nivel local, regional, nacional e internacional. 
Incumplimiento en los indicadores. </v>
      </c>
      <c r="H14" s="551" t="str">
        <f>'01-Mapa de riesgo-UO'!AS15</f>
        <v>LEVE</v>
      </c>
      <c r="I14" s="241" t="str">
        <f>'01-Mapa de riesgo-UO'!AV15</f>
        <v>ASUMIR</v>
      </c>
      <c r="J14" s="432" t="str">
        <f t="shared" si="1"/>
        <v>NO</v>
      </c>
      <c r="K14" s="491"/>
      <c r="L14" s="491"/>
      <c r="M14" s="491"/>
      <c r="N14" s="491"/>
      <c r="O14" s="491"/>
      <c r="P14" s="491"/>
      <c r="Q14" s="491"/>
      <c r="R14" s="552"/>
    </row>
    <row r="15" spans="1:202" s="2" customFormat="1" ht="63" customHeight="1" x14ac:dyDescent="0.2">
      <c r="A15" s="411"/>
      <c r="B15" s="432"/>
      <c r="C15" s="439"/>
      <c r="D15" s="439"/>
      <c r="E15" s="439"/>
      <c r="F15" s="312" t="str">
        <f>'01-Mapa de riesgo-UO'!H16</f>
        <v xml:space="preserve">Falta de reglamentación y lineamientos claros en temas de extensión universitaria. </v>
      </c>
      <c r="G15" s="439"/>
      <c r="H15" s="551"/>
      <c r="I15" s="241" t="str">
        <f>'01-Mapa de riesgo-UO'!AV16</f>
        <v>ASUMIR</v>
      </c>
      <c r="J15" s="432"/>
      <c r="K15" s="491"/>
      <c r="L15" s="491"/>
      <c r="M15" s="491"/>
      <c r="N15" s="491"/>
      <c r="O15" s="491"/>
      <c r="P15" s="491"/>
      <c r="Q15" s="491"/>
      <c r="R15" s="552"/>
    </row>
    <row r="16" spans="1:202" ht="63" customHeight="1" x14ac:dyDescent="0.2">
      <c r="A16" s="411"/>
      <c r="B16" s="432"/>
      <c r="C16" s="439"/>
      <c r="D16" s="439"/>
      <c r="E16" s="439"/>
      <c r="F16" s="312" t="str">
        <f>'01-Mapa de riesgo-UO'!H17</f>
        <v>Poca acertividad en la promoción, difusion y visibilidad de los servicios de extensión de la Universidad</v>
      </c>
      <c r="G16" s="439"/>
      <c r="H16" s="551"/>
      <c r="I16" s="241" t="str">
        <f>'01-Mapa de riesgo-UO'!AV17</f>
        <v>ASUMIR</v>
      </c>
      <c r="J16" s="432"/>
      <c r="K16" s="491"/>
      <c r="L16" s="491"/>
      <c r="M16" s="491"/>
      <c r="N16" s="491"/>
      <c r="O16" s="491"/>
      <c r="P16" s="491"/>
      <c r="Q16" s="491"/>
      <c r="R16" s="552"/>
    </row>
    <row r="17" spans="1:18" ht="63" customHeight="1" x14ac:dyDescent="0.2">
      <c r="A17" s="411">
        <v>4</v>
      </c>
      <c r="B17" s="432" t="e">
        <f>'01-Mapa de riesgo-UO'!#REF!</f>
        <v>#REF!</v>
      </c>
      <c r="C17" s="439" t="e">
        <f>'01-Mapa de riesgo-UO'!#REF!</f>
        <v>#REF!</v>
      </c>
      <c r="D17" s="439" t="e">
        <f>'01-Mapa de riesgo-UO'!#REF!</f>
        <v>#REF!</v>
      </c>
      <c r="E17" s="439" t="e">
        <f>'01-Mapa de riesgo-UO'!#REF!</f>
        <v>#REF!</v>
      </c>
      <c r="F17" s="312" t="e">
        <f>'01-Mapa de riesgo-UO'!#REF!</f>
        <v>#REF!</v>
      </c>
      <c r="G17" s="439" t="e">
        <f>'01-Mapa de riesgo-UO'!#REF!</f>
        <v>#REF!</v>
      </c>
      <c r="H17" s="551" t="e">
        <f>'01-Mapa de riesgo-UO'!#REF!</f>
        <v>#REF!</v>
      </c>
      <c r="I17" s="241" t="e">
        <f>'01-Mapa de riesgo-UO'!#REF!</f>
        <v>#REF!</v>
      </c>
      <c r="J17" s="432" t="e">
        <f t="shared" si="1"/>
        <v>#REF!</v>
      </c>
      <c r="K17" s="491"/>
      <c r="L17" s="491"/>
      <c r="M17" s="491"/>
      <c r="N17" s="491"/>
      <c r="O17" s="491"/>
      <c r="P17" s="491"/>
      <c r="Q17" s="491"/>
      <c r="R17" s="552"/>
    </row>
    <row r="18" spans="1:18" ht="63" customHeight="1" x14ac:dyDescent="0.2">
      <c r="A18" s="411"/>
      <c r="B18" s="432"/>
      <c r="C18" s="439"/>
      <c r="D18" s="439"/>
      <c r="E18" s="439"/>
      <c r="F18" s="312" t="e">
        <f>'01-Mapa de riesgo-UO'!#REF!</f>
        <v>#REF!</v>
      </c>
      <c r="G18" s="439"/>
      <c r="H18" s="551"/>
      <c r="I18" s="241" t="e">
        <f>'01-Mapa de riesgo-UO'!#REF!</f>
        <v>#REF!</v>
      </c>
      <c r="J18" s="432"/>
      <c r="K18" s="491"/>
      <c r="L18" s="491"/>
      <c r="M18" s="491"/>
      <c r="N18" s="491"/>
      <c r="O18" s="491"/>
      <c r="P18" s="491"/>
      <c r="Q18" s="491"/>
      <c r="R18" s="552"/>
    </row>
    <row r="19" spans="1:18" ht="63" customHeight="1" x14ac:dyDescent="0.2">
      <c r="A19" s="411"/>
      <c r="B19" s="432"/>
      <c r="C19" s="439"/>
      <c r="D19" s="439"/>
      <c r="E19" s="439"/>
      <c r="F19" s="312" t="e">
        <f>'01-Mapa de riesgo-UO'!#REF!</f>
        <v>#REF!</v>
      </c>
      <c r="G19" s="439"/>
      <c r="H19" s="551"/>
      <c r="I19" s="241" t="e">
        <f>'01-Mapa de riesgo-UO'!#REF!</f>
        <v>#REF!</v>
      </c>
      <c r="J19" s="432"/>
      <c r="K19" s="491"/>
      <c r="L19" s="491"/>
      <c r="M19" s="491"/>
      <c r="N19" s="491"/>
      <c r="O19" s="491"/>
      <c r="P19" s="491"/>
      <c r="Q19" s="491"/>
      <c r="R19" s="552"/>
    </row>
    <row r="20" spans="1:18" ht="63" customHeight="1" x14ac:dyDescent="0.2">
      <c r="A20" s="411">
        <v>5</v>
      </c>
      <c r="B20" s="432" t="str">
        <f>'01-Mapa de riesgo-UO'!C18</f>
        <v>CREACIÓN_GESTIÓN_Y_TRANSFERENCIA_DEL_CONOCIMIENTO</v>
      </c>
      <c r="C20" s="439" t="str">
        <f>'01-Mapa de riesgo-UO'!I18</f>
        <v>Estratégico</v>
      </c>
      <c r="D20" s="439" t="str">
        <f>'01-Mapa de riesgo-UO'!J18</f>
        <v xml:space="preserve">Grupos de Investigación sin reconocimiento por MinCiencias. </v>
      </c>
      <c r="E20" s="439" t="str">
        <f>'01-Mapa de riesgo-UO'!K18</f>
        <v>Grupos de Investigación que no cumplen con los estándares mínimos para lograr el reconocimiento de MinCiencias o en su defecto disminuyan su categoría.</v>
      </c>
      <c r="F20" s="312" t="str">
        <f>'01-Mapa de riesgo-UO'!H18</f>
        <v>Cambio de normatividad por parte de MinCiencias, relacionada al modelo de medición</v>
      </c>
      <c r="G20" s="439" t="str">
        <f>'01-Mapa de riesgo-UO'!L18</f>
        <v xml:space="preserve">Pérdida de Acreditación Institucional y registros calificados. 
Incumplimiento de los indicadores institucionales. 
Disminución en la imagen y reconocimiento como universidad investigativa. 
</v>
      </c>
      <c r="H20" s="551" t="str">
        <f>'01-Mapa de riesgo-UO'!AS18</f>
        <v>MODERADO</v>
      </c>
      <c r="I20" s="241" t="str">
        <f>'01-Mapa de riesgo-UO'!AV18</f>
        <v>REDUCIR</v>
      </c>
      <c r="J20" s="432" t="str">
        <f t="shared" si="1"/>
        <v>Si el proceso lo requiere</v>
      </c>
      <c r="K20" s="491"/>
      <c r="L20" s="491"/>
      <c r="M20" s="491"/>
      <c r="N20" s="491"/>
      <c r="O20" s="491"/>
      <c r="P20" s="491"/>
      <c r="Q20" s="491"/>
      <c r="R20" s="552"/>
    </row>
    <row r="21" spans="1:18" ht="63" customHeight="1" x14ac:dyDescent="0.2">
      <c r="A21" s="411"/>
      <c r="B21" s="432"/>
      <c r="C21" s="439"/>
      <c r="D21" s="439"/>
      <c r="E21" s="439"/>
      <c r="F21" s="312" t="str">
        <f>'01-Mapa de riesgo-UO'!H19</f>
        <v xml:space="preserve">Falta de financiación externa o interna para el fortalecimiento de los Grupos de Investigación. </v>
      </c>
      <c r="G21" s="439"/>
      <c r="H21" s="551"/>
      <c r="I21" s="241">
        <f>'01-Mapa de riesgo-UO'!AV19</f>
        <v>0</v>
      </c>
      <c r="J21" s="432"/>
      <c r="K21" s="491"/>
      <c r="L21" s="491"/>
      <c r="M21" s="491"/>
      <c r="N21" s="491"/>
      <c r="O21" s="491"/>
      <c r="P21" s="491"/>
      <c r="Q21" s="491"/>
      <c r="R21" s="552"/>
    </row>
    <row r="22" spans="1:18" ht="63" customHeight="1" x14ac:dyDescent="0.2">
      <c r="A22" s="411"/>
      <c r="B22" s="432"/>
      <c r="C22" s="439"/>
      <c r="D22" s="439"/>
      <c r="E22" s="439"/>
      <c r="F22" s="312" t="str">
        <f>'01-Mapa de riesgo-UO'!H20</f>
        <v xml:space="preserve">Desactualización de procedimientos y reglamentación interna relacionada a los Grupos de Investigación. </v>
      </c>
      <c r="G22" s="439"/>
      <c r="H22" s="551"/>
      <c r="I22" s="241">
        <f>'01-Mapa de riesgo-UO'!AV20</f>
        <v>0</v>
      </c>
      <c r="J22" s="432"/>
      <c r="K22" s="491"/>
      <c r="L22" s="491"/>
      <c r="M22" s="491"/>
      <c r="N22" s="491"/>
      <c r="O22" s="491"/>
      <c r="P22" s="491"/>
      <c r="Q22" s="491"/>
      <c r="R22" s="552"/>
    </row>
    <row r="23" spans="1:18" ht="63" customHeight="1" x14ac:dyDescent="0.2">
      <c r="A23" s="411">
        <v>6</v>
      </c>
      <c r="B23" s="432" t="str">
        <f>'01-Mapa de riesgo-UO'!C21</f>
        <v>CREACIÓN_GESTIÓN_Y_TRANSFERENCIA_DEL_CONOCIMIENTO</v>
      </c>
      <c r="C23" s="439" t="str">
        <f>'01-Mapa de riesgo-UO'!I21</f>
        <v>Estratégico</v>
      </c>
      <c r="D23" s="439" t="str">
        <f>'01-Mapa de riesgo-UO'!J21</f>
        <v xml:space="preserve">Investigadores sin reconocimiento ante MinCiencias </v>
      </c>
      <c r="E23" s="439" t="str">
        <f>'01-Mapa de riesgo-UO'!K21</f>
        <v>Investigadores que no cumplen con los estándares mínimos para lograr el reconocimiento de MinCiencias o en su defecto disminuyan su categoría.</v>
      </c>
      <c r="F23" s="312" t="str">
        <f>'01-Mapa de riesgo-UO'!H21</f>
        <v>Cambio de normatividad por parte de MinCiencias, relacionada al modelo de medición</v>
      </c>
      <c r="G23" s="439" t="str">
        <f>'01-Mapa de riesgo-UO'!L21</f>
        <v xml:space="preserve">Pérdida de Acreditación Institucional y registros calificados. 
Incumplimiento de los indicadores institucionales. 
Disminución en la imagen y reconocimiento como universidad investigativa. 
</v>
      </c>
      <c r="H23" s="551" t="str">
        <f>'01-Mapa de riesgo-UO'!AS21</f>
        <v>MODERADO</v>
      </c>
      <c r="I23" s="241" t="str">
        <f>'01-Mapa de riesgo-UO'!AV21</f>
        <v>REDUCIR</v>
      </c>
      <c r="J23" s="432" t="str">
        <f t="shared" ref="J23" si="2">IF(H23="GRAVE","Debe formularse",IF(H23="MODERADO", "Si el proceso lo requiere","NO"))</f>
        <v>Si el proceso lo requiere</v>
      </c>
      <c r="K23" s="491"/>
      <c r="L23" s="491"/>
      <c r="M23" s="491"/>
      <c r="N23" s="491"/>
      <c r="O23" s="491"/>
      <c r="P23" s="491"/>
      <c r="Q23" s="491"/>
      <c r="R23" s="552"/>
    </row>
    <row r="24" spans="1:18" ht="63" customHeight="1" x14ac:dyDescent="0.2">
      <c r="A24" s="411"/>
      <c r="B24" s="432"/>
      <c r="C24" s="439"/>
      <c r="D24" s="439"/>
      <c r="E24" s="439"/>
      <c r="F24" s="312" t="str">
        <f>'01-Mapa de riesgo-UO'!H22</f>
        <v xml:space="preserve">Falta de financiación externa o interna para el fortalecimiento de los Grupos de Investigación. </v>
      </c>
      <c r="G24" s="439"/>
      <c r="H24" s="551"/>
      <c r="I24" s="241">
        <f>'01-Mapa de riesgo-UO'!AV22</f>
        <v>0</v>
      </c>
      <c r="J24" s="432"/>
      <c r="K24" s="491"/>
      <c r="L24" s="491"/>
      <c r="M24" s="491"/>
      <c r="N24" s="491"/>
      <c r="O24" s="491"/>
      <c r="P24" s="491"/>
      <c r="Q24" s="491"/>
      <c r="R24" s="552"/>
    </row>
    <row r="25" spans="1:18" ht="63" customHeight="1" x14ac:dyDescent="0.2">
      <c r="A25" s="411"/>
      <c r="B25" s="432"/>
      <c r="C25" s="439"/>
      <c r="D25" s="439"/>
      <c r="E25" s="439"/>
      <c r="F25" s="312" t="str">
        <f>'01-Mapa de riesgo-UO'!H23</f>
        <v xml:space="preserve">Desactualización de procedimientos y reglamentación interna relacionada a los Grupos de Investigación. </v>
      </c>
      <c r="G25" s="439"/>
      <c r="H25" s="551"/>
      <c r="I25" s="241">
        <f>'01-Mapa de riesgo-UO'!AV23</f>
        <v>0</v>
      </c>
      <c r="J25" s="432"/>
      <c r="K25" s="491"/>
      <c r="L25" s="491"/>
      <c r="M25" s="491"/>
      <c r="N25" s="491"/>
      <c r="O25" s="491"/>
      <c r="P25" s="491"/>
      <c r="Q25" s="491"/>
      <c r="R25" s="552"/>
    </row>
    <row r="26" spans="1:18" ht="63" customHeight="1" x14ac:dyDescent="0.2">
      <c r="A26" s="411">
        <v>7</v>
      </c>
      <c r="B26" s="432" t="e">
        <f>'01-Mapa de riesgo-UO'!#REF!</f>
        <v>#REF!</v>
      </c>
      <c r="C26" s="439" t="e">
        <f>'01-Mapa de riesgo-UO'!#REF!</f>
        <v>#REF!</v>
      </c>
      <c r="D26" s="439" t="e">
        <f>'01-Mapa de riesgo-UO'!#REF!</f>
        <v>#REF!</v>
      </c>
      <c r="E26" s="439" t="e">
        <f>'01-Mapa de riesgo-UO'!#REF!</f>
        <v>#REF!</v>
      </c>
      <c r="F26" s="312" t="e">
        <f>'01-Mapa de riesgo-UO'!#REF!</f>
        <v>#REF!</v>
      </c>
      <c r="G26" s="439" t="e">
        <f>'01-Mapa de riesgo-UO'!#REF!</f>
        <v>#REF!</v>
      </c>
      <c r="H26" s="551" t="e">
        <f>'01-Mapa de riesgo-UO'!#REF!</f>
        <v>#REF!</v>
      </c>
      <c r="I26" s="241" t="e">
        <f>'01-Mapa de riesgo-UO'!#REF!</f>
        <v>#REF!</v>
      </c>
      <c r="J26" s="432" t="e">
        <f t="shared" ref="J26" si="3">IF(H26="GRAVE","Debe formularse",IF(H26="MODERADO", "Si el proceso lo requiere","NO"))</f>
        <v>#REF!</v>
      </c>
      <c r="K26" s="491"/>
      <c r="L26" s="491"/>
      <c r="M26" s="491"/>
      <c r="N26" s="491"/>
      <c r="O26" s="491"/>
      <c r="P26" s="491"/>
      <c r="Q26" s="491"/>
      <c r="R26" s="552"/>
    </row>
    <row r="27" spans="1:18" ht="63" customHeight="1" x14ac:dyDescent="0.2">
      <c r="A27" s="411"/>
      <c r="B27" s="432"/>
      <c r="C27" s="439"/>
      <c r="D27" s="439"/>
      <c r="E27" s="439"/>
      <c r="F27" s="312" t="e">
        <f>'01-Mapa de riesgo-UO'!#REF!</f>
        <v>#REF!</v>
      </c>
      <c r="G27" s="439"/>
      <c r="H27" s="551"/>
      <c r="I27" s="241" t="e">
        <f>'01-Mapa de riesgo-UO'!#REF!</f>
        <v>#REF!</v>
      </c>
      <c r="J27" s="432"/>
      <c r="K27" s="491"/>
      <c r="L27" s="491"/>
      <c r="M27" s="491"/>
      <c r="N27" s="491"/>
      <c r="O27" s="491"/>
      <c r="P27" s="491"/>
      <c r="Q27" s="491"/>
      <c r="R27" s="552"/>
    </row>
    <row r="28" spans="1:18" ht="63" customHeight="1" x14ac:dyDescent="0.2">
      <c r="A28" s="411"/>
      <c r="B28" s="432"/>
      <c r="C28" s="439"/>
      <c r="D28" s="439"/>
      <c r="E28" s="439"/>
      <c r="F28" s="312" t="e">
        <f>'01-Mapa de riesgo-UO'!#REF!</f>
        <v>#REF!</v>
      </c>
      <c r="G28" s="439"/>
      <c r="H28" s="551"/>
      <c r="I28" s="241" t="e">
        <f>'01-Mapa de riesgo-UO'!#REF!</f>
        <v>#REF!</v>
      </c>
      <c r="J28" s="432"/>
      <c r="K28" s="491"/>
      <c r="L28" s="491"/>
      <c r="M28" s="491"/>
      <c r="N28" s="491"/>
      <c r="O28" s="491"/>
      <c r="P28" s="491"/>
      <c r="Q28" s="491"/>
      <c r="R28" s="552"/>
    </row>
    <row r="29" spans="1:18" ht="75.599999999999994" customHeight="1" x14ac:dyDescent="0.2">
      <c r="A29" s="411">
        <v>8</v>
      </c>
      <c r="B29" s="432" t="str">
        <f>'01-Mapa de riesgo-UO'!C24</f>
        <v>BIENESTAR_INSTITUCIONAL_CALIDAD_DE_VIDA_E_INCLUSIÓN_EN_CONTEXTOS_UNIVERSITARIOS</v>
      </c>
      <c r="C29" s="439" t="str">
        <f>'01-Mapa de riesgo-UO'!I24</f>
        <v>Estratégico</v>
      </c>
      <c r="D29" s="439" t="str">
        <f>'01-Mapa de riesgo-UO'!J24</f>
        <v>Programas de bienestar institucional que no generan impacto en la calidad de vida e inclusión de la comunidad universitaria</v>
      </c>
      <c r="E29" s="439" t="str">
        <f>'01-Mapa de riesgo-UO'!K24</f>
        <v>Comunidad Universitaria,  sin impacto a traves de los programas, estrategias y gestiones internas y externas orientadas al Bienestar Institucional, calidad de vida e inclusión.</v>
      </c>
      <c r="F29" s="312" t="str">
        <f>'01-Mapa de riesgo-UO'!H24</f>
        <v>Desinformación y falta de interes de los usuarios en los programas y estrategias orientadas al Bienestar Institucional, la calidad de vida e inclusión en contextos universitarios.</v>
      </c>
      <c r="G29" s="439" t="str">
        <f>'01-Mapa de riesgo-UO'!L24</f>
        <v xml:space="preserve">Deserción estudiantil 
Falta de credibilidad en los procesos  de la Vicerrectoría de Responsabilidad Social y Bienestar Universitario
Disminución en el cumplimiento de los indicadores del PDI </v>
      </c>
      <c r="H29" s="551" t="str">
        <f>'01-Mapa de riesgo-UO'!AS24</f>
        <v>LEVE</v>
      </c>
      <c r="I29" s="241" t="str">
        <f>'01-Mapa de riesgo-UO'!AV24</f>
        <v>ASUMIR</v>
      </c>
      <c r="J29" s="432" t="str">
        <f t="shared" ref="J29" si="4">IF(H29="GRAVE","Debe formularse",IF(H29="MODERADO", "Si el proceso lo requiere","NO"))</f>
        <v>NO</v>
      </c>
      <c r="K29" s="491"/>
      <c r="L29" s="491"/>
      <c r="M29" s="491"/>
      <c r="N29" s="491"/>
      <c r="O29" s="491"/>
      <c r="P29" s="491"/>
      <c r="Q29" s="491"/>
      <c r="R29" s="552"/>
    </row>
    <row r="30" spans="1:18" ht="63" customHeight="1" x14ac:dyDescent="0.2">
      <c r="A30" s="411"/>
      <c r="B30" s="432"/>
      <c r="C30" s="439"/>
      <c r="D30" s="439"/>
      <c r="E30" s="439"/>
      <c r="F30" s="312" t="str">
        <f>'01-Mapa de riesgo-UO'!H25</f>
        <v>Perdida de alianzas y convenios orientados al Bienestar, la calidad de vida e inclusión.</v>
      </c>
      <c r="G30" s="439"/>
      <c r="H30" s="551"/>
      <c r="I30" s="241" t="str">
        <f>'01-Mapa de riesgo-UO'!AV25</f>
        <v>ASUMIR</v>
      </c>
      <c r="J30" s="432"/>
      <c r="K30" s="491"/>
      <c r="L30" s="491"/>
      <c r="M30" s="491"/>
      <c r="N30" s="491"/>
      <c r="O30" s="491"/>
      <c r="P30" s="491"/>
      <c r="Q30" s="491"/>
      <c r="R30" s="552"/>
    </row>
    <row r="31" spans="1:18" ht="63" customHeight="1" x14ac:dyDescent="0.2">
      <c r="A31" s="411"/>
      <c r="B31" s="432"/>
      <c r="C31" s="439"/>
      <c r="D31" s="439"/>
      <c r="E31" s="439"/>
      <c r="F31" s="312" t="str">
        <f>'01-Mapa de riesgo-UO'!H26</f>
        <v>Las estrategias de acompañamiento bienestar, calidad de vida e inclusión no dan respuesta a las condiciones en las que llegan los estudiantes a la universidad.</v>
      </c>
      <c r="G31" s="439"/>
      <c r="H31" s="551"/>
      <c r="I31" s="241" t="str">
        <f>'01-Mapa de riesgo-UO'!AV26</f>
        <v>ASUMIR</v>
      </c>
      <c r="J31" s="432"/>
      <c r="K31" s="491"/>
      <c r="L31" s="491"/>
      <c r="M31" s="491"/>
      <c r="N31" s="491"/>
      <c r="O31" s="491"/>
      <c r="P31" s="491"/>
      <c r="Q31" s="491"/>
      <c r="R31" s="552"/>
    </row>
    <row r="32" spans="1:18" ht="63" customHeight="1" x14ac:dyDescent="0.2">
      <c r="A32" s="411">
        <v>9</v>
      </c>
      <c r="B32" s="432" t="e">
        <f>'01-Mapa de riesgo-UO'!#REF!</f>
        <v>#REF!</v>
      </c>
      <c r="C32" s="439" t="e">
        <f>'01-Mapa de riesgo-UO'!#REF!</f>
        <v>#REF!</v>
      </c>
      <c r="D32" s="439" t="e">
        <f>'01-Mapa de riesgo-UO'!#REF!</f>
        <v>#REF!</v>
      </c>
      <c r="E32" s="439" t="e">
        <f>'01-Mapa de riesgo-UO'!#REF!</f>
        <v>#REF!</v>
      </c>
      <c r="F32" s="312" t="e">
        <f>'01-Mapa de riesgo-UO'!#REF!</f>
        <v>#REF!</v>
      </c>
      <c r="G32" s="439" t="e">
        <f>'01-Mapa de riesgo-UO'!#REF!</f>
        <v>#REF!</v>
      </c>
      <c r="H32" s="551" t="e">
        <f>'01-Mapa de riesgo-UO'!#REF!</f>
        <v>#REF!</v>
      </c>
      <c r="I32" s="241" t="e">
        <f>'01-Mapa de riesgo-UO'!#REF!</f>
        <v>#REF!</v>
      </c>
      <c r="J32" s="432" t="e">
        <f t="shared" ref="J32" si="5">IF(H32="GRAVE","Debe formularse",IF(H32="MODERADO", "Si el proceso lo requiere","NO"))</f>
        <v>#REF!</v>
      </c>
      <c r="K32" s="491"/>
      <c r="L32" s="491"/>
      <c r="M32" s="491"/>
      <c r="N32" s="491"/>
      <c r="O32" s="491"/>
      <c r="P32" s="491"/>
      <c r="Q32" s="491"/>
      <c r="R32" s="552"/>
    </row>
    <row r="33" spans="1:18" ht="63" customHeight="1" x14ac:dyDescent="0.2">
      <c r="A33" s="411"/>
      <c r="B33" s="432"/>
      <c r="C33" s="439"/>
      <c r="D33" s="439"/>
      <c r="E33" s="439"/>
      <c r="F33" s="312" t="e">
        <f>'01-Mapa de riesgo-UO'!#REF!</f>
        <v>#REF!</v>
      </c>
      <c r="G33" s="439"/>
      <c r="H33" s="551"/>
      <c r="I33" s="241" t="e">
        <f>'01-Mapa de riesgo-UO'!#REF!</f>
        <v>#REF!</v>
      </c>
      <c r="J33" s="432"/>
      <c r="K33" s="491"/>
      <c r="L33" s="491"/>
      <c r="M33" s="491"/>
      <c r="N33" s="491"/>
      <c r="O33" s="491"/>
      <c r="P33" s="491"/>
      <c r="Q33" s="491"/>
      <c r="R33" s="552"/>
    </row>
    <row r="34" spans="1:18" ht="94.9" customHeight="1" x14ac:dyDescent="0.2">
      <c r="A34" s="411"/>
      <c r="B34" s="432"/>
      <c r="C34" s="439"/>
      <c r="D34" s="439"/>
      <c r="E34" s="439"/>
      <c r="F34" s="312" t="e">
        <f>'01-Mapa de riesgo-UO'!#REF!</f>
        <v>#REF!</v>
      </c>
      <c r="G34" s="439"/>
      <c r="H34" s="551"/>
      <c r="I34" s="241" t="e">
        <f>'01-Mapa de riesgo-UO'!#REF!</f>
        <v>#REF!</v>
      </c>
      <c r="J34" s="432"/>
      <c r="K34" s="491"/>
      <c r="L34" s="491"/>
      <c r="M34" s="491"/>
      <c r="N34" s="491"/>
      <c r="O34" s="491"/>
      <c r="P34" s="491"/>
      <c r="Q34" s="491"/>
      <c r="R34" s="552"/>
    </row>
    <row r="35" spans="1:18" ht="63" customHeight="1" x14ac:dyDescent="0.2">
      <c r="A35" s="411">
        <v>10</v>
      </c>
      <c r="B35" s="432" t="e">
        <f>'01-Mapa de riesgo-UO'!#REF!</f>
        <v>#REF!</v>
      </c>
      <c r="C35" s="439" t="e">
        <f>'01-Mapa de riesgo-UO'!#REF!</f>
        <v>#REF!</v>
      </c>
      <c r="D35" s="439" t="e">
        <f>'01-Mapa de riesgo-UO'!#REF!</f>
        <v>#REF!</v>
      </c>
      <c r="E35" s="439" t="e">
        <f>'01-Mapa de riesgo-UO'!#REF!</f>
        <v>#REF!</v>
      </c>
      <c r="F35" s="312" t="e">
        <f>'01-Mapa de riesgo-UO'!#REF!</f>
        <v>#REF!</v>
      </c>
      <c r="G35" s="439" t="e">
        <f>'01-Mapa de riesgo-UO'!#REF!</f>
        <v>#REF!</v>
      </c>
      <c r="H35" s="551" t="e">
        <f>'01-Mapa de riesgo-UO'!#REF!</f>
        <v>#REF!</v>
      </c>
      <c r="I35" s="241" t="e">
        <f>'01-Mapa de riesgo-UO'!#REF!</f>
        <v>#REF!</v>
      </c>
      <c r="J35" s="432" t="e">
        <f t="shared" ref="J35" si="6">IF(H35="GRAVE","Debe formularse",IF(H35="MODERADO", "Si el proceso lo requiere","NO"))</f>
        <v>#REF!</v>
      </c>
      <c r="K35" s="491"/>
      <c r="L35" s="491"/>
      <c r="M35" s="491"/>
      <c r="N35" s="491"/>
      <c r="O35" s="491"/>
      <c r="P35" s="491"/>
      <c r="Q35" s="491"/>
      <c r="R35" s="552"/>
    </row>
    <row r="36" spans="1:18" ht="63" customHeight="1" x14ac:dyDescent="0.2">
      <c r="A36" s="411"/>
      <c r="B36" s="432"/>
      <c r="C36" s="439"/>
      <c r="D36" s="439"/>
      <c r="E36" s="439"/>
      <c r="F36" s="312" t="e">
        <f>'01-Mapa de riesgo-UO'!#REF!</f>
        <v>#REF!</v>
      </c>
      <c r="G36" s="439"/>
      <c r="H36" s="551"/>
      <c r="I36" s="241" t="e">
        <f>'01-Mapa de riesgo-UO'!#REF!</f>
        <v>#REF!</v>
      </c>
      <c r="J36" s="432"/>
      <c r="K36" s="491"/>
      <c r="L36" s="491"/>
      <c r="M36" s="491"/>
      <c r="N36" s="491"/>
      <c r="O36" s="491"/>
      <c r="P36" s="491"/>
      <c r="Q36" s="491"/>
      <c r="R36" s="552"/>
    </row>
    <row r="37" spans="1:18" ht="63" customHeight="1" x14ac:dyDescent="0.2">
      <c r="A37" s="411"/>
      <c r="B37" s="432"/>
      <c r="C37" s="439"/>
      <c r="D37" s="439"/>
      <c r="E37" s="439"/>
      <c r="F37" s="312" t="e">
        <f>'01-Mapa de riesgo-UO'!#REF!</f>
        <v>#REF!</v>
      </c>
      <c r="G37" s="439"/>
      <c r="H37" s="551"/>
      <c r="I37" s="241" t="e">
        <f>'01-Mapa de riesgo-UO'!#REF!</f>
        <v>#REF!</v>
      </c>
      <c r="J37" s="432"/>
      <c r="K37" s="491"/>
      <c r="L37" s="491"/>
      <c r="M37" s="491"/>
      <c r="N37" s="491"/>
      <c r="O37" s="491"/>
      <c r="P37" s="491"/>
      <c r="Q37" s="491"/>
      <c r="R37" s="552"/>
    </row>
    <row r="38" spans="1:18" ht="63" customHeight="1" x14ac:dyDescent="0.2">
      <c r="A38" s="411">
        <v>11</v>
      </c>
      <c r="B38" s="432" t="str">
        <f>'01-Mapa de riesgo-UO'!C27</f>
        <v>GESTIÓN_Y_SOSTENIBILIDAD_INSTITUCIONAL</v>
      </c>
      <c r="C38" s="439" t="str">
        <f>'01-Mapa de riesgo-UO'!I27</f>
        <v>Estratégico</v>
      </c>
      <c r="D38" s="439" t="str">
        <f>'01-Mapa de riesgo-UO'!J27</f>
        <v xml:space="preserve">Desfinanciación del presupuesto de la Universidad </v>
      </c>
      <c r="E38" s="439" t="str">
        <f>'01-Mapa de riesgo-UO'!K27</f>
        <v>Desfinanciación del presupuesto de la Universidad por la expedición de normas de entes internos (Consejo Superior, Consejo Académico) y externos (Gobierno y Congreso) que impactan directamente al presupuesto de gastos de la Universidad o por un menor recaudo que no permita garantizar los compromisos adquiridos</v>
      </c>
      <c r="F38" s="312" t="str">
        <f>'01-Mapa de riesgo-UO'!H27</f>
        <v>Aprobación de normas y leyes gubernamentales que le generan mayor obligación a la institución o cambios en el funcionamiento.</v>
      </c>
      <c r="G38" s="439" t="str">
        <f>'01-Mapa de riesgo-UO'!L27</f>
        <v>Modificaciones presupuestales (Reducciones, traslados y  aplazamientos) que permitan atender prioritariamente los gastos de funcionamiento y las normas de Ley.
Déficit presupuestal contituido por los compromisos legalmente adquiridos que han surtido todo el trámite presupuestal, pero no hay recursos disponibles para su pago con cargo al presupuesto del año en que se originaron.</v>
      </c>
      <c r="H38" s="551" t="str">
        <f>'01-Mapa de riesgo-UO'!AS27</f>
        <v>LEVE</v>
      </c>
      <c r="I38" s="241" t="str">
        <f>'01-Mapa de riesgo-UO'!AV27</f>
        <v>ASUMIR</v>
      </c>
      <c r="J38" s="432" t="str">
        <f t="shared" ref="J38" si="7">IF(H38="GRAVE","Debe formularse",IF(H38="MODERADO", "Si el proceso lo requiere","NO"))</f>
        <v>NO</v>
      </c>
      <c r="K38" s="491"/>
      <c r="L38" s="491"/>
      <c r="M38" s="491"/>
      <c r="N38" s="491"/>
      <c r="O38" s="491"/>
      <c r="P38" s="491"/>
      <c r="Q38" s="491"/>
      <c r="R38" s="552"/>
    </row>
    <row r="39" spans="1:18" ht="63" customHeight="1" x14ac:dyDescent="0.2">
      <c r="A39" s="411"/>
      <c r="B39" s="432"/>
      <c r="C39" s="439"/>
      <c r="D39" s="439"/>
      <c r="E39" s="439"/>
      <c r="F39" s="312" t="str">
        <f>'01-Mapa de riesgo-UO'!H28</f>
        <v xml:space="preserve">Directrices administrativas no soportadas en análisis financieros. </v>
      </c>
      <c r="G39" s="439"/>
      <c r="H39" s="551"/>
      <c r="I39" s="241" t="str">
        <f>'01-Mapa de riesgo-UO'!AV28</f>
        <v>ASUMIR</v>
      </c>
      <c r="J39" s="432"/>
      <c r="K39" s="491"/>
      <c r="L39" s="491"/>
      <c r="M39" s="491"/>
      <c r="N39" s="491"/>
      <c r="O39" s="491"/>
      <c r="P39" s="491"/>
      <c r="Q39" s="491"/>
      <c r="R39" s="552"/>
    </row>
    <row r="40" spans="1:18" ht="82.15" customHeight="1" x14ac:dyDescent="0.2">
      <c r="A40" s="411"/>
      <c r="B40" s="432"/>
      <c r="C40" s="439"/>
      <c r="D40" s="439"/>
      <c r="E40" s="439"/>
      <c r="F40" s="312" t="str">
        <f>'01-Mapa de riesgo-UO'!H29</f>
        <v>Disminución en el recaudo de los recursos apropiados en el presupuesto de la Universidad aprobado por el Consejo Superior.</v>
      </c>
      <c r="G40" s="439"/>
      <c r="H40" s="551"/>
      <c r="I40" s="241">
        <f>'01-Mapa de riesgo-UO'!AV29</f>
        <v>0</v>
      </c>
      <c r="J40" s="432"/>
      <c r="K40" s="491"/>
      <c r="L40" s="491"/>
      <c r="M40" s="491"/>
      <c r="N40" s="491"/>
      <c r="O40" s="491"/>
      <c r="P40" s="491"/>
      <c r="Q40" s="491"/>
      <c r="R40" s="552"/>
    </row>
    <row r="41" spans="1:18" ht="63" customHeight="1" x14ac:dyDescent="0.2">
      <c r="A41" s="411">
        <v>12</v>
      </c>
      <c r="B41" s="432" t="str">
        <f>'01-Mapa de riesgo-UO'!C30</f>
        <v>CONTROL_SEGUIMIENTO</v>
      </c>
      <c r="C41" s="439" t="str">
        <f>'01-Mapa de riesgo-UO'!I30</f>
        <v>Cumplimiento</v>
      </c>
      <c r="D41" s="439" t="str">
        <f>'01-Mapa de riesgo-UO'!J30</f>
        <v>Demora en la atención de las PQRS interpuestas por los ciudadanos.</v>
      </c>
      <c r="E41" s="439" t="str">
        <f>'01-Mapa de riesgo-UO'!K30</f>
        <v>Incumplimiento de los tiempos establecidos en la Ley para dar respuesta oportuna a las PQRS  interpuestas por la Ciudadanía a través del aplicativo PQRS.</v>
      </c>
      <c r="F41" s="312" t="str">
        <f>'01-Mapa de riesgo-UO'!H30</f>
        <v xml:space="preserve">Fallas en el aplicativo PQRS para dar respuesta al Ciudadano. </v>
      </c>
      <c r="G41" s="439" t="str">
        <f>'01-Mapa de riesgo-UO'!L30</f>
        <v>Falta disciplinaria.
Insatisfacción por parte del   ciudadano
Pérdida de imagen.</v>
      </c>
      <c r="H41" s="551" t="str">
        <f>'01-Mapa de riesgo-UO'!AS30</f>
        <v>LEVE</v>
      </c>
      <c r="I41" s="241" t="str">
        <f>'01-Mapa de riesgo-UO'!AV30</f>
        <v>ASUMIR</v>
      </c>
      <c r="J41" s="432" t="str">
        <f t="shared" ref="J41" si="8">IF(H41="GRAVE","Debe formularse",IF(H41="MODERADO", "Si el proceso lo requiere","NO"))</f>
        <v>NO</v>
      </c>
      <c r="K41" s="491"/>
      <c r="L41" s="491"/>
      <c r="M41" s="491"/>
      <c r="N41" s="491"/>
      <c r="O41" s="491"/>
      <c r="P41" s="491"/>
      <c r="Q41" s="491"/>
      <c r="R41" s="552"/>
    </row>
    <row r="42" spans="1:18" ht="63" customHeight="1" x14ac:dyDescent="0.2">
      <c r="A42" s="411"/>
      <c r="B42" s="432"/>
      <c r="C42" s="439"/>
      <c r="D42" s="439"/>
      <c r="E42" s="439"/>
      <c r="F42" s="312" t="str">
        <f>'01-Mapa de riesgo-UO'!H31</f>
        <v>Cambios en los procedimientos no socializados.</v>
      </c>
      <c r="G42" s="439"/>
      <c r="H42" s="551"/>
      <c r="I42" s="241">
        <f>'01-Mapa de riesgo-UO'!AV31</f>
        <v>0</v>
      </c>
      <c r="J42" s="432"/>
      <c r="K42" s="491"/>
      <c r="L42" s="491"/>
      <c r="M42" s="491"/>
      <c r="N42" s="491"/>
      <c r="O42" s="491"/>
      <c r="P42" s="491"/>
      <c r="Q42" s="491"/>
      <c r="R42" s="552"/>
    </row>
    <row r="43" spans="1:18" ht="63" customHeight="1" x14ac:dyDescent="0.2">
      <c r="A43" s="411"/>
      <c r="B43" s="432"/>
      <c r="C43" s="439"/>
      <c r="D43" s="439"/>
      <c r="E43" s="439"/>
      <c r="F43" s="312" t="str">
        <f>'01-Mapa de riesgo-UO'!H32</f>
        <v>Cambios en la reglamentación o normativa en el manejo de PQRS.</v>
      </c>
      <c r="G43" s="439"/>
      <c r="H43" s="551"/>
      <c r="I43" s="241">
        <f>'01-Mapa de riesgo-UO'!AV32</f>
        <v>0</v>
      </c>
      <c r="J43" s="432"/>
      <c r="K43" s="491"/>
      <c r="L43" s="491"/>
      <c r="M43" s="491"/>
      <c r="N43" s="491"/>
      <c r="O43" s="491"/>
      <c r="P43" s="491"/>
      <c r="Q43" s="491"/>
      <c r="R43" s="552"/>
    </row>
    <row r="44" spans="1:18" ht="63" customHeight="1" x14ac:dyDescent="0.2">
      <c r="A44" s="411">
        <v>13</v>
      </c>
      <c r="B44" s="432" t="e">
        <f>'01-Mapa de riesgo-UO'!#REF!</f>
        <v>#REF!</v>
      </c>
      <c r="C44" s="439" t="e">
        <f>'01-Mapa de riesgo-UO'!#REF!</f>
        <v>#REF!</v>
      </c>
      <c r="D44" s="439" t="e">
        <f>'01-Mapa de riesgo-UO'!#REF!</f>
        <v>#REF!</v>
      </c>
      <c r="E44" s="439" t="e">
        <f>'01-Mapa de riesgo-UO'!#REF!</f>
        <v>#REF!</v>
      </c>
      <c r="F44" s="312" t="e">
        <f>'01-Mapa de riesgo-UO'!#REF!</f>
        <v>#REF!</v>
      </c>
      <c r="G44" s="439" t="e">
        <f>'01-Mapa de riesgo-UO'!#REF!</f>
        <v>#REF!</v>
      </c>
      <c r="H44" s="551" t="e">
        <f>'01-Mapa de riesgo-UO'!#REF!</f>
        <v>#REF!</v>
      </c>
      <c r="I44" s="241" t="e">
        <f>'01-Mapa de riesgo-UO'!#REF!</f>
        <v>#REF!</v>
      </c>
      <c r="J44" s="432" t="e">
        <f t="shared" ref="J44" si="9">IF(H44="GRAVE","Debe formularse",IF(H44="MODERADO", "Si el proceso lo requiere","NO"))</f>
        <v>#REF!</v>
      </c>
      <c r="K44" s="491"/>
      <c r="L44" s="491"/>
      <c r="M44" s="491"/>
      <c r="N44" s="491"/>
      <c r="O44" s="491"/>
      <c r="P44" s="491"/>
      <c r="Q44" s="491"/>
      <c r="R44" s="552"/>
    </row>
    <row r="45" spans="1:18" ht="63" customHeight="1" x14ac:dyDescent="0.2">
      <c r="A45" s="411"/>
      <c r="B45" s="432"/>
      <c r="C45" s="439"/>
      <c r="D45" s="439"/>
      <c r="E45" s="439"/>
      <c r="F45" s="312" t="e">
        <f>'01-Mapa de riesgo-UO'!#REF!</f>
        <v>#REF!</v>
      </c>
      <c r="G45" s="439"/>
      <c r="H45" s="551"/>
      <c r="I45" s="241" t="e">
        <f>'01-Mapa de riesgo-UO'!#REF!</f>
        <v>#REF!</v>
      </c>
      <c r="J45" s="432"/>
      <c r="K45" s="491"/>
      <c r="L45" s="491"/>
      <c r="M45" s="491"/>
      <c r="N45" s="491"/>
      <c r="O45" s="491"/>
      <c r="P45" s="491"/>
      <c r="Q45" s="491"/>
      <c r="R45" s="552"/>
    </row>
    <row r="46" spans="1:18" ht="63" customHeight="1" x14ac:dyDescent="0.2">
      <c r="A46" s="411"/>
      <c r="B46" s="432"/>
      <c r="C46" s="439"/>
      <c r="D46" s="439"/>
      <c r="E46" s="439"/>
      <c r="F46" s="312" t="e">
        <f>'01-Mapa de riesgo-UO'!#REF!</f>
        <v>#REF!</v>
      </c>
      <c r="G46" s="439"/>
      <c r="H46" s="551"/>
      <c r="I46" s="241" t="e">
        <f>'01-Mapa de riesgo-UO'!#REF!</f>
        <v>#REF!</v>
      </c>
      <c r="J46" s="432"/>
      <c r="K46" s="491"/>
      <c r="L46" s="491"/>
      <c r="M46" s="491"/>
      <c r="N46" s="491"/>
      <c r="O46" s="491"/>
      <c r="P46" s="491"/>
      <c r="Q46" s="491"/>
      <c r="R46" s="552"/>
    </row>
    <row r="47" spans="1:18" ht="63" customHeight="1" x14ac:dyDescent="0.2">
      <c r="A47" s="411">
        <v>14</v>
      </c>
      <c r="B47" s="432" t="e">
        <f>'01-Mapa de riesgo-UO'!#REF!</f>
        <v>#REF!</v>
      </c>
      <c r="C47" s="439" t="e">
        <f>'01-Mapa de riesgo-UO'!#REF!</f>
        <v>#REF!</v>
      </c>
      <c r="D47" s="439" t="e">
        <f>'01-Mapa de riesgo-UO'!#REF!</f>
        <v>#REF!</v>
      </c>
      <c r="E47" s="439" t="e">
        <f>'01-Mapa de riesgo-UO'!#REF!</f>
        <v>#REF!</v>
      </c>
      <c r="F47" s="312" t="e">
        <f>'01-Mapa de riesgo-UO'!#REF!</f>
        <v>#REF!</v>
      </c>
      <c r="G47" s="439" t="e">
        <f>'01-Mapa de riesgo-UO'!#REF!</f>
        <v>#REF!</v>
      </c>
      <c r="H47" s="551" t="e">
        <f>'01-Mapa de riesgo-UO'!#REF!</f>
        <v>#REF!</v>
      </c>
      <c r="I47" s="241" t="e">
        <f>'01-Mapa de riesgo-UO'!#REF!</f>
        <v>#REF!</v>
      </c>
      <c r="J47" s="432" t="e">
        <f t="shared" ref="J47" si="10">IF(H47="GRAVE","Debe formularse",IF(H47="MODERADO", "Si el proceso lo requiere","NO"))</f>
        <v>#REF!</v>
      </c>
      <c r="K47" s="491"/>
      <c r="L47" s="491"/>
      <c r="M47" s="491"/>
      <c r="N47" s="491"/>
      <c r="O47" s="491"/>
      <c r="P47" s="491"/>
      <c r="Q47" s="491"/>
      <c r="R47" s="552"/>
    </row>
    <row r="48" spans="1:18" ht="78.599999999999994" customHeight="1" x14ac:dyDescent="0.2">
      <c r="A48" s="411"/>
      <c r="B48" s="432"/>
      <c r="C48" s="439"/>
      <c r="D48" s="439"/>
      <c r="E48" s="439"/>
      <c r="F48" s="312" t="e">
        <f>'01-Mapa de riesgo-UO'!#REF!</f>
        <v>#REF!</v>
      </c>
      <c r="G48" s="439"/>
      <c r="H48" s="551"/>
      <c r="I48" s="241" t="e">
        <f>'01-Mapa de riesgo-UO'!#REF!</f>
        <v>#REF!</v>
      </c>
      <c r="J48" s="432"/>
      <c r="K48" s="491"/>
      <c r="L48" s="491"/>
      <c r="M48" s="491"/>
      <c r="N48" s="491"/>
      <c r="O48" s="491"/>
      <c r="P48" s="491"/>
      <c r="Q48" s="491"/>
      <c r="R48" s="552"/>
    </row>
    <row r="49" spans="1:18" ht="63" customHeight="1" thickBot="1" x14ac:dyDescent="0.25">
      <c r="A49" s="556"/>
      <c r="B49" s="557"/>
      <c r="C49" s="558"/>
      <c r="D49" s="558"/>
      <c r="E49" s="558"/>
      <c r="F49" s="313" t="e">
        <f>'01-Mapa de riesgo-UO'!#REF!</f>
        <v>#REF!</v>
      </c>
      <c r="G49" s="558"/>
      <c r="H49" s="559"/>
      <c r="I49" s="87" t="e">
        <f>'01-Mapa de riesgo-UO'!#REF!</f>
        <v>#REF!</v>
      </c>
      <c r="J49" s="557"/>
      <c r="K49" s="418"/>
      <c r="L49" s="418"/>
      <c r="M49" s="418"/>
      <c r="N49" s="418"/>
      <c r="O49" s="418"/>
      <c r="P49" s="418"/>
      <c r="Q49" s="418"/>
      <c r="R49" s="553"/>
    </row>
    <row r="50" spans="1:18" ht="64.150000000000006" customHeight="1" x14ac:dyDescent="0.2">
      <c r="A50" s="410">
        <v>15</v>
      </c>
      <c r="B50" s="467" t="e">
        <f>'01-Mapa de riesgo-UO'!#REF!</f>
        <v>#REF!</v>
      </c>
      <c r="C50" s="475" t="e">
        <f>'01-Mapa de riesgo-UO'!#REF!</f>
        <v>#REF!</v>
      </c>
      <c r="D50" s="475" t="e">
        <f>'01-Mapa de riesgo-UO'!#REF!</f>
        <v>#REF!</v>
      </c>
      <c r="E50" s="475" t="e">
        <f>'01-Mapa de riesgo-UO'!#REF!</f>
        <v>#REF!</v>
      </c>
      <c r="F50" s="311" t="e">
        <f>'01-Mapa de riesgo-UO'!#REF!</f>
        <v>#REF!</v>
      </c>
      <c r="G50" s="475" t="e">
        <f>'01-Mapa de riesgo-UO'!#REF!</f>
        <v>#REF!</v>
      </c>
      <c r="H50" s="555" t="e">
        <f>'01-Mapa de riesgo-UO'!#REF!</f>
        <v>#REF!</v>
      </c>
      <c r="I50" s="255" t="e">
        <f>'01-Mapa de riesgo-UO'!#REF!</f>
        <v>#REF!</v>
      </c>
      <c r="J50" s="467" t="e">
        <f t="shared" ref="J50" si="11">IF(H50="GRAVE","Debe formularse",IF(H50="MODERADO", "Si el proceso lo requiere","NO"))</f>
        <v>#REF!</v>
      </c>
      <c r="K50" s="442"/>
      <c r="L50" s="442"/>
      <c r="M50" s="442"/>
      <c r="N50" s="442"/>
      <c r="O50" s="442"/>
      <c r="P50" s="442"/>
      <c r="Q50" s="442"/>
      <c r="R50" s="554"/>
    </row>
    <row r="51" spans="1:18" ht="64.150000000000006" customHeight="1" x14ac:dyDescent="0.2">
      <c r="A51" s="411"/>
      <c r="B51" s="432"/>
      <c r="C51" s="439"/>
      <c r="D51" s="439"/>
      <c r="E51" s="439"/>
      <c r="F51" s="312" t="e">
        <f>'01-Mapa de riesgo-UO'!#REF!</f>
        <v>#REF!</v>
      </c>
      <c r="G51" s="439"/>
      <c r="H51" s="551"/>
      <c r="I51" s="241" t="e">
        <f>'01-Mapa de riesgo-UO'!#REF!</f>
        <v>#REF!</v>
      </c>
      <c r="J51" s="432"/>
      <c r="K51" s="434"/>
      <c r="L51" s="434"/>
      <c r="M51" s="434"/>
      <c r="N51" s="434"/>
      <c r="O51" s="434"/>
      <c r="P51" s="434"/>
      <c r="Q51" s="434"/>
      <c r="R51" s="550"/>
    </row>
    <row r="52" spans="1:18" ht="64.150000000000006" customHeight="1" x14ac:dyDescent="0.2">
      <c r="A52" s="411"/>
      <c r="B52" s="432"/>
      <c r="C52" s="439"/>
      <c r="D52" s="439"/>
      <c r="E52" s="439"/>
      <c r="F52" s="312" t="e">
        <f>'01-Mapa de riesgo-UO'!#REF!</f>
        <v>#REF!</v>
      </c>
      <c r="G52" s="439"/>
      <c r="H52" s="551"/>
      <c r="I52" s="241" t="e">
        <f>'01-Mapa de riesgo-UO'!#REF!</f>
        <v>#REF!</v>
      </c>
      <c r="J52" s="432"/>
      <c r="K52" s="434"/>
      <c r="L52" s="434"/>
      <c r="M52" s="434"/>
      <c r="N52" s="434"/>
      <c r="O52" s="434"/>
      <c r="P52" s="434"/>
      <c r="Q52" s="434"/>
      <c r="R52" s="550"/>
    </row>
    <row r="53" spans="1:18" ht="64.150000000000006" customHeight="1" x14ac:dyDescent="0.2">
      <c r="A53" s="411">
        <v>16</v>
      </c>
      <c r="B53" s="432" t="e">
        <f>'01-Mapa de riesgo-UO'!#REF!</f>
        <v>#REF!</v>
      </c>
      <c r="C53" s="439" t="e">
        <f>'01-Mapa de riesgo-UO'!#REF!</f>
        <v>#REF!</v>
      </c>
      <c r="D53" s="439" t="e">
        <f>'01-Mapa de riesgo-UO'!#REF!</f>
        <v>#REF!</v>
      </c>
      <c r="E53" s="439" t="e">
        <f>'01-Mapa de riesgo-UO'!#REF!</f>
        <v>#REF!</v>
      </c>
      <c r="F53" s="312" t="e">
        <f>'01-Mapa de riesgo-UO'!#REF!</f>
        <v>#REF!</v>
      </c>
      <c r="G53" s="439" t="e">
        <f>'01-Mapa de riesgo-UO'!#REF!</f>
        <v>#REF!</v>
      </c>
      <c r="H53" s="551" t="e">
        <f>'01-Mapa de riesgo-UO'!#REF!</f>
        <v>#REF!</v>
      </c>
      <c r="I53" s="241" t="e">
        <f>'01-Mapa de riesgo-UO'!#REF!</f>
        <v>#REF!</v>
      </c>
      <c r="J53" s="432" t="e">
        <f t="shared" ref="J53" si="12">IF(H53="GRAVE","Debe formularse",IF(H53="MODERADO", "Si el proceso lo requiere","NO"))</f>
        <v>#REF!</v>
      </c>
      <c r="K53" s="434"/>
      <c r="L53" s="434"/>
      <c r="M53" s="434"/>
      <c r="N53" s="434"/>
      <c r="O53" s="434"/>
      <c r="P53" s="434"/>
      <c r="Q53" s="434"/>
      <c r="R53" s="550"/>
    </row>
    <row r="54" spans="1:18" ht="64.150000000000006" customHeight="1" x14ac:dyDescent="0.2">
      <c r="A54" s="411"/>
      <c r="B54" s="432"/>
      <c r="C54" s="439"/>
      <c r="D54" s="439"/>
      <c r="E54" s="439"/>
      <c r="F54" s="312" t="e">
        <f>'01-Mapa de riesgo-UO'!#REF!</f>
        <v>#REF!</v>
      </c>
      <c r="G54" s="439"/>
      <c r="H54" s="551"/>
      <c r="I54" s="241" t="e">
        <f>'01-Mapa de riesgo-UO'!#REF!</f>
        <v>#REF!</v>
      </c>
      <c r="J54" s="432"/>
      <c r="K54" s="434"/>
      <c r="L54" s="434"/>
      <c r="M54" s="434"/>
      <c r="N54" s="434"/>
      <c r="O54" s="434"/>
      <c r="P54" s="434"/>
      <c r="Q54" s="434"/>
      <c r="R54" s="550"/>
    </row>
    <row r="55" spans="1:18" ht="64.150000000000006" customHeight="1" x14ac:dyDescent="0.2">
      <c r="A55" s="411"/>
      <c r="B55" s="432"/>
      <c r="C55" s="439"/>
      <c r="D55" s="439"/>
      <c r="E55" s="439"/>
      <c r="F55" s="312" t="e">
        <f>'01-Mapa de riesgo-UO'!#REF!</f>
        <v>#REF!</v>
      </c>
      <c r="G55" s="439"/>
      <c r="H55" s="551"/>
      <c r="I55" s="241" t="e">
        <f>'01-Mapa de riesgo-UO'!#REF!</f>
        <v>#REF!</v>
      </c>
      <c r="J55" s="432"/>
      <c r="K55" s="434"/>
      <c r="L55" s="434"/>
      <c r="M55" s="434"/>
      <c r="N55" s="434"/>
      <c r="O55" s="434"/>
      <c r="P55" s="434"/>
      <c r="Q55" s="434"/>
      <c r="R55" s="550"/>
    </row>
    <row r="56" spans="1:18" ht="64.150000000000006" customHeight="1" x14ac:dyDescent="0.2">
      <c r="A56" s="411">
        <v>17</v>
      </c>
      <c r="B56" s="432" t="str">
        <f>'01-Mapa de riesgo-UO'!C33</f>
        <v>ASEGURAMIENTO_DE_LA_CALIDAD_INSTITUCIONAL</v>
      </c>
      <c r="C56" s="439" t="str">
        <f>'01-Mapa de riesgo-UO'!I33</f>
        <v>Corrupción</v>
      </c>
      <c r="D56" s="439" t="str">
        <f>'01-Mapa de riesgo-UO'!J33</f>
        <v>Entrega de información institucional a personas no autorizadas para uso indebido.</v>
      </c>
      <c r="E56" s="439" t="str">
        <f>'01-Mapa de riesgo-UO'!K33</f>
        <v>Permitir el uso de información sensible para la institución como contraseñas, instructivos, procedimientos o bases de datos a personas no autorizadas</v>
      </c>
      <c r="F56" s="312" t="str">
        <f>'01-Mapa de riesgo-UO'!H33</f>
        <v>Falta de ética profesional.</v>
      </c>
      <c r="G56" s="439" t="str">
        <f>'01-Mapa de riesgo-UO'!L33</f>
        <v>Pérdida de la confidencialidad de la información.
Pérdida de la vinculación laboral por incumplimiento de la claúsula de confidencialidad del contrato.</v>
      </c>
      <c r="H56" s="551" t="str">
        <f>'01-Mapa de riesgo-UO'!AS33</f>
        <v>LEVE</v>
      </c>
      <c r="I56" s="241" t="str">
        <f>'01-Mapa de riesgo-UO'!AV33</f>
        <v>ASUMIR</v>
      </c>
      <c r="J56" s="432" t="str">
        <f t="shared" ref="J56" si="13">IF(H56="GRAVE","Debe formularse",IF(H56="MODERADO", "Si el proceso lo requiere","NO"))</f>
        <v>NO</v>
      </c>
      <c r="K56" s="434"/>
      <c r="L56" s="434"/>
      <c r="M56" s="434"/>
      <c r="N56" s="434"/>
      <c r="O56" s="434"/>
      <c r="P56" s="434"/>
      <c r="Q56" s="434"/>
      <c r="R56" s="550"/>
    </row>
    <row r="57" spans="1:18" ht="64.150000000000006" customHeight="1" x14ac:dyDescent="0.2">
      <c r="A57" s="411"/>
      <c r="B57" s="432"/>
      <c r="C57" s="439"/>
      <c r="D57" s="439"/>
      <c r="E57" s="439"/>
      <c r="F57" s="312">
        <f>'01-Mapa de riesgo-UO'!H34</f>
        <v>0</v>
      </c>
      <c r="G57" s="439"/>
      <c r="H57" s="551"/>
      <c r="I57" s="241">
        <f>'01-Mapa de riesgo-UO'!AV34</f>
        <v>0</v>
      </c>
      <c r="J57" s="432"/>
      <c r="K57" s="434"/>
      <c r="L57" s="434"/>
      <c r="M57" s="434"/>
      <c r="N57" s="434"/>
      <c r="O57" s="434"/>
      <c r="P57" s="434"/>
      <c r="Q57" s="434"/>
      <c r="R57" s="550"/>
    </row>
    <row r="58" spans="1:18" ht="64.150000000000006" customHeight="1" x14ac:dyDescent="0.2">
      <c r="A58" s="411"/>
      <c r="B58" s="432"/>
      <c r="C58" s="439"/>
      <c r="D58" s="439"/>
      <c r="E58" s="439"/>
      <c r="F58" s="312">
        <f>'01-Mapa de riesgo-UO'!H35</f>
        <v>0</v>
      </c>
      <c r="G58" s="439"/>
      <c r="H58" s="551"/>
      <c r="I58" s="241">
        <f>'01-Mapa de riesgo-UO'!AV35</f>
        <v>0</v>
      </c>
      <c r="J58" s="432"/>
      <c r="K58" s="434"/>
      <c r="L58" s="434"/>
      <c r="M58" s="434"/>
      <c r="N58" s="434"/>
      <c r="O58" s="434"/>
      <c r="P58" s="434"/>
      <c r="Q58" s="434"/>
      <c r="R58" s="550"/>
    </row>
    <row r="59" spans="1:18" ht="64.150000000000006" customHeight="1" x14ac:dyDescent="0.2">
      <c r="A59" s="411">
        <v>18</v>
      </c>
      <c r="B59" s="432" t="str">
        <f>'01-Mapa de riesgo-UO'!C36</f>
        <v>ASEGURAMIENTO_DE_LA_CALIDAD_INSTITUCIONAL</v>
      </c>
      <c r="C59" s="439" t="str">
        <f>'01-Mapa de riesgo-UO'!I36</f>
        <v>Estratégico</v>
      </c>
      <c r="D59" s="439" t="str">
        <f>'01-Mapa de riesgo-UO'!J36</f>
        <v>Pérdida de la Certificación o Acreditación de las normas que hacen parte del Sistema Integral de Gestión.</v>
      </c>
      <c r="E59" s="439" t="str">
        <f>'01-Mapa de riesgo-UO'!K36</f>
        <v>Ausencia de control para las actividades que se desarrollan para el mantemiento de los sistemas.</v>
      </c>
      <c r="F59" s="312" t="str">
        <f>'01-Mapa de riesgo-UO'!H36</f>
        <v>No cumplimiento de planes de trabajo y planes operativos.</v>
      </c>
      <c r="G59" s="439" t="str">
        <f>'01-Mapa de riesgo-UO'!L36</f>
        <v>Pérdida de imagen institucional.
Sanciones.</v>
      </c>
      <c r="H59" s="551" t="str">
        <f>'01-Mapa de riesgo-UO'!AS36</f>
        <v>LEVE</v>
      </c>
      <c r="I59" s="241" t="str">
        <f>'01-Mapa de riesgo-UO'!AV36</f>
        <v>ASUMIR</v>
      </c>
      <c r="J59" s="432" t="str">
        <f t="shared" ref="J59" si="14">IF(H59="GRAVE","Debe formularse",IF(H59="MODERADO", "Si el proceso lo requiere","NO"))</f>
        <v>NO</v>
      </c>
      <c r="K59" s="434"/>
      <c r="L59" s="434"/>
      <c r="M59" s="434"/>
      <c r="N59" s="434"/>
      <c r="O59" s="434"/>
      <c r="P59" s="434"/>
      <c r="Q59" s="434"/>
      <c r="R59" s="550"/>
    </row>
    <row r="60" spans="1:18" ht="64.150000000000006" customHeight="1" x14ac:dyDescent="0.2">
      <c r="A60" s="411"/>
      <c r="B60" s="432"/>
      <c r="C60" s="439"/>
      <c r="D60" s="439"/>
      <c r="E60" s="439"/>
      <c r="F60" s="312" t="str">
        <f>'01-Mapa de riesgo-UO'!H37</f>
        <v>Incumpliento de requisitos legales, normativos, reglamantarios u otros.</v>
      </c>
      <c r="G60" s="439"/>
      <c r="H60" s="551"/>
      <c r="I60" s="241">
        <f>'01-Mapa de riesgo-UO'!AV37</f>
        <v>0</v>
      </c>
      <c r="J60" s="432"/>
      <c r="K60" s="434"/>
      <c r="L60" s="434"/>
      <c r="M60" s="434"/>
      <c r="N60" s="434"/>
      <c r="O60" s="434"/>
      <c r="P60" s="434"/>
      <c r="Q60" s="434"/>
      <c r="R60" s="550"/>
    </row>
    <row r="61" spans="1:18" ht="64.150000000000006" customHeight="1" x14ac:dyDescent="0.2">
      <c r="A61" s="411"/>
      <c r="B61" s="432"/>
      <c r="C61" s="439"/>
      <c r="D61" s="439"/>
      <c r="E61" s="439"/>
      <c r="F61" s="312">
        <f>'01-Mapa de riesgo-UO'!H38</f>
        <v>0</v>
      </c>
      <c r="G61" s="439"/>
      <c r="H61" s="551"/>
      <c r="I61" s="241">
        <f>'01-Mapa de riesgo-UO'!AV38</f>
        <v>0</v>
      </c>
      <c r="J61" s="432"/>
      <c r="K61" s="434"/>
      <c r="L61" s="434"/>
      <c r="M61" s="434"/>
      <c r="N61" s="434"/>
      <c r="O61" s="434"/>
      <c r="P61" s="434"/>
      <c r="Q61" s="434"/>
      <c r="R61" s="550"/>
    </row>
    <row r="62" spans="1:18" ht="64.150000000000006" customHeight="1" x14ac:dyDescent="0.2">
      <c r="A62" s="411">
        <v>19</v>
      </c>
      <c r="B62" s="432" t="e">
        <f>'01-Mapa de riesgo-UO'!#REF!</f>
        <v>#REF!</v>
      </c>
      <c r="C62" s="439" t="e">
        <f>'01-Mapa de riesgo-UO'!#REF!</f>
        <v>#REF!</v>
      </c>
      <c r="D62" s="439" t="e">
        <f>'01-Mapa de riesgo-UO'!#REF!</f>
        <v>#REF!</v>
      </c>
      <c r="E62" s="439" t="e">
        <f>'01-Mapa de riesgo-UO'!#REF!</f>
        <v>#REF!</v>
      </c>
      <c r="F62" s="312" t="e">
        <f>'01-Mapa de riesgo-UO'!#REF!</f>
        <v>#REF!</v>
      </c>
      <c r="G62" s="439" t="e">
        <f>'01-Mapa de riesgo-UO'!#REF!</f>
        <v>#REF!</v>
      </c>
      <c r="H62" s="551" t="e">
        <f>'01-Mapa de riesgo-UO'!#REF!</f>
        <v>#REF!</v>
      </c>
      <c r="I62" s="241" t="e">
        <f>'01-Mapa de riesgo-UO'!#REF!</f>
        <v>#REF!</v>
      </c>
      <c r="J62" s="432" t="e">
        <f t="shared" ref="J62" si="15">IF(H62="GRAVE","Debe formularse",IF(H62="MODERADO", "Si el proceso lo requiere","NO"))</f>
        <v>#REF!</v>
      </c>
      <c r="K62" s="434"/>
      <c r="L62" s="434"/>
      <c r="M62" s="434"/>
      <c r="N62" s="434"/>
      <c r="O62" s="434"/>
      <c r="P62" s="434"/>
      <c r="Q62" s="434"/>
      <c r="R62" s="550"/>
    </row>
    <row r="63" spans="1:18" ht="64.150000000000006" customHeight="1" x14ac:dyDescent="0.2">
      <c r="A63" s="411"/>
      <c r="B63" s="432"/>
      <c r="C63" s="439"/>
      <c r="D63" s="439"/>
      <c r="E63" s="439"/>
      <c r="F63" s="312" t="e">
        <f>'01-Mapa de riesgo-UO'!#REF!</f>
        <v>#REF!</v>
      </c>
      <c r="G63" s="439"/>
      <c r="H63" s="551"/>
      <c r="I63" s="241" t="e">
        <f>'01-Mapa de riesgo-UO'!#REF!</f>
        <v>#REF!</v>
      </c>
      <c r="J63" s="432"/>
      <c r="K63" s="434"/>
      <c r="L63" s="434"/>
      <c r="M63" s="434"/>
      <c r="N63" s="434"/>
      <c r="O63" s="434"/>
      <c r="P63" s="434"/>
      <c r="Q63" s="434"/>
      <c r="R63" s="550"/>
    </row>
    <row r="64" spans="1:18" ht="64.150000000000006" customHeight="1" x14ac:dyDescent="0.2">
      <c r="A64" s="411"/>
      <c r="B64" s="432"/>
      <c r="C64" s="439"/>
      <c r="D64" s="439"/>
      <c r="E64" s="439"/>
      <c r="F64" s="312" t="e">
        <f>'01-Mapa de riesgo-UO'!#REF!</f>
        <v>#REF!</v>
      </c>
      <c r="G64" s="439"/>
      <c r="H64" s="551"/>
      <c r="I64" s="241" t="e">
        <f>'01-Mapa de riesgo-UO'!#REF!</f>
        <v>#REF!</v>
      </c>
      <c r="J64" s="432"/>
      <c r="K64" s="434"/>
      <c r="L64" s="434"/>
      <c r="M64" s="434"/>
      <c r="N64" s="434"/>
      <c r="O64" s="434"/>
      <c r="P64" s="434"/>
      <c r="Q64" s="434"/>
      <c r="R64" s="550"/>
    </row>
    <row r="65" spans="1:18" ht="64.150000000000006" customHeight="1" x14ac:dyDescent="0.2">
      <c r="A65" s="411">
        <v>20</v>
      </c>
      <c r="B65" s="432" t="e">
        <f>'01-Mapa de riesgo-UO'!#REF!</f>
        <v>#REF!</v>
      </c>
      <c r="C65" s="439" t="e">
        <f>'01-Mapa de riesgo-UO'!#REF!</f>
        <v>#REF!</v>
      </c>
      <c r="D65" s="439" t="e">
        <f>'01-Mapa de riesgo-UO'!#REF!</f>
        <v>#REF!</v>
      </c>
      <c r="E65" s="439" t="e">
        <f>'01-Mapa de riesgo-UO'!#REF!</f>
        <v>#REF!</v>
      </c>
      <c r="F65" s="312" t="e">
        <f>'01-Mapa de riesgo-UO'!#REF!</f>
        <v>#REF!</v>
      </c>
      <c r="G65" s="439" t="e">
        <f>'01-Mapa de riesgo-UO'!#REF!</f>
        <v>#REF!</v>
      </c>
      <c r="H65" s="551" t="e">
        <f>'01-Mapa de riesgo-UO'!#REF!</f>
        <v>#REF!</v>
      </c>
      <c r="I65" s="241" t="e">
        <f>'01-Mapa de riesgo-UO'!#REF!</f>
        <v>#REF!</v>
      </c>
      <c r="J65" s="432" t="e">
        <f t="shared" ref="J65" si="16">IF(H65="GRAVE","Debe formularse",IF(H65="MODERADO", "Si el proceso lo requiere","NO"))</f>
        <v>#REF!</v>
      </c>
      <c r="K65" s="434"/>
      <c r="L65" s="434"/>
      <c r="M65" s="434"/>
      <c r="N65" s="434"/>
      <c r="O65" s="434"/>
      <c r="P65" s="434"/>
      <c r="Q65" s="434"/>
      <c r="R65" s="550"/>
    </row>
    <row r="66" spans="1:18" ht="64.150000000000006" customHeight="1" x14ac:dyDescent="0.2">
      <c r="A66" s="411"/>
      <c r="B66" s="432"/>
      <c r="C66" s="439"/>
      <c r="D66" s="439"/>
      <c r="E66" s="439"/>
      <c r="F66" s="312" t="e">
        <f>'01-Mapa de riesgo-UO'!#REF!</f>
        <v>#REF!</v>
      </c>
      <c r="G66" s="439"/>
      <c r="H66" s="551"/>
      <c r="I66" s="241" t="e">
        <f>'01-Mapa de riesgo-UO'!#REF!</f>
        <v>#REF!</v>
      </c>
      <c r="J66" s="432"/>
      <c r="K66" s="434"/>
      <c r="L66" s="434"/>
      <c r="M66" s="434"/>
      <c r="N66" s="434"/>
      <c r="O66" s="434"/>
      <c r="P66" s="434"/>
      <c r="Q66" s="434"/>
      <c r="R66" s="550"/>
    </row>
    <row r="67" spans="1:18" ht="64.150000000000006" customHeight="1" x14ac:dyDescent="0.2">
      <c r="A67" s="411"/>
      <c r="B67" s="432"/>
      <c r="C67" s="439"/>
      <c r="D67" s="439"/>
      <c r="E67" s="439"/>
      <c r="F67" s="312" t="e">
        <f>'01-Mapa de riesgo-UO'!#REF!</f>
        <v>#REF!</v>
      </c>
      <c r="G67" s="439"/>
      <c r="H67" s="551"/>
      <c r="I67" s="241" t="e">
        <f>'01-Mapa de riesgo-UO'!#REF!</f>
        <v>#REF!</v>
      </c>
      <c r="J67" s="432"/>
      <c r="K67" s="434"/>
      <c r="L67" s="434"/>
      <c r="M67" s="434"/>
      <c r="N67" s="434"/>
      <c r="O67" s="434"/>
      <c r="P67" s="434"/>
      <c r="Q67" s="434"/>
      <c r="R67" s="550"/>
    </row>
    <row r="68" spans="1:18" ht="64.150000000000006" customHeight="1" x14ac:dyDescent="0.2">
      <c r="A68" s="411">
        <v>21</v>
      </c>
      <c r="B68" s="432" t="e">
        <f>'01-Mapa de riesgo-UO'!#REF!</f>
        <v>#REF!</v>
      </c>
      <c r="C68" s="439" t="e">
        <f>'01-Mapa de riesgo-UO'!#REF!</f>
        <v>#REF!</v>
      </c>
      <c r="D68" s="439" t="e">
        <f>'01-Mapa de riesgo-UO'!#REF!</f>
        <v>#REF!</v>
      </c>
      <c r="E68" s="439" t="e">
        <f>'01-Mapa de riesgo-UO'!#REF!</f>
        <v>#REF!</v>
      </c>
      <c r="F68" s="312" t="e">
        <f>'01-Mapa de riesgo-UO'!#REF!</f>
        <v>#REF!</v>
      </c>
      <c r="G68" s="439" t="e">
        <f>'01-Mapa de riesgo-UO'!#REF!</f>
        <v>#REF!</v>
      </c>
      <c r="H68" s="551" t="e">
        <f>'01-Mapa de riesgo-UO'!#REF!</f>
        <v>#REF!</v>
      </c>
      <c r="I68" s="241" t="e">
        <f>'01-Mapa de riesgo-UO'!#REF!</f>
        <v>#REF!</v>
      </c>
      <c r="J68" s="432" t="e">
        <f t="shared" ref="J68" si="17">IF(H68="GRAVE","Debe formularse",IF(H68="MODERADO", "Si el proceso lo requiere","NO"))</f>
        <v>#REF!</v>
      </c>
      <c r="K68" s="434"/>
      <c r="L68" s="434"/>
      <c r="M68" s="434"/>
      <c r="N68" s="434"/>
      <c r="O68" s="434"/>
      <c r="P68" s="434"/>
      <c r="Q68" s="434"/>
      <c r="R68" s="550"/>
    </row>
    <row r="69" spans="1:18" ht="64.150000000000006" customHeight="1" x14ac:dyDescent="0.2">
      <c r="A69" s="411"/>
      <c r="B69" s="432"/>
      <c r="C69" s="439"/>
      <c r="D69" s="439"/>
      <c r="E69" s="439"/>
      <c r="F69" s="312" t="e">
        <f>'01-Mapa de riesgo-UO'!#REF!</f>
        <v>#REF!</v>
      </c>
      <c r="G69" s="439"/>
      <c r="H69" s="551"/>
      <c r="I69" s="241" t="e">
        <f>'01-Mapa de riesgo-UO'!#REF!</f>
        <v>#REF!</v>
      </c>
      <c r="J69" s="432"/>
      <c r="K69" s="434"/>
      <c r="L69" s="434"/>
      <c r="M69" s="434"/>
      <c r="N69" s="434"/>
      <c r="O69" s="434"/>
      <c r="P69" s="434"/>
      <c r="Q69" s="434"/>
      <c r="R69" s="550"/>
    </row>
    <row r="70" spans="1:18" ht="64.150000000000006" customHeight="1" x14ac:dyDescent="0.2">
      <c r="A70" s="411"/>
      <c r="B70" s="432"/>
      <c r="C70" s="439"/>
      <c r="D70" s="439"/>
      <c r="E70" s="439"/>
      <c r="F70" s="312" t="e">
        <f>'01-Mapa de riesgo-UO'!#REF!</f>
        <v>#REF!</v>
      </c>
      <c r="G70" s="439"/>
      <c r="H70" s="551"/>
      <c r="I70" s="241" t="e">
        <f>'01-Mapa de riesgo-UO'!#REF!</f>
        <v>#REF!</v>
      </c>
      <c r="J70" s="432"/>
      <c r="K70" s="434"/>
      <c r="L70" s="434"/>
      <c r="M70" s="434"/>
      <c r="N70" s="434"/>
      <c r="O70" s="434"/>
      <c r="P70" s="434"/>
      <c r="Q70" s="434"/>
      <c r="R70" s="550"/>
    </row>
    <row r="71" spans="1:18" ht="64.150000000000006" customHeight="1" x14ac:dyDescent="0.2">
      <c r="A71" s="411">
        <v>22</v>
      </c>
      <c r="B71" s="432" t="e">
        <f>'01-Mapa de riesgo-UO'!#REF!</f>
        <v>#REF!</v>
      </c>
      <c r="C71" s="439" t="e">
        <f>'01-Mapa de riesgo-UO'!#REF!</f>
        <v>#REF!</v>
      </c>
      <c r="D71" s="439" t="e">
        <f>'01-Mapa de riesgo-UO'!#REF!</f>
        <v>#REF!</v>
      </c>
      <c r="E71" s="439" t="e">
        <f>'01-Mapa de riesgo-UO'!#REF!</f>
        <v>#REF!</v>
      </c>
      <c r="F71" s="312" t="e">
        <f>'01-Mapa de riesgo-UO'!#REF!</f>
        <v>#REF!</v>
      </c>
      <c r="G71" s="439" t="e">
        <f>'01-Mapa de riesgo-UO'!#REF!</f>
        <v>#REF!</v>
      </c>
      <c r="H71" s="551" t="e">
        <f>'01-Mapa de riesgo-UO'!#REF!</f>
        <v>#REF!</v>
      </c>
      <c r="I71" s="241" t="e">
        <f>'01-Mapa de riesgo-UO'!#REF!</f>
        <v>#REF!</v>
      </c>
      <c r="J71" s="432" t="e">
        <f t="shared" ref="J71" si="18">IF(H71="GRAVE","Debe formularse",IF(H71="MODERADO", "Si el proceso lo requiere","NO"))</f>
        <v>#REF!</v>
      </c>
      <c r="K71" s="434"/>
      <c r="L71" s="434"/>
      <c r="M71" s="434"/>
      <c r="N71" s="434"/>
      <c r="O71" s="434"/>
      <c r="P71" s="434"/>
      <c r="Q71" s="434"/>
      <c r="R71" s="550"/>
    </row>
    <row r="72" spans="1:18" s="17" customFormat="1" ht="64.150000000000006" customHeight="1" x14ac:dyDescent="0.2">
      <c r="A72" s="411"/>
      <c r="B72" s="432"/>
      <c r="C72" s="439"/>
      <c r="D72" s="439"/>
      <c r="E72" s="439"/>
      <c r="F72" s="312" t="e">
        <f>'01-Mapa de riesgo-UO'!#REF!</f>
        <v>#REF!</v>
      </c>
      <c r="G72" s="439"/>
      <c r="H72" s="551"/>
      <c r="I72" s="241" t="e">
        <f>'01-Mapa de riesgo-UO'!#REF!</f>
        <v>#REF!</v>
      </c>
      <c r="J72" s="432"/>
      <c r="K72" s="434"/>
      <c r="L72" s="434"/>
      <c r="M72" s="434"/>
      <c r="N72" s="434"/>
      <c r="O72" s="434"/>
      <c r="P72" s="434"/>
      <c r="Q72" s="434"/>
      <c r="R72" s="550"/>
    </row>
    <row r="73" spans="1:18" s="17" customFormat="1" ht="64.150000000000006" customHeight="1" x14ac:dyDescent="0.2">
      <c r="A73" s="411"/>
      <c r="B73" s="432"/>
      <c r="C73" s="439"/>
      <c r="D73" s="439"/>
      <c r="E73" s="439"/>
      <c r="F73" s="312" t="e">
        <f>'01-Mapa de riesgo-UO'!#REF!</f>
        <v>#REF!</v>
      </c>
      <c r="G73" s="439"/>
      <c r="H73" s="551"/>
      <c r="I73" s="241" t="e">
        <f>'01-Mapa de riesgo-UO'!#REF!</f>
        <v>#REF!</v>
      </c>
      <c r="J73" s="432"/>
      <c r="K73" s="434"/>
      <c r="L73" s="434"/>
      <c r="M73" s="434"/>
      <c r="N73" s="434"/>
      <c r="O73" s="434"/>
      <c r="P73" s="434"/>
      <c r="Q73" s="434"/>
      <c r="R73" s="550"/>
    </row>
    <row r="74" spans="1:18" s="17" customFormat="1" ht="64.150000000000006" customHeight="1" x14ac:dyDescent="0.2">
      <c r="A74" s="411">
        <v>23</v>
      </c>
      <c r="B74" s="432" t="str">
        <f>'01-Mapa de riesgo-UO'!C39</f>
        <v>INVESTIGACIÓN_E_INNOVACIÓN</v>
      </c>
      <c r="C74" s="439" t="str">
        <f>'01-Mapa de riesgo-UO'!I39</f>
        <v>Estratégico</v>
      </c>
      <c r="D74" s="439" t="str">
        <f>'01-Mapa de riesgo-UO'!J39</f>
        <v>Deficiencia interna en la financiación para proyectos de investigación</v>
      </c>
      <c r="E74" s="439" t="str">
        <f>'01-Mapa de riesgo-UO'!K39</f>
        <v>Disminución de los recursos para el fomento de la investigación.</v>
      </c>
      <c r="F74" s="312" t="str">
        <f>'01-Mapa de riesgo-UO'!H39</f>
        <v xml:space="preserve">Disminución presupuestal para la financiación de los proyectos de investigación. </v>
      </c>
      <c r="G74" s="439" t="str">
        <f>'01-Mapa de riesgo-UO'!L39</f>
        <v>Incumplimiento en las metas de los indicadores institucioonales. Reducción en los proyectos de investigación. Dismunición de la producción intelectual. Deterioro de las capacidades investigativas. Desmotivación para los investigadores de la universidad.</v>
      </c>
      <c r="H74" s="551" t="str">
        <f>'01-Mapa de riesgo-UO'!AS39</f>
        <v>MODERADO</v>
      </c>
      <c r="I74" s="241" t="str">
        <f>'01-Mapa de riesgo-UO'!AV39</f>
        <v>REDUCIR</v>
      </c>
      <c r="J74" s="432" t="str">
        <f t="shared" ref="J74:J125" si="19">IF(H74="GRAVE","Debe formularse",IF(H74="MODERADO", "Si el proceso lo requiere","NO"))</f>
        <v>Si el proceso lo requiere</v>
      </c>
      <c r="K74" s="434"/>
      <c r="L74" s="434"/>
      <c r="M74" s="434"/>
      <c r="N74" s="434"/>
      <c r="O74" s="434"/>
      <c r="P74" s="434"/>
      <c r="Q74" s="434"/>
      <c r="R74" s="550"/>
    </row>
    <row r="75" spans="1:18" s="17" customFormat="1" ht="64.150000000000006" customHeight="1" x14ac:dyDescent="0.2">
      <c r="A75" s="411"/>
      <c r="B75" s="432"/>
      <c r="C75" s="439"/>
      <c r="D75" s="439"/>
      <c r="E75" s="439"/>
      <c r="F75" s="312" t="str">
        <f>'01-Mapa de riesgo-UO'!H40</f>
        <v xml:space="preserve">Retención del 20% de los ingresos de los proyectos de investigación financiados por entidades externas en algunos casos. </v>
      </c>
      <c r="G75" s="439"/>
      <c r="H75" s="551"/>
      <c r="I75" s="241">
        <f>'01-Mapa de riesgo-UO'!AV40</f>
        <v>0</v>
      </c>
      <c r="J75" s="432"/>
      <c r="K75" s="434"/>
      <c r="L75" s="434"/>
      <c r="M75" s="434"/>
      <c r="N75" s="434"/>
      <c r="O75" s="434"/>
      <c r="P75" s="434"/>
      <c r="Q75" s="434"/>
      <c r="R75" s="550"/>
    </row>
    <row r="76" spans="1:18" s="17" customFormat="1" ht="64.150000000000006" customHeight="1" x14ac:dyDescent="0.2">
      <c r="A76" s="411"/>
      <c r="B76" s="432"/>
      <c r="C76" s="439"/>
      <c r="D76" s="439"/>
      <c r="E76" s="439"/>
      <c r="F76" s="312">
        <f>'01-Mapa de riesgo-UO'!H41</f>
        <v>0</v>
      </c>
      <c r="G76" s="439"/>
      <c r="H76" s="551"/>
      <c r="I76" s="241">
        <f>'01-Mapa de riesgo-UO'!AV41</f>
        <v>0</v>
      </c>
      <c r="J76" s="432"/>
      <c r="K76" s="434"/>
      <c r="L76" s="434"/>
      <c r="M76" s="434"/>
      <c r="N76" s="434"/>
      <c r="O76" s="434"/>
      <c r="P76" s="434"/>
      <c r="Q76" s="434"/>
      <c r="R76" s="550"/>
    </row>
    <row r="77" spans="1:18" s="17" customFormat="1" ht="64.150000000000006" customHeight="1" x14ac:dyDescent="0.2">
      <c r="A77" s="411">
        <v>24</v>
      </c>
      <c r="B77" s="432" t="e">
        <f>'01-Mapa de riesgo-UO'!#REF!</f>
        <v>#REF!</v>
      </c>
      <c r="C77" s="439" t="e">
        <f>'01-Mapa de riesgo-UO'!#REF!</f>
        <v>#REF!</v>
      </c>
      <c r="D77" s="439" t="e">
        <f>'01-Mapa de riesgo-UO'!#REF!</f>
        <v>#REF!</v>
      </c>
      <c r="E77" s="439" t="e">
        <f>'01-Mapa de riesgo-UO'!#REF!</f>
        <v>#REF!</v>
      </c>
      <c r="F77" s="312" t="e">
        <f>'01-Mapa de riesgo-UO'!#REF!</f>
        <v>#REF!</v>
      </c>
      <c r="G77" s="439" t="e">
        <f>'01-Mapa de riesgo-UO'!#REF!</f>
        <v>#REF!</v>
      </c>
      <c r="H77" s="551" t="e">
        <f>'01-Mapa de riesgo-UO'!#REF!</f>
        <v>#REF!</v>
      </c>
      <c r="I77" s="241" t="e">
        <f>'01-Mapa de riesgo-UO'!#REF!</f>
        <v>#REF!</v>
      </c>
      <c r="J77" s="432" t="e">
        <f t="shared" si="19"/>
        <v>#REF!</v>
      </c>
      <c r="K77" s="434"/>
      <c r="L77" s="434"/>
      <c r="M77" s="434"/>
      <c r="N77" s="434"/>
      <c r="O77" s="434"/>
      <c r="P77" s="434"/>
      <c r="Q77" s="434"/>
      <c r="R77" s="550"/>
    </row>
    <row r="78" spans="1:18" s="17" customFormat="1" ht="64.150000000000006" customHeight="1" x14ac:dyDescent="0.2">
      <c r="A78" s="411"/>
      <c r="B78" s="432"/>
      <c r="C78" s="439"/>
      <c r="D78" s="439"/>
      <c r="E78" s="439"/>
      <c r="F78" s="312" t="e">
        <f>'01-Mapa de riesgo-UO'!#REF!</f>
        <v>#REF!</v>
      </c>
      <c r="G78" s="439"/>
      <c r="H78" s="551"/>
      <c r="I78" s="241" t="e">
        <f>'01-Mapa de riesgo-UO'!#REF!</f>
        <v>#REF!</v>
      </c>
      <c r="J78" s="432"/>
      <c r="K78" s="434"/>
      <c r="L78" s="434"/>
      <c r="M78" s="434"/>
      <c r="N78" s="434"/>
      <c r="O78" s="434"/>
      <c r="P78" s="434"/>
      <c r="Q78" s="434"/>
      <c r="R78" s="550"/>
    </row>
    <row r="79" spans="1:18" s="17" customFormat="1" ht="64.150000000000006" customHeight="1" x14ac:dyDescent="0.2">
      <c r="A79" s="411"/>
      <c r="B79" s="432"/>
      <c r="C79" s="439"/>
      <c r="D79" s="439"/>
      <c r="E79" s="439"/>
      <c r="F79" s="312" t="e">
        <f>'01-Mapa de riesgo-UO'!#REF!</f>
        <v>#REF!</v>
      </c>
      <c r="G79" s="439"/>
      <c r="H79" s="551"/>
      <c r="I79" s="241" t="e">
        <f>'01-Mapa de riesgo-UO'!#REF!</f>
        <v>#REF!</v>
      </c>
      <c r="J79" s="432"/>
      <c r="K79" s="434"/>
      <c r="L79" s="434"/>
      <c r="M79" s="434"/>
      <c r="N79" s="434"/>
      <c r="O79" s="434"/>
      <c r="P79" s="434"/>
      <c r="Q79" s="434"/>
      <c r="R79" s="550"/>
    </row>
    <row r="80" spans="1:18" s="17" customFormat="1" ht="64.150000000000006" customHeight="1" x14ac:dyDescent="0.2">
      <c r="A80" s="411">
        <v>25</v>
      </c>
      <c r="B80" s="432" t="str">
        <f>'01-Mapa de riesgo-UO'!C42</f>
        <v>ADMINISTRACIÓN_INSTITUCIONAL</v>
      </c>
      <c r="C80" s="439" t="str">
        <f>'01-Mapa de riesgo-UO'!I42</f>
        <v>Operacional</v>
      </c>
      <c r="D80" s="439" t="str">
        <f>'01-Mapa de riesgo-UO'!J42</f>
        <v xml:space="preserve">Ilegitimidad en resultados electorales 
</v>
      </c>
      <c r="E80" s="439" t="str">
        <f>'01-Mapa de riesgo-UO'!K42</f>
        <v>Resultados de elecciones con errores o irregulares</v>
      </c>
      <c r="F80" s="312" t="str">
        <f>'01-Mapa de riesgo-UO'!H42</f>
        <v>Desactualizacion de las bases de datos suministradas por las dependencias responsables  o errónea certificación de los requisitos de los candidatos</v>
      </c>
      <c r="G80" s="439" t="str">
        <f>'01-Mapa de riesgo-UO'!L42</f>
        <v>Impugnación de resultados electorales
Pérdida de credibilidad en el sistema electoral de la Universidad</v>
      </c>
      <c r="H80" s="551" t="str">
        <f>'01-Mapa de riesgo-UO'!AS42</f>
        <v>LEVE</v>
      </c>
      <c r="I80" s="241" t="str">
        <f>'01-Mapa de riesgo-UO'!AV42</f>
        <v>ASUMIR</v>
      </c>
      <c r="J80" s="432" t="str">
        <f t="shared" si="19"/>
        <v>NO</v>
      </c>
      <c r="K80" s="434"/>
      <c r="L80" s="434"/>
      <c r="M80" s="434"/>
      <c r="N80" s="434"/>
      <c r="O80" s="434"/>
      <c r="P80" s="434"/>
      <c r="Q80" s="434"/>
      <c r="R80" s="550"/>
    </row>
    <row r="81" spans="1:18" s="17" customFormat="1" ht="64.150000000000006" customHeight="1" x14ac:dyDescent="0.2">
      <c r="A81" s="411"/>
      <c r="B81" s="432"/>
      <c r="C81" s="439"/>
      <c r="D81" s="439"/>
      <c r="E81" s="439"/>
      <c r="F81" s="312" t="str">
        <f>'01-Mapa de riesgo-UO'!H43</f>
        <v xml:space="preserve">Errónea configuración de las votaciones, debido a que el software requiera demasiadas configuraciones o permisos lo que podría generar fallas en las votaciones  </v>
      </c>
      <c r="G81" s="439"/>
      <c r="H81" s="551"/>
      <c r="I81" s="241">
        <f>'01-Mapa de riesgo-UO'!AV43</f>
        <v>0</v>
      </c>
      <c r="J81" s="432"/>
      <c r="K81" s="434"/>
      <c r="L81" s="434"/>
      <c r="M81" s="434"/>
      <c r="N81" s="434"/>
      <c r="O81" s="434"/>
      <c r="P81" s="434"/>
      <c r="Q81" s="434"/>
      <c r="R81" s="550"/>
    </row>
    <row r="82" spans="1:18" s="17" customFormat="1" ht="64.150000000000006" customHeight="1" x14ac:dyDescent="0.2">
      <c r="A82" s="411"/>
      <c r="B82" s="432"/>
      <c r="C82" s="439"/>
      <c r="D82" s="439"/>
      <c r="E82" s="439"/>
      <c r="F82" s="312" t="str">
        <f>'01-Mapa de riesgo-UO'!H44</f>
        <v>Fallas Técnicas del servidor, o  por  problemas de energía eléctrica o conexión a Internet</v>
      </c>
      <c r="G82" s="439"/>
      <c r="H82" s="551"/>
      <c r="I82" s="241">
        <f>'01-Mapa de riesgo-UO'!AV44</f>
        <v>0</v>
      </c>
      <c r="J82" s="432"/>
      <c r="K82" s="434"/>
      <c r="L82" s="434"/>
      <c r="M82" s="434"/>
      <c r="N82" s="434"/>
      <c r="O82" s="434"/>
      <c r="P82" s="434"/>
      <c r="Q82" s="434"/>
      <c r="R82" s="550"/>
    </row>
    <row r="83" spans="1:18" s="17" customFormat="1" ht="64.150000000000006" customHeight="1" x14ac:dyDescent="0.2">
      <c r="A83" s="411">
        <v>26</v>
      </c>
      <c r="B83" s="432" t="str">
        <f>'01-Mapa de riesgo-UO'!C45</f>
        <v>ADMINISTRACIÓN_INSTITUCIONAL</v>
      </c>
      <c r="C83" s="439" t="str">
        <f>'01-Mapa de riesgo-UO'!I45</f>
        <v>Cumplimiento</v>
      </c>
      <c r="D83" s="439" t="str">
        <f>'01-Mapa de riesgo-UO'!J45</f>
        <v>Vencimiento de términos para la atención de Derechos de Petición</v>
      </c>
      <c r="E83" s="439" t="str">
        <f>'01-Mapa de riesgo-UO'!K45</f>
        <v>No dar respuesta a un Derecho de Petición dentro de los téminos establecidos en la Ley</v>
      </c>
      <c r="F83" s="312" t="str">
        <f>'01-Mapa de riesgo-UO'!H45</f>
        <v>Omisión o retraso de respuesta por parte del funcionario encargado al interior de la Secretaria General.</v>
      </c>
      <c r="G83" s="439" t="str">
        <f>'01-Mapa de riesgo-UO'!L45</f>
        <v>Interposición de una acción de tutela
Acciones legales en contra de la Universidad</v>
      </c>
      <c r="H83" s="551" t="str">
        <f>'01-Mapa de riesgo-UO'!AS45</f>
        <v>LEVE</v>
      </c>
      <c r="I83" s="241" t="str">
        <f>'01-Mapa de riesgo-UO'!AV45</f>
        <v>ASUMIR</v>
      </c>
      <c r="J83" s="432" t="str">
        <f t="shared" si="19"/>
        <v>NO</v>
      </c>
      <c r="K83" s="434"/>
      <c r="L83" s="434"/>
      <c r="M83" s="434"/>
      <c r="N83" s="434"/>
      <c r="O83" s="434"/>
      <c r="P83" s="434"/>
      <c r="Q83" s="434"/>
      <c r="R83" s="550"/>
    </row>
    <row r="84" spans="1:18" s="17" customFormat="1" ht="64.150000000000006" customHeight="1" x14ac:dyDescent="0.2">
      <c r="A84" s="411"/>
      <c r="B84" s="432"/>
      <c r="C84" s="439"/>
      <c r="D84" s="439"/>
      <c r="E84" s="439"/>
      <c r="F84" s="312" t="str">
        <f>'01-Mapa de riesgo-UO'!H46</f>
        <v>Entidades externas que no suministran soportes o información requerida para dar respuesta.</v>
      </c>
      <c r="G84" s="439"/>
      <c r="H84" s="551"/>
      <c r="I84" s="241">
        <f>'01-Mapa de riesgo-UO'!AV46</f>
        <v>0</v>
      </c>
      <c r="J84" s="432"/>
      <c r="K84" s="434"/>
      <c r="L84" s="434"/>
      <c r="M84" s="434"/>
      <c r="N84" s="434"/>
      <c r="O84" s="434"/>
      <c r="P84" s="434"/>
      <c r="Q84" s="434"/>
      <c r="R84" s="550"/>
    </row>
    <row r="85" spans="1:18" s="17" customFormat="1" ht="64.150000000000006" customHeight="1" x14ac:dyDescent="0.2">
      <c r="A85" s="411"/>
      <c r="B85" s="432"/>
      <c r="C85" s="439"/>
      <c r="D85" s="439"/>
      <c r="E85" s="439"/>
      <c r="F85" s="312">
        <f>'01-Mapa de riesgo-UO'!H47</f>
        <v>0</v>
      </c>
      <c r="G85" s="439"/>
      <c r="H85" s="551"/>
      <c r="I85" s="241">
        <f>'01-Mapa de riesgo-UO'!AV47</f>
        <v>0</v>
      </c>
      <c r="J85" s="432"/>
      <c r="K85" s="434"/>
      <c r="L85" s="434"/>
      <c r="M85" s="434"/>
      <c r="N85" s="434"/>
      <c r="O85" s="434"/>
      <c r="P85" s="434"/>
      <c r="Q85" s="434"/>
      <c r="R85" s="550"/>
    </row>
    <row r="86" spans="1:18" ht="64.150000000000006" customHeight="1" x14ac:dyDescent="0.2">
      <c r="A86" s="411">
        <v>27</v>
      </c>
      <c r="B86" s="432" t="str">
        <f>'01-Mapa de riesgo-UO'!C48</f>
        <v>ADMINISTRACIÓN_INSTITUCIONAL</v>
      </c>
      <c r="C86" s="439" t="str">
        <f>'01-Mapa de riesgo-UO'!I48</f>
        <v>Cumplimiento</v>
      </c>
      <c r="D86" s="439" t="str">
        <f>'01-Mapa de riesgo-UO'!J48</f>
        <v xml:space="preserve">Incumplimiento de la normatividad vigente y aplicable a a la Universidad </v>
      </c>
      <c r="E86" s="439" t="str">
        <f>'01-Mapa de riesgo-UO'!K48</f>
        <v>Aplicación de normas que no competen al ámbito de Instituciones de Educación Superior o que han sido derogadas de forma  parcial o total</v>
      </c>
      <c r="F86" s="312" t="str">
        <f>'01-Mapa de riesgo-UO'!H48</f>
        <v>Falta de claridad sobre la vigencia de la Normas aplicables en la Universidad</v>
      </c>
      <c r="G86" s="439" t="str">
        <f>'01-Mapa de riesgo-UO'!L48</f>
        <v>Contradicción conceptual con otras dependencias 
Otorgamiento o negación de un derecho
Toma de Decisiones por fuera del alcance normativo de la Universidad</v>
      </c>
      <c r="H86" s="551" t="str">
        <f>'01-Mapa de riesgo-UO'!AS48</f>
        <v>LEVE</v>
      </c>
      <c r="I86" s="241" t="str">
        <f>'01-Mapa de riesgo-UO'!AV48</f>
        <v>ASUMIR</v>
      </c>
      <c r="J86" s="432" t="str">
        <f t="shared" si="19"/>
        <v>NO</v>
      </c>
      <c r="K86" s="434"/>
      <c r="L86" s="434"/>
      <c r="M86" s="434"/>
      <c r="N86" s="434"/>
      <c r="O86" s="434"/>
      <c r="P86" s="434"/>
      <c r="Q86" s="434"/>
      <c r="R86" s="550"/>
    </row>
    <row r="87" spans="1:18" ht="64.150000000000006" customHeight="1" x14ac:dyDescent="0.2">
      <c r="A87" s="411"/>
      <c r="B87" s="432"/>
      <c r="C87" s="439"/>
      <c r="D87" s="439"/>
      <c r="E87" s="439"/>
      <c r="F87" s="312" t="str">
        <f>'01-Mapa de riesgo-UO'!H49</f>
        <v>Cambios de normas expedidas por órganos o entidades externas a la Universidad</v>
      </c>
      <c r="G87" s="439"/>
      <c r="H87" s="551"/>
      <c r="I87" s="241">
        <f>'01-Mapa de riesgo-UO'!AV49</f>
        <v>0</v>
      </c>
      <c r="J87" s="432"/>
      <c r="K87" s="434"/>
      <c r="L87" s="434"/>
      <c r="M87" s="434"/>
      <c r="N87" s="434"/>
      <c r="O87" s="434"/>
      <c r="P87" s="434"/>
      <c r="Q87" s="434"/>
      <c r="R87" s="550"/>
    </row>
    <row r="88" spans="1:18" ht="64.150000000000006" customHeight="1" x14ac:dyDescent="0.2">
      <c r="A88" s="411"/>
      <c r="B88" s="432"/>
      <c r="C88" s="439"/>
      <c r="D88" s="439"/>
      <c r="E88" s="439"/>
      <c r="F88" s="312" t="str">
        <f>'01-Mapa de riesgo-UO'!H50</f>
        <v>Falta  de revision de los Acuerdos por parte de las dependencias involucradas</v>
      </c>
      <c r="G88" s="439"/>
      <c r="H88" s="551"/>
      <c r="I88" s="241">
        <f>'01-Mapa de riesgo-UO'!AV50</f>
        <v>0</v>
      </c>
      <c r="J88" s="432"/>
      <c r="K88" s="434"/>
      <c r="L88" s="434"/>
      <c r="M88" s="434"/>
      <c r="N88" s="434"/>
      <c r="O88" s="434"/>
      <c r="P88" s="434"/>
      <c r="Q88" s="434"/>
      <c r="R88" s="550"/>
    </row>
    <row r="89" spans="1:18" ht="64.150000000000006" customHeight="1" x14ac:dyDescent="0.2">
      <c r="A89" s="411">
        <v>28</v>
      </c>
      <c r="B89" s="432" t="str">
        <f>'01-Mapa de riesgo-UO'!C51</f>
        <v>ADMINISTRACIÓN_INSTITUCIONAL</v>
      </c>
      <c r="C89" s="439" t="str">
        <f>'01-Mapa de riesgo-UO'!I51</f>
        <v>Estratégico</v>
      </c>
      <c r="D89" s="439" t="str">
        <f>'01-Mapa de riesgo-UO'!J51</f>
        <v xml:space="preserve">Pérdida de la información de las series documentales conservadas físicamente </v>
      </c>
      <c r="E89" s="439" t="str">
        <f>'01-Mapa de riesgo-UO'!K51</f>
        <v>Faltantes en la  informacion contenida en los archivos central e histórico por ausencia de controles e incumplimiento del procedimiento</v>
      </c>
      <c r="F89" s="312" t="str">
        <f>'01-Mapa de riesgo-UO'!H51</f>
        <v>Fallas en la actualización de los registros de información almacenados en las unidades de conservación</v>
      </c>
      <c r="G89" s="439" t="str">
        <f>'01-Mapa de riesgo-UO'!L51</f>
        <v>Perdida de la memoria institucional
Demandas por perjuicios a los usuarios
Ausencia de apoyo a la misión institucional</v>
      </c>
      <c r="H89" s="551" t="str">
        <f>'01-Mapa de riesgo-UO'!AS51</f>
        <v>LEVE</v>
      </c>
      <c r="I89" s="241" t="str">
        <f>'01-Mapa de riesgo-UO'!AV51</f>
        <v>ASUMIR</v>
      </c>
      <c r="J89" s="432" t="str">
        <f t="shared" si="19"/>
        <v>NO</v>
      </c>
      <c r="K89" s="434"/>
      <c r="L89" s="434"/>
      <c r="M89" s="434"/>
      <c r="N89" s="434"/>
      <c r="O89" s="434"/>
      <c r="P89" s="434"/>
      <c r="Q89" s="434"/>
      <c r="R89" s="550"/>
    </row>
    <row r="90" spans="1:18" ht="64.150000000000006" customHeight="1" x14ac:dyDescent="0.2">
      <c r="A90" s="411"/>
      <c r="B90" s="432"/>
      <c r="C90" s="439"/>
      <c r="D90" s="439"/>
      <c r="E90" s="439"/>
      <c r="F90" s="312" t="str">
        <f>'01-Mapa de riesgo-UO'!H52</f>
        <v>Controles de acceso deficientes</v>
      </c>
      <c r="G90" s="439"/>
      <c r="H90" s="551"/>
      <c r="I90" s="241" t="str">
        <f>'01-Mapa de riesgo-UO'!AV52</f>
        <v>ASUMIR</v>
      </c>
      <c r="J90" s="432"/>
      <c r="K90" s="434"/>
      <c r="L90" s="434"/>
      <c r="M90" s="434"/>
      <c r="N90" s="434"/>
      <c r="O90" s="434"/>
      <c r="P90" s="434"/>
      <c r="Q90" s="434"/>
      <c r="R90" s="550"/>
    </row>
    <row r="91" spans="1:18" ht="64.150000000000006" customHeight="1" x14ac:dyDescent="0.2">
      <c r="A91" s="411"/>
      <c r="B91" s="432"/>
      <c r="C91" s="439"/>
      <c r="D91" s="439"/>
      <c r="E91" s="439"/>
      <c r="F91" s="312">
        <f>'01-Mapa de riesgo-UO'!H53</f>
        <v>0</v>
      </c>
      <c r="G91" s="439"/>
      <c r="H91" s="551"/>
      <c r="I91" s="241" t="str">
        <f>'01-Mapa de riesgo-UO'!AV53</f>
        <v>ASUMIR</v>
      </c>
      <c r="J91" s="432"/>
      <c r="K91" s="434"/>
      <c r="L91" s="434"/>
      <c r="M91" s="434"/>
      <c r="N91" s="434"/>
      <c r="O91" s="434"/>
      <c r="P91" s="434"/>
      <c r="Q91" s="434"/>
      <c r="R91" s="550"/>
    </row>
    <row r="92" spans="1:18" ht="64.150000000000006" customHeight="1" x14ac:dyDescent="0.2">
      <c r="A92" s="411">
        <v>29</v>
      </c>
      <c r="B92" s="432" t="e">
        <f>'01-Mapa de riesgo-UO'!#REF!</f>
        <v>#REF!</v>
      </c>
      <c r="C92" s="439" t="e">
        <f>'01-Mapa de riesgo-UO'!#REF!</f>
        <v>#REF!</v>
      </c>
      <c r="D92" s="439" t="e">
        <f>'01-Mapa de riesgo-UO'!#REF!</f>
        <v>#REF!</v>
      </c>
      <c r="E92" s="439" t="e">
        <f>'01-Mapa de riesgo-UO'!#REF!</f>
        <v>#REF!</v>
      </c>
      <c r="F92" s="312" t="e">
        <f>'01-Mapa de riesgo-UO'!#REF!</f>
        <v>#REF!</v>
      </c>
      <c r="G92" s="439" t="e">
        <f>'01-Mapa de riesgo-UO'!#REF!</f>
        <v>#REF!</v>
      </c>
      <c r="H92" s="551" t="e">
        <f>'01-Mapa de riesgo-UO'!#REF!</f>
        <v>#REF!</v>
      </c>
      <c r="I92" s="241" t="e">
        <f>'01-Mapa de riesgo-UO'!#REF!</f>
        <v>#REF!</v>
      </c>
      <c r="J92" s="432" t="e">
        <f t="shared" si="19"/>
        <v>#REF!</v>
      </c>
      <c r="K92" s="434" t="s">
        <v>643</v>
      </c>
      <c r="L92" s="434"/>
      <c r="M92" s="434"/>
      <c r="N92" s="434" t="s">
        <v>644</v>
      </c>
      <c r="O92" s="434" t="s">
        <v>645</v>
      </c>
      <c r="P92" s="434"/>
      <c r="Q92" s="434"/>
      <c r="R92" s="550" t="s">
        <v>646</v>
      </c>
    </row>
    <row r="93" spans="1:18" ht="64.150000000000006" customHeight="1" x14ac:dyDescent="0.2">
      <c r="A93" s="411"/>
      <c r="B93" s="432"/>
      <c r="C93" s="439"/>
      <c r="D93" s="439"/>
      <c r="E93" s="439"/>
      <c r="F93" s="312" t="e">
        <f>'01-Mapa de riesgo-UO'!#REF!</f>
        <v>#REF!</v>
      </c>
      <c r="G93" s="439"/>
      <c r="H93" s="551"/>
      <c r="I93" s="241" t="e">
        <f>'01-Mapa de riesgo-UO'!#REF!</f>
        <v>#REF!</v>
      </c>
      <c r="J93" s="432"/>
      <c r="K93" s="434"/>
      <c r="L93" s="434"/>
      <c r="M93" s="434"/>
      <c r="N93" s="434"/>
      <c r="O93" s="434"/>
      <c r="P93" s="434"/>
      <c r="Q93" s="434"/>
      <c r="R93" s="550"/>
    </row>
    <row r="94" spans="1:18" ht="64.150000000000006" customHeight="1" x14ac:dyDescent="0.2">
      <c r="A94" s="411"/>
      <c r="B94" s="432"/>
      <c r="C94" s="439"/>
      <c r="D94" s="439"/>
      <c r="E94" s="439"/>
      <c r="F94" s="312" t="e">
        <f>'01-Mapa de riesgo-UO'!#REF!</f>
        <v>#REF!</v>
      </c>
      <c r="G94" s="439"/>
      <c r="H94" s="551"/>
      <c r="I94" s="241" t="e">
        <f>'01-Mapa de riesgo-UO'!#REF!</f>
        <v>#REF!</v>
      </c>
      <c r="J94" s="432"/>
      <c r="K94" s="434"/>
      <c r="L94" s="434"/>
      <c r="M94" s="434"/>
      <c r="N94" s="434"/>
      <c r="O94" s="434"/>
      <c r="P94" s="434"/>
      <c r="Q94" s="434"/>
      <c r="R94" s="550"/>
    </row>
    <row r="95" spans="1:18" ht="64.150000000000006" customHeight="1" x14ac:dyDescent="0.2">
      <c r="A95" s="411">
        <v>30</v>
      </c>
      <c r="B95" s="432" t="e">
        <f>'01-Mapa de riesgo-UO'!#REF!</f>
        <v>#REF!</v>
      </c>
      <c r="C95" s="439" t="e">
        <f>'01-Mapa de riesgo-UO'!#REF!</f>
        <v>#REF!</v>
      </c>
      <c r="D95" s="439" t="e">
        <f>'01-Mapa de riesgo-UO'!#REF!</f>
        <v>#REF!</v>
      </c>
      <c r="E95" s="439" t="e">
        <f>'01-Mapa de riesgo-UO'!#REF!</f>
        <v>#REF!</v>
      </c>
      <c r="F95" s="312" t="e">
        <f>'01-Mapa de riesgo-UO'!#REF!</f>
        <v>#REF!</v>
      </c>
      <c r="G95" s="439" t="e">
        <f>'01-Mapa de riesgo-UO'!#REF!</f>
        <v>#REF!</v>
      </c>
      <c r="H95" s="551" t="e">
        <f>'01-Mapa de riesgo-UO'!#REF!</f>
        <v>#REF!</v>
      </c>
      <c r="I95" s="241" t="e">
        <f>'01-Mapa de riesgo-UO'!#REF!</f>
        <v>#REF!</v>
      </c>
      <c r="J95" s="432" t="e">
        <f t="shared" si="19"/>
        <v>#REF!</v>
      </c>
      <c r="K95" s="434"/>
      <c r="L95" s="434"/>
      <c r="M95" s="434"/>
      <c r="N95" s="434"/>
      <c r="O95" s="434"/>
      <c r="P95" s="434"/>
      <c r="Q95" s="434"/>
      <c r="R95" s="550"/>
    </row>
    <row r="96" spans="1:18" ht="64.150000000000006" customHeight="1" x14ac:dyDescent="0.2">
      <c r="A96" s="411"/>
      <c r="B96" s="432"/>
      <c r="C96" s="439"/>
      <c r="D96" s="439"/>
      <c r="E96" s="439"/>
      <c r="F96" s="312" t="e">
        <f>'01-Mapa de riesgo-UO'!#REF!</f>
        <v>#REF!</v>
      </c>
      <c r="G96" s="439"/>
      <c r="H96" s="551"/>
      <c r="I96" s="241" t="e">
        <f>'01-Mapa de riesgo-UO'!#REF!</f>
        <v>#REF!</v>
      </c>
      <c r="J96" s="432"/>
      <c r="K96" s="434"/>
      <c r="L96" s="434"/>
      <c r="M96" s="434"/>
      <c r="N96" s="434"/>
      <c r="O96" s="434"/>
      <c r="P96" s="434"/>
      <c r="Q96" s="434"/>
      <c r="R96" s="550"/>
    </row>
    <row r="97" spans="1:18" ht="64.150000000000006" customHeight="1" x14ac:dyDescent="0.2">
      <c r="A97" s="411"/>
      <c r="B97" s="432"/>
      <c r="C97" s="439"/>
      <c r="D97" s="439"/>
      <c r="E97" s="439"/>
      <c r="F97" s="312" t="e">
        <f>'01-Mapa de riesgo-UO'!#REF!</f>
        <v>#REF!</v>
      </c>
      <c r="G97" s="439"/>
      <c r="H97" s="551"/>
      <c r="I97" s="241" t="e">
        <f>'01-Mapa de riesgo-UO'!#REF!</f>
        <v>#REF!</v>
      </c>
      <c r="J97" s="432"/>
      <c r="K97" s="434"/>
      <c r="L97" s="434"/>
      <c r="M97" s="434"/>
      <c r="N97" s="434"/>
      <c r="O97" s="434"/>
      <c r="P97" s="434"/>
      <c r="Q97" s="434"/>
      <c r="R97" s="550"/>
    </row>
    <row r="98" spans="1:18" ht="64.150000000000006" customHeight="1" x14ac:dyDescent="0.2">
      <c r="A98" s="411">
        <v>31</v>
      </c>
      <c r="B98" s="432" t="str">
        <f>'01-Mapa de riesgo-UO'!C54</f>
        <v>ADMINISTRACIÓN_INSTITUCIONAL</v>
      </c>
      <c r="C98" s="439" t="str">
        <f>'01-Mapa de riesgo-UO'!I54</f>
        <v>Operacional</v>
      </c>
      <c r="D98" s="439" t="str">
        <f>'01-Mapa de riesgo-UO'!J54</f>
        <v>Agotamiento de las reservas de agua en el campus universitario, necesarias para la atención de las necesidades básicas</v>
      </c>
      <c r="E98" s="439" t="str">
        <f>'01-Mapa de riesgo-UO'!K54</f>
        <v>Falta de agua en el Campus Universitario para la atención de necesidades básicas</v>
      </c>
      <c r="F98" s="312" t="str">
        <f>'01-Mapa de riesgo-UO'!H54</f>
        <v>Falta de un sistema de detección temprana por fallas en el suministro de agua</v>
      </c>
      <c r="G98" s="439" t="str">
        <f>'01-Mapa de riesgo-UO'!L54</f>
        <v>Suspensión de actividades académicas y administrativas</v>
      </c>
      <c r="H98" s="551" t="str">
        <f>'01-Mapa de riesgo-UO'!AS54</f>
        <v>MODERADO</v>
      </c>
      <c r="I98" s="241" t="str">
        <f>'01-Mapa de riesgo-UO'!AV54</f>
        <v>COMPARTIR</v>
      </c>
      <c r="J98" s="432" t="str">
        <f t="shared" si="19"/>
        <v>Si el proceso lo requiere</v>
      </c>
      <c r="K98" s="434"/>
      <c r="L98" s="434"/>
      <c r="M98" s="434"/>
      <c r="N98" s="434"/>
      <c r="O98" s="434"/>
      <c r="P98" s="434"/>
      <c r="Q98" s="434"/>
      <c r="R98" s="550"/>
    </row>
    <row r="99" spans="1:18" ht="64.150000000000006" customHeight="1" x14ac:dyDescent="0.2">
      <c r="A99" s="411"/>
      <c r="B99" s="432"/>
      <c r="C99" s="439"/>
      <c r="D99" s="439"/>
      <c r="E99" s="439"/>
      <c r="F99" s="312" t="str">
        <f>'01-Mapa de riesgo-UO'!H55</f>
        <v xml:space="preserve">Daños ocurridos en la red hidráulica al interior del campus que imposibiliten el suministro de agua. </v>
      </c>
      <c r="G99" s="439"/>
      <c r="H99" s="551"/>
      <c r="I99" s="241" t="str">
        <f>'01-Mapa de riesgo-UO'!AV55</f>
        <v>COMPARTIR</v>
      </c>
      <c r="J99" s="432"/>
      <c r="K99" s="434"/>
      <c r="L99" s="434"/>
      <c r="M99" s="434"/>
      <c r="N99" s="434"/>
      <c r="O99" s="434"/>
      <c r="P99" s="434"/>
      <c r="Q99" s="434"/>
      <c r="R99" s="550"/>
    </row>
    <row r="100" spans="1:18" ht="64.150000000000006" customHeight="1" x14ac:dyDescent="0.2">
      <c r="A100" s="411"/>
      <c r="B100" s="432"/>
      <c r="C100" s="439"/>
      <c r="D100" s="439"/>
      <c r="E100" s="439"/>
      <c r="F100" s="312" t="str">
        <f>'01-Mapa de riesgo-UO'!H56</f>
        <v xml:space="preserve">Falta de suministro de agua prolongado por parte del prestador del servicio, por daños ocurridos en la red hidráulica  externa </v>
      </c>
      <c r="G100" s="439"/>
      <c r="H100" s="551"/>
      <c r="I100" s="241" t="str">
        <f>'01-Mapa de riesgo-UO'!AV56</f>
        <v>REDUCIR</v>
      </c>
      <c r="J100" s="432"/>
      <c r="K100" s="434"/>
      <c r="L100" s="434"/>
      <c r="M100" s="434"/>
      <c r="N100" s="434"/>
      <c r="O100" s="434"/>
      <c r="P100" s="434"/>
      <c r="Q100" s="434"/>
      <c r="R100" s="550"/>
    </row>
    <row r="101" spans="1:18" ht="64.150000000000006" customHeight="1" x14ac:dyDescent="0.2">
      <c r="A101" s="411">
        <v>32</v>
      </c>
      <c r="B101" s="432" t="e">
        <f>'01-Mapa de riesgo-UO'!#REF!</f>
        <v>#REF!</v>
      </c>
      <c r="C101" s="439" t="e">
        <f>'01-Mapa de riesgo-UO'!#REF!</f>
        <v>#REF!</v>
      </c>
      <c r="D101" s="439" t="e">
        <f>'01-Mapa de riesgo-UO'!#REF!</f>
        <v>#REF!</v>
      </c>
      <c r="E101" s="439" t="e">
        <f>'01-Mapa de riesgo-UO'!#REF!</f>
        <v>#REF!</v>
      </c>
      <c r="F101" s="312" t="e">
        <f>'01-Mapa de riesgo-UO'!#REF!</f>
        <v>#REF!</v>
      </c>
      <c r="G101" s="439" t="e">
        <f>'01-Mapa de riesgo-UO'!#REF!</f>
        <v>#REF!</v>
      </c>
      <c r="H101" s="551" t="e">
        <f>'01-Mapa de riesgo-UO'!#REF!</f>
        <v>#REF!</v>
      </c>
      <c r="I101" s="241" t="e">
        <f>'01-Mapa de riesgo-UO'!#REF!</f>
        <v>#REF!</v>
      </c>
      <c r="J101" s="432" t="e">
        <f t="shared" si="19"/>
        <v>#REF!</v>
      </c>
      <c r="K101" s="434"/>
      <c r="L101" s="434"/>
      <c r="M101" s="434"/>
      <c r="N101" s="434"/>
      <c r="O101" s="434"/>
      <c r="P101" s="434"/>
      <c r="Q101" s="434"/>
      <c r="R101" s="550"/>
    </row>
    <row r="102" spans="1:18" ht="64.150000000000006" customHeight="1" x14ac:dyDescent="0.2">
      <c r="A102" s="411"/>
      <c r="B102" s="432"/>
      <c r="C102" s="439"/>
      <c r="D102" s="439"/>
      <c r="E102" s="439"/>
      <c r="F102" s="312" t="e">
        <f>'01-Mapa de riesgo-UO'!#REF!</f>
        <v>#REF!</v>
      </c>
      <c r="G102" s="439"/>
      <c r="H102" s="551"/>
      <c r="I102" s="241" t="e">
        <f>'01-Mapa de riesgo-UO'!#REF!</f>
        <v>#REF!</v>
      </c>
      <c r="J102" s="432"/>
      <c r="K102" s="434"/>
      <c r="L102" s="434"/>
      <c r="M102" s="434"/>
      <c r="N102" s="434"/>
      <c r="O102" s="434"/>
      <c r="P102" s="434"/>
      <c r="Q102" s="434"/>
      <c r="R102" s="550"/>
    </row>
    <row r="103" spans="1:18" ht="64.150000000000006" customHeight="1" x14ac:dyDescent="0.2">
      <c r="A103" s="411"/>
      <c r="B103" s="432"/>
      <c r="C103" s="439"/>
      <c r="D103" s="439"/>
      <c r="E103" s="439"/>
      <c r="F103" s="312" t="e">
        <f>'01-Mapa de riesgo-UO'!#REF!</f>
        <v>#REF!</v>
      </c>
      <c r="G103" s="439"/>
      <c r="H103" s="551"/>
      <c r="I103" s="241" t="e">
        <f>'01-Mapa de riesgo-UO'!#REF!</f>
        <v>#REF!</v>
      </c>
      <c r="J103" s="432"/>
      <c r="K103" s="434"/>
      <c r="L103" s="434"/>
      <c r="M103" s="434"/>
      <c r="N103" s="434"/>
      <c r="O103" s="434"/>
      <c r="P103" s="434"/>
      <c r="Q103" s="434"/>
      <c r="R103" s="550"/>
    </row>
    <row r="104" spans="1:18" ht="64.150000000000006" customHeight="1" x14ac:dyDescent="0.2">
      <c r="A104" s="411">
        <v>33</v>
      </c>
      <c r="B104" s="432" t="str">
        <f>'01-Mapa de riesgo-UO'!C57</f>
        <v>ADMINISTRACIÓN_INSTITUCIONAL</v>
      </c>
      <c r="C104" s="439" t="str">
        <f>'01-Mapa de riesgo-UO'!I57</f>
        <v>Operacional</v>
      </c>
      <c r="D104" s="439" t="str">
        <f>'01-Mapa de riesgo-UO'!J57</f>
        <v>No reconocimiento de indemnización por parte de la aseguradora relacionadas con la inclusión de edificiaciones bajo la póliza todo riesgo daños materiales y todo riesgo construcción del programa de seguros de la Universidad</v>
      </c>
      <c r="E104" s="439" t="str">
        <f>'01-Mapa de riesgo-UO'!K57</f>
        <v>En algunos casos no se reporta o no es oportuno el reporte de obras a iniciar o en construciión bajo la póliza todo riesgo construcción por falta de información, en otros casos no es posible asegurarlas por su porcentaje de avance, otras veces no se informa a la dependencia que las obras han sido finalizadas para su inclusión en la póliza todo riesgo daño material y existe la posibilidad de que los valores asegurados de las edificaciones existentes no esté de acuerdo con los valores reales de las edificaciones</v>
      </c>
      <c r="F104" s="312" t="str">
        <f>'01-Mapa de riesgo-UO'!H57</f>
        <v>No reporte oportuno de obras terminadas o en proceso de construcción a la compañía de seguros para la inclusión en las pólizas del programa de seguros de la Universidad</v>
      </c>
      <c r="G104" s="439" t="str">
        <f>'01-Mapa de riesgo-UO'!L57</f>
        <v>Detrimento patrimonial por pérdida o daños en los inmuebles y no pago  de indemnizaciones por parte de la aseguradora</v>
      </c>
      <c r="H104" s="551" t="str">
        <f>'01-Mapa de riesgo-UO'!AS57</f>
        <v>LEVE</v>
      </c>
      <c r="I104" s="241" t="str">
        <f>'01-Mapa de riesgo-UO'!AV57</f>
        <v>ASUMIR</v>
      </c>
      <c r="J104" s="432" t="str">
        <f t="shared" si="19"/>
        <v>NO</v>
      </c>
      <c r="K104" s="434"/>
      <c r="L104" s="434"/>
      <c r="M104" s="434"/>
      <c r="N104" s="434"/>
      <c r="O104" s="434"/>
      <c r="P104" s="434"/>
      <c r="Q104" s="434"/>
      <c r="R104" s="550"/>
    </row>
    <row r="105" spans="1:18" ht="64.150000000000006" customHeight="1" x14ac:dyDescent="0.2">
      <c r="A105" s="411"/>
      <c r="B105" s="432"/>
      <c r="C105" s="439"/>
      <c r="D105" s="439"/>
      <c r="E105" s="439"/>
      <c r="F105" s="312" t="str">
        <f>'01-Mapa de riesgo-UO'!H58</f>
        <v>Reporte a la compañía de seguros de edificaciones antiguas, en condición de infraseguro o suparaseguro</v>
      </c>
      <c r="G105" s="439"/>
      <c r="H105" s="551"/>
      <c r="I105" s="241" t="str">
        <f>'01-Mapa de riesgo-UO'!AV58</f>
        <v>ASUMIR</v>
      </c>
      <c r="J105" s="432"/>
      <c r="K105" s="434"/>
      <c r="L105" s="434"/>
      <c r="M105" s="434"/>
      <c r="N105" s="434"/>
      <c r="O105" s="434"/>
      <c r="P105" s="434"/>
      <c r="Q105" s="434"/>
      <c r="R105" s="550"/>
    </row>
    <row r="106" spans="1:18" ht="64.150000000000006" customHeight="1" x14ac:dyDescent="0.2">
      <c r="A106" s="411"/>
      <c r="B106" s="432"/>
      <c r="C106" s="439"/>
      <c r="D106" s="439"/>
      <c r="E106" s="439"/>
      <c r="F106" s="312">
        <f>'01-Mapa de riesgo-UO'!H59</f>
        <v>0</v>
      </c>
      <c r="G106" s="439"/>
      <c r="H106" s="551"/>
      <c r="I106" s="241" t="str">
        <f>'01-Mapa de riesgo-UO'!AV59</f>
        <v>ASUMIR</v>
      </c>
      <c r="J106" s="432"/>
      <c r="K106" s="434"/>
      <c r="L106" s="434"/>
      <c r="M106" s="434"/>
      <c r="N106" s="434"/>
      <c r="O106" s="434"/>
      <c r="P106" s="434"/>
      <c r="Q106" s="434"/>
      <c r="R106" s="550"/>
    </row>
    <row r="107" spans="1:18" ht="64.150000000000006" customHeight="1" x14ac:dyDescent="0.2">
      <c r="A107" s="411">
        <v>34</v>
      </c>
      <c r="B107" s="432" t="str">
        <f>'01-Mapa de riesgo-UO'!C60</f>
        <v>ADMINISTRACIÓN_INSTITUCIONAL</v>
      </c>
      <c r="C107" s="439" t="str">
        <f>'01-Mapa de riesgo-UO'!I60</f>
        <v>Información</v>
      </c>
      <c r="D107" s="439" t="str">
        <f>'01-Mapa de riesgo-UO'!J60</f>
        <v>No cumplimiento en los reportes a los entes de control debido a cambios en la normatividad, proceso y/o tecnología definida por el ente para dicho fin.</v>
      </c>
      <c r="E107" s="439" t="str">
        <f>'01-Mapa de riesgo-UO'!K60</f>
        <v>Los entes de control definen la periodicidad y forma en que se debe presentar y reportar la información, sin embargo, estos cambios externos generan cambios en la dinámica interna que afectan a diferentes procesos y fuentes de información para su oportuna respuesta.</v>
      </c>
      <c r="F107" s="312" t="str">
        <f>'01-Mapa de riesgo-UO'!H60</f>
        <v>Cambio en la normatividad y procedimiento de reporte.</v>
      </c>
      <c r="G107" s="439" t="str">
        <f>'01-Mapa de riesgo-UO'!L60</f>
        <v>Incumplimiento de los reportes de la Universidad a los entes de control, lo cual podría ocasionar sanciones.</v>
      </c>
      <c r="H107" s="551" t="str">
        <f>'01-Mapa de riesgo-UO'!AS60</f>
        <v>MODERADO</v>
      </c>
      <c r="I107" s="241" t="str">
        <f>'01-Mapa de riesgo-UO'!AV60</f>
        <v>REDUCIR</v>
      </c>
      <c r="J107" s="432" t="str">
        <f t="shared" si="19"/>
        <v>Si el proceso lo requiere</v>
      </c>
      <c r="K107" s="434"/>
      <c r="L107" s="434"/>
      <c r="M107" s="434"/>
      <c r="N107" s="434"/>
      <c r="O107" s="434"/>
      <c r="P107" s="434"/>
      <c r="Q107" s="434"/>
      <c r="R107" s="550"/>
    </row>
    <row r="108" spans="1:18" ht="64.150000000000006" customHeight="1" x14ac:dyDescent="0.2">
      <c r="A108" s="411"/>
      <c r="B108" s="432"/>
      <c r="C108" s="439"/>
      <c r="D108" s="439"/>
      <c r="E108" s="439"/>
      <c r="F108" s="312">
        <f>'01-Mapa de riesgo-UO'!H61</f>
        <v>0</v>
      </c>
      <c r="G108" s="439"/>
      <c r="H108" s="551"/>
      <c r="I108" s="241" t="str">
        <f>'01-Mapa de riesgo-UO'!AV61</f>
        <v>COMPARTIR</v>
      </c>
      <c r="J108" s="432"/>
      <c r="K108" s="434"/>
      <c r="L108" s="434"/>
      <c r="M108" s="434"/>
      <c r="N108" s="434"/>
      <c r="O108" s="434"/>
      <c r="P108" s="434"/>
      <c r="Q108" s="434"/>
      <c r="R108" s="550"/>
    </row>
    <row r="109" spans="1:18" ht="64.150000000000006" customHeight="1" x14ac:dyDescent="0.2">
      <c r="A109" s="411"/>
      <c r="B109" s="432"/>
      <c r="C109" s="439"/>
      <c r="D109" s="439"/>
      <c r="E109" s="439"/>
      <c r="F109" s="312">
        <f>'01-Mapa de riesgo-UO'!H62</f>
        <v>0</v>
      </c>
      <c r="G109" s="439"/>
      <c r="H109" s="551"/>
      <c r="I109" s="241">
        <f>'01-Mapa de riesgo-UO'!AV62</f>
        <v>0</v>
      </c>
      <c r="J109" s="432"/>
      <c r="K109" s="434"/>
      <c r="L109" s="434"/>
      <c r="M109" s="434"/>
      <c r="N109" s="434"/>
      <c r="O109" s="434"/>
      <c r="P109" s="434"/>
      <c r="Q109" s="434"/>
      <c r="R109" s="550"/>
    </row>
    <row r="110" spans="1:18" ht="64.150000000000006" customHeight="1" x14ac:dyDescent="0.2">
      <c r="A110" s="411">
        <v>35</v>
      </c>
      <c r="B110" s="432" t="str">
        <f>'01-Mapa de riesgo-UO'!C63</f>
        <v>DIRECCIONAMIENTO_INSTITUCIONAL</v>
      </c>
      <c r="C110" s="439" t="str">
        <f>'01-Mapa de riesgo-UO'!I63</f>
        <v>Cumplimiento</v>
      </c>
      <c r="D110" s="439" t="str">
        <f>'01-Mapa de riesgo-UO'!J63</f>
        <v>Incumplimiento de las metas en los tres niveles de gestión  del PDI 2020-2028</v>
      </c>
      <c r="E110" s="439" t="str">
        <f>'01-Mapa de riesgo-UO'!K63</f>
        <v xml:space="preserve">No se cumplan las metas planteadas en los tres niveles de gestión del Plan de Desarrollo Institcional  proyectadas por las redes de trabajo </v>
      </c>
      <c r="F110" s="312" t="str">
        <f>'01-Mapa de riesgo-UO'!H63</f>
        <v>Falta de seguimiento a las metas planteadas en el PDI</v>
      </c>
      <c r="G110" s="439" t="str">
        <f>'01-Mapa de riesgo-UO'!L63</f>
        <v>Incumplimiento de la misión y visión institucional
Hallazgos por parte de los entes de control
Reprocesos en el reporte
Credibilidad e imagen institucional 
Detrimento presupuestal</v>
      </c>
      <c r="H110" s="551" t="str">
        <f>'01-Mapa de riesgo-UO'!AS63</f>
        <v>LEVE</v>
      </c>
      <c r="I110" s="241" t="str">
        <f>'01-Mapa de riesgo-UO'!AV63</f>
        <v>ASUMIR</v>
      </c>
      <c r="J110" s="432" t="str">
        <f t="shared" si="19"/>
        <v>NO</v>
      </c>
      <c r="K110" s="434"/>
      <c r="L110" s="434"/>
      <c r="M110" s="434"/>
      <c r="N110" s="434"/>
      <c r="O110" s="434"/>
      <c r="P110" s="434"/>
      <c r="Q110" s="434"/>
      <c r="R110" s="550"/>
    </row>
    <row r="111" spans="1:18" ht="64.150000000000006" customHeight="1" x14ac:dyDescent="0.2">
      <c r="A111" s="411"/>
      <c r="B111" s="432"/>
      <c r="C111" s="439"/>
      <c r="D111" s="439"/>
      <c r="E111" s="439"/>
      <c r="F111" s="312" t="str">
        <f>'01-Mapa de riesgo-UO'!H64</f>
        <v>Reporte ausente e  inadecuado por parte de las redes de trabajo del PDI</v>
      </c>
      <c r="G111" s="439"/>
      <c r="H111" s="551"/>
      <c r="I111" s="241" t="str">
        <f>'01-Mapa de riesgo-UO'!AV64</f>
        <v>ASUMIR</v>
      </c>
      <c r="J111" s="432"/>
      <c r="K111" s="434"/>
      <c r="L111" s="434"/>
      <c r="M111" s="434"/>
      <c r="N111" s="434"/>
      <c r="O111" s="434"/>
      <c r="P111" s="434"/>
      <c r="Q111" s="434"/>
      <c r="R111" s="550"/>
    </row>
    <row r="112" spans="1:18" ht="64.150000000000006" customHeight="1" x14ac:dyDescent="0.2">
      <c r="A112" s="411"/>
      <c r="B112" s="432"/>
      <c r="C112" s="439"/>
      <c r="D112" s="439"/>
      <c r="E112" s="439"/>
      <c r="F112" s="312" t="str">
        <f>'01-Mapa de riesgo-UO'!H65</f>
        <v>Baja calidad del reporte en los tres niveles de gestión del PDI</v>
      </c>
      <c r="G112" s="439"/>
      <c r="H112" s="551"/>
      <c r="I112" s="241" t="str">
        <f>'01-Mapa de riesgo-UO'!AV65</f>
        <v>ASUMIR</v>
      </c>
      <c r="J112" s="432"/>
      <c r="K112" s="434"/>
      <c r="L112" s="434"/>
      <c r="M112" s="434"/>
      <c r="N112" s="434"/>
      <c r="O112" s="434"/>
      <c r="P112" s="434"/>
      <c r="Q112" s="434"/>
      <c r="R112" s="550"/>
    </row>
    <row r="113" spans="1:18" ht="64.150000000000006" customHeight="1" x14ac:dyDescent="0.2">
      <c r="A113" s="411">
        <v>36</v>
      </c>
      <c r="B113" s="432" t="str">
        <f>'01-Mapa de riesgo-UO'!C66</f>
        <v>DIRECCIONAMIENTO_INSTITUCIONAL</v>
      </c>
      <c r="C113" s="439" t="str">
        <f>'01-Mapa de riesgo-UO'!I66</f>
        <v>Corrupción</v>
      </c>
      <c r="D113" s="439" t="str">
        <f>'01-Mapa de riesgo-UO'!J66</f>
        <v>Ejecución inadecuada de proyectos (contratos, Ordenes de servicios,  resoluciones,  proyectos de operación comercial)</v>
      </c>
      <c r="E113" s="439" t="str">
        <f>'01-Mapa de riesgo-UO'!K66</f>
        <v>Incumplimiento en la  ejecución de proyectos (contratos, Ordenes de servicios, resoluciones, proyectos de operación comercial) en el desarrollo y ejecución en cada una de sus etapas</v>
      </c>
      <c r="F113" s="312" t="str">
        <f>'01-Mapa de riesgo-UO'!H66</f>
        <v xml:space="preserve">Desconocimiento de los  procedimientos contractuales y proyectos especiales  </v>
      </c>
      <c r="G113" s="439" t="str">
        <f>'01-Mapa de riesgo-UO'!L66</f>
        <v>Hallazgos por parte de entes de control
Detrimiento patrimonial
Incumplimiento de resultados</v>
      </c>
      <c r="H113" s="551" t="str">
        <f>'01-Mapa de riesgo-UO'!AS66</f>
        <v>MODERADO</v>
      </c>
      <c r="I113" s="241" t="str">
        <f>'01-Mapa de riesgo-UO'!AV66</f>
        <v>REDUCIR</v>
      </c>
      <c r="J113" s="432" t="str">
        <f t="shared" si="19"/>
        <v>Si el proceso lo requiere</v>
      </c>
      <c r="K113" s="434"/>
      <c r="L113" s="434"/>
      <c r="M113" s="434"/>
      <c r="N113" s="434"/>
      <c r="O113" s="434"/>
      <c r="P113" s="434"/>
      <c r="Q113" s="434"/>
      <c r="R113" s="550"/>
    </row>
    <row r="114" spans="1:18" ht="64.150000000000006" customHeight="1" x14ac:dyDescent="0.2">
      <c r="A114" s="411"/>
      <c r="B114" s="432"/>
      <c r="C114" s="439"/>
      <c r="D114" s="439"/>
      <c r="E114" s="439"/>
      <c r="F114" s="312" t="str">
        <f>'01-Mapa de riesgo-UO'!H67</f>
        <v>Bajo nivel de seguimiento periódico en la ejecución de proyectos (contratos, Ordenes de servicios, proyectos de operación comercial)</v>
      </c>
      <c r="G114" s="439"/>
      <c r="H114" s="551"/>
      <c r="I114" s="241">
        <f>'01-Mapa de riesgo-UO'!AV67</f>
        <v>0</v>
      </c>
      <c r="J114" s="432"/>
      <c r="K114" s="434"/>
      <c r="L114" s="434"/>
      <c r="M114" s="434"/>
      <c r="N114" s="434"/>
      <c r="O114" s="434"/>
      <c r="P114" s="434"/>
      <c r="Q114" s="434"/>
      <c r="R114" s="550"/>
    </row>
    <row r="115" spans="1:18" ht="64.150000000000006" customHeight="1" x14ac:dyDescent="0.2">
      <c r="A115" s="411"/>
      <c r="B115" s="432"/>
      <c r="C115" s="439"/>
      <c r="D115" s="439"/>
      <c r="E115" s="439"/>
      <c r="F115" s="312" t="str">
        <f>'01-Mapa de riesgo-UO'!H68</f>
        <v xml:space="preserve">Desarticulación de los procedimientos institucionales para el desarrollo y ejecución en cada una de sus etapas </v>
      </c>
      <c r="G115" s="439"/>
      <c r="H115" s="551"/>
      <c r="I115" s="241">
        <f>'01-Mapa de riesgo-UO'!AV68</f>
        <v>0</v>
      </c>
      <c r="J115" s="432"/>
      <c r="K115" s="434"/>
      <c r="L115" s="434"/>
      <c r="M115" s="434"/>
      <c r="N115" s="434"/>
      <c r="O115" s="434"/>
      <c r="P115" s="434"/>
      <c r="Q115" s="434"/>
      <c r="R115" s="550"/>
    </row>
    <row r="116" spans="1:18" ht="64.150000000000006" customHeight="1" x14ac:dyDescent="0.2">
      <c r="A116" s="411">
        <v>37</v>
      </c>
      <c r="B116" s="432" t="e">
        <f>'01-Mapa de riesgo-UO'!#REF!</f>
        <v>#REF!</v>
      </c>
      <c r="C116" s="439" t="e">
        <f>'01-Mapa de riesgo-UO'!#REF!</f>
        <v>#REF!</v>
      </c>
      <c r="D116" s="439" t="e">
        <f>'01-Mapa de riesgo-UO'!#REF!</f>
        <v>#REF!</v>
      </c>
      <c r="E116" s="439" t="e">
        <f>'01-Mapa de riesgo-UO'!#REF!</f>
        <v>#REF!</v>
      </c>
      <c r="F116" s="312" t="e">
        <f>'01-Mapa de riesgo-UO'!#REF!</f>
        <v>#REF!</v>
      </c>
      <c r="G116" s="439" t="e">
        <f>'01-Mapa de riesgo-UO'!#REF!</f>
        <v>#REF!</v>
      </c>
      <c r="H116" s="551" t="e">
        <f>'01-Mapa de riesgo-UO'!#REF!</f>
        <v>#REF!</v>
      </c>
      <c r="I116" s="241" t="e">
        <f>'01-Mapa de riesgo-UO'!#REF!</f>
        <v>#REF!</v>
      </c>
      <c r="J116" s="432" t="e">
        <f t="shared" si="19"/>
        <v>#REF!</v>
      </c>
      <c r="K116" s="434"/>
      <c r="L116" s="434"/>
      <c r="M116" s="434"/>
      <c r="N116" s="434"/>
      <c r="O116" s="434"/>
      <c r="P116" s="434"/>
      <c r="Q116" s="434"/>
      <c r="R116" s="550"/>
    </row>
    <row r="117" spans="1:18" ht="64.150000000000006" customHeight="1" x14ac:dyDescent="0.2">
      <c r="A117" s="411"/>
      <c r="B117" s="432"/>
      <c r="C117" s="439"/>
      <c r="D117" s="439"/>
      <c r="E117" s="439"/>
      <c r="F117" s="312" t="e">
        <f>'01-Mapa de riesgo-UO'!#REF!</f>
        <v>#REF!</v>
      </c>
      <c r="G117" s="439"/>
      <c r="H117" s="551"/>
      <c r="I117" s="241" t="e">
        <f>'01-Mapa de riesgo-UO'!#REF!</f>
        <v>#REF!</v>
      </c>
      <c r="J117" s="432"/>
      <c r="K117" s="434"/>
      <c r="L117" s="434"/>
      <c r="M117" s="434"/>
      <c r="N117" s="434"/>
      <c r="O117" s="434"/>
      <c r="P117" s="434"/>
      <c r="Q117" s="434"/>
      <c r="R117" s="550"/>
    </row>
    <row r="118" spans="1:18" ht="64.150000000000006" customHeight="1" x14ac:dyDescent="0.2">
      <c r="A118" s="411"/>
      <c r="B118" s="432"/>
      <c r="C118" s="439"/>
      <c r="D118" s="439"/>
      <c r="E118" s="439"/>
      <c r="F118" s="312" t="e">
        <f>'01-Mapa de riesgo-UO'!#REF!</f>
        <v>#REF!</v>
      </c>
      <c r="G118" s="439"/>
      <c r="H118" s="551"/>
      <c r="I118" s="241" t="e">
        <f>'01-Mapa de riesgo-UO'!#REF!</f>
        <v>#REF!</v>
      </c>
      <c r="J118" s="432"/>
      <c r="K118" s="434"/>
      <c r="L118" s="434"/>
      <c r="M118" s="434"/>
      <c r="N118" s="434"/>
      <c r="O118" s="434"/>
      <c r="P118" s="434"/>
      <c r="Q118" s="434"/>
      <c r="R118" s="550"/>
    </row>
    <row r="119" spans="1:18" ht="64.150000000000006" customHeight="1" x14ac:dyDescent="0.2">
      <c r="A119" s="411">
        <v>38</v>
      </c>
      <c r="B119" s="432" t="e">
        <f>'01-Mapa de riesgo-UO'!#REF!</f>
        <v>#REF!</v>
      </c>
      <c r="C119" s="439" t="e">
        <f>'01-Mapa de riesgo-UO'!#REF!</f>
        <v>#REF!</v>
      </c>
      <c r="D119" s="439" t="e">
        <f>'01-Mapa de riesgo-UO'!#REF!</f>
        <v>#REF!</v>
      </c>
      <c r="E119" s="439" t="e">
        <f>'01-Mapa de riesgo-UO'!#REF!</f>
        <v>#REF!</v>
      </c>
      <c r="F119" s="312" t="e">
        <f>'01-Mapa de riesgo-UO'!#REF!</f>
        <v>#REF!</v>
      </c>
      <c r="G119" s="439" t="e">
        <f>'01-Mapa de riesgo-UO'!#REF!</f>
        <v>#REF!</v>
      </c>
      <c r="H119" s="551" t="e">
        <f>'01-Mapa de riesgo-UO'!#REF!</f>
        <v>#REF!</v>
      </c>
      <c r="I119" s="241" t="e">
        <f>'01-Mapa de riesgo-UO'!#REF!</f>
        <v>#REF!</v>
      </c>
      <c r="J119" s="432" t="e">
        <f t="shared" si="19"/>
        <v>#REF!</v>
      </c>
      <c r="K119" s="434"/>
      <c r="L119" s="434"/>
      <c r="M119" s="434"/>
      <c r="N119" s="434"/>
      <c r="O119" s="434"/>
      <c r="P119" s="434"/>
      <c r="Q119" s="434"/>
      <c r="R119" s="550"/>
    </row>
    <row r="120" spans="1:18" ht="64.150000000000006" customHeight="1" x14ac:dyDescent="0.2">
      <c r="A120" s="411"/>
      <c r="B120" s="432"/>
      <c r="C120" s="439"/>
      <c r="D120" s="439"/>
      <c r="E120" s="439"/>
      <c r="F120" s="312" t="e">
        <f>'01-Mapa de riesgo-UO'!#REF!</f>
        <v>#REF!</v>
      </c>
      <c r="G120" s="439"/>
      <c r="H120" s="551"/>
      <c r="I120" s="241" t="e">
        <f>'01-Mapa de riesgo-UO'!#REF!</f>
        <v>#REF!</v>
      </c>
      <c r="J120" s="432"/>
      <c r="K120" s="434"/>
      <c r="L120" s="434"/>
      <c r="M120" s="434"/>
      <c r="N120" s="434"/>
      <c r="O120" s="434"/>
      <c r="P120" s="434"/>
      <c r="Q120" s="434"/>
      <c r="R120" s="550"/>
    </row>
    <row r="121" spans="1:18" ht="64.150000000000006" customHeight="1" x14ac:dyDescent="0.2">
      <c r="A121" s="411"/>
      <c r="B121" s="432"/>
      <c r="C121" s="439"/>
      <c r="D121" s="439"/>
      <c r="E121" s="439"/>
      <c r="F121" s="312" t="e">
        <f>'01-Mapa de riesgo-UO'!#REF!</f>
        <v>#REF!</v>
      </c>
      <c r="G121" s="439"/>
      <c r="H121" s="551"/>
      <c r="I121" s="241" t="e">
        <f>'01-Mapa de riesgo-UO'!#REF!</f>
        <v>#REF!</v>
      </c>
      <c r="J121" s="432"/>
      <c r="K121" s="434"/>
      <c r="L121" s="434"/>
      <c r="M121" s="434"/>
      <c r="N121" s="434"/>
      <c r="O121" s="434"/>
      <c r="P121" s="434"/>
      <c r="Q121" s="434"/>
      <c r="R121" s="550"/>
    </row>
    <row r="122" spans="1:18" ht="64.150000000000006" customHeight="1" x14ac:dyDescent="0.2">
      <c r="A122" s="411">
        <v>39</v>
      </c>
      <c r="B122" s="432" t="e">
        <f>'01-Mapa de riesgo-UO'!#REF!</f>
        <v>#REF!</v>
      </c>
      <c r="C122" s="439" t="e">
        <f>'01-Mapa de riesgo-UO'!#REF!</f>
        <v>#REF!</v>
      </c>
      <c r="D122" s="439" t="e">
        <f>'01-Mapa de riesgo-UO'!#REF!</f>
        <v>#REF!</v>
      </c>
      <c r="E122" s="439" t="e">
        <f>'01-Mapa de riesgo-UO'!#REF!</f>
        <v>#REF!</v>
      </c>
      <c r="F122" s="312" t="e">
        <f>'01-Mapa de riesgo-UO'!#REF!</f>
        <v>#REF!</v>
      </c>
      <c r="G122" s="439" t="e">
        <f>'01-Mapa de riesgo-UO'!#REF!</f>
        <v>#REF!</v>
      </c>
      <c r="H122" s="551" t="e">
        <f>'01-Mapa de riesgo-UO'!#REF!</f>
        <v>#REF!</v>
      </c>
      <c r="I122" s="241" t="e">
        <f>'01-Mapa de riesgo-UO'!#REF!</f>
        <v>#REF!</v>
      </c>
      <c r="J122" s="432" t="e">
        <f t="shared" si="19"/>
        <v>#REF!</v>
      </c>
      <c r="K122" s="434"/>
      <c r="L122" s="434"/>
      <c r="M122" s="434"/>
      <c r="N122" s="434"/>
      <c r="O122" s="434"/>
      <c r="P122" s="434"/>
      <c r="Q122" s="434"/>
      <c r="R122" s="550"/>
    </row>
    <row r="123" spans="1:18" ht="64.150000000000006" customHeight="1" x14ac:dyDescent="0.2">
      <c r="A123" s="411"/>
      <c r="B123" s="432"/>
      <c r="C123" s="439"/>
      <c r="D123" s="439"/>
      <c r="E123" s="439"/>
      <c r="F123" s="312" t="e">
        <f>'01-Mapa de riesgo-UO'!#REF!</f>
        <v>#REF!</v>
      </c>
      <c r="G123" s="439"/>
      <c r="H123" s="551"/>
      <c r="I123" s="241" t="e">
        <f>'01-Mapa de riesgo-UO'!#REF!</f>
        <v>#REF!</v>
      </c>
      <c r="J123" s="432"/>
      <c r="K123" s="434"/>
      <c r="L123" s="434"/>
      <c r="M123" s="434"/>
      <c r="N123" s="434"/>
      <c r="O123" s="434"/>
      <c r="P123" s="434"/>
      <c r="Q123" s="434"/>
      <c r="R123" s="550"/>
    </row>
    <row r="124" spans="1:18" ht="64.150000000000006" customHeight="1" x14ac:dyDescent="0.2">
      <c r="A124" s="411"/>
      <c r="B124" s="432"/>
      <c r="C124" s="439"/>
      <c r="D124" s="439"/>
      <c r="E124" s="439"/>
      <c r="F124" s="312" t="e">
        <f>'01-Mapa de riesgo-UO'!#REF!</f>
        <v>#REF!</v>
      </c>
      <c r="G124" s="439"/>
      <c r="H124" s="551"/>
      <c r="I124" s="241" t="e">
        <f>'01-Mapa de riesgo-UO'!#REF!</f>
        <v>#REF!</v>
      </c>
      <c r="J124" s="432"/>
      <c r="K124" s="434"/>
      <c r="L124" s="434"/>
      <c r="M124" s="434"/>
      <c r="N124" s="434"/>
      <c r="O124" s="434"/>
      <c r="P124" s="434"/>
      <c r="Q124" s="434"/>
      <c r="R124" s="550"/>
    </row>
    <row r="125" spans="1:18" ht="64.150000000000006" customHeight="1" x14ac:dyDescent="0.2">
      <c r="A125" s="411">
        <v>40</v>
      </c>
      <c r="B125" s="432" t="e">
        <f>'01-Mapa de riesgo-UO'!#REF!</f>
        <v>#REF!</v>
      </c>
      <c r="C125" s="439" t="e">
        <f>'01-Mapa de riesgo-UO'!#REF!</f>
        <v>#REF!</v>
      </c>
      <c r="D125" s="439" t="e">
        <f>'01-Mapa de riesgo-UO'!#REF!</f>
        <v>#REF!</v>
      </c>
      <c r="E125" s="439" t="e">
        <f>'01-Mapa de riesgo-UO'!#REF!</f>
        <v>#REF!</v>
      </c>
      <c r="F125" s="312" t="e">
        <f>'01-Mapa de riesgo-UO'!#REF!</f>
        <v>#REF!</v>
      </c>
      <c r="G125" s="439" t="e">
        <f>'01-Mapa de riesgo-UO'!#REF!</f>
        <v>#REF!</v>
      </c>
      <c r="H125" s="551" t="e">
        <f>'01-Mapa de riesgo-UO'!#REF!</f>
        <v>#REF!</v>
      </c>
      <c r="I125" s="241" t="e">
        <f>'01-Mapa de riesgo-UO'!#REF!</f>
        <v>#REF!</v>
      </c>
      <c r="J125" s="432" t="e">
        <f t="shared" si="19"/>
        <v>#REF!</v>
      </c>
      <c r="K125" s="434"/>
      <c r="L125" s="434"/>
      <c r="M125" s="434"/>
      <c r="N125" s="434"/>
      <c r="O125" s="434"/>
      <c r="P125" s="434"/>
      <c r="Q125" s="434"/>
      <c r="R125" s="550"/>
    </row>
    <row r="126" spans="1:18" ht="64.150000000000006" customHeight="1" x14ac:dyDescent="0.2">
      <c r="A126" s="411"/>
      <c r="B126" s="432"/>
      <c r="C126" s="439"/>
      <c r="D126" s="439"/>
      <c r="E126" s="439"/>
      <c r="F126" s="312" t="e">
        <f>'01-Mapa de riesgo-UO'!#REF!</f>
        <v>#REF!</v>
      </c>
      <c r="G126" s="439"/>
      <c r="H126" s="551"/>
      <c r="I126" s="241" t="e">
        <f>'01-Mapa de riesgo-UO'!#REF!</f>
        <v>#REF!</v>
      </c>
      <c r="J126" s="432"/>
      <c r="K126" s="434"/>
      <c r="L126" s="434"/>
      <c r="M126" s="434"/>
      <c r="N126" s="434"/>
      <c r="O126" s="434"/>
      <c r="P126" s="434"/>
      <c r="Q126" s="434"/>
      <c r="R126" s="550"/>
    </row>
    <row r="127" spans="1:18" ht="64.150000000000006" customHeight="1" x14ac:dyDescent="0.2">
      <c r="A127" s="411"/>
      <c r="B127" s="432"/>
      <c r="C127" s="439"/>
      <c r="D127" s="439"/>
      <c r="E127" s="439"/>
      <c r="F127" s="312" t="e">
        <f>'01-Mapa de riesgo-UO'!#REF!</f>
        <v>#REF!</v>
      </c>
      <c r="G127" s="439"/>
      <c r="H127" s="551"/>
      <c r="I127" s="241" t="e">
        <f>'01-Mapa de riesgo-UO'!#REF!</f>
        <v>#REF!</v>
      </c>
      <c r="J127" s="432"/>
      <c r="K127" s="434"/>
      <c r="L127" s="434"/>
      <c r="M127" s="434"/>
      <c r="N127" s="434"/>
      <c r="O127" s="434"/>
      <c r="P127" s="434"/>
      <c r="Q127" s="434"/>
      <c r="R127" s="550"/>
    </row>
    <row r="128" spans="1:18" ht="64.150000000000006" customHeight="1" x14ac:dyDescent="0.2">
      <c r="A128" s="411">
        <v>41</v>
      </c>
      <c r="B128" s="432" t="str">
        <f>'01-Mapa de riesgo-UO'!C69</f>
        <v>ADMINISTRACIÓN_INSTITUCIONAL</v>
      </c>
      <c r="C128" s="439" t="str">
        <f>'01-Mapa de riesgo-UO'!I69</f>
        <v>Tecnológico</v>
      </c>
      <c r="D128" s="439" t="str">
        <f>'01-Mapa de riesgo-UO'!J69</f>
        <v>Imposibilidad  para acceder a los sistemas de información que esten alojados en los servidores del campus universitario</v>
      </c>
      <c r="E128" s="439" t="str">
        <f>'01-Mapa de riesgo-UO'!K69</f>
        <v>No. acceso fuera del campus universitario a los servicios de internet que ofrece la Universidad</v>
      </c>
      <c r="F128" s="312" t="str">
        <f>'01-Mapa de riesgo-UO'!H69</f>
        <v>Fallas en el sistema eléctrico</v>
      </c>
      <c r="G128" s="439" t="str">
        <f>'01-Mapa de riesgo-UO'!L69</f>
        <v>Incomunicación de la Universidad  a través de internet
Retrasos en los procesos académicos y administrativos ofrecidos a través de los servicios web
Pérdida de imagen</v>
      </c>
      <c r="H128" s="551" t="str">
        <f>'01-Mapa de riesgo-UO'!AS69</f>
        <v>MODERADO</v>
      </c>
      <c r="I128" s="241" t="str">
        <f>'01-Mapa de riesgo-UO'!AV69</f>
        <v>COMPARTIR</v>
      </c>
      <c r="J128" s="432" t="str">
        <f t="shared" ref="J128:J191" si="20">IF(H128="GRAVE","Debe formularse",IF(H128="MODERADO", "Si el proceso lo requiere","NO"))</f>
        <v>Si el proceso lo requiere</v>
      </c>
      <c r="K128" s="434"/>
      <c r="L128" s="434"/>
      <c r="M128" s="434"/>
      <c r="N128" s="434"/>
      <c r="O128" s="434"/>
      <c r="P128" s="434"/>
      <c r="Q128" s="434"/>
      <c r="R128" s="550"/>
    </row>
    <row r="129" spans="1:18" ht="64.150000000000006" customHeight="1" x14ac:dyDescent="0.2">
      <c r="A129" s="411"/>
      <c r="B129" s="432"/>
      <c r="C129" s="439"/>
      <c r="D129" s="439"/>
      <c r="E129" s="439"/>
      <c r="F129" s="312" t="str">
        <f>'01-Mapa de riesgo-UO'!H70</f>
        <v>Fallas en los equipos de conectividad o en el sistema de control ambiental</v>
      </c>
      <c r="G129" s="439"/>
      <c r="H129" s="551"/>
      <c r="I129" s="241" t="str">
        <f>'01-Mapa de riesgo-UO'!AV70</f>
        <v>REDUCIR</v>
      </c>
      <c r="J129" s="432"/>
      <c r="K129" s="434"/>
      <c r="L129" s="434"/>
      <c r="M129" s="434"/>
      <c r="N129" s="434"/>
      <c r="O129" s="434"/>
      <c r="P129" s="434"/>
      <c r="Q129" s="434"/>
      <c r="R129" s="550"/>
    </row>
    <row r="130" spans="1:18" ht="64.150000000000006" customHeight="1" x14ac:dyDescent="0.2">
      <c r="A130" s="411"/>
      <c r="B130" s="432"/>
      <c r="C130" s="439"/>
      <c r="D130" s="439"/>
      <c r="E130" s="439"/>
      <c r="F130" s="312">
        <f>'01-Mapa de riesgo-UO'!H71</f>
        <v>0</v>
      </c>
      <c r="G130" s="439"/>
      <c r="H130" s="551"/>
      <c r="I130" s="241">
        <f>'01-Mapa de riesgo-UO'!AV71</f>
        <v>0</v>
      </c>
      <c r="J130" s="432"/>
      <c r="K130" s="434"/>
      <c r="L130" s="434"/>
      <c r="M130" s="434"/>
      <c r="N130" s="434"/>
      <c r="O130" s="434"/>
      <c r="P130" s="434"/>
      <c r="Q130" s="434"/>
      <c r="R130" s="550"/>
    </row>
    <row r="131" spans="1:18" ht="64.150000000000006" customHeight="1" x14ac:dyDescent="0.2">
      <c r="A131" s="411">
        <v>42</v>
      </c>
      <c r="B131" s="432" t="str">
        <f>'01-Mapa de riesgo-UO'!C72</f>
        <v>ADMINISTRACIÓN_INSTITUCIONAL</v>
      </c>
      <c r="C131" s="439" t="str">
        <f>'01-Mapa de riesgo-UO'!I72</f>
        <v>Tecnológico</v>
      </c>
      <c r="D131" s="439" t="str">
        <f>'01-Mapa de riesgo-UO'!J72</f>
        <v>Intrusión a equipos y servicios de red</v>
      </c>
      <c r="E131" s="439" t="str">
        <f>'01-Mapa de riesgo-UO'!K72</f>
        <v>Acceso no autorizado a servidores,  servicios y equipos de conectividad bajo la gestión de la Administración de la Red.</v>
      </c>
      <c r="F131" s="312" t="str">
        <f>'01-Mapa de riesgo-UO'!H72</f>
        <v>Vulnerabilidades en sistemas operativos y servicios desarrollados por terceros</v>
      </c>
      <c r="G131" s="439" t="str">
        <f>'01-Mapa de riesgo-UO'!L72</f>
        <v>Cambio de configuraciones que afecten el buen funcionamiento de equipos y servicios.
Robo, sabotaje o cambios de información.</v>
      </c>
      <c r="H131" s="551" t="str">
        <f>'01-Mapa de riesgo-UO'!AS72</f>
        <v>LEVE</v>
      </c>
      <c r="I131" s="241" t="str">
        <f>'01-Mapa de riesgo-UO'!AV72</f>
        <v>ASUMIR</v>
      </c>
      <c r="J131" s="432" t="str">
        <f t="shared" si="20"/>
        <v>NO</v>
      </c>
      <c r="K131" s="434"/>
      <c r="L131" s="434"/>
      <c r="M131" s="434"/>
      <c r="N131" s="434"/>
      <c r="O131" s="434"/>
      <c r="P131" s="434"/>
      <c r="Q131" s="434"/>
      <c r="R131" s="550"/>
    </row>
    <row r="132" spans="1:18" ht="64.150000000000006" customHeight="1" x14ac:dyDescent="0.2">
      <c r="A132" s="411"/>
      <c r="B132" s="432"/>
      <c r="C132" s="439"/>
      <c r="D132" s="439"/>
      <c r="E132" s="439"/>
      <c r="F132" s="312" t="str">
        <f>'01-Mapa de riesgo-UO'!H73</f>
        <v>Falta de equipos adecuados para la seguridad en la red. Se debe cumplir con las directrices de control de acceso a la red de datos aprobada por el CSU.</v>
      </c>
      <c r="G132" s="439"/>
      <c r="H132" s="551"/>
      <c r="I132" s="241" t="str">
        <f>'01-Mapa de riesgo-UO'!AV73</f>
        <v>ASUMIR</v>
      </c>
      <c r="J132" s="432"/>
      <c r="K132" s="434"/>
      <c r="L132" s="434"/>
      <c r="M132" s="434"/>
      <c r="N132" s="434"/>
      <c r="O132" s="434"/>
      <c r="P132" s="434"/>
      <c r="Q132" s="434"/>
      <c r="R132" s="550"/>
    </row>
    <row r="133" spans="1:18" ht="64.150000000000006" customHeight="1" x14ac:dyDescent="0.2">
      <c r="A133" s="411"/>
      <c r="B133" s="432"/>
      <c r="C133" s="439"/>
      <c r="D133" s="439"/>
      <c r="E133" s="439"/>
      <c r="F133" s="312" t="str">
        <f>'01-Mapa de riesgo-UO'!H74</f>
        <v>Contraseñas y usuarios por defecto, Contraseñas débiles.
Errores en configuraciones.
Uso de protocolos inseguros.</v>
      </c>
      <c r="G133" s="439"/>
      <c r="H133" s="551"/>
      <c r="I133" s="241" t="str">
        <f>'01-Mapa de riesgo-UO'!AV74</f>
        <v>ASUMIR</v>
      </c>
      <c r="J133" s="432"/>
      <c r="K133" s="434"/>
      <c r="L133" s="434"/>
      <c r="M133" s="434"/>
      <c r="N133" s="434"/>
      <c r="O133" s="434"/>
      <c r="P133" s="434"/>
      <c r="Q133" s="434"/>
      <c r="R133" s="550"/>
    </row>
    <row r="134" spans="1:18" ht="64.150000000000006" customHeight="1" x14ac:dyDescent="0.2">
      <c r="A134" s="411">
        <v>43</v>
      </c>
      <c r="B134" s="432" t="str">
        <f>'01-Mapa de riesgo-UO'!C75</f>
        <v>INTERNACIONALIZACIÓN</v>
      </c>
      <c r="C134" s="439" t="str">
        <f>'01-Mapa de riesgo-UO'!I75</f>
        <v>Cumplimiento</v>
      </c>
      <c r="D134" s="439" t="str">
        <f>'01-Mapa de riesgo-UO'!J75</f>
        <v>Visitantes internacionales en la UTP sin el debido estatus migratorio</v>
      </c>
      <c r="E134" s="439" t="str">
        <f>'01-Mapa de riesgo-UO'!K75</f>
        <v>Presencia de visitantes internacionales en la UTP sin el debido estatus migratorio</v>
      </c>
      <c r="F134" s="312" t="str">
        <f>'01-Mapa de riesgo-UO'!H75</f>
        <v xml:space="preserve">Desconocimiento de las implicaciones de no verificar el estatus migratorio de los invitados internacionales y realizar su reporte. </v>
      </c>
      <c r="G134" s="439" t="str">
        <f>'01-Mapa de riesgo-UO'!L75</f>
        <v>Multas y/o sanciones para la Universidad</v>
      </c>
      <c r="H134" s="551" t="str">
        <f>'01-Mapa de riesgo-UO'!AS75</f>
        <v>LEVE</v>
      </c>
      <c r="I134" s="241" t="str">
        <f>'01-Mapa de riesgo-UO'!AV75</f>
        <v>ASUMIR</v>
      </c>
      <c r="J134" s="432" t="str">
        <f t="shared" si="20"/>
        <v>NO</v>
      </c>
      <c r="K134" s="434"/>
      <c r="L134" s="434"/>
      <c r="M134" s="434"/>
      <c r="N134" s="434"/>
      <c r="O134" s="434"/>
      <c r="P134" s="434"/>
      <c r="Q134" s="434"/>
      <c r="R134" s="550"/>
    </row>
    <row r="135" spans="1:18" ht="64.150000000000006" customHeight="1" x14ac:dyDescent="0.2">
      <c r="A135" s="411"/>
      <c r="B135" s="432"/>
      <c r="C135" s="439"/>
      <c r="D135" s="439"/>
      <c r="E135" s="439"/>
      <c r="F135" s="312" t="str">
        <f>'01-Mapa de riesgo-UO'!H76</f>
        <v>Migración Colombia otorga un permiso de ingreso y permanencia  erroneo a los invitados internacionales aún habiendo  presentados los soportes respectivos</v>
      </c>
      <c r="G135" s="439"/>
      <c r="H135" s="551"/>
      <c r="I135" s="241" t="str">
        <f>'01-Mapa de riesgo-UO'!AV76</f>
        <v>ASUMIR</v>
      </c>
      <c r="J135" s="432"/>
      <c r="K135" s="434"/>
      <c r="L135" s="434"/>
      <c r="M135" s="434"/>
      <c r="N135" s="434"/>
      <c r="O135" s="434"/>
      <c r="P135" s="434"/>
      <c r="Q135" s="434"/>
      <c r="R135" s="550"/>
    </row>
    <row r="136" spans="1:18" ht="64.150000000000006" customHeight="1" x14ac:dyDescent="0.2">
      <c r="A136" s="411"/>
      <c r="B136" s="432"/>
      <c r="C136" s="439"/>
      <c r="D136" s="439"/>
      <c r="E136" s="439"/>
      <c r="F136" s="312">
        <f>'01-Mapa de riesgo-UO'!H77</f>
        <v>0</v>
      </c>
      <c r="G136" s="439"/>
      <c r="H136" s="551"/>
      <c r="I136" s="241">
        <f>'01-Mapa de riesgo-UO'!AV77</f>
        <v>0</v>
      </c>
      <c r="J136" s="432"/>
      <c r="K136" s="434"/>
      <c r="L136" s="434"/>
      <c r="M136" s="434"/>
      <c r="N136" s="434"/>
      <c r="O136" s="434"/>
      <c r="P136" s="434"/>
      <c r="Q136" s="434"/>
      <c r="R136" s="550"/>
    </row>
    <row r="137" spans="1:18" ht="64.150000000000006" customHeight="1" x14ac:dyDescent="0.2">
      <c r="A137" s="411">
        <v>44</v>
      </c>
      <c r="B137" s="432" t="str">
        <f>'01-Mapa de riesgo-UO'!C78</f>
        <v>INTERNACIONALIZACIÓN</v>
      </c>
      <c r="C137" s="439" t="str">
        <f>'01-Mapa de riesgo-UO'!I78</f>
        <v>Corrupción</v>
      </c>
      <c r="D137" s="439" t="str">
        <f>'01-Mapa de riesgo-UO'!J78</f>
        <v>Favorecer la postulación a una beca de movilidad académica internacional a un estudiante que no cumpla con los requisitos establecidos en la convocatoria UTP</v>
      </c>
      <c r="E137" s="439" t="str">
        <f>'01-Mapa de riesgo-UO'!K78</f>
        <v>Postular a un estudiante que no cumple con los requsitos estipulados por la convocatoria interna a una beca de movilidad académica</v>
      </c>
      <c r="F137" s="312" t="str">
        <f>'01-Mapa de riesgo-UO'!H78</f>
        <v>Que haya un conflicto de intereses entre el estudiante y las personas encargadas del proceso de movilidad.</v>
      </c>
      <c r="G137" s="439" t="str">
        <f>'01-Mapa de riesgo-UO'!L78</f>
        <v>Quitar la oportunidad de acceder a una beca a un estudiante que cumpla con todos los requisitos</v>
      </c>
      <c r="H137" s="551" t="str">
        <f>'01-Mapa de riesgo-UO'!AS78</f>
        <v>LEVE</v>
      </c>
      <c r="I137" s="241" t="str">
        <f>'01-Mapa de riesgo-UO'!AV78</f>
        <v>ASUMIR</v>
      </c>
      <c r="J137" s="432" t="str">
        <f t="shared" si="20"/>
        <v>NO</v>
      </c>
      <c r="K137" s="434"/>
      <c r="L137" s="434"/>
      <c r="M137" s="434"/>
      <c r="N137" s="434"/>
      <c r="O137" s="434"/>
      <c r="P137" s="434"/>
      <c r="Q137" s="434"/>
      <c r="R137" s="550"/>
    </row>
    <row r="138" spans="1:18" ht="64.150000000000006" customHeight="1" x14ac:dyDescent="0.2">
      <c r="A138" s="411"/>
      <c r="B138" s="432"/>
      <c r="C138" s="439"/>
      <c r="D138" s="439"/>
      <c r="E138" s="439"/>
      <c r="F138" s="312" t="str">
        <f>'01-Mapa de riesgo-UO'!H79</f>
        <v>Que exista presión por parte de un funcionario de mayor jerarquia sobre las personas encargadas del proceso de movilidad.</v>
      </c>
      <c r="G138" s="439"/>
      <c r="H138" s="551"/>
      <c r="I138" s="241">
        <f>'01-Mapa de riesgo-UO'!AV79</f>
        <v>0</v>
      </c>
      <c r="J138" s="432"/>
      <c r="K138" s="434"/>
      <c r="L138" s="434"/>
      <c r="M138" s="434"/>
      <c r="N138" s="434"/>
      <c r="O138" s="434"/>
      <c r="P138" s="434"/>
      <c r="Q138" s="434"/>
      <c r="R138" s="550"/>
    </row>
    <row r="139" spans="1:18" ht="64.150000000000006" customHeight="1" x14ac:dyDescent="0.2">
      <c r="A139" s="411"/>
      <c r="B139" s="432"/>
      <c r="C139" s="439"/>
      <c r="D139" s="439"/>
      <c r="E139" s="439"/>
      <c r="F139" s="312">
        <f>'01-Mapa de riesgo-UO'!H80</f>
        <v>0</v>
      </c>
      <c r="G139" s="439"/>
      <c r="H139" s="551"/>
      <c r="I139" s="241">
        <f>'01-Mapa de riesgo-UO'!AV80</f>
        <v>0</v>
      </c>
      <c r="J139" s="432"/>
      <c r="K139" s="434"/>
      <c r="L139" s="434"/>
      <c r="M139" s="434"/>
      <c r="N139" s="434"/>
      <c r="O139" s="434"/>
      <c r="P139" s="434"/>
      <c r="Q139" s="434"/>
      <c r="R139" s="550"/>
    </row>
    <row r="140" spans="1:18" ht="64.150000000000006" customHeight="1" x14ac:dyDescent="0.2">
      <c r="A140" s="411">
        <v>45</v>
      </c>
      <c r="B140" s="432" t="e">
        <f>'01-Mapa de riesgo-UO'!#REF!</f>
        <v>#REF!</v>
      </c>
      <c r="C140" s="439" t="e">
        <f>'01-Mapa de riesgo-UO'!#REF!</f>
        <v>#REF!</v>
      </c>
      <c r="D140" s="439" t="e">
        <f>'01-Mapa de riesgo-UO'!#REF!</f>
        <v>#REF!</v>
      </c>
      <c r="E140" s="439" t="e">
        <f>'01-Mapa de riesgo-UO'!#REF!</f>
        <v>#REF!</v>
      </c>
      <c r="F140" s="312" t="e">
        <f>'01-Mapa de riesgo-UO'!#REF!</f>
        <v>#REF!</v>
      </c>
      <c r="G140" s="439" t="e">
        <f>'01-Mapa de riesgo-UO'!#REF!</f>
        <v>#REF!</v>
      </c>
      <c r="H140" s="551" t="e">
        <f>'01-Mapa de riesgo-UO'!#REF!</f>
        <v>#REF!</v>
      </c>
      <c r="I140" s="241" t="e">
        <f>'01-Mapa de riesgo-UO'!#REF!</f>
        <v>#REF!</v>
      </c>
      <c r="J140" s="432" t="e">
        <f t="shared" si="20"/>
        <v>#REF!</v>
      </c>
      <c r="K140" s="434"/>
      <c r="L140" s="434"/>
      <c r="M140" s="434"/>
      <c r="N140" s="434"/>
      <c r="O140" s="434"/>
      <c r="P140" s="434"/>
      <c r="Q140" s="434"/>
      <c r="R140" s="550"/>
    </row>
    <row r="141" spans="1:18" ht="64.150000000000006" customHeight="1" x14ac:dyDescent="0.2">
      <c r="A141" s="411"/>
      <c r="B141" s="432"/>
      <c r="C141" s="439"/>
      <c r="D141" s="439"/>
      <c r="E141" s="439"/>
      <c r="F141" s="312" t="e">
        <f>'01-Mapa de riesgo-UO'!#REF!</f>
        <v>#REF!</v>
      </c>
      <c r="G141" s="439"/>
      <c r="H141" s="551"/>
      <c r="I141" s="241" t="e">
        <f>'01-Mapa de riesgo-UO'!#REF!</f>
        <v>#REF!</v>
      </c>
      <c r="J141" s="432"/>
      <c r="K141" s="434"/>
      <c r="L141" s="434"/>
      <c r="M141" s="434"/>
      <c r="N141" s="434"/>
      <c r="O141" s="434"/>
      <c r="P141" s="434"/>
      <c r="Q141" s="434"/>
      <c r="R141" s="550"/>
    </row>
    <row r="142" spans="1:18" ht="64.150000000000006" customHeight="1" x14ac:dyDescent="0.2">
      <c r="A142" s="411"/>
      <c r="B142" s="432"/>
      <c r="C142" s="439"/>
      <c r="D142" s="439"/>
      <c r="E142" s="439"/>
      <c r="F142" s="312" t="e">
        <f>'01-Mapa de riesgo-UO'!#REF!</f>
        <v>#REF!</v>
      </c>
      <c r="G142" s="439"/>
      <c r="H142" s="551"/>
      <c r="I142" s="241" t="e">
        <f>'01-Mapa de riesgo-UO'!#REF!</f>
        <v>#REF!</v>
      </c>
      <c r="J142" s="432"/>
      <c r="K142" s="434"/>
      <c r="L142" s="434"/>
      <c r="M142" s="434"/>
      <c r="N142" s="434"/>
      <c r="O142" s="434"/>
      <c r="P142" s="434"/>
      <c r="Q142" s="434"/>
      <c r="R142" s="550"/>
    </row>
    <row r="143" spans="1:18" ht="64.150000000000006" customHeight="1" x14ac:dyDescent="0.2">
      <c r="A143" s="411">
        <v>46</v>
      </c>
      <c r="B143" s="432" t="str">
        <f>'01-Mapa de riesgo-UO'!C81</f>
        <v>DOCENCIA</v>
      </c>
      <c r="C143" s="439" t="str">
        <f>'01-Mapa de riesgo-UO'!I81</f>
        <v>Operacional</v>
      </c>
      <c r="D143" s="439" t="str">
        <f>'01-Mapa de riesgo-UO'!J81</f>
        <v>Asignación de puntos y/o unidades salariales sin cumplimiento de requisitos</v>
      </c>
      <c r="E143" s="439" t="str">
        <f>'01-Mapa de riesgo-UO'!K81</f>
        <v>Asignación de puntos y/o unidades salariales, sin cumplir con los requisitos establecidos en la normatividad externa e interna.</v>
      </c>
      <c r="F143" s="312" t="str">
        <f>'01-Mapa de riesgo-UO'!H81</f>
        <v>Falta de claridad en las Normas Nacionales</v>
      </c>
      <c r="G143" s="439" t="str">
        <f>'01-Mapa de riesgo-UO'!L81</f>
        <v>Incorrecta asignación salarial
Devolución de dinero
Recovatorias, Demandas y reclamaciones por parte de los docentes</v>
      </c>
      <c r="H143" s="551" t="str">
        <f>'01-Mapa de riesgo-UO'!AS81</f>
        <v>LEVE</v>
      </c>
      <c r="I143" s="241" t="str">
        <f>'01-Mapa de riesgo-UO'!AV81</f>
        <v>ASUMIR</v>
      </c>
      <c r="J143" s="432" t="str">
        <f t="shared" si="20"/>
        <v>NO</v>
      </c>
      <c r="K143" s="434"/>
      <c r="L143" s="434"/>
      <c r="M143" s="434"/>
      <c r="N143" s="434"/>
      <c r="O143" s="434"/>
      <c r="P143" s="434"/>
      <c r="Q143" s="434"/>
      <c r="R143" s="550"/>
    </row>
    <row r="144" spans="1:18" ht="64.150000000000006" customHeight="1" x14ac:dyDescent="0.2">
      <c r="A144" s="411"/>
      <c r="B144" s="432"/>
      <c r="C144" s="439"/>
      <c r="D144" s="439"/>
      <c r="E144" s="439"/>
      <c r="F144" s="312" t="str">
        <f>'01-Mapa de riesgo-UO'!H82</f>
        <v>Interpretación de la norma (ambigüedad).</v>
      </c>
      <c r="G144" s="439"/>
      <c r="H144" s="551"/>
      <c r="I144" s="241" t="str">
        <f>'01-Mapa de riesgo-UO'!AV82</f>
        <v>ASUMIR</v>
      </c>
      <c r="J144" s="432"/>
      <c r="K144" s="434"/>
      <c r="L144" s="434"/>
      <c r="M144" s="434"/>
      <c r="N144" s="434"/>
      <c r="O144" s="434"/>
      <c r="P144" s="434"/>
      <c r="Q144" s="434"/>
      <c r="R144" s="550"/>
    </row>
    <row r="145" spans="1:18" ht="64.150000000000006" customHeight="1" x14ac:dyDescent="0.2">
      <c r="A145" s="411"/>
      <c r="B145" s="432"/>
      <c r="C145" s="439"/>
      <c r="D145" s="439"/>
      <c r="E145" s="439"/>
      <c r="F145" s="312" t="str">
        <f>'01-Mapa de riesgo-UO'!H83</f>
        <v>Fallas del sistema de información desde la solicitud hasta el pago</v>
      </c>
      <c r="G145" s="439"/>
      <c r="H145" s="551"/>
      <c r="I145" s="241">
        <f>'01-Mapa de riesgo-UO'!AV83</f>
        <v>0</v>
      </c>
      <c r="J145" s="432"/>
      <c r="K145" s="434"/>
      <c r="L145" s="434"/>
      <c r="M145" s="434"/>
      <c r="N145" s="434"/>
      <c r="O145" s="434"/>
      <c r="P145" s="434"/>
      <c r="Q145" s="434"/>
      <c r="R145" s="550"/>
    </row>
    <row r="146" spans="1:18" ht="64.150000000000006" customHeight="1" x14ac:dyDescent="0.2">
      <c r="A146" s="411">
        <v>47</v>
      </c>
      <c r="B146" s="432" t="e">
        <f>'01-Mapa de riesgo-UO'!#REF!</f>
        <v>#REF!</v>
      </c>
      <c r="C146" s="439" t="e">
        <f>'01-Mapa de riesgo-UO'!#REF!</f>
        <v>#REF!</v>
      </c>
      <c r="D146" s="439" t="e">
        <f>'01-Mapa de riesgo-UO'!#REF!</f>
        <v>#REF!</v>
      </c>
      <c r="E146" s="439" t="e">
        <f>'01-Mapa de riesgo-UO'!#REF!</f>
        <v>#REF!</v>
      </c>
      <c r="F146" s="312" t="e">
        <f>'01-Mapa de riesgo-UO'!#REF!</f>
        <v>#REF!</v>
      </c>
      <c r="G146" s="439" t="e">
        <f>'01-Mapa de riesgo-UO'!#REF!</f>
        <v>#REF!</v>
      </c>
      <c r="H146" s="551" t="e">
        <f>'01-Mapa de riesgo-UO'!#REF!</f>
        <v>#REF!</v>
      </c>
      <c r="I146" s="241" t="e">
        <f>'01-Mapa de riesgo-UO'!#REF!</f>
        <v>#REF!</v>
      </c>
      <c r="J146" s="432" t="e">
        <f t="shared" si="20"/>
        <v>#REF!</v>
      </c>
      <c r="K146" s="434"/>
      <c r="L146" s="434"/>
      <c r="M146" s="434"/>
      <c r="N146" s="434"/>
      <c r="O146" s="434"/>
      <c r="P146" s="434"/>
      <c r="Q146" s="434"/>
      <c r="R146" s="550"/>
    </row>
    <row r="147" spans="1:18" ht="64.150000000000006" customHeight="1" x14ac:dyDescent="0.2">
      <c r="A147" s="411"/>
      <c r="B147" s="432"/>
      <c r="C147" s="439"/>
      <c r="D147" s="439"/>
      <c r="E147" s="439"/>
      <c r="F147" s="312" t="e">
        <f>'01-Mapa de riesgo-UO'!#REF!</f>
        <v>#REF!</v>
      </c>
      <c r="G147" s="439"/>
      <c r="H147" s="551"/>
      <c r="I147" s="241" t="e">
        <f>'01-Mapa de riesgo-UO'!#REF!</f>
        <v>#REF!</v>
      </c>
      <c r="J147" s="432"/>
      <c r="K147" s="434"/>
      <c r="L147" s="434"/>
      <c r="M147" s="434"/>
      <c r="N147" s="434"/>
      <c r="O147" s="434"/>
      <c r="P147" s="434"/>
      <c r="Q147" s="434"/>
      <c r="R147" s="550"/>
    </row>
    <row r="148" spans="1:18" ht="64.150000000000006" customHeight="1" x14ac:dyDescent="0.2">
      <c r="A148" s="411"/>
      <c r="B148" s="432"/>
      <c r="C148" s="439"/>
      <c r="D148" s="439"/>
      <c r="E148" s="439"/>
      <c r="F148" s="312" t="e">
        <f>'01-Mapa de riesgo-UO'!#REF!</f>
        <v>#REF!</v>
      </c>
      <c r="G148" s="439"/>
      <c r="H148" s="551"/>
      <c r="I148" s="241" t="e">
        <f>'01-Mapa de riesgo-UO'!#REF!</f>
        <v>#REF!</v>
      </c>
      <c r="J148" s="432"/>
      <c r="K148" s="434"/>
      <c r="L148" s="434"/>
      <c r="M148" s="434"/>
      <c r="N148" s="434"/>
      <c r="O148" s="434"/>
      <c r="P148" s="434"/>
      <c r="Q148" s="434"/>
      <c r="R148" s="550"/>
    </row>
    <row r="149" spans="1:18" ht="86.45" customHeight="1" x14ac:dyDescent="0.2">
      <c r="A149" s="411">
        <v>48</v>
      </c>
      <c r="B149" s="432" t="str">
        <f>'01-Mapa de riesgo-UO'!C84</f>
        <v>DIRECCIONAMIENTO_INSTITUCIONAL</v>
      </c>
      <c r="C149" s="439" t="str">
        <f>'01-Mapa de riesgo-UO'!I84</f>
        <v>Estratégico</v>
      </c>
      <c r="D149" s="439" t="str">
        <f>'01-Mapa de riesgo-UO'!J84</f>
        <v>No cumplimiento del Proyecto Educativo Institucional y las orientaciones institucionales para la renovación curricular.</v>
      </c>
      <c r="E149" s="439" t="str">
        <f>'01-Mapa de riesgo-UO'!K84</f>
        <v>Que el Proyecto Educativo Institucional- PEI y, los documentos institucionales para la renovaicón curricular se queden como un documento escrito y no se haga realidad.</v>
      </c>
      <c r="F149" s="312" t="str">
        <f>'01-Mapa de riesgo-UO'!H84</f>
        <v>Incumplimiento de las normas que reglamentan el PEI como carta de navegación académica y, las orientaciones institucionales para el diseño y renovación curricular de los programas académicos en la Universidad.</v>
      </c>
      <c r="G149" s="439" t="str">
        <f>'01-Mapa de riesgo-UO'!L84</f>
        <v>Currículos desactualizados que no responden a los lineamientos institucionales, a las necesidades del contexto y, los desarrollos científicos de las disciplinas.
Estudiantes con bajas competencias en formación humana, pensamiento crítico, ciudadanía y democracia y, compromiso con la sostenibilidad ambiental.
Egresados sin la identidad institucional de la UTP</v>
      </c>
      <c r="H149" s="551" t="str">
        <f>'01-Mapa de riesgo-UO'!AS84</f>
        <v>MODERADO</v>
      </c>
      <c r="I149" s="241" t="str">
        <f>'01-Mapa de riesgo-UO'!AV84</f>
        <v>COMPARTIR</v>
      </c>
      <c r="J149" s="432" t="str">
        <f t="shared" si="20"/>
        <v>Si el proceso lo requiere</v>
      </c>
      <c r="K149" s="434"/>
      <c r="L149" s="434"/>
      <c r="M149" s="434"/>
      <c r="N149" s="434"/>
      <c r="O149" s="434"/>
      <c r="P149" s="434"/>
      <c r="Q149" s="434"/>
      <c r="R149" s="550"/>
    </row>
    <row r="150" spans="1:18" ht="106.15" customHeight="1" x14ac:dyDescent="0.2">
      <c r="A150" s="411"/>
      <c r="B150" s="432"/>
      <c r="C150" s="439"/>
      <c r="D150" s="439"/>
      <c r="E150" s="439"/>
      <c r="F150" s="312" t="str">
        <f>'01-Mapa de riesgo-UO'!H85</f>
        <v>Que la comunidad educativa no entienda como pueden aplicar en los programas académicos y en las prácticas educativas los lineamientos expuestos en el PEI y las orientaciones institucionales para la renovación curricular, esto debido a la baja formación de los docentes en temas curriculares, en pedagogía y en didáctica.</v>
      </c>
      <c r="G150" s="439"/>
      <c r="H150" s="551"/>
      <c r="I150" s="241">
        <f>'01-Mapa de riesgo-UO'!AV85</f>
        <v>0</v>
      </c>
      <c r="J150" s="432"/>
      <c r="K150" s="434"/>
      <c r="L150" s="434"/>
      <c r="M150" s="434"/>
      <c r="N150" s="434"/>
      <c r="O150" s="434"/>
      <c r="P150" s="434"/>
      <c r="Q150" s="434"/>
      <c r="R150" s="550"/>
    </row>
    <row r="151" spans="1:18" ht="76.900000000000006" customHeight="1" x14ac:dyDescent="0.2">
      <c r="A151" s="411"/>
      <c r="B151" s="432"/>
      <c r="C151" s="439"/>
      <c r="D151" s="439"/>
      <c r="E151" s="439"/>
      <c r="F151" s="312" t="str">
        <f>'01-Mapa de riesgo-UO'!H86</f>
        <v>No disponer de los recursos requeridospara la implemetación de propuestas curriculares y prácticas educativas innovadoras, flexibles, pertinentes e integradoras, lo cual impediría el cumplimiento de los lineamientos.</v>
      </c>
      <c r="G151" s="439"/>
      <c r="H151" s="551"/>
      <c r="I151" s="241">
        <f>'01-Mapa de riesgo-UO'!AV86</f>
        <v>0</v>
      </c>
      <c r="J151" s="432"/>
      <c r="K151" s="434"/>
      <c r="L151" s="434"/>
      <c r="M151" s="434"/>
      <c r="N151" s="434"/>
      <c r="O151" s="434"/>
      <c r="P151" s="434"/>
      <c r="Q151" s="434"/>
      <c r="R151" s="550"/>
    </row>
    <row r="152" spans="1:18" ht="64.150000000000006" customHeight="1" x14ac:dyDescent="0.2">
      <c r="A152" s="411">
        <v>49</v>
      </c>
      <c r="B152" s="432" t="str">
        <f>'01-Mapa de riesgo-UO'!C87</f>
        <v>DOCENCIA</v>
      </c>
      <c r="C152" s="439" t="str">
        <f>'01-Mapa de riesgo-UO'!I87</f>
        <v>Estratégico</v>
      </c>
      <c r="D152" s="439" t="str">
        <f>'01-Mapa de riesgo-UO'!J87</f>
        <v>Pérdida del Registro Calificado de un Programa Académico</v>
      </c>
      <c r="E152" s="439" t="str">
        <f>'01-Mapa de riesgo-UO'!K87</f>
        <v>No renovación del registro calificado de un programa académico</v>
      </c>
      <c r="F152" s="312" t="str">
        <f>'01-Mapa de riesgo-UO'!H87</f>
        <v>No realizar seguimiento adecuado a las fechas de vencimiento y por lo tanto no realizar la solicitud en el tiempo reglamentario</v>
      </c>
      <c r="G152" s="439" t="str">
        <f>'01-Mapa de riesgo-UO'!L87</f>
        <v>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v>
      </c>
      <c r="H152" s="551" t="str">
        <f>'01-Mapa de riesgo-UO'!AS87</f>
        <v>LEVE</v>
      </c>
      <c r="I152" s="241" t="str">
        <f>'01-Mapa de riesgo-UO'!AV87</f>
        <v>ASUMIR</v>
      </c>
      <c r="J152" s="432" t="str">
        <f t="shared" si="20"/>
        <v>NO</v>
      </c>
      <c r="K152" s="434"/>
      <c r="L152" s="434"/>
      <c r="M152" s="434"/>
      <c r="N152" s="434"/>
      <c r="O152" s="434"/>
      <c r="P152" s="434"/>
      <c r="Q152" s="434"/>
      <c r="R152" s="550"/>
    </row>
    <row r="153" spans="1:18" ht="64.150000000000006" customHeight="1" x14ac:dyDescent="0.2">
      <c r="A153" s="411"/>
      <c r="B153" s="432"/>
      <c r="C153" s="439"/>
      <c r="D153" s="439"/>
      <c r="E153" s="439"/>
      <c r="F153" s="312" t="str">
        <f>'01-Mapa de riesgo-UO'!H88</f>
        <v>No cumplir con los estándares establecidos para la renovación del Registro Calificado</v>
      </c>
      <c r="G153" s="439"/>
      <c r="H153" s="551"/>
      <c r="I153" s="241" t="str">
        <f>'01-Mapa de riesgo-UO'!AV88</f>
        <v>ASUMIR</v>
      </c>
      <c r="J153" s="432"/>
      <c r="K153" s="434"/>
      <c r="L153" s="434"/>
      <c r="M153" s="434"/>
      <c r="N153" s="434"/>
      <c r="O153" s="434"/>
      <c r="P153" s="434"/>
      <c r="Q153" s="434"/>
      <c r="R153" s="550"/>
    </row>
    <row r="154" spans="1:18" ht="64.150000000000006" customHeight="1" x14ac:dyDescent="0.2">
      <c r="A154" s="411"/>
      <c r="B154" s="432"/>
      <c r="C154" s="439"/>
      <c r="D154" s="439"/>
      <c r="E154" s="439"/>
      <c r="F154" s="312">
        <f>'01-Mapa de riesgo-UO'!H89</f>
        <v>0</v>
      </c>
      <c r="G154" s="439"/>
      <c r="H154" s="551"/>
      <c r="I154" s="241" t="str">
        <f>'01-Mapa de riesgo-UO'!AV89</f>
        <v>ASUMIR</v>
      </c>
      <c r="J154" s="432"/>
      <c r="K154" s="434"/>
      <c r="L154" s="434"/>
      <c r="M154" s="434"/>
      <c r="N154" s="434"/>
      <c r="O154" s="434"/>
      <c r="P154" s="434"/>
      <c r="Q154" s="434"/>
      <c r="R154" s="550"/>
    </row>
    <row r="155" spans="1:18" ht="64.150000000000006" customHeight="1" x14ac:dyDescent="0.2">
      <c r="A155" s="411">
        <v>50</v>
      </c>
      <c r="B155" s="432" t="e">
        <f>'01-Mapa de riesgo-UO'!#REF!</f>
        <v>#REF!</v>
      </c>
      <c r="C155" s="439" t="e">
        <f>'01-Mapa de riesgo-UO'!#REF!</f>
        <v>#REF!</v>
      </c>
      <c r="D155" s="439" t="e">
        <f>'01-Mapa de riesgo-UO'!#REF!</f>
        <v>#REF!</v>
      </c>
      <c r="E155" s="439" t="e">
        <f>'01-Mapa de riesgo-UO'!#REF!</f>
        <v>#REF!</v>
      </c>
      <c r="F155" s="312" t="e">
        <f>'01-Mapa de riesgo-UO'!#REF!</f>
        <v>#REF!</v>
      </c>
      <c r="G155" s="439" t="e">
        <f>'01-Mapa de riesgo-UO'!#REF!</f>
        <v>#REF!</v>
      </c>
      <c r="H155" s="551" t="e">
        <f>'01-Mapa de riesgo-UO'!#REF!</f>
        <v>#REF!</v>
      </c>
      <c r="I155" s="241" t="e">
        <f>'01-Mapa de riesgo-UO'!#REF!</f>
        <v>#REF!</v>
      </c>
      <c r="J155" s="432" t="e">
        <f t="shared" si="20"/>
        <v>#REF!</v>
      </c>
      <c r="K155" s="434"/>
      <c r="L155" s="434"/>
      <c r="M155" s="434"/>
      <c r="N155" s="434"/>
      <c r="O155" s="434"/>
      <c r="P155" s="434"/>
      <c r="Q155" s="434"/>
      <c r="R155" s="550"/>
    </row>
    <row r="156" spans="1:18" ht="64.150000000000006" customHeight="1" x14ac:dyDescent="0.2">
      <c r="A156" s="411"/>
      <c r="B156" s="432"/>
      <c r="C156" s="439"/>
      <c r="D156" s="439"/>
      <c r="E156" s="439"/>
      <c r="F156" s="312" t="e">
        <f>'01-Mapa de riesgo-UO'!#REF!</f>
        <v>#REF!</v>
      </c>
      <c r="G156" s="439"/>
      <c r="H156" s="551"/>
      <c r="I156" s="241" t="e">
        <f>'01-Mapa de riesgo-UO'!#REF!</f>
        <v>#REF!</v>
      </c>
      <c r="J156" s="432"/>
      <c r="K156" s="434"/>
      <c r="L156" s="434"/>
      <c r="M156" s="434"/>
      <c r="N156" s="434"/>
      <c r="O156" s="434"/>
      <c r="P156" s="434"/>
      <c r="Q156" s="434"/>
      <c r="R156" s="550"/>
    </row>
    <row r="157" spans="1:18" ht="64.150000000000006" customHeight="1" x14ac:dyDescent="0.2">
      <c r="A157" s="411"/>
      <c r="B157" s="432"/>
      <c r="C157" s="439"/>
      <c r="D157" s="439"/>
      <c r="E157" s="439"/>
      <c r="F157" s="312" t="e">
        <f>'01-Mapa de riesgo-UO'!#REF!</f>
        <v>#REF!</v>
      </c>
      <c r="G157" s="439"/>
      <c r="H157" s="551"/>
      <c r="I157" s="241" t="e">
        <f>'01-Mapa de riesgo-UO'!#REF!</f>
        <v>#REF!</v>
      </c>
      <c r="J157" s="432"/>
      <c r="K157" s="434"/>
      <c r="L157" s="434"/>
      <c r="M157" s="434"/>
      <c r="N157" s="434"/>
      <c r="O157" s="434"/>
      <c r="P157" s="434"/>
      <c r="Q157" s="434"/>
      <c r="R157" s="550"/>
    </row>
    <row r="158" spans="1:18" ht="64.150000000000006" customHeight="1" x14ac:dyDescent="0.2">
      <c r="A158" s="411">
        <v>51</v>
      </c>
      <c r="B158" s="432" t="str">
        <f>'01-Mapa de riesgo-UO'!C90</f>
        <v>DOCENCIA</v>
      </c>
      <c r="C158" s="439" t="str">
        <f>'01-Mapa de riesgo-UO'!I90</f>
        <v>Información</v>
      </c>
      <c r="D158" s="439" t="str">
        <f>'01-Mapa de riesgo-UO'!J90</f>
        <v>Abandono estudiantil  en asignaturas virtuales y/o semipresenciales</v>
      </c>
      <c r="E158" s="439" t="str">
        <f>'01-Mapa de riesgo-UO'!K90</f>
        <v>Cancelación estudiantil en las asignaturas virtuales y/o semipresenciales en la Universidad Tecnológica de Pereira</v>
      </c>
      <c r="F158" s="312" t="str">
        <f>'01-Mapa de riesgo-UO'!H90</f>
        <v xml:space="preserve">El reglamento estudiantil permite la cancelación de asignaturas en cualquier período del semestre académico. </v>
      </c>
      <c r="G158" s="439" t="str">
        <f>'01-Mapa de riesgo-UO'!L90</f>
        <v xml:space="preserve">Disminución de estudiantes que pueden acceder o mantenerse en metodologías educativas mediadas por TIC en la Universidad Tecnológica de Pereira.
Mala imagen de las asignaturas virtuales frente a los estudiantes.    </v>
      </c>
      <c r="H158" s="551" t="str">
        <f>'01-Mapa de riesgo-UO'!AS90</f>
        <v>MODERADO</v>
      </c>
      <c r="I158" s="241" t="str">
        <f>'01-Mapa de riesgo-UO'!AV90</f>
        <v>REDUCIR</v>
      </c>
      <c r="J158" s="432" t="str">
        <f t="shared" si="20"/>
        <v>Si el proceso lo requiere</v>
      </c>
      <c r="K158" s="434" t="s">
        <v>811</v>
      </c>
      <c r="L158" s="434"/>
      <c r="M158" s="434"/>
      <c r="N158" s="434" t="s">
        <v>812</v>
      </c>
      <c r="O158" s="434" t="s">
        <v>813</v>
      </c>
      <c r="P158" s="434"/>
      <c r="Q158" s="434"/>
      <c r="R158" s="550" t="s">
        <v>814</v>
      </c>
    </row>
    <row r="159" spans="1:18" ht="64.150000000000006" customHeight="1" x14ac:dyDescent="0.2">
      <c r="A159" s="411"/>
      <c r="B159" s="432"/>
      <c r="C159" s="439"/>
      <c r="D159" s="439"/>
      <c r="E159" s="439"/>
      <c r="F159" s="312" t="str">
        <f>'01-Mapa de riesgo-UO'!H91</f>
        <v>Falta de habilidades y competencias fundamentales para mantenerse en la modalidad.</v>
      </c>
      <c r="G159" s="439"/>
      <c r="H159" s="551"/>
      <c r="I159" s="241" t="str">
        <f>'01-Mapa de riesgo-UO'!AV91</f>
        <v>REDUCIR</v>
      </c>
      <c r="J159" s="432"/>
      <c r="K159" s="434"/>
      <c r="L159" s="434"/>
      <c r="M159" s="434"/>
      <c r="N159" s="434"/>
      <c r="O159" s="434"/>
      <c r="P159" s="434"/>
      <c r="Q159" s="434"/>
      <c r="R159" s="550"/>
    </row>
    <row r="160" spans="1:18" ht="64.150000000000006" customHeight="1" x14ac:dyDescent="0.2">
      <c r="A160" s="411"/>
      <c r="B160" s="432"/>
      <c r="C160" s="439"/>
      <c r="D160" s="439"/>
      <c r="E160" s="439"/>
      <c r="F160" s="312" t="str">
        <f>'01-Mapa de riesgo-UO'!H92</f>
        <v>Falta de cultura en el uso del correo institucional.</v>
      </c>
      <c r="G160" s="439"/>
      <c r="H160" s="551"/>
      <c r="I160" s="241" t="str">
        <f>'01-Mapa de riesgo-UO'!AV92</f>
        <v>REDUCIR</v>
      </c>
      <c r="J160" s="432"/>
      <c r="K160" s="434"/>
      <c r="L160" s="434"/>
      <c r="M160" s="434"/>
      <c r="N160" s="434"/>
      <c r="O160" s="434"/>
      <c r="P160" s="434"/>
      <c r="Q160" s="434"/>
      <c r="R160" s="550"/>
    </row>
    <row r="161" spans="1:18" ht="64.150000000000006" customHeight="1" x14ac:dyDescent="0.2">
      <c r="A161" s="411">
        <v>52</v>
      </c>
      <c r="B161" s="432" t="str">
        <f>'01-Mapa de riesgo-UO'!C93</f>
        <v>DOCENCIA</v>
      </c>
      <c r="C161" s="439" t="str">
        <f>'01-Mapa de riesgo-UO'!I93</f>
        <v>Tecnológico</v>
      </c>
      <c r="D161" s="439" t="str">
        <f>'01-Mapa de riesgo-UO'!J93</f>
        <v>No disponer de espacio de almacenamiento en el servidor requerido para el funcionamiento de la unidad</v>
      </c>
      <c r="E161" s="439" t="str">
        <f>'01-Mapa de riesgo-UO'!K93</f>
        <v>El peso de la información que actualmente se genra a partir de los procesos de formación vigentes superan el limite de la capacidad disponible.</v>
      </c>
      <c r="F161" s="312" t="str">
        <f>'01-Mapa de riesgo-UO'!H93</f>
        <v>El crecimiento de los proceos liderados por univirtual han superado la capacidad actual del servidor</v>
      </c>
      <c r="G161" s="439" t="str">
        <f>'01-Mapa de riesgo-UO'!L93</f>
        <v xml:space="preserve">Suspensión de servicios de formación virtual y procesos administrativos </v>
      </c>
      <c r="H161" s="551" t="str">
        <f>'01-Mapa de riesgo-UO'!AS93</f>
        <v>MODERADO</v>
      </c>
      <c r="I161" s="241" t="str">
        <f>'01-Mapa de riesgo-UO'!AV93</f>
        <v>REDUCIR</v>
      </c>
      <c r="J161" s="432" t="str">
        <f t="shared" si="20"/>
        <v>Si el proceso lo requiere</v>
      </c>
      <c r="K161" s="434" t="s">
        <v>815</v>
      </c>
      <c r="L161" s="434"/>
      <c r="M161" s="434"/>
      <c r="N161" s="434" t="s">
        <v>812</v>
      </c>
      <c r="O161" s="434" t="s">
        <v>816</v>
      </c>
      <c r="P161" s="434"/>
      <c r="Q161" s="434"/>
      <c r="R161" s="550" t="s">
        <v>812</v>
      </c>
    </row>
    <row r="162" spans="1:18" ht="64.150000000000006" customHeight="1" x14ac:dyDescent="0.2">
      <c r="A162" s="411"/>
      <c r="B162" s="432"/>
      <c r="C162" s="439"/>
      <c r="D162" s="439"/>
      <c r="E162" s="439"/>
      <c r="F162" s="312">
        <f>'01-Mapa de riesgo-UO'!H94</f>
        <v>0</v>
      </c>
      <c r="G162" s="439"/>
      <c r="H162" s="551"/>
      <c r="I162" s="241" t="str">
        <f>'01-Mapa de riesgo-UO'!AV94</f>
        <v>COMPARTIR</v>
      </c>
      <c r="J162" s="432"/>
      <c r="K162" s="434"/>
      <c r="L162" s="434"/>
      <c r="M162" s="434"/>
      <c r="N162" s="434"/>
      <c r="O162" s="434"/>
      <c r="P162" s="434"/>
      <c r="Q162" s="434"/>
      <c r="R162" s="550"/>
    </row>
    <row r="163" spans="1:18" ht="64.150000000000006" customHeight="1" x14ac:dyDescent="0.2">
      <c r="A163" s="411"/>
      <c r="B163" s="432"/>
      <c r="C163" s="439"/>
      <c r="D163" s="439"/>
      <c r="E163" s="439"/>
      <c r="F163" s="312">
        <f>'01-Mapa de riesgo-UO'!H95</f>
        <v>0</v>
      </c>
      <c r="G163" s="439"/>
      <c r="H163" s="551"/>
      <c r="I163" s="241">
        <f>'01-Mapa de riesgo-UO'!AV95</f>
        <v>0</v>
      </c>
      <c r="J163" s="432"/>
      <c r="K163" s="434"/>
      <c r="L163" s="434"/>
      <c r="M163" s="434"/>
      <c r="N163" s="434"/>
      <c r="O163" s="434"/>
      <c r="P163" s="434"/>
      <c r="Q163" s="434"/>
      <c r="R163" s="550"/>
    </row>
    <row r="164" spans="1:18" ht="64.150000000000006" customHeight="1" x14ac:dyDescent="0.2">
      <c r="A164" s="411">
        <v>53</v>
      </c>
      <c r="B164" s="432" t="str">
        <f>'01-Mapa de riesgo-UO'!C96</f>
        <v>DOCENCIA</v>
      </c>
      <c r="C164" s="439" t="str">
        <f>'01-Mapa de riesgo-UO'!I96</f>
        <v>Cumplimiento</v>
      </c>
      <c r="D164" s="439" t="str">
        <f>'01-Mapa de riesgo-UO'!J96</f>
        <v>Historias Académicas físicas y digitalizadas incompletas</v>
      </c>
      <c r="E164" s="439" t="str">
        <f>'01-Mapa de riesgo-UO'!K96</f>
        <v>Pérdida de la información del archivo histórico de las historias académicas físicas y digitalizadas</v>
      </c>
      <c r="F164" s="312" t="str">
        <f>'01-Mapa de riesgo-UO'!H96</f>
        <v>Falta de cuidado en el manejo de la información</v>
      </c>
      <c r="G164" s="439" t="str">
        <f>'01-Mapa de riesgo-UO'!L96</f>
        <v>Insatisfacción del estudiante y padres de familia, reflejado en el aumento de PQRS
Pérdida de la memoria histórica de los estudiantes
Implicaciones de carácter legal</v>
      </c>
      <c r="H164" s="551" t="str">
        <f>'01-Mapa de riesgo-UO'!AS96</f>
        <v>LEVE</v>
      </c>
      <c r="I164" s="241" t="str">
        <f>'01-Mapa de riesgo-UO'!AV96</f>
        <v>ASUMIR</v>
      </c>
      <c r="J164" s="432" t="str">
        <f t="shared" si="20"/>
        <v>NO</v>
      </c>
      <c r="K164" s="434"/>
      <c r="L164" s="434"/>
      <c r="M164" s="434"/>
      <c r="N164" s="434"/>
      <c r="O164" s="434"/>
      <c r="P164" s="434"/>
      <c r="Q164" s="434"/>
      <c r="R164" s="550"/>
    </row>
    <row r="165" spans="1:18" ht="64.150000000000006" customHeight="1" x14ac:dyDescent="0.2">
      <c r="A165" s="411"/>
      <c r="B165" s="432"/>
      <c r="C165" s="439"/>
      <c r="D165" s="439"/>
      <c r="E165" s="439"/>
      <c r="F165" s="312" t="str">
        <f>'01-Mapa de riesgo-UO'!H97</f>
        <v>Falta de verificación de la información digitaliada</v>
      </c>
      <c r="G165" s="439"/>
      <c r="H165" s="551"/>
      <c r="I165" s="241" t="str">
        <f>'01-Mapa de riesgo-UO'!AV97</f>
        <v>ASUMIR</v>
      </c>
      <c r="J165" s="432"/>
      <c r="K165" s="434"/>
      <c r="L165" s="434"/>
      <c r="M165" s="434"/>
      <c r="N165" s="434"/>
      <c r="O165" s="434"/>
      <c r="P165" s="434"/>
      <c r="Q165" s="434"/>
      <c r="R165" s="550"/>
    </row>
    <row r="166" spans="1:18" ht="64.150000000000006" customHeight="1" x14ac:dyDescent="0.2">
      <c r="A166" s="411"/>
      <c r="B166" s="432"/>
      <c r="C166" s="439"/>
      <c r="D166" s="439"/>
      <c r="E166" s="439"/>
      <c r="F166" s="312" t="str">
        <f>'01-Mapa de riesgo-UO'!H98</f>
        <v>Fallas en el sistema de informaciónn</v>
      </c>
      <c r="G166" s="439"/>
      <c r="H166" s="551"/>
      <c r="I166" s="241">
        <f>'01-Mapa de riesgo-UO'!AV98</f>
        <v>0</v>
      </c>
      <c r="J166" s="432"/>
      <c r="K166" s="434"/>
      <c r="L166" s="434"/>
      <c r="M166" s="434"/>
      <c r="N166" s="434"/>
      <c r="O166" s="434"/>
      <c r="P166" s="434"/>
      <c r="Q166" s="434"/>
      <c r="R166" s="550"/>
    </row>
    <row r="167" spans="1:18" ht="64.150000000000006" customHeight="1" x14ac:dyDescent="0.2">
      <c r="A167" s="411">
        <v>54</v>
      </c>
      <c r="B167" s="432" t="e">
        <f>'01-Mapa de riesgo-UO'!#REF!</f>
        <v>#REF!</v>
      </c>
      <c r="C167" s="439" t="e">
        <f>'01-Mapa de riesgo-UO'!#REF!</f>
        <v>#REF!</v>
      </c>
      <c r="D167" s="439" t="e">
        <f>'01-Mapa de riesgo-UO'!#REF!</f>
        <v>#REF!</v>
      </c>
      <c r="E167" s="439" t="e">
        <f>'01-Mapa de riesgo-UO'!#REF!</f>
        <v>#REF!</v>
      </c>
      <c r="F167" s="312" t="e">
        <f>'01-Mapa de riesgo-UO'!#REF!</f>
        <v>#REF!</v>
      </c>
      <c r="G167" s="439" t="e">
        <f>'01-Mapa de riesgo-UO'!#REF!</f>
        <v>#REF!</v>
      </c>
      <c r="H167" s="551" t="e">
        <f>'01-Mapa de riesgo-UO'!#REF!</f>
        <v>#REF!</v>
      </c>
      <c r="I167" s="241" t="e">
        <f>'01-Mapa de riesgo-UO'!#REF!</f>
        <v>#REF!</v>
      </c>
      <c r="J167" s="432" t="e">
        <f t="shared" si="20"/>
        <v>#REF!</v>
      </c>
      <c r="K167" s="434"/>
      <c r="L167" s="434"/>
      <c r="M167" s="434"/>
      <c r="N167" s="434"/>
      <c r="O167" s="434"/>
      <c r="P167" s="434"/>
      <c r="Q167" s="434"/>
      <c r="R167" s="550"/>
    </row>
    <row r="168" spans="1:18" ht="64.150000000000006" customHeight="1" x14ac:dyDescent="0.2">
      <c r="A168" s="411"/>
      <c r="B168" s="432"/>
      <c r="C168" s="439"/>
      <c r="D168" s="439"/>
      <c r="E168" s="439"/>
      <c r="F168" s="312" t="e">
        <f>'01-Mapa de riesgo-UO'!#REF!</f>
        <v>#REF!</v>
      </c>
      <c r="G168" s="439"/>
      <c r="H168" s="551"/>
      <c r="I168" s="241" t="e">
        <f>'01-Mapa de riesgo-UO'!#REF!</f>
        <v>#REF!</v>
      </c>
      <c r="J168" s="432"/>
      <c r="K168" s="434"/>
      <c r="L168" s="434"/>
      <c r="M168" s="434"/>
      <c r="N168" s="434"/>
      <c r="O168" s="434"/>
      <c r="P168" s="434"/>
      <c r="Q168" s="434"/>
      <c r="R168" s="550"/>
    </row>
    <row r="169" spans="1:18" ht="64.150000000000006" customHeight="1" x14ac:dyDescent="0.2">
      <c r="A169" s="411"/>
      <c r="B169" s="432"/>
      <c r="C169" s="439"/>
      <c r="D169" s="439"/>
      <c r="E169" s="439"/>
      <c r="F169" s="312" t="e">
        <f>'01-Mapa de riesgo-UO'!#REF!</f>
        <v>#REF!</v>
      </c>
      <c r="G169" s="439"/>
      <c r="H169" s="551"/>
      <c r="I169" s="241" t="e">
        <f>'01-Mapa de riesgo-UO'!#REF!</f>
        <v>#REF!</v>
      </c>
      <c r="J169" s="432"/>
      <c r="K169" s="434"/>
      <c r="L169" s="434"/>
      <c r="M169" s="434"/>
      <c r="N169" s="434"/>
      <c r="O169" s="434"/>
      <c r="P169" s="434"/>
      <c r="Q169" s="434"/>
      <c r="R169" s="550"/>
    </row>
    <row r="170" spans="1:18" ht="64.150000000000006" customHeight="1" x14ac:dyDescent="0.2">
      <c r="A170" s="411">
        <v>55</v>
      </c>
      <c r="B170" s="432" t="e">
        <f>'01-Mapa de riesgo-UO'!#REF!</f>
        <v>#REF!</v>
      </c>
      <c r="C170" s="439" t="e">
        <f>'01-Mapa de riesgo-UO'!#REF!</f>
        <v>#REF!</v>
      </c>
      <c r="D170" s="439" t="e">
        <f>'01-Mapa de riesgo-UO'!#REF!</f>
        <v>#REF!</v>
      </c>
      <c r="E170" s="439" t="e">
        <f>'01-Mapa de riesgo-UO'!#REF!</f>
        <v>#REF!</v>
      </c>
      <c r="F170" s="312" t="e">
        <f>'01-Mapa de riesgo-UO'!#REF!</f>
        <v>#REF!</v>
      </c>
      <c r="G170" s="439" t="e">
        <f>'01-Mapa de riesgo-UO'!#REF!</f>
        <v>#REF!</v>
      </c>
      <c r="H170" s="551" t="e">
        <f>'01-Mapa de riesgo-UO'!#REF!</f>
        <v>#REF!</v>
      </c>
      <c r="I170" s="241" t="e">
        <f>'01-Mapa de riesgo-UO'!#REF!</f>
        <v>#REF!</v>
      </c>
      <c r="J170" s="432" t="e">
        <f t="shared" si="20"/>
        <v>#REF!</v>
      </c>
      <c r="K170" s="434"/>
      <c r="L170" s="434"/>
      <c r="M170" s="434"/>
      <c r="N170" s="434"/>
      <c r="O170" s="434"/>
      <c r="P170" s="434"/>
      <c r="Q170" s="434"/>
      <c r="R170" s="550"/>
    </row>
    <row r="171" spans="1:18" ht="64.150000000000006" customHeight="1" x14ac:dyDescent="0.2">
      <c r="A171" s="411"/>
      <c r="B171" s="432"/>
      <c r="C171" s="439"/>
      <c r="D171" s="439"/>
      <c r="E171" s="439"/>
      <c r="F171" s="312" t="e">
        <f>'01-Mapa de riesgo-UO'!#REF!</f>
        <v>#REF!</v>
      </c>
      <c r="G171" s="439"/>
      <c r="H171" s="551"/>
      <c r="I171" s="241" t="e">
        <f>'01-Mapa de riesgo-UO'!#REF!</f>
        <v>#REF!</v>
      </c>
      <c r="J171" s="432"/>
      <c r="K171" s="434"/>
      <c r="L171" s="434"/>
      <c r="M171" s="434"/>
      <c r="N171" s="434"/>
      <c r="O171" s="434"/>
      <c r="P171" s="434"/>
      <c r="Q171" s="434"/>
      <c r="R171" s="550"/>
    </row>
    <row r="172" spans="1:18" ht="64.150000000000006" customHeight="1" x14ac:dyDescent="0.2">
      <c r="A172" s="411"/>
      <c r="B172" s="432"/>
      <c r="C172" s="439"/>
      <c r="D172" s="439"/>
      <c r="E172" s="439"/>
      <c r="F172" s="312" t="e">
        <f>'01-Mapa de riesgo-UO'!#REF!</f>
        <v>#REF!</v>
      </c>
      <c r="G172" s="439"/>
      <c r="H172" s="551"/>
      <c r="I172" s="241" t="e">
        <f>'01-Mapa de riesgo-UO'!#REF!</f>
        <v>#REF!</v>
      </c>
      <c r="J172" s="432"/>
      <c r="K172" s="434"/>
      <c r="L172" s="434"/>
      <c r="M172" s="434"/>
      <c r="N172" s="434"/>
      <c r="O172" s="434"/>
      <c r="P172" s="434"/>
      <c r="Q172" s="434"/>
      <c r="R172" s="550"/>
    </row>
    <row r="173" spans="1:18" ht="64.150000000000006" customHeight="1" x14ac:dyDescent="0.2">
      <c r="A173" s="411">
        <v>56</v>
      </c>
      <c r="B173" s="432" t="str">
        <f>'01-Mapa de riesgo-UO'!C99</f>
        <v>CONTROL_SEGUIMIENTO</v>
      </c>
      <c r="C173" s="439" t="str">
        <f>'01-Mapa de riesgo-UO'!I99</f>
        <v>Cumplimiento</v>
      </c>
      <c r="D173" s="439" t="str">
        <f>'01-Mapa de riesgo-UO'!J99</f>
        <v>Presentación inoportuna de los informes establecidos por  la Contraloría General de la República</v>
      </c>
      <c r="E173" s="439" t="str">
        <f>'01-Mapa de riesgo-UO'!K99</f>
        <v>Informes entregados posteriormente a las fechas requeridas por el ente de control o a la normatividad aplicable</v>
      </c>
      <c r="F173" s="312" t="str">
        <f>'01-Mapa de riesgo-UO'!H99</f>
        <v>Incumplimiento de las dependencias académicas o administrativas en la entrega de información para atender un requerimiento</v>
      </c>
      <c r="G173" s="439" t="str">
        <f>'01-Mapa de riesgo-UO'!L99</f>
        <v>Sanciones y/o multas impuestas a la institución o a sus funcionarios.</v>
      </c>
      <c r="H173" s="551" t="str">
        <f>'01-Mapa de riesgo-UO'!AS99</f>
        <v>LEVE</v>
      </c>
      <c r="I173" s="241" t="str">
        <f>'01-Mapa de riesgo-UO'!AV99</f>
        <v>ASUMIR</v>
      </c>
      <c r="J173" s="432" t="str">
        <f t="shared" si="20"/>
        <v>NO</v>
      </c>
      <c r="K173" s="434"/>
      <c r="L173" s="434"/>
      <c r="M173" s="434"/>
      <c r="N173" s="434"/>
      <c r="O173" s="434"/>
      <c r="P173" s="434"/>
      <c r="Q173" s="434"/>
      <c r="R173" s="550"/>
    </row>
    <row r="174" spans="1:18" ht="64.150000000000006" customHeight="1" x14ac:dyDescent="0.2">
      <c r="A174" s="411"/>
      <c r="B174" s="432"/>
      <c r="C174" s="439"/>
      <c r="D174" s="439"/>
      <c r="E174" s="439"/>
      <c r="F174" s="312" t="str">
        <f>'01-Mapa de riesgo-UO'!H100</f>
        <v>La información requerida por el ente de control no se encuentra sistematizada y requiere ser construida manualmente</v>
      </c>
      <c r="G174" s="439"/>
      <c r="H174" s="551"/>
      <c r="I174" s="241">
        <f>'01-Mapa de riesgo-UO'!AV100</f>
        <v>0</v>
      </c>
      <c r="J174" s="432"/>
      <c r="K174" s="434"/>
      <c r="L174" s="434"/>
      <c r="M174" s="434"/>
      <c r="N174" s="434"/>
      <c r="O174" s="434"/>
      <c r="P174" s="434"/>
      <c r="Q174" s="434"/>
      <c r="R174" s="550"/>
    </row>
    <row r="175" spans="1:18" ht="64.150000000000006" customHeight="1" x14ac:dyDescent="0.2">
      <c r="A175" s="411"/>
      <c r="B175" s="432"/>
      <c r="C175" s="439"/>
      <c r="D175" s="439"/>
      <c r="E175" s="439"/>
      <c r="F175" s="312">
        <f>'01-Mapa de riesgo-UO'!H101</f>
        <v>0</v>
      </c>
      <c r="G175" s="439"/>
      <c r="H175" s="551"/>
      <c r="I175" s="241">
        <f>'01-Mapa de riesgo-UO'!AV101</f>
        <v>0</v>
      </c>
      <c r="J175" s="432"/>
      <c r="K175" s="434"/>
      <c r="L175" s="434"/>
      <c r="M175" s="434"/>
      <c r="N175" s="434"/>
      <c r="O175" s="434"/>
      <c r="P175" s="434"/>
      <c r="Q175" s="434"/>
      <c r="R175" s="550"/>
    </row>
    <row r="176" spans="1:18" ht="64.150000000000006" customHeight="1" x14ac:dyDescent="0.2">
      <c r="A176" s="411">
        <v>57</v>
      </c>
      <c r="B176" s="432" t="e">
        <f>'01-Mapa de riesgo-UO'!#REF!</f>
        <v>#REF!</v>
      </c>
      <c r="C176" s="439" t="e">
        <f>'01-Mapa de riesgo-UO'!#REF!</f>
        <v>#REF!</v>
      </c>
      <c r="D176" s="439" t="e">
        <f>'01-Mapa de riesgo-UO'!#REF!</f>
        <v>#REF!</v>
      </c>
      <c r="E176" s="439" t="e">
        <f>'01-Mapa de riesgo-UO'!#REF!</f>
        <v>#REF!</v>
      </c>
      <c r="F176" s="312" t="e">
        <f>'01-Mapa de riesgo-UO'!#REF!</f>
        <v>#REF!</v>
      </c>
      <c r="G176" s="439" t="e">
        <f>'01-Mapa de riesgo-UO'!#REF!</f>
        <v>#REF!</v>
      </c>
      <c r="H176" s="551" t="e">
        <f>'01-Mapa de riesgo-UO'!#REF!</f>
        <v>#REF!</v>
      </c>
      <c r="I176" s="241" t="e">
        <f>'01-Mapa de riesgo-UO'!#REF!</f>
        <v>#REF!</v>
      </c>
      <c r="J176" s="432" t="e">
        <f t="shared" si="20"/>
        <v>#REF!</v>
      </c>
      <c r="K176" s="434"/>
      <c r="L176" s="434"/>
      <c r="M176" s="434"/>
      <c r="N176" s="434"/>
      <c r="O176" s="434"/>
      <c r="P176" s="434"/>
      <c r="Q176" s="434"/>
      <c r="R176" s="550"/>
    </row>
    <row r="177" spans="1:18" ht="64.150000000000006" customHeight="1" x14ac:dyDescent="0.2">
      <c r="A177" s="411"/>
      <c r="B177" s="432"/>
      <c r="C177" s="439"/>
      <c r="D177" s="439"/>
      <c r="E177" s="439"/>
      <c r="F177" s="312" t="e">
        <f>'01-Mapa de riesgo-UO'!#REF!</f>
        <v>#REF!</v>
      </c>
      <c r="G177" s="439"/>
      <c r="H177" s="551"/>
      <c r="I177" s="241" t="e">
        <f>'01-Mapa de riesgo-UO'!#REF!</f>
        <v>#REF!</v>
      </c>
      <c r="J177" s="432"/>
      <c r="K177" s="434"/>
      <c r="L177" s="434"/>
      <c r="M177" s="434"/>
      <c r="N177" s="434"/>
      <c r="O177" s="434"/>
      <c r="P177" s="434"/>
      <c r="Q177" s="434"/>
      <c r="R177" s="550"/>
    </row>
    <row r="178" spans="1:18" ht="64.150000000000006" customHeight="1" x14ac:dyDescent="0.2">
      <c r="A178" s="411"/>
      <c r="B178" s="432"/>
      <c r="C178" s="439"/>
      <c r="D178" s="439"/>
      <c r="E178" s="439"/>
      <c r="F178" s="312" t="e">
        <f>'01-Mapa de riesgo-UO'!#REF!</f>
        <v>#REF!</v>
      </c>
      <c r="G178" s="439"/>
      <c r="H178" s="551"/>
      <c r="I178" s="241" t="e">
        <f>'01-Mapa de riesgo-UO'!#REF!</f>
        <v>#REF!</v>
      </c>
      <c r="J178" s="432"/>
      <c r="K178" s="434"/>
      <c r="L178" s="434"/>
      <c r="M178" s="434"/>
      <c r="N178" s="434"/>
      <c r="O178" s="434"/>
      <c r="P178" s="434"/>
      <c r="Q178" s="434"/>
      <c r="R178" s="550"/>
    </row>
    <row r="179" spans="1:18" ht="64.150000000000006" customHeight="1" x14ac:dyDescent="0.2">
      <c r="A179" s="411">
        <v>58</v>
      </c>
      <c r="B179" s="432" t="str">
        <f>'01-Mapa de riesgo-UO'!C102</f>
        <v>CONTROL_SEGUIMIENTO</v>
      </c>
      <c r="C179" s="439" t="str">
        <f>'01-Mapa de riesgo-UO'!I102</f>
        <v>Corrupción</v>
      </c>
      <c r="D179" s="439" t="str">
        <f>'01-Mapa de riesgo-UO'!J102</f>
        <v>Favorecimiento en informes de auditoria o evaluación por intereses personales</v>
      </c>
      <c r="E179" s="439" t="str">
        <f>'01-Mapa de riesgo-UO'!K102</f>
        <v>Manipulación de informes de control interno, a través de la omisión de posibles actos de corrupción o irregularidades administrativas</v>
      </c>
      <c r="F179" s="312" t="str">
        <f>'01-Mapa de riesgo-UO'!H102</f>
        <v>Personal no idóneo que no atiende los valores de la institución o del servicio público</v>
      </c>
      <c r="G179" s="439" t="str">
        <f>'01-Mapa de riesgo-UO'!L102</f>
        <v>Información deficiente para la alta dirección que permita tomar decisiones para la mejora
Investigaciones disciplinarias
Afectación del buen nombre y reconocimiento de la Universidad</v>
      </c>
      <c r="H179" s="551" t="str">
        <f>'01-Mapa de riesgo-UO'!AS102</f>
        <v>LEVE</v>
      </c>
      <c r="I179" s="241" t="str">
        <f>'01-Mapa de riesgo-UO'!AV102</f>
        <v>ASUMIR</v>
      </c>
      <c r="J179" s="432" t="str">
        <f t="shared" si="20"/>
        <v>NO</v>
      </c>
      <c r="K179" s="434"/>
      <c r="L179" s="434"/>
      <c r="M179" s="434"/>
      <c r="N179" s="434"/>
      <c r="O179" s="434"/>
      <c r="P179" s="434"/>
      <c r="Q179" s="434"/>
      <c r="R179" s="550"/>
    </row>
    <row r="180" spans="1:18" ht="64.150000000000006" customHeight="1" x14ac:dyDescent="0.2">
      <c r="A180" s="411"/>
      <c r="B180" s="432"/>
      <c r="C180" s="439"/>
      <c r="D180" s="439"/>
      <c r="E180" s="439"/>
      <c r="F180" s="312" t="str">
        <f>'01-Mapa de riesgo-UO'!H103</f>
        <v>Presión externa  al personal de control interno para favorecer a terceros</v>
      </c>
      <c r="G180" s="439"/>
      <c r="H180" s="551"/>
      <c r="I180" s="241">
        <f>'01-Mapa de riesgo-UO'!AV103</f>
        <v>0</v>
      </c>
      <c r="J180" s="432"/>
      <c r="K180" s="434"/>
      <c r="L180" s="434"/>
      <c r="M180" s="434"/>
      <c r="N180" s="434"/>
      <c r="O180" s="434"/>
      <c r="P180" s="434"/>
      <c r="Q180" s="434"/>
      <c r="R180" s="550"/>
    </row>
    <row r="181" spans="1:18" ht="64.150000000000006" customHeight="1" x14ac:dyDescent="0.2">
      <c r="A181" s="411"/>
      <c r="B181" s="432"/>
      <c r="C181" s="439"/>
      <c r="D181" s="439"/>
      <c r="E181" s="439"/>
      <c r="F181" s="312">
        <f>'01-Mapa de riesgo-UO'!H104</f>
        <v>0</v>
      </c>
      <c r="G181" s="439"/>
      <c r="H181" s="551"/>
      <c r="I181" s="241">
        <f>'01-Mapa de riesgo-UO'!AV104</f>
        <v>0</v>
      </c>
      <c r="J181" s="432"/>
      <c r="K181" s="434"/>
      <c r="L181" s="434"/>
      <c r="M181" s="434"/>
      <c r="N181" s="434"/>
      <c r="O181" s="434"/>
      <c r="P181" s="434"/>
      <c r="Q181" s="434"/>
      <c r="R181" s="550"/>
    </row>
    <row r="182" spans="1:18" ht="64.150000000000006" customHeight="1" x14ac:dyDescent="0.2">
      <c r="A182" s="411">
        <v>59</v>
      </c>
      <c r="B182" s="432" t="e">
        <f>'01-Mapa de riesgo-UO'!#REF!</f>
        <v>#REF!</v>
      </c>
      <c r="C182" s="439" t="e">
        <f>'01-Mapa de riesgo-UO'!#REF!</f>
        <v>#REF!</v>
      </c>
      <c r="D182" s="439" t="e">
        <f>'01-Mapa de riesgo-UO'!#REF!</f>
        <v>#REF!</v>
      </c>
      <c r="E182" s="439" t="e">
        <f>'01-Mapa de riesgo-UO'!#REF!</f>
        <v>#REF!</v>
      </c>
      <c r="F182" s="312" t="e">
        <f>'01-Mapa de riesgo-UO'!#REF!</f>
        <v>#REF!</v>
      </c>
      <c r="G182" s="439" t="e">
        <f>'01-Mapa de riesgo-UO'!#REF!</f>
        <v>#REF!</v>
      </c>
      <c r="H182" s="551" t="e">
        <f>'01-Mapa de riesgo-UO'!#REF!</f>
        <v>#REF!</v>
      </c>
      <c r="I182" s="241" t="e">
        <f>'01-Mapa de riesgo-UO'!#REF!</f>
        <v>#REF!</v>
      </c>
      <c r="J182" s="432" t="e">
        <f t="shared" si="20"/>
        <v>#REF!</v>
      </c>
      <c r="K182" s="434"/>
      <c r="L182" s="434"/>
      <c r="M182" s="434"/>
      <c r="N182" s="434"/>
      <c r="O182" s="434"/>
      <c r="P182" s="434"/>
      <c r="Q182" s="434"/>
      <c r="R182" s="550"/>
    </row>
    <row r="183" spans="1:18" ht="64.150000000000006" customHeight="1" x14ac:dyDescent="0.2">
      <c r="A183" s="411"/>
      <c r="B183" s="432"/>
      <c r="C183" s="439"/>
      <c r="D183" s="439"/>
      <c r="E183" s="439"/>
      <c r="F183" s="312" t="e">
        <f>'01-Mapa de riesgo-UO'!#REF!</f>
        <v>#REF!</v>
      </c>
      <c r="G183" s="439"/>
      <c r="H183" s="551"/>
      <c r="I183" s="241" t="e">
        <f>'01-Mapa de riesgo-UO'!#REF!</f>
        <v>#REF!</v>
      </c>
      <c r="J183" s="432"/>
      <c r="K183" s="434"/>
      <c r="L183" s="434"/>
      <c r="M183" s="434"/>
      <c r="N183" s="434"/>
      <c r="O183" s="434"/>
      <c r="P183" s="434"/>
      <c r="Q183" s="434"/>
      <c r="R183" s="550"/>
    </row>
    <row r="184" spans="1:18" ht="64.150000000000006" customHeight="1" x14ac:dyDescent="0.2">
      <c r="A184" s="411"/>
      <c r="B184" s="432"/>
      <c r="C184" s="439"/>
      <c r="D184" s="439"/>
      <c r="E184" s="439"/>
      <c r="F184" s="312" t="e">
        <f>'01-Mapa de riesgo-UO'!#REF!</f>
        <v>#REF!</v>
      </c>
      <c r="G184" s="439"/>
      <c r="H184" s="551"/>
      <c r="I184" s="241" t="e">
        <f>'01-Mapa de riesgo-UO'!#REF!</f>
        <v>#REF!</v>
      </c>
      <c r="J184" s="432"/>
      <c r="K184" s="434"/>
      <c r="L184" s="434"/>
      <c r="M184" s="434"/>
      <c r="N184" s="434"/>
      <c r="O184" s="434"/>
      <c r="P184" s="434"/>
      <c r="Q184" s="434"/>
      <c r="R184" s="550"/>
    </row>
    <row r="185" spans="1:18" ht="64.150000000000006" customHeight="1" x14ac:dyDescent="0.2">
      <c r="A185" s="411">
        <v>60</v>
      </c>
      <c r="B185" s="432" t="e">
        <f>'01-Mapa de riesgo-UO'!#REF!</f>
        <v>#REF!</v>
      </c>
      <c r="C185" s="439" t="e">
        <f>'01-Mapa de riesgo-UO'!#REF!</f>
        <v>#REF!</v>
      </c>
      <c r="D185" s="439" t="e">
        <f>'01-Mapa de riesgo-UO'!#REF!</f>
        <v>#REF!</v>
      </c>
      <c r="E185" s="439" t="e">
        <f>'01-Mapa de riesgo-UO'!#REF!</f>
        <v>#REF!</v>
      </c>
      <c r="F185" s="312" t="e">
        <f>'01-Mapa de riesgo-UO'!#REF!</f>
        <v>#REF!</v>
      </c>
      <c r="G185" s="439" t="e">
        <f>'01-Mapa de riesgo-UO'!#REF!</f>
        <v>#REF!</v>
      </c>
      <c r="H185" s="551" t="e">
        <f>'01-Mapa de riesgo-UO'!#REF!</f>
        <v>#REF!</v>
      </c>
      <c r="I185" s="241" t="e">
        <f>'01-Mapa de riesgo-UO'!#REF!</f>
        <v>#REF!</v>
      </c>
      <c r="J185" s="432" t="e">
        <f t="shared" si="20"/>
        <v>#REF!</v>
      </c>
      <c r="K185" s="434"/>
      <c r="L185" s="434"/>
      <c r="M185" s="434"/>
      <c r="N185" s="434"/>
      <c r="O185" s="434"/>
      <c r="P185" s="434"/>
      <c r="Q185" s="434"/>
      <c r="R185" s="550"/>
    </row>
    <row r="186" spans="1:18" ht="64.150000000000006" customHeight="1" x14ac:dyDescent="0.2">
      <c r="A186" s="411"/>
      <c r="B186" s="432"/>
      <c r="C186" s="439"/>
      <c r="D186" s="439"/>
      <c r="E186" s="439"/>
      <c r="F186" s="312" t="e">
        <f>'01-Mapa de riesgo-UO'!#REF!</f>
        <v>#REF!</v>
      </c>
      <c r="G186" s="439"/>
      <c r="H186" s="551"/>
      <c r="I186" s="241" t="e">
        <f>'01-Mapa de riesgo-UO'!#REF!</f>
        <v>#REF!</v>
      </c>
      <c r="J186" s="432"/>
      <c r="K186" s="434"/>
      <c r="L186" s="434"/>
      <c r="M186" s="434"/>
      <c r="N186" s="434"/>
      <c r="O186" s="434"/>
      <c r="P186" s="434"/>
      <c r="Q186" s="434"/>
      <c r="R186" s="550"/>
    </row>
    <row r="187" spans="1:18" ht="64.150000000000006" customHeight="1" x14ac:dyDescent="0.2">
      <c r="A187" s="411"/>
      <c r="B187" s="432"/>
      <c r="C187" s="439"/>
      <c r="D187" s="439"/>
      <c r="E187" s="439"/>
      <c r="F187" s="312" t="e">
        <f>'01-Mapa de riesgo-UO'!#REF!</f>
        <v>#REF!</v>
      </c>
      <c r="G187" s="439"/>
      <c r="H187" s="551"/>
      <c r="I187" s="241" t="e">
        <f>'01-Mapa de riesgo-UO'!#REF!</f>
        <v>#REF!</v>
      </c>
      <c r="J187" s="432"/>
      <c r="K187" s="434"/>
      <c r="L187" s="434"/>
      <c r="M187" s="434"/>
      <c r="N187" s="434"/>
      <c r="O187" s="434"/>
      <c r="P187" s="434"/>
      <c r="Q187" s="434"/>
      <c r="R187" s="550"/>
    </row>
    <row r="188" spans="1:18" ht="64.150000000000006" customHeight="1" x14ac:dyDescent="0.2">
      <c r="A188" s="411">
        <v>61</v>
      </c>
      <c r="B188" s="432" t="str">
        <f>'01-Mapa de riesgo-UO'!C105</f>
        <v>ADMINISTRACIÓN_INSTITUCIONAL</v>
      </c>
      <c r="C188" s="439" t="str">
        <f>'01-Mapa de riesgo-UO'!I105</f>
        <v>Cumplimiento</v>
      </c>
      <c r="D188" s="439" t="str">
        <f>'01-Mapa de riesgo-UO'!J105</f>
        <v xml:space="preserve">Vencimiento de los términos establecidos en la Ley </v>
      </c>
      <c r="E188" s="439" t="str">
        <f>'01-Mapa de riesgo-UO'!K105</f>
        <v>No dar respuesta oportuna a los requerimientos judiciales y/o administrativos,de los cuales tiene conocimiento la Oficina Jurídica.</v>
      </c>
      <c r="F188" s="312" t="str">
        <f>'01-Mapa de riesgo-UO'!H105</f>
        <v>Falta de seguimiento a las actuaciones procesales judiciales y/o Administrativas.</v>
      </c>
      <c r="G188" s="439" t="str">
        <f>'01-Mapa de riesgo-UO'!L105</f>
        <v>Apertura de procesos disciplinarios.
Investigaciones administrativa.
Investigaciones Fiscales.
Investigaciones Penales.</v>
      </c>
      <c r="H188" s="551" t="str">
        <f>'01-Mapa de riesgo-UO'!AS105</f>
        <v>LEVE</v>
      </c>
      <c r="I188" s="241" t="str">
        <f>'01-Mapa de riesgo-UO'!AV105</f>
        <v>ASUMIR</v>
      </c>
      <c r="J188" s="432" t="str">
        <f t="shared" si="20"/>
        <v>NO</v>
      </c>
      <c r="K188" s="434"/>
      <c r="L188" s="434"/>
      <c r="M188" s="434"/>
      <c r="N188" s="434"/>
      <c r="O188" s="434"/>
      <c r="P188" s="434"/>
      <c r="Q188" s="434"/>
      <c r="R188" s="550"/>
    </row>
    <row r="189" spans="1:18" ht="64.150000000000006" customHeight="1" x14ac:dyDescent="0.2">
      <c r="A189" s="411"/>
      <c r="B189" s="432"/>
      <c r="C189" s="439"/>
      <c r="D189" s="439"/>
      <c r="E189" s="439"/>
      <c r="F189" s="312">
        <f>'01-Mapa de riesgo-UO'!H106</f>
        <v>0</v>
      </c>
      <c r="G189" s="439"/>
      <c r="H189" s="551"/>
      <c r="I189" s="241" t="str">
        <f>'01-Mapa de riesgo-UO'!AV106</f>
        <v>ASUMIR</v>
      </c>
      <c r="J189" s="432"/>
      <c r="K189" s="434"/>
      <c r="L189" s="434"/>
      <c r="M189" s="434"/>
      <c r="N189" s="434"/>
      <c r="O189" s="434"/>
      <c r="P189" s="434"/>
      <c r="Q189" s="434"/>
      <c r="R189" s="550"/>
    </row>
    <row r="190" spans="1:18" ht="64.150000000000006" customHeight="1" x14ac:dyDescent="0.2">
      <c r="A190" s="411"/>
      <c r="B190" s="432"/>
      <c r="C190" s="439"/>
      <c r="D190" s="439"/>
      <c r="E190" s="439"/>
      <c r="F190" s="312">
        <f>'01-Mapa de riesgo-UO'!H107</f>
        <v>0</v>
      </c>
      <c r="G190" s="439"/>
      <c r="H190" s="551"/>
      <c r="I190" s="241">
        <f>'01-Mapa de riesgo-UO'!AV107</f>
        <v>0</v>
      </c>
      <c r="J190" s="432"/>
      <c r="K190" s="434"/>
      <c r="L190" s="434"/>
      <c r="M190" s="434"/>
      <c r="N190" s="434"/>
      <c r="O190" s="434"/>
      <c r="P190" s="434"/>
      <c r="Q190" s="434"/>
      <c r="R190" s="550"/>
    </row>
    <row r="191" spans="1:18" ht="64.150000000000006" customHeight="1" x14ac:dyDescent="0.2">
      <c r="A191" s="411">
        <v>62</v>
      </c>
      <c r="B191" s="432" t="str">
        <f>'01-Mapa de riesgo-UO'!C108</f>
        <v>ADMINISTRACIÓN_INSTITUCIONAL</v>
      </c>
      <c r="C191" s="439" t="str">
        <f>'01-Mapa de riesgo-UO'!I108</f>
        <v>Operacional</v>
      </c>
      <c r="D191" s="439" t="str">
        <f>'01-Mapa de riesgo-UO'!J108</f>
        <v>Incumplimiento en los plazos establecidos para gestionar las necesidades de tipo contractual de las dependencias</v>
      </c>
      <c r="E191" s="439" t="str">
        <f>'01-Mapa de riesgo-UO'!K108</f>
        <v>Demora en la atención de los requerimientos de tipo contractual (perfeccionamiento y legalización, modificaciones, actas de ejecución, terminacion y liquidacion del contratos) de las dependencias academicas y administrativas</v>
      </c>
      <c r="F191" s="312" t="str">
        <f>'01-Mapa de riesgo-UO'!H108</f>
        <v>El Software de contratación no se ha implementado</v>
      </c>
      <c r="G191" s="439" t="str">
        <f>'01-Mapa de riesgo-UO'!L108</f>
        <v xml:space="preserve">
Vencimiento de terminos legales de la gestión contractual
Incumplimiento de la prestacion de servicios de la Universidad
Demoras en la realización actividades de las dependencias de la Universidad</v>
      </c>
      <c r="H191" s="551" t="str">
        <f>'01-Mapa de riesgo-UO'!AS108</f>
        <v>MODERADO</v>
      </c>
      <c r="I191" s="241" t="str">
        <f>'01-Mapa de riesgo-UO'!AV108</f>
        <v>COMPARTIR</v>
      </c>
      <c r="J191" s="432" t="str">
        <f t="shared" si="20"/>
        <v>Si el proceso lo requiere</v>
      </c>
      <c r="K191" s="434"/>
      <c r="L191" s="434"/>
      <c r="M191" s="434"/>
      <c r="N191" s="434"/>
      <c r="O191" s="434"/>
      <c r="P191" s="434"/>
      <c r="Q191" s="434"/>
      <c r="R191" s="550"/>
    </row>
    <row r="192" spans="1:18" ht="64.150000000000006" customHeight="1" x14ac:dyDescent="0.2">
      <c r="A192" s="411"/>
      <c r="B192" s="432"/>
      <c r="C192" s="439"/>
      <c r="D192" s="439"/>
      <c r="E192" s="439"/>
      <c r="F192" s="312" t="str">
        <f>'01-Mapa de riesgo-UO'!H109</f>
        <v>Los procedimientos relacionados con la Gestión Contractual se llevan a cabo de forma manual</v>
      </c>
      <c r="G192" s="439"/>
      <c r="H192" s="551"/>
      <c r="I192" s="241" t="str">
        <f>'01-Mapa de riesgo-UO'!AV109</f>
        <v>COMPARTIR</v>
      </c>
      <c r="J192" s="432"/>
      <c r="K192" s="434"/>
      <c r="L192" s="434"/>
      <c r="M192" s="434"/>
      <c r="N192" s="434"/>
      <c r="O192" s="434"/>
      <c r="P192" s="434"/>
      <c r="Q192" s="434"/>
      <c r="R192" s="550"/>
    </row>
    <row r="193" spans="1:18" ht="64.150000000000006" customHeight="1" x14ac:dyDescent="0.2">
      <c r="A193" s="411"/>
      <c r="B193" s="432"/>
      <c r="C193" s="439"/>
      <c r="D193" s="439"/>
      <c r="E193" s="439"/>
      <c r="F193" s="312">
        <f>'01-Mapa de riesgo-UO'!H110</f>
        <v>0</v>
      </c>
      <c r="G193" s="439"/>
      <c r="H193" s="551"/>
      <c r="I193" s="241">
        <f>'01-Mapa de riesgo-UO'!AV110</f>
        <v>0</v>
      </c>
      <c r="J193" s="432"/>
      <c r="K193" s="434"/>
      <c r="L193" s="434"/>
      <c r="M193" s="434"/>
      <c r="N193" s="434"/>
      <c r="O193" s="434"/>
      <c r="P193" s="434"/>
      <c r="Q193" s="434"/>
      <c r="R193" s="550"/>
    </row>
    <row r="194" spans="1:18" ht="64.150000000000006" customHeight="1" x14ac:dyDescent="0.2">
      <c r="A194" s="411">
        <v>63</v>
      </c>
      <c r="B194" s="432" t="e">
        <f>'01-Mapa de riesgo-UO'!#REF!</f>
        <v>#REF!</v>
      </c>
      <c r="C194" s="439" t="e">
        <f>'01-Mapa de riesgo-UO'!#REF!</f>
        <v>#REF!</v>
      </c>
      <c r="D194" s="439" t="e">
        <f>'01-Mapa de riesgo-UO'!#REF!</f>
        <v>#REF!</v>
      </c>
      <c r="E194" s="439" t="e">
        <f>'01-Mapa de riesgo-UO'!#REF!</f>
        <v>#REF!</v>
      </c>
      <c r="F194" s="312" t="e">
        <f>'01-Mapa de riesgo-UO'!#REF!</f>
        <v>#REF!</v>
      </c>
      <c r="G194" s="439" t="e">
        <f>'01-Mapa de riesgo-UO'!#REF!</f>
        <v>#REF!</v>
      </c>
      <c r="H194" s="551" t="e">
        <f>'01-Mapa de riesgo-UO'!#REF!</f>
        <v>#REF!</v>
      </c>
      <c r="I194" s="241" t="e">
        <f>'01-Mapa de riesgo-UO'!#REF!</f>
        <v>#REF!</v>
      </c>
      <c r="J194" s="432" t="e">
        <f t="shared" ref="J194:J215" si="21">IF(H194="GRAVE","Debe formularse",IF(H194="MODERADO", "Si el proceso lo requiere","NO"))</f>
        <v>#REF!</v>
      </c>
      <c r="K194" s="434"/>
      <c r="L194" s="434"/>
      <c r="M194" s="434"/>
      <c r="N194" s="434"/>
      <c r="O194" s="434"/>
      <c r="P194" s="434"/>
      <c r="Q194" s="434"/>
      <c r="R194" s="550"/>
    </row>
    <row r="195" spans="1:18" ht="64.150000000000006" customHeight="1" x14ac:dyDescent="0.2">
      <c r="A195" s="411"/>
      <c r="B195" s="432"/>
      <c r="C195" s="439"/>
      <c r="D195" s="439"/>
      <c r="E195" s="439"/>
      <c r="F195" s="312" t="e">
        <f>'01-Mapa de riesgo-UO'!#REF!</f>
        <v>#REF!</v>
      </c>
      <c r="G195" s="439"/>
      <c r="H195" s="551"/>
      <c r="I195" s="241" t="e">
        <f>'01-Mapa de riesgo-UO'!#REF!</f>
        <v>#REF!</v>
      </c>
      <c r="J195" s="432"/>
      <c r="K195" s="434"/>
      <c r="L195" s="434"/>
      <c r="M195" s="434"/>
      <c r="N195" s="434"/>
      <c r="O195" s="434"/>
      <c r="P195" s="434"/>
      <c r="Q195" s="434"/>
      <c r="R195" s="550"/>
    </row>
    <row r="196" spans="1:18" ht="64.150000000000006" customHeight="1" x14ac:dyDescent="0.2">
      <c r="A196" s="411"/>
      <c r="B196" s="432"/>
      <c r="C196" s="439"/>
      <c r="D196" s="439"/>
      <c r="E196" s="439"/>
      <c r="F196" s="312" t="e">
        <f>'01-Mapa de riesgo-UO'!#REF!</f>
        <v>#REF!</v>
      </c>
      <c r="G196" s="439"/>
      <c r="H196" s="551"/>
      <c r="I196" s="241" t="e">
        <f>'01-Mapa de riesgo-UO'!#REF!</f>
        <v>#REF!</v>
      </c>
      <c r="J196" s="432"/>
      <c r="K196" s="434"/>
      <c r="L196" s="434"/>
      <c r="M196" s="434"/>
      <c r="N196" s="434"/>
      <c r="O196" s="434"/>
      <c r="P196" s="434"/>
      <c r="Q196" s="434"/>
      <c r="R196" s="550"/>
    </row>
    <row r="197" spans="1:18" ht="64.150000000000006" customHeight="1" x14ac:dyDescent="0.2">
      <c r="A197" s="411">
        <v>64</v>
      </c>
      <c r="B197" s="432" t="str">
        <f>'01-Mapa de riesgo-UO'!C111</f>
        <v>BIENESTAR_INSTITUCIONAL</v>
      </c>
      <c r="C197" s="439" t="str">
        <f>'01-Mapa de riesgo-UO'!I111</f>
        <v>Estratégico</v>
      </c>
      <c r="D197" s="439" t="str">
        <f>'01-Mapa de riesgo-UO'!J111</f>
        <v xml:space="preserve">Disminución de recursos gestionados para la entrega de apoyos socioeconómicos a estudiantes de programas sociales, becas, plan padrino </v>
      </c>
      <c r="E197" s="439" t="str">
        <f>'01-Mapa de riesgo-UO'!K111</f>
        <v xml:space="preserve">La Universidad no cuente con los recursos suficientes para la asignación de apoyos socioeconómicos asociados a los programas sociales de la Vicerrectoria  
Perdida de aliados por temas normativos y de aplicación de la reglamentación interna y externa </v>
      </c>
      <c r="F197" s="312" t="str">
        <f>'01-Mapa de riesgo-UO'!H111</f>
        <v>Factores económicos propios de la situación de la empresas o entidades gubernamentales   no se logre la gestión de las donaciones y la entrega de algunos recursos a la UTP.</v>
      </c>
      <c r="G197" s="439" t="str">
        <f>'01-Mapa de riesgo-UO'!L111</f>
        <v xml:space="preserve">Disminución en la posiblidad de atención y entrega de apoyos socioeconomicos a los  estudianes que lo  requieren. 
Deserción estudiantil.
Afectación en la imagen institucional.
Perdida de aliados estrategicos </v>
      </c>
      <c r="H197" s="551" t="str">
        <f>'01-Mapa de riesgo-UO'!AS111</f>
        <v>LEVE</v>
      </c>
      <c r="I197" s="241" t="str">
        <f>'01-Mapa de riesgo-UO'!AV111</f>
        <v>ASUMIR</v>
      </c>
      <c r="J197" s="432" t="str">
        <f t="shared" si="21"/>
        <v>NO</v>
      </c>
      <c r="K197" s="434"/>
      <c r="L197" s="434"/>
      <c r="M197" s="434"/>
      <c r="N197" s="434"/>
      <c r="O197" s="434"/>
      <c r="P197" s="434"/>
      <c r="Q197" s="434"/>
      <c r="R197" s="550"/>
    </row>
    <row r="198" spans="1:18" ht="64.150000000000006" customHeight="1" x14ac:dyDescent="0.2">
      <c r="A198" s="411"/>
      <c r="B198" s="432"/>
      <c r="C198" s="439"/>
      <c r="D198" s="439"/>
      <c r="E198" s="439"/>
      <c r="F198" s="312" t="str">
        <f>'01-Mapa de riesgo-UO'!H112</f>
        <v>Cambios en la normatividad nacional y en temas tributarios que  no permitan la recepción de donaciones para los programas de becas o plan padrino</v>
      </c>
      <c r="G198" s="439"/>
      <c r="H198" s="551"/>
      <c r="I198" s="241" t="str">
        <f>'01-Mapa de riesgo-UO'!AV112</f>
        <v>ASUMIR</v>
      </c>
      <c r="J198" s="432"/>
      <c r="K198" s="434"/>
      <c r="L198" s="434"/>
      <c r="M198" s="434"/>
      <c r="N198" s="434"/>
      <c r="O198" s="434"/>
      <c r="P198" s="434"/>
      <c r="Q198" s="434"/>
      <c r="R198" s="550"/>
    </row>
    <row r="199" spans="1:18" ht="64.150000000000006" customHeight="1" x14ac:dyDescent="0.2">
      <c r="A199" s="411"/>
      <c r="B199" s="432"/>
      <c r="C199" s="439"/>
      <c r="D199" s="439"/>
      <c r="E199" s="439"/>
      <c r="F199" s="312" t="str">
        <f>'01-Mapa de riesgo-UO'!H113</f>
        <v>Cambios en la normatividad interna de la Universidad relacionados con la asignación y ejecución de apoyos, especialmente en procesos de paro, anormalidad académica y demás</v>
      </c>
      <c r="G199" s="439"/>
      <c r="H199" s="551"/>
      <c r="I199" s="241">
        <f>'01-Mapa de riesgo-UO'!AV113</f>
        <v>0</v>
      </c>
      <c r="J199" s="432"/>
      <c r="K199" s="434"/>
      <c r="L199" s="434"/>
      <c r="M199" s="434"/>
      <c r="N199" s="434"/>
      <c r="O199" s="434"/>
      <c r="P199" s="434"/>
      <c r="Q199" s="434"/>
      <c r="R199" s="550"/>
    </row>
    <row r="200" spans="1:18" ht="64.150000000000006" customHeight="1" x14ac:dyDescent="0.2">
      <c r="A200" s="411">
        <v>65</v>
      </c>
      <c r="B200" s="432" t="str">
        <f>'01-Mapa de riesgo-UO'!C114</f>
        <v>ADMINISTRACIÓN_INSTITUCIONAL</v>
      </c>
      <c r="C200" s="439" t="str">
        <f>'01-Mapa de riesgo-UO'!I114</f>
        <v>Financiero</v>
      </c>
      <c r="D200" s="439" t="str">
        <f>'01-Mapa de riesgo-UO'!J114</f>
        <v>Fraude eléctronico</v>
      </c>
      <c r="E200" s="439" t="str">
        <f>'01-Mapa de riesgo-UO'!K114</f>
        <v>Acceso no autorizado a la banca virtual</v>
      </c>
      <c r="F200" s="312" t="str">
        <f>'01-Mapa de riesgo-UO'!H114</f>
        <v>Falta de seguimiento a los protocolos definidos.</v>
      </c>
      <c r="G200" s="439" t="str">
        <f>'01-Mapa de riesgo-UO'!L114</f>
        <v xml:space="preserve">Detrimento patrimonial.           Exposición de la información financiera de la Universidad.  </v>
      </c>
      <c r="H200" s="551" t="str">
        <f>'01-Mapa de riesgo-UO'!AS114</f>
        <v>LEVE</v>
      </c>
      <c r="I200" s="241" t="str">
        <f>'01-Mapa de riesgo-UO'!AV114</f>
        <v>ASUMIR</v>
      </c>
      <c r="J200" s="432" t="str">
        <f t="shared" si="21"/>
        <v>NO</v>
      </c>
      <c r="K200" s="434"/>
      <c r="L200" s="434"/>
      <c r="M200" s="434"/>
      <c r="N200" s="434"/>
      <c r="O200" s="434"/>
      <c r="P200" s="434"/>
      <c r="Q200" s="434"/>
      <c r="R200" s="550"/>
    </row>
    <row r="201" spans="1:18" ht="64.150000000000006" customHeight="1" x14ac:dyDescent="0.2">
      <c r="A201" s="411"/>
      <c r="B201" s="432"/>
      <c r="C201" s="439"/>
      <c r="D201" s="439"/>
      <c r="E201" s="439"/>
      <c r="F201" s="312" t="str">
        <f>'01-Mapa de riesgo-UO'!H115</f>
        <v>Incumplimiento de los protocolos</v>
      </c>
      <c r="G201" s="439"/>
      <c r="H201" s="551"/>
      <c r="I201" s="241">
        <f>'01-Mapa de riesgo-UO'!AV115</f>
        <v>0</v>
      </c>
      <c r="J201" s="432"/>
      <c r="K201" s="434"/>
      <c r="L201" s="434"/>
      <c r="M201" s="434"/>
      <c r="N201" s="434"/>
      <c r="O201" s="434"/>
      <c r="P201" s="434"/>
      <c r="Q201" s="434"/>
      <c r="R201" s="550"/>
    </row>
    <row r="202" spans="1:18" ht="64.150000000000006" customHeight="1" x14ac:dyDescent="0.2">
      <c r="A202" s="411"/>
      <c r="B202" s="432"/>
      <c r="C202" s="439"/>
      <c r="D202" s="439"/>
      <c r="E202" s="439"/>
      <c r="F202" s="312" t="str">
        <f>'01-Mapa de riesgo-UO'!H116</f>
        <v>Ataques cibernéticos.</v>
      </c>
      <c r="G202" s="439"/>
      <c r="H202" s="551"/>
      <c r="I202" s="241">
        <f>'01-Mapa de riesgo-UO'!AV116</f>
        <v>0</v>
      </c>
      <c r="J202" s="432"/>
      <c r="K202" s="434"/>
      <c r="L202" s="434"/>
      <c r="M202" s="434"/>
      <c r="N202" s="434"/>
      <c r="O202" s="434"/>
      <c r="P202" s="434"/>
      <c r="Q202" s="434"/>
      <c r="R202" s="550"/>
    </row>
    <row r="203" spans="1:18" ht="64.150000000000006" customHeight="1" x14ac:dyDescent="0.2">
      <c r="A203" s="411">
        <v>66</v>
      </c>
      <c r="B203" s="432" t="str">
        <f>'01-Mapa de riesgo-UO'!C117</f>
        <v>ADMINISTRACIÓN_INSTITUCIONAL</v>
      </c>
      <c r="C203" s="439" t="str">
        <f>'01-Mapa de riesgo-UO'!I117</f>
        <v>Contable</v>
      </c>
      <c r="D203" s="439" t="str">
        <f>'01-Mapa de riesgo-UO'!J117</f>
        <v>Hechos económicos no incluidos en el proceso contable.</v>
      </c>
      <c r="E203" s="439" t="str">
        <f>'01-Mapa de riesgo-UO'!K117</f>
        <v>Gestión Contable, no sea informada de los hechos económicos, sociales y financieros generados en otras dependencias de la Universidad</v>
      </c>
      <c r="F203" s="312" t="str">
        <f>'01-Mapa de riesgo-UO'!H117</f>
        <v>Desconocimiento de las políticas y prácticas contables establecidas por la UTP.</v>
      </c>
      <c r="G203" s="439" t="str">
        <f>'01-Mapa de riesgo-UO'!L117</f>
        <v>Estados Financieros no razonables</v>
      </c>
      <c r="H203" s="551" t="str">
        <f>'01-Mapa de riesgo-UO'!AS117</f>
        <v>LEVE</v>
      </c>
      <c r="I203" s="241" t="str">
        <f>'01-Mapa de riesgo-UO'!AV117</f>
        <v>ASUMIR</v>
      </c>
      <c r="J203" s="432" t="str">
        <f t="shared" si="21"/>
        <v>NO</v>
      </c>
      <c r="K203" s="434"/>
      <c r="L203" s="434"/>
      <c r="M203" s="434"/>
      <c r="N203" s="434"/>
      <c r="O203" s="434"/>
      <c r="P203" s="434"/>
      <c r="Q203" s="434"/>
      <c r="R203" s="550"/>
    </row>
    <row r="204" spans="1:18" ht="64.150000000000006" customHeight="1" x14ac:dyDescent="0.2">
      <c r="A204" s="411"/>
      <c r="B204" s="432"/>
      <c r="C204" s="439"/>
      <c r="D204" s="439"/>
      <c r="E204" s="439"/>
      <c r="F204" s="312">
        <f>'01-Mapa de riesgo-UO'!H118</f>
        <v>0</v>
      </c>
      <c r="G204" s="439"/>
      <c r="H204" s="551"/>
      <c r="I204" s="241" t="str">
        <f>'01-Mapa de riesgo-UO'!AV118</f>
        <v>ASUMIR</v>
      </c>
      <c r="J204" s="432"/>
      <c r="K204" s="434"/>
      <c r="L204" s="434"/>
      <c r="M204" s="434"/>
      <c r="N204" s="434"/>
      <c r="O204" s="434"/>
      <c r="P204" s="434"/>
      <c r="Q204" s="434"/>
      <c r="R204" s="550"/>
    </row>
    <row r="205" spans="1:18" ht="64.150000000000006" customHeight="1" x14ac:dyDescent="0.2">
      <c r="A205" s="411"/>
      <c r="B205" s="432"/>
      <c r="C205" s="439"/>
      <c r="D205" s="439"/>
      <c r="E205" s="439"/>
      <c r="F205" s="312">
        <f>'01-Mapa de riesgo-UO'!H119</f>
        <v>0</v>
      </c>
      <c r="G205" s="439"/>
      <c r="H205" s="551"/>
      <c r="I205" s="241" t="str">
        <f>'01-Mapa de riesgo-UO'!AV119</f>
        <v>ASUMIR</v>
      </c>
      <c r="J205" s="432"/>
      <c r="K205" s="434"/>
      <c r="L205" s="434"/>
      <c r="M205" s="434"/>
      <c r="N205" s="434"/>
      <c r="O205" s="434"/>
      <c r="P205" s="434"/>
      <c r="Q205" s="434"/>
      <c r="R205" s="550"/>
    </row>
    <row r="206" spans="1:18" ht="64.150000000000006" customHeight="1" x14ac:dyDescent="0.2">
      <c r="A206" s="411">
        <v>67</v>
      </c>
      <c r="B206" s="432" t="str">
        <f>'01-Mapa de riesgo-UO'!C120</f>
        <v>ADMINISTRACIÓN_INSTITUCIONAL</v>
      </c>
      <c r="C206" s="439" t="str">
        <f>'01-Mapa de riesgo-UO'!I120</f>
        <v>Corrupción</v>
      </c>
      <c r="D206" s="439" t="str">
        <f>'01-Mapa de riesgo-UO'!J120</f>
        <v>Destinación indebida de recursos públicos.</v>
      </c>
      <c r="E206" s="439" t="str">
        <f>'01-Mapa de riesgo-UO'!K120</f>
        <v xml:space="preserve">Se configura cuando se destinan recursos públicos a finalidades distintas; o se realizan actuaciones de los funcionarios por fuera de las establecidas en la Constitución, en la ley o en la reglamentación interna. </v>
      </c>
      <c r="F206" s="312" t="str">
        <f>'01-Mapa de riesgo-UO'!H120</f>
        <v>Ausencia de valores éticos.</v>
      </c>
      <c r="G206" s="439" t="str">
        <f>'01-Mapa de riesgo-UO'!L120</f>
        <v>Detrimento patrimonial.
Sanciones disciplinarias, fiscales y/o penales.</v>
      </c>
      <c r="H206" s="551" t="str">
        <f>'01-Mapa de riesgo-UO'!AS120</f>
        <v>LEVE</v>
      </c>
      <c r="I206" s="241" t="str">
        <f>'01-Mapa de riesgo-UO'!AV120</f>
        <v>ASUMIR</v>
      </c>
      <c r="J206" s="432" t="str">
        <f t="shared" si="21"/>
        <v>NO</v>
      </c>
      <c r="K206" s="434"/>
      <c r="L206" s="434"/>
      <c r="M206" s="434"/>
      <c r="N206" s="434"/>
      <c r="O206" s="434"/>
      <c r="P206" s="434"/>
      <c r="Q206" s="434"/>
      <c r="R206" s="550"/>
    </row>
    <row r="207" spans="1:18" ht="64.150000000000006" customHeight="1" x14ac:dyDescent="0.2">
      <c r="A207" s="411"/>
      <c r="B207" s="432"/>
      <c r="C207" s="439"/>
      <c r="D207" s="439"/>
      <c r="E207" s="439"/>
      <c r="F207" s="312">
        <f>'01-Mapa de riesgo-UO'!H121</f>
        <v>0</v>
      </c>
      <c r="G207" s="439"/>
      <c r="H207" s="551"/>
      <c r="I207" s="241">
        <f>'01-Mapa de riesgo-UO'!AV121</f>
        <v>0</v>
      </c>
      <c r="J207" s="432"/>
      <c r="K207" s="434"/>
      <c r="L207" s="434"/>
      <c r="M207" s="434"/>
      <c r="N207" s="434"/>
      <c r="O207" s="434"/>
      <c r="P207" s="434"/>
      <c r="Q207" s="434"/>
      <c r="R207" s="550"/>
    </row>
    <row r="208" spans="1:18" ht="64.150000000000006" customHeight="1" x14ac:dyDescent="0.2">
      <c r="A208" s="411"/>
      <c r="B208" s="432"/>
      <c r="C208" s="439"/>
      <c r="D208" s="439"/>
      <c r="E208" s="439"/>
      <c r="F208" s="312">
        <f>'01-Mapa de riesgo-UO'!H122</f>
        <v>0</v>
      </c>
      <c r="G208" s="439"/>
      <c r="H208" s="551"/>
      <c r="I208" s="241">
        <f>'01-Mapa de riesgo-UO'!AV122</f>
        <v>0</v>
      </c>
      <c r="J208" s="432"/>
      <c r="K208" s="434"/>
      <c r="L208" s="434"/>
      <c r="M208" s="434"/>
      <c r="N208" s="434"/>
      <c r="O208" s="434"/>
      <c r="P208" s="434"/>
      <c r="Q208" s="434"/>
      <c r="R208" s="550"/>
    </row>
    <row r="209" spans="1:18" ht="64.150000000000006" customHeight="1" x14ac:dyDescent="0.2">
      <c r="A209" s="411">
        <v>68</v>
      </c>
      <c r="B209" s="432" t="str">
        <f>'01-Mapa de riesgo-UO'!C123</f>
        <v>ADMINISTRACIÓN_INSTITUCIONAL</v>
      </c>
      <c r="C209" s="439" t="str">
        <f>'01-Mapa de riesgo-UO'!I123</f>
        <v>Cumplimiento</v>
      </c>
      <c r="D209" s="439" t="str">
        <f>'01-Mapa de riesgo-UO'!J123</f>
        <v>Registros presupuestales generados después de que se inicie la ejecución de los compromisos u obligaciones</v>
      </c>
      <c r="E209" s="439" t="str">
        <f>'01-Mapa de riesgo-UO'!K123</f>
        <v xml:space="preserve">Registros presupuestales generados por gestiòn de presupuesto después de haber  iniciado el compromiso u obligaición por falta de claridad en los actos administrativos y contratos sobre la fecha de inicio de ejecución. </v>
      </c>
      <c r="F209" s="312" t="str">
        <f>'01-Mapa de riesgo-UO'!H123</f>
        <v>Actos administrativos y contratos que establecen fechas de inicio anterior a la solicitud del registro presupuestal o no son claros en sus condiciones para iniciar.</v>
      </c>
      <c r="G209" s="439" t="str">
        <f>'01-Mapa de riesgo-UO'!L123</f>
        <v xml:space="preserve">
Generacion de hechos cumplidos
Investigaciones disciplinarias
Pago de pasivos  exigibles</v>
      </c>
      <c r="H209" s="551" t="str">
        <f>'01-Mapa de riesgo-UO'!AS123</f>
        <v>LEVE</v>
      </c>
      <c r="I209" s="241" t="str">
        <f>'01-Mapa de riesgo-UO'!AV123</f>
        <v>ASUMIR</v>
      </c>
      <c r="J209" s="432" t="str">
        <f t="shared" si="21"/>
        <v>NO</v>
      </c>
      <c r="K209" s="434"/>
      <c r="L209" s="434"/>
      <c r="M209" s="434"/>
      <c r="N209" s="434"/>
      <c r="O209" s="434"/>
      <c r="P209" s="434"/>
      <c r="Q209" s="434"/>
      <c r="R209" s="550"/>
    </row>
    <row r="210" spans="1:18" ht="64.150000000000006" customHeight="1" x14ac:dyDescent="0.2">
      <c r="A210" s="411"/>
      <c r="B210" s="432"/>
      <c r="C210" s="439"/>
      <c r="D210" s="439"/>
      <c r="E210" s="439"/>
      <c r="F210" s="312">
        <f>'01-Mapa de riesgo-UO'!H124</f>
        <v>0</v>
      </c>
      <c r="G210" s="439"/>
      <c r="H210" s="551"/>
      <c r="I210" s="241" t="str">
        <f>'01-Mapa de riesgo-UO'!AV124</f>
        <v>ASUMIR</v>
      </c>
      <c r="J210" s="432"/>
      <c r="K210" s="434"/>
      <c r="L210" s="434"/>
      <c r="M210" s="434"/>
      <c r="N210" s="434"/>
      <c r="O210" s="434"/>
      <c r="P210" s="434"/>
      <c r="Q210" s="434"/>
      <c r="R210" s="550"/>
    </row>
    <row r="211" spans="1:18" ht="64.150000000000006" customHeight="1" x14ac:dyDescent="0.2">
      <c r="A211" s="411"/>
      <c r="B211" s="432"/>
      <c r="C211" s="439"/>
      <c r="D211" s="439"/>
      <c r="E211" s="439"/>
      <c r="F211" s="312">
        <f>'01-Mapa de riesgo-UO'!H125</f>
        <v>0</v>
      </c>
      <c r="G211" s="439"/>
      <c r="H211" s="551"/>
      <c r="I211" s="241" t="str">
        <f>'01-Mapa de riesgo-UO'!AV125</f>
        <v>ASUMIR</v>
      </c>
      <c r="J211" s="432"/>
      <c r="K211" s="434"/>
      <c r="L211" s="434"/>
      <c r="M211" s="434"/>
      <c r="N211" s="434"/>
      <c r="O211" s="434"/>
      <c r="P211" s="434"/>
      <c r="Q211" s="434"/>
      <c r="R211" s="550"/>
    </row>
    <row r="212" spans="1:18" ht="64.150000000000006" customHeight="1" x14ac:dyDescent="0.2">
      <c r="A212" s="411">
        <v>69</v>
      </c>
      <c r="B212" s="432" t="e">
        <f>'01-Mapa de riesgo-UO'!#REF!</f>
        <v>#REF!</v>
      </c>
      <c r="C212" s="439" t="e">
        <f>'01-Mapa de riesgo-UO'!#REF!</f>
        <v>#REF!</v>
      </c>
      <c r="D212" s="439" t="e">
        <f>'01-Mapa de riesgo-UO'!#REF!</f>
        <v>#REF!</v>
      </c>
      <c r="E212" s="439" t="e">
        <f>'01-Mapa de riesgo-UO'!#REF!</f>
        <v>#REF!</v>
      </c>
      <c r="F212" s="312" t="e">
        <f>'01-Mapa de riesgo-UO'!#REF!</f>
        <v>#REF!</v>
      </c>
      <c r="G212" s="439" t="e">
        <f>'01-Mapa de riesgo-UO'!#REF!</f>
        <v>#REF!</v>
      </c>
      <c r="H212" s="551" t="e">
        <f>'01-Mapa de riesgo-UO'!#REF!</f>
        <v>#REF!</v>
      </c>
      <c r="I212" s="241" t="e">
        <f>'01-Mapa de riesgo-UO'!#REF!</f>
        <v>#REF!</v>
      </c>
      <c r="J212" s="432" t="e">
        <f t="shared" si="21"/>
        <v>#REF!</v>
      </c>
      <c r="K212" s="434"/>
      <c r="L212" s="434"/>
      <c r="M212" s="434"/>
      <c r="N212" s="434"/>
      <c r="O212" s="434"/>
      <c r="P212" s="434"/>
      <c r="Q212" s="434"/>
      <c r="R212" s="550"/>
    </row>
    <row r="213" spans="1:18" ht="64.150000000000006" customHeight="1" x14ac:dyDescent="0.2">
      <c r="A213" s="411"/>
      <c r="B213" s="432"/>
      <c r="C213" s="439"/>
      <c r="D213" s="439"/>
      <c r="E213" s="439"/>
      <c r="F213" s="312" t="e">
        <f>'01-Mapa de riesgo-UO'!#REF!</f>
        <v>#REF!</v>
      </c>
      <c r="G213" s="439"/>
      <c r="H213" s="551"/>
      <c r="I213" s="241" t="e">
        <f>'01-Mapa de riesgo-UO'!#REF!</f>
        <v>#REF!</v>
      </c>
      <c r="J213" s="432"/>
      <c r="K213" s="434"/>
      <c r="L213" s="434"/>
      <c r="M213" s="434"/>
      <c r="N213" s="434"/>
      <c r="O213" s="434"/>
      <c r="P213" s="434"/>
      <c r="Q213" s="434"/>
      <c r="R213" s="550"/>
    </row>
    <row r="214" spans="1:18" ht="64.150000000000006" customHeight="1" x14ac:dyDescent="0.2">
      <c r="A214" s="411"/>
      <c r="B214" s="432"/>
      <c r="C214" s="439"/>
      <c r="D214" s="439"/>
      <c r="E214" s="439"/>
      <c r="F214" s="312" t="e">
        <f>'01-Mapa de riesgo-UO'!#REF!</f>
        <v>#REF!</v>
      </c>
      <c r="G214" s="439"/>
      <c r="H214" s="551"/>
      <c r="I214" s="241" t="e">
        <f>'01-Mapa de riesgo-UO'!#REF!</f>
        <v>#REF!</v>
      </c>
      <c r="J214" s="432"/>
      <c r="K214" s="434"/>
      <c r="L214" s="434"/>
      <c r="M214" s="434"/>
      <c r="N214" s="434"/>
      <c r="O214" s="434"/>
      <c r="P214" s="434"/>
      <c r="Q214" s="434"/>
      <c r="R214" s="550"/>
    </row>
    <row r="215" spans="1:18" ht="64.150000000000006" customHeight="1" x14ac:dyDescent="0.2">
      <c r="A215" s="411">
        <v>70</v>
      </c>
      <c r="B215" s="432" t="e">
        <f>'01-Mapa de riesgo-UO'!#REF!</f>
        <v>#REF!</v>
      </c>
      <c r="C215" s="439" t="e">
        <f>'01-Mapa de riesgo-UO'!#REF!</f>
        <v>#REF!</v>
      </c>
      <c r="D215" s="439" t="e">
        <f>'01-Mapa de riesgo-UO'!#REF!</f>
        <v>#REF!</v>
      </c>
      <c r="E215" s="439" t="e">
        <f>'01-Mapa de riesgo-UO'!#REF!</f>
        <v>#REF!</v>
      </c>
      <c r="F215" s="312" t="e">
        <f>'01-Mapa de riesgo-UO'!#REF!</f>
        <v>#REF!</v>
      </c>
      <c r="G215" s="439" t="e">
        <f>'01-Mapa de riesgo-UO'!#REF!</f>
        <v>#REF!</v>
      </c>
      <c r="H215" s="551" t="e">
        <f>'01-Mapa de riesgo-UO'!#REF!</f>
        <v>#REF!</v>
      </c>
      <c r="I215" s="241" t="e">
        <f>'01-Mapa de riesgo-UO'!#REF!</f>
        <v>#REF!</v>
      </c>
      <c r="J215" s="432" t="e">
        <f t="shared" si="21"/>
        <v>#REF!</v>
      </c>
      <c r="K215" s="434"/>
      <c r="L215" s="434"/>
      <c r="M215" s="434"/>
      <c r="N215" s="434"/>
      <c r="O215" s="434"/>
      <c r="P215" s="434"/>
      <c r="Q215" s="434"/>
      <c r="R215" s="550"/>
    </row>
    <row r="216" spans="1:18" ht="64.150000000000006" customHeight="1" x14ac:dyDescent="0.2">
      <c r="A216" s="411"/>
      <c r="B216" s="432"/>
      <c r="C216" s="439"/>
      <c r="D216" s="439"/>
      <c r="E216" s="439"/>
      <c r="F216" s="312" t="e">
        <f>'01-Mapa de riesgo-UO'!#REF!</f>
        <v>#REF!</v>
      </c>
      <c r="G216" s="439"/>
      <c r="H216" s="551"/>
      <c r="I216" s="241" t="e">
        <f>'01-Mapa de riesgo-UO'!#REF!</f>
        <v>#REF!</v>
      </c>
      <c r="J216" s="432"/>
      <c r="K216" s="434"/>
      <c r="L216" s="434"/>
      <c r="M216" s="434"/>
      <c r="N216" s="434"/>
      <c r="O216" s="434"/>
      <c r="P216" s="434"/>
      <c r="Q216" s="434"/>
      <c r="R216" s="550"/>
    </row>
    <row r="217" spans="1:18" ht="64.150000000000006" customHeight="1" thickBot="1" x14ac:dyDescent="0.25">
      <c r="A217" s="571"/>
      <c r="B217" s="534"/>
      <c r="C217" s="532"/>
      <c r="D217" s="532"/>
      <c r="E217" s="532"/>
      <c r="F217" s="314" t="e">
        <f>'01-Mapa de riesgo-UO'!#REF!</f>
        <v>#REF!</v>
      </c>
      <c r="G217" s="532"/>
      <c r="H217" s="572"/>
      <c r="I217" s="243" t="e">
        <f>'01-Mapa de riesgo-UO'!#REF!</f>
        <v>#REF!</v>
      </c>
      <c r="J217" s="534"/>
      <c r="K217" s="531"/>
      <c r="L217" s="531"/>
      <c r="M217" s="531"/>
      <c r="N217" s="531"/>
      <c r="O217" s="531"/>
      <c r="P217" s="531"/>
      <c r="Q217" s="531"/>
      <c r="R217" s="573"/>
    </row>
  </sheetData>
  <sheetProtection algorithmName="SHA-512" hashValue="C+157GXZSdb3mQP9FGBS5MOE0jUgg82oCjeAGICUyi1juL16NIadI3AG2MLMP2kQ5u8qDu40OvAboQ0v7xVkhQ==" saltValue="oSh7nan1lhhNnAQ9P7WtxA==" spinCount="100000" sheet="1" formatRows="0" insertRows="0" deleteRows="0" selectLockedCells="1"/>
  <mergeCells count="852">
    <mergeCell ref="O215:Q217"/>
    <mergeCell ref="R188:R190"/>
    <mergeCell ref="R191:R193"/>
    <mergeCell ref="R194:R196"/>
    <mergeCell ref="R197:R199"/>
    <mergeCell ref="R200:R202"/>
    <mergeCell ref="R203:R205"/>
    <mergeCell ref="R206:R208"/>
    <mergeCell ref="R209:R211"/>
    <mergeCell ref="R212:R214"/>
    <mergeCell ref="R215:R217"/>
    <mergeCell ref="O188:Q190"/>
    <mergeCell ref="O191:Q193"/>
    <mergeCell ref="O194:Q196"/>
    <mergeCell ref="O197:Q199"/>
    <mergeCell ref="O200:Q202"/>
    <mergeCell ref="O203:Q205"/>
    <mergeCell ref="O206:Q208"/>
    <mergeCell ref="O209:Q211"/>
    <mergeCell ref="O212:Q214"/>
    <mergeCell ref="K215:M217"/>
    <mergeCell ref="N188:N190"/>
    <mergeCell ref="N191:N193"/>
    <mergeCell ref="N194:N196"/>
    <mergeCell ref="N197:N199"/>
    <mergeCell ref="N200:N202"/>
    <mergeCell ref="N203:N205"/>
    <mergeCell ref="N206:N208"/>
    <mergeCell ref="N209:N211"/>
    <mergeCell ref="N212:N214"/>
    <mergeCell ref="N215:N217"/>
    <mergeCell ref="K188:M190"/>
    <mergeCell ref="K191:M193"/>
    <mergeCell ref="K194:M196"/>
    <mergeCell ref="K197:M199"/>
    <mergeCell ref="K200:M202"/>
    <mergeCell ref="K203:M205"/>
    <mergeCell ref="K206:M208"/>
    <mergeCell ref="K209:M211"/>
    <mergeCell ref="K212:M214"/>
    <mergeCell ref="H215:H217"/>
    <mergeCell ref="J188:J190"/>
    <mergeCell ref="J191:J193"/>
    <mergeCell ref="J194:J196"/>
    <mergeCell ref="J197:J199"/>
    <mergeCell ref="J200:J202"/>
    <mergeCell ref="J203:J205"/>
    <mergeCell ref="J206:J208"/>
    <mergeCell ref="J209:J211"/>
    <mergeCell ref="J212:J214"/>
    <mergeCell ref="J215:J217"/>
    <mergeCell ref="H188:H190"/>
    <mergeCell ref="H191:H193"/>
    <mergeCell ref="H194:H196"/>
    <mergeCell ref="H197:H199"/>
    <mergeCell ref="H200:H202"/>
    <mergeCell ref="H203:H205"/>
    <mergeCell ref="H206:H208"/>
    <mergeCell ref="H209:H211"/>
    <mergeCell ref="H212:H214"/>
    <mergeCell ref="E215:E217"/>
    <mergeCell ref="G188:G190"/>
    <mergeCell ref="G191:G193"/>
    <mergeCell ref="G194:G196"/>
    <mergeCell ref="G197:G199"/>
    <mergeCell ref="G200:G202"/>
    <mergeCell ref="G203:G205"/>
    <mergeCell ref="G206:G208"/>
    <mergeCell ref="G209:G211"/>
    <mergeCell ref="G212:G214"/>
    <mergeCell ref="G215:G217"/>
    <mergeCell ref="E188:E190"/>
    <mergeCell ref="E191:E193"/>
    <mergeCell ref="E194:E196"/>
    <mergeCell ref="E197:E199"/>
    <mergeCell ref="E200:E202"/>
    <mergeCell ref="E203:E205"/>
    <mergeCell ref="E206:E208"/>
    <mergeCell ref="E209:E211"/>
    <mergeCell ref="E212:E214"/>
    <mergeCell ref="C215:C217"/>
    <mergeCell ref="D188:D190"/>
    <mergeCell ref="D191:D193"/>
    <mergeCell ref="D194:D196"/>
    <mergeCell ref="D197:D199"/>
    <mergeCell ref="D200:D202"/>
    <mergeCell ref="D203:D205"/>
    <mergeCell ref="D206:D208"/>
    <mergeCell ref="D209:D211"/>
    <mergeCell ref="D212:D214"/>
    <mergeCell ref="D215:D217"/>
    <mergeCell ref="C188:C190"/>
    <mergeCell ref="C191:C193"/>
    <mergeCell ref="C194:C196"/>
    <mergeCell ref="C197:C199"/>
    <mergeCell ref="C200:C202"/>
    <mergeCell ref="C203:C205"/>
    <mergeCell ref="C206:C208"/>
    <mergeCell ref="C209:C211"/>
    <mergeCell ref="C212:C214"/>
    <mergeCell ref="A215:A217"/>
    <mergeCell ref="B188:B190"/>
    <mergeCell ref="B191:B193"/>
    <mergeCell ref="B194:B196"/>
    <mergeCell ref="B197:B199"/>
    <mergeCell ref="B200:B202"/>
    <mergeCell ref="B203:B205"/>
    <mergeCell ref="B206:B208"/>
    <mergeCell ref="B209:B211"/>
    <mergeCell ref="B212:B214"/>
    <mergeCell ref="B215:B217"/>
    <mergeCell ref="A188:A190"/>
    <mergeCell ref="A191:A193"/>
    <mergeCell ref="A194:A196"/>
    <mergeCell ref="A197:A199"/>
    <mergeCell ref="A200:A202"/>
    <mergeCell ref="A203:A205"/>
    <mergeCell ref="A206:A208"/>
    <mergeCell ref="A209:A211"/>
    <mergeCell ref="A212:A214"/>
    <mergeCell ref="O182:Q184"/>
    <mergeCell ref="O185:Q187"/>
    <mergeCell ref="R128:R130"/>
    <mergeCell ref="R131:R133"/>
    <mergeCell ref="R134:R136"/>
    <mergeCell ref="R137:R139"/>
    <mergeCell ref="R140:R142"/>
    <mergeCell ref="R143:R145"/>
    <mergeCell ref="R146:R148"/>
    <mergeCell ref="R149:R151"/>
    <mergeCell ref="R152:R154"/>
    <mergeCell ref="R155:R157"/>
    <mergeCell ref="R158:R160"/>
    <mergeCell ref="R161:R163"/>
    <mergeCell ref="R164:R166"/>
    <mergeCell ref="R167:R169"/>
    <mergeCell ref="R170:R172"/>
    <mergeCell ref="R173:R175"/>
    <mergeCell ref="R176:R178"/>
    <mergeCell ref="R179:R181"/>
    <mergeCell ref="R182:R184"/>
    <mergeCell ref="R185:R187"/>
    <mergeCell ref="O155:Q157"/>
    <mergeCell ref="O158:Q160"/>
    <mergeCell ref="O161:Q163"/>
    <mergeCell ref="O164:Q166"/>
    <mergeCell ref="O167:Q169"/>
    <mergeCell ref="O170:Q172"/>
    <mergeCell ref="O173:Q175"/>
    <mergeCell ref="O176:Q178"/>
    <mergeCell ref="O179:Q181"/>
    <mergeCell ref="O128:Q130"/>
    <mergeCell ref="O131:Q133"/>
    <mergeCell ref="O134:Q136"/>
    <mergeCell ref="O137:Q139"/>
    <mergeCell ref="O140:Q142"/>
    <mergeCell ref="O143:Q145"/>
    <mergeCell ref="O146:Q148"/>
    <mergeCell ref="O149:Q151"/>
    <mergeCell ref="O152:Q154"/>
    <mergeCell ref="K182:M184"/>
    <mergeCell ref="K185:M187"/>
    <mergeCell ref="N128:N130"/>
    <mergeCell ref="N131:N133"/>
    <mergeCell ref="N134:N136"/>
    <mergeCell ref="N137:N139"/>
    <mergeCell ref="N140:N142"/>
    <mergeCell ref="N143:N145"/>
    <mergeCell ref="N146:N148"/>
    <mergeCell ref="N149:N151"/>
    <mergeCell ref="N152:N154"/>
    <mergeCell ref="N155:N157"/>
    <mergeCell ref="N158:N160"/>
    <mergeCell ref="N161:N163"/>
    <mergeCell ref="N164:N166"/>
    <mergeCell ref="N167:N169"/>
    <mergeCell ref="N170:N172"/>
    <mergeCell ref="N173:N175"/>
    <mergeCell ref="N176:N178"/>
    <mergeCell ref="N179:N181"/>
    <mergeCell ref="N182:N184"/>
    <mergeCell ref="N185:N187"/>
    <mergeCell ref="K155:M157"/>
    <mergeCell ref="K158:M160"/>
    <mergeCell ref="K161:M163"/>
    <mergeCell ref="K164:M166"/>
    <mergeCell ref="K167:M169"/>
    <mergeCell ref="K170:M172"/>
    <mergeCell ref="K173:M175"/>
    <mergeCell ref="K176:M178"/>
    <mergeCell ref="K179:M181"/>
    <mergeCell ref="K128:M130"/>
    <mergeCell ref="K131:M133"/>
    <mergeCell ref="K134:M136"/>
    <mergeCell ref="K137:M139"/>
    <mergeCell ref="K140:M142"/>
    <mergeCell ref="K143:M145"/>
    <mergeCell ref="K146:M148"/>
    <mergeCell ref="K149:M151"/>
    <mergeCell ref="K152:M154"/>
    <mergeCell ref="H182:H184"/>
    <mergeCell ref="H185:H187"/>
    <mergeCell ref="J128:J130"/>
    <mergeCell ref="J131:J133"/>
    <mergeCell ref="J134:J136"/>
    <mergeCell ref="J137:J139"/>
    <mergeCell ref="J140:J142"/>
    <mergeCell ref="J143:J145"/>
    <mergeCell ref="J146:J148"/>
    <mergeCell ref="J149:J151"/>
    <mergeCell ref="J152:J154"/>
    <mergeCell ref="J155:J157"/>
    <mergeCell ref="J158:J160"/>
    <mergeCell ref="J161:J163"/>
    <mergeCell ref="J164:J166"/>
    <mergeCell ref="J167:J169"/>
    <mergeCell ref="J170:J172"/>
    <mergeCell ref="J173:J175"/>
    <mergeCell ref="J176:J178"/>
    <mergeCell ref="J179:J181"/>
    <mergeCell ref="J182:J184"/>
    <mergeCell ref="J185:J187"/>
    <mergeCell ref="H155:H157"/>
    <mergeCell ref="H158:H160"/>
    <mergeCell ref="H161:H163"/>
    <mergeCell ref="H164:H166"/>
    <mergeCell ref="H167:H169"/>
    <mergeCell ref="H170:H172"/>
    <mergeCell ref="H173:H175"/>
    <mergeCell ref="H176:H178"/>
    <mergeCell ref="H179:H181"/>
    <mergeCell ref="H128:H130"/>
    <mergeCell ref="H131:H133"/>
    <mergeCell ref="H134:H136"/>
    <mergeCell ref="H137:H139"/>
    <mergeCell ref="H140:H142"/>
    <mergeCell ref="H143:H145"/>
    <mergeCell ref="H146:H148"/>
    <mergeCell ref="H149:H151"/>
    <mergeCell ref="H152:H154"/>
    <mergeCell ref="E182:E184"/>
    <mergeCell ref="E185:E187"/>
    <mergeCell ref="G128:G130"/>
    <mergeCell ref="G131:G133"/>
    <mergeCell ref="G134:G136"/>
    <mergeCell ref="G137:G139"/>
    <mergeCell ref="G140:G142"/>
    <mergeCell ref="G143:G145"/>
    <mergeCell ref="G146:G148"/>
    <mergeCell ref="G149:G151"/>
    <mergeCell ref="G152:G154"/>
    <mergeCell ref="G155:G157"/>
    <mergeCell ref="G158:G160"/>
    <mergeCell ref="G161:G163"/>
    <mergeCell ref="G164:G166"/>
    <mergeCell ref="G167:G169"/>
    <mergeCell ref="G170:G172"/>
    <mergeCell ref="G173:G175"/>
    <mergeCell ref="G176:G178"/>
    <mergeCell ref="G179:G181"/>
    <mergeCell ref="G182:G184"/>
    <mergeCell ref="G185:G187"/>
    <mergeCell ref="E155:E157"/>
    <mergeCell ref="E158:E160"/>
    <mergeCell ref="E161:E163"/>
    <mergeCell ref="E164:E166"/>
    <mergeCell ref="E167:E169"/>
    <mergeCell ref="E170:E172"/>
    <mergeCell ref="E173:E175"/>
    <mergeCell ref="E176:E178"/>
    <mergeCell ref="E179:E181"/>
    <mergeCell ref="E128:E130"/>
    <mergeCell ref="E131:E133"/>
    <mergeCell ref="E134:E136"/>
    <mergeCell ref="E137:E139"/>
    <mergeCell ref="E140:E142"/>
    <mergeCell ref="E143:E145"/>
    <mergeCell ref="E146:E148"/>
    <mergeCell ref="E149:E151"/>
    <mergeCell ref="E152:E154"/>
    <mergeCell ref="C182:C184"/>
    <mergeCell ref="C185:C187"/>
    <mergeCell ref="D128:D130"/>
    <mergeCell ref="D131:D133"/>
    <mergeCell ref="D134:D136"/>
    <mergeCell ref="D137:D139"/>
    <mergeCell ref="D140:D142"/>
    <mergeCell ref="D143:D145"/>
    <mergeCell ref="D146:D148"/>
    <mergeCell ref="D149:D151"/>
    <mergeCell ref="D152:D154"/>
    <mergeCell ref="D155:D157"/>
    <mergeCell ref="D158:D160"/>
    <mergeCell ref="D161:D163"/>
    <mergeCell ref="D164:D166"/>
    <mergeCell ref="D167:D169"/>
    <mergeCell ref="D170:D172"/>
    <mergeCell ref="D173:D175"/>
    <mergeCell ref="D176:D178"/>
    <mergeCell ref="D179:D181"/>
    <mergeCell ref="D182:D184"/>
    <mergeCell ref="D185:D187"/>
    <mergeCell ref="C155:C157"/>
    <mergeCell ref="C158:C160"/>
    <mergeCell ref="C161:C163"/>
    <mergeCell ref="C164:C166"/>
    <mergeCell ref="C167:C169"/>
    <mergeCell ref="C170:C172"/>
    <mergeCell ref="C173:C175"/>
    <mergeCell ref="C176:C178"/>
    <mergeCell ref="C179:C181"/>
    <mergeCell ref="C128:C130"/>
    <mergeCell ref="C131:C133"/>
    <mergeCell ref="C134:C136"/>
    <mergeCell ref="C137:C139"/>
    <mergeCell ref="C140:C142"/>
    <mergeCell ref="C143:C145"/>
    <mergeCell ref="C146:C148"/>
    <mergeCell ref="C149:C151"/>
    <mergeCell ref="C152:C154"/>
    <mergeCell ref="A182:A184"/>
    <mergeCell ref="A185:A187"/>
    <mergeCell ref="B128:B130"/>
    <mergeCell ref="B131:B133"/>
    <mergeCell ref="B134:B136"/>
    <mergeCell ref="B137:B139"/>
    <mergeCell ref="B140:B142"/>
    <mergeCell ref="B143:B145"/>
    <mergeCell ref="B146:B148"/>
    <mergeCell ref="B149:B151"/>
    <mergeCell ref="B152:B154"/>
    <mergeCell ref="B155:B157"/>
    <mergeCell ref="B158:B160"/>
    <mergeCell ref="B161:B163"/>
    <mergeCell ref="B164:B166"/>
    <mergeCell ref="B167:B169"/>
    <mergeCell ref="B170:B172"/>
    <mergeCell ref="B173:B175"/>
    <mergeCell ref="B176:B178"/>
    <mergeCell ref="B179:B181"/>
    <mergeCell ref="B182:B184"/>
    <mergeCell ref="B185:B187"/>
    <mergeCell ref="A155:A157"/>
    <mergeCell ref="A158:A160"/>
    <mergeCell ref="A161:A163"/>
    <mergeCell ref="A164:A166"/>
    <mergeCell ref="A167:A169"/>
    <mergeCell ref="A170:A172"/>
    <mergeCell ref="A173:A175"/>
    <mergeCell ref="A176:A178"/>
    <mergeCell ref="A179:A181"/>
    <mergeCell ref="A128:A130"/>
    <mergeCell ref="A131:A133"/>
    <mergeCell ref="A134:A136"/>
    <mergeCell ref="A137:A139"/>
    <mergeCell ref="A140:A142"/>
    <mergeCell ref="A143:A145"/>
    <mergeCell ref="A146:A148"/>
    <mergeCell ref="A149:A151"/>
    <mergeCell ref="A152:A154"/>
    <mergeCell ref="R101:R103"/>
    <mergeCell ref="R104:R106"/>
    <mergeCell ref="R107:R109"/>
    <mergeCell ref="R110:R112"/>
    <mergeCell ref="R113:R115"/>
    <mergeCell ref="R116:R118"/>
    <mergeCell ref="R119:R121"/>
    <mergeCell ref="R122:R124"/>
    <mergeCell ref="R125:R127"/>
    <mergeCell ref="R74:R76"/>
    <mergeCell ref="R77:R79"/>
    <mergeCell ref="R80:R82"/>
    <mergeCell ref="R83:R85"/>
    <mergeCell ref="R86:R88"/>
    <mergeCell ref="R89:R91"/>
    <mergeCell ref="R92:R94"/>
    <mergeCell ref="R95:R97"/>
    <mergeCell ref="R98:R100"/>
    <mergeCell ref="O101:Q103"/>
    <mergeCell ref="O104:Q106"/>
    <mergeCell ref="O107:Q109"/>
    <mergeCell ref="O110:Q112"/>
    <mergeCell ref="O113:Q115"/>
    <mergeCell ref="O116:Q118"/>
    <mergeCell ref="O119:Q121"/>
    <mergeCell ref="O122:Q124"/>
    <mergeCell ref="O125:Q127"/>
    <mergeCell ref="O74:Q76"/>
    <mergeCell ref="O77:Q79"/>
    <mergeCell ref="O80:Q82"/>
    <mergeCell ref="O83:Q85"/>
    <mergeCell ref="O86:Q88"/>
    <mergeCell ref="O89:Q91"/>
    <mergeCell ref="O92:Q94"/>
    <mergeCell ref="O95:Q97"/>
    <mergeCell ref="O98:Q100"/>
    <mergeCell ref="K122:M124"/>
    <mergeCell ref="K125:M127"/>
    <mergeCell ref="J125:J127"/>
    <mergeCell ref="N74:N76"/>
    <mergeCell ref="N77:N79"/>
    <mergeCell ref="N80:N82"/>
    <mergeCell ref="N83:N85"/>
    <mergeCell ref="N86:N88"/>
    <mergeCell ref="N89:N91"/>
    <mergeCell ref="N92:N94"/>
    <mergeCell ref="N95:N97"/>
    <mergeCell ref="N98:N100"/>
    <mergeCell ref="N101:N103"/>
    <mergeCell ref="N104:N106"/>
    <mergeCell ref="N107:N109"/>
    <mergeCell ref="N110:N112"/>
    <mergeCell ref="N113:N115"/>
    <mergeCell ref="N116:N118"/>
    <mergeCell ref="N119:N121"/>
    <mergeCell ref="N122:N124"/>
    <mergeCell ref="N125:N127"/>
    <mergeCell ref="J101:J103"/>
    <mergeCell ref="J104:J106"/>
    <mergeCell ref="J107:J109"/>
    <mergeCell ref="J110:J112"/>
    <mergeCell ref="J113:J115"/>
    <mergeCell ref="J116:J118"/>
    <mergeCell ref="J119:J121"/>
    <mergeCell ref="J122:J124"/>
    <mergeCell ref="K74:M76"/>
    <mergeCell ref="K77:M79"/>
    <mergeCell ref="K80:M82"/>
    <mergeCell ref="K83:M85"/>
    <mergeCell ref="K86:M88"/>
    <mergeCell ref="K89:M91"/>
    <mergeCell ref="K92:M94"/>
    <mergeCell ref="K95:M97"/>
    <mergeCell ref="K98:M100"/>
    <mergeCell ref="K101:M103"/>
    <mergeCell ref="K104:M106"/>
    <mergeCell ref="K107:M109"/>
    <mergeCell ref="K110:M112"/>
    <mergeCell ref="K113:M115"/>
    <mergeCell ref="K116:M118"/>
    <mergeCell ref="K119:M121"/>
    <mergeCell ref="J74:J76"/>
    <mergeCell ref="J77:J79"/>
    <mergeCell ref="J80:J82"/>
    <mergeCell ref="J83:J85"/>
    <mergeCell ref="J86:J88"/>
    <mergeCell ref="J89:J91"/>
    <mergeCell ref="J92:J94"/>
    <mergeCell ref="J95:J97"/>
    <mergeCell ref="J98:J100"/>
    <mergeCell ref="H101:H103"/>
    <mergeCell ref="H104:H106"/>
    <mergeCell ref="H107:H109"/>
    <mergeCell ref="H110:H112"/>
    <mergeCell ref="H113:H115"/>
    <mergeCell ref="H116:H118"/>
    <mergeCell ref="H119:H121"/>
    <mergeCell ref="H122:H124"/>
    <mergeCell ref="H125:H127"/>
    <mergeCell ref="H74:H76"/>
    <mergeCell ref="H77:H79"/>
    <mergeCell ref="H80:H82"/>
    <mergeCell ref="H83:H85"/>
    <mergeCell ref="H86:H88"/>
    <mergeCell ref="H89:H91"/>
    <mergeCell ref="H92:H94"/>
    <mergeCell ref="H95:H97"/>
    <mergeCell ref="H98:H100"/>
    <mergeCell ref="G101:G103"/>
    <mergeCell ref="G104:G106"/>
    <mergeCell ref="G107:G109"/>
    <mergeCell ref="G110:G112"/>
    <mergeCell ref="G113:G115"/>
    <mergeCell ref="G116:G118"/>
    <mergeCell ref="G119:G121"/>
    <mergeCell ref="G122:G124"/>
    <mergeCell ref="G125:G127"/>
    <mergeCell ref="G74:G76"/>
    <mergeCell ref="G77:G79"/>
    <mergeCell ref="G80:G82"/>
    <mergeCell ref="G83:G85"/>
    <mergeCell ref="G86:G88"/>
    <mergeCell ref="G89:G91"/>
    <mergeCell ref="G92:G94"/>
    <mergeCell ref="G95:G97"/>
    <mergeCell ref="G98:G100"/>
    <mergeCell ref="E101:E103"/>
    <mergeCell ref="E104:E106"/>
    <mergeCell ref="E107:E109"/>
    <mergeCell ref="E110:E112"/>
    <mergeCell ref="E113:E115"/>
    <mergeCell ref="E116:E118"/>
    <mergeCell ref="E119:E121"/>
    <mergeCell ref="E122:E124"/>
    <mergeCell ref="E125:E127"/>
    <mergeCell ref="E74:E76"/>
    <mergeCell ref="E77:E79"/>
    <mergeCell ref="E80:E82"/>
    <mergeCell ref="E83:E85"/>
    <mergeCell ref="E86:E88"/>
    <mergeCell ref="E89:E91"/>
    <mergeCell ref="E92:E94"/>
    <mergeCell ref="E95:E97"/>
    <mergeCell ref="E98:E100"/>
    <mergeCell ref="D101:D103"/>
    <mergeCell ref="D104:D106"/>
    <mergeCell ref="D107:D109"/>
    <mergeCell ref="D110:D112"/>
    <mergeCell ref="D113:D115"/>
    <mergeCell ref="D116:D118"/>
    <mergeCell ref="D119:D121"/>
    <mergeCell ref="D122:D124"/>
    <mergeCell ref="D125:D127"/>
    <mergeCell ref="D74:D76"/>
    <mergeCell ref="D77:D79"/>
    <mergeCell ref="D80:D82"/>
    <mergeCell ref="D83:D85"/>
    <mergeCell ref="D86:D88"/>
    <mergeCell ref="D89:D91"/>
    <mergeCell ref="D92:D94"/>
    <mergeCell ref="D95:D97"/>
    <mergeCell ref="D98:D100"/>
    <mergeCell ref="C101:C103"/>
    <mergeCell ref="C104:C106"/>
    <mergeCell ref="C107:C109"/>
    <mergeCell ref="C110:C112"/>
    <mergeCell ref="C113:C115"/>
    <mergeCell ref="C116:C118"/>
    <mergeCell ref="C119:C121"/>
    <mergeCell ref="C122:C124"/>
    <mergeCell ref="C125:C127"/>
    <mergeCell ref="C74:C76"/>
    <mergeCell ref="C77:C79"/>
    <mergeCell ref="C80:C82"/>
    <mergeCell ref="C83:C85"/>
    <mergeCell ref="C86:C88"/>
    <mergeCell ref="C89:C91"/>
    <mergeCell ref="C92:C94"/>
    <mergeCell ref="C95:C97"/>
    <mergeCell ref="C98:C100"/>
    <mergeCell ref="B101:B103"/>
    <mergeCell ref="B104:B106"/>
    <mergeCell ref="B107:B109"/>
    <mergeCell ref="B110:B112"/>
    <mergeCell ref="B113:B115"/>
    <mergeCell ref="B116:B118"/>
    <mergeCell ref="B119:B121"/>
    <mergeCell ref="B122:B124"/>
    <mergeCell ref="B125:B127"/>
    <mergeCell ref="B74:B76"/>
    <mergeCell ref="B77:B79"/>
    <mergeCell ref="B80:B82"/>
    <mergeCell ref="B83:B85"/>
    <mergeCell ref="B86:B88"/>
    <mergeCell ref="B89:B91"/>
    <mergeCell ref="B92:B94"/>
    <mergeCell ref="B95:B97"/>
    <mergeCell ref="B98:B100"/>
    <mergeCell ref="A101:A103"/>
    <mergeCell ref="A104:A106"/>
    <mergeCell ref="A107:A109"/>
    <mergeCell ref="A110:A112"/>
    <mergeCell ref="A113:A115"/>
    <mergeCell ref="A116:A118"/>
    <mergeCell ref="A119:A121"/>
    <mergeCell ref="A122:A124"/>
    <mergeCell ref="A125:A127"/>
    <mergeCell ref="A74:A76"/>
    <mergeCell ref="A77:A79"/>
    <mergeCell ref="A80:A82"/>
    <mergeCell ref="A83:A85"/>
    <mergeCell ref="A86:A88"/>
    <mergeCell ref="A89:A91"/>
    <mergeCell ref="A92:A94"/>
    <mergeCell ref="A95:A97"/>
    <mergeCell ref="A98:A100"/>
    <mergeCell ref="A14:A16"/>
    <mergeCell ref="C14:C16"/>
    <mergeCell ref="D14:D16"/>
    <mergeCell ref="E14:E16"/>
    <mergeCell ref="B11:B13"/>
    <mergeCell ref="B14:B16"/>
    <mergeCell ref="J8:J10"/>
    <mergeCell ref="A8:A10"/>
    <mergeCell ref="A11:A13"/>
    <mergeCell ref="C11:C13"/>
    <mergeCell ref="D11:D13"/>
    <mergeCell ref="E11:E13"/>
    <mergeCell ref="R17:R19"/>
    <mergeCell ref="A20:A22"/>
    <mergeCell ref="C20:C22"/>
    <mergeCell ref="D20:D22"/>
    <mergeCell ref="E20:E22"/>
    <mergeCell ref="B17:B19"/>
    <mergeCell ref="B20:B22"/>
    <mergeCell ref="J11:J13"/>
    <mergeCell ref="J14:J16"/>
    <mergeCell ref="J17:J19"/>
    <mergeCell ref="J20:J22"/>
    <mergeCell ref="G17:G19"/>
    <mergeCell ref="H17:H19"/>
    <mergeCell ref="H20:H22"/>
    <mergeCell ref="H11:H13"/>
    <mergeCell ref="H14:H16"/>
    <mergeCell ref="G20:G22"/>
    <mergeCell ref="G11:G13"/>
    <mergeCell ref="K20:M22"/>
    <mergeCell ref="R20:R22"/>
    <mergeCell ref="N20:N22"/>
    <mergeCell ref="O20:Q22"/>
    <mergeCell ref="K17:M19"/>
    <mergeCell ref="G14:G16"/>
    <mergeCell ref="D2:M2"/>
    <mergeCell ref="D3:M3"/>
    <mergeCell ref="A6:A7"/>
    <mergeCell ref="H6:H7"/>
    <mergeCell ref="I6:I7"/>
    <mergeCell ref="J6:J7"/>
    <mergeCell ref="K6:M7"/>
    <mergeCell ref="N17:N19"/>
    <mergeCell ref="O17:Q19"/>
    <mergeCell ref="N6:N7"/>
    <mergeCell ref="C8:C10"/>
    <mergeCell ref="A5:R5"/>
    <mergeCell ref="O6:Q7"/>
    <mergeCell ref="R6:R7"/>
    <mergeCell ref="C6:G6"/>
    <mergeCell ref="G8:G10"/>
    <mergeCell ref="A17:A19"/>
    <mergeCell ref="C17:C19"/>
    <mergeCell ref="D17:D19"/>
    <mergeCell ref="E17:E19"/>
    <mergeCell ref="D8:D10"/>
    <mergeCell ref="E8:E10"/>
    <mergeCell ref="B8:B10"/>
    <mergeCell ref="H8:H10"/>
    <mergeCell ref="R8:R10"/>
    <mergeCell ref="K11:M13"/>
    <mergeCell ref="N11:N13"/>
    <mergeCell ref="O11:Q13"/>
    <mergeCell ref="R11:R13"/>
    <mergeCell ref="K14:M16"/>
    <mergeCell ref="N14:N16"/>
    <mergeCell ref="O14:Q16"/>
    <mergeCell ref="R14:R16"/>
    <mergeCell ref="O8:Q10"/>
    <mergeCell ref="K8:M10"/>
    <mergeCell ref="N8:N10"/>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K65:M67"/>
    <mergeCell ref="N65:N67"/>
    <mergeCell ref="O65:Q67"/>
    <mergeCell ref="R65:R67"/>
    <mergeCell ref="N59:N61"/>
    <mergeCell ref="O59:Q61"/>
    <mergeCell ref="R59:R61"/>
    <mergeCell ref="K62:M64"/>
    <mergeCell ref="N62:N64"/>
    <mergeCell ref="O62:Q64"/>
    <mergeCell ref="R62:R64"/>
    <mergeCell ref="K59:M6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s>
  <phoneticPr fontId="4" type="noConversion"/>
  <conditionalFormatting sqref="H8:H67">
    <cfRule type="cellIs" dxfId="133" priority="69" stopIfTrue="1" operator="equal">
      <formula>"GRAVE"</formula>
    </cfRule>
    <cfRule type="cellIs" dxfId="132" priority="70" stopIfTrue="1" operator="equal">
      <formula>"MODERADO"</formula>
    </cfRule>
    <cfRule type="cellIs" dxfId="131" priority="71" stopIfTrue="1" operator="equal">
      <formula>"LEVE"</formula>
    </cfRule>
  </conditionalFormatting>
  <conditionalFormatting sqref="J8:J67">
    <cfRule type="containsText" dxfId="130" priority="49" operator="containsText" text="Si el proceso lo requiere">
      <formula>NOT(ISERROR(SEARCH("Si el proceso lo requiere",J8)))</formula>
    </cfRule>
    <cfRule type="containsText" dxfId="129" priority="51" operator="containsText" text="Debe formularse">
      <formula>NOT(ISERROR(SEARCH("Debe formularse",J8)))</formula>
    </cfRule>
  </conditionalFormatting>
  <conditionalFormatting sqref="J14:J16">
    <cfRule type="containsText" dxfId="128" priority="50" operator="containsText" text="SI el proceso lo requiere">
      <formula>NOT(ISERROR(SEARCH("SI el proceso lo requiere",J14)))</formula>
    </cfRule>
  </conditionalFormatting>
  <conditionalFormatting sqref="J8:J67">
    <cfRule type="cellIs" dxfId="127" priority="48" operator="equal">
      <formula>"NO"</formula>
    </cfRule>
  </conditionalFormatting>
  <conditionalFormatting sqref="K11:M11 K8 K14:M14 K17:M17 K20:M20 K23:M23 K26:M26 K29:M29 K32:M32 K35:M35 K38:M38 K41:M41 K44:M44 K47:M47 K50:M50 K53:M53 K56:M56 K59:M59 K62:M62 K65:M65">
    <cfRule type="expression" dxfId="126" priority="47">
      <formula>J8="NO"</formula>
    </cfRule>
  </conditionalFormatting>
  <conditionalFormatting sqref="N8:N67">
    <cfRule type="expression" dxfId="125" priority="46">
      <formula>J8="NO"</formula>
    </cfRule>
  </conditionalFormatting>
  <conditionalFormatting sqref="O8:Q67">
    <cfRule type="expression" dxfId="124" priority="45">
      <formula>J8="NO"</formula>
    </cfRule>
  </conditionalFormatting>
  <conditionalFormatting sqref="R8:R67">
    <cfRule type="expression" dxfId="123" priority="44">
      <formula>J8="NO"</formula>
    </cfRule>
  </conditionalFormatting>
  <conditionalFormatting sqref="H68:H70">
    <cfRule type="cellIs" dxfId="122" priority="28" stopIfTrue="1" operator="equal">
      <formula>"GRAVE"</formula>
    </cfRule>
    <cfRule type="cellIs" dxfId="121" priority="29" stopIfTrue="1" operator="equal">
      <formula>"MODERADO"</formula>
    </cfRule>
    <cfRule type="cellIs" dxfId="120" priority="30" stopIfTrue="1" operator="equal">
      <formula>"LEVE"</formula>
    </cfRule>
  </conditionalFormatting>
  <conditionalFormatting sqref="J68:J70">
    <cfRule type="containsText" dxfId="119" priority="26" operator="containsText" text="Si el proceso lo requiere">
      <formula>NOT(ISERROR(SEARCH("Si el proceso lo requiere",J68)))</formula>
    </cfRule>
    <cfRule type="containsText" dxfId="118" priority="27" operator="containsText" text="Debe formularse">
      <formula>NOT(ISERROR(SEARCH("Debe formularse",J68)))</formula>
    </cfRule>
  </conditionalFormatting>
  <conditionalFormatting sqref="J68:J70">
    <cfRule type="cellIs" dxfId="117" priority="25" operator="equal">
      <formula>"NO"</formula>
    </cfRule>
  </conditionalFormatting>
  <conditionalFormatting sqref="K68:M68">
    <cfRule type="expression" dxfId="116" priority="24">
      <formula>J68="NO"</formula>
    </cfRule>
  </conditionalFormatting>
  <conditionalFormatting sqref="N68:N70">
    <cfRule type="expression" dxfId="115" priority="23">
      <formula>J68="NO"</formula>
    </cfRule>
  </conditionalFormatting>
  <conditionalFormatting sqref="O68:Q70">
    <cfRule type="expression" dxfId="114" priority="22">
      <formula>J68="NO"</formula>
    </cfRule>
  </conditionalFormatting>
  <conditionalFormatting sqref="R68:R70">
    <cfRule type="expression" dxfId="113" priority="21">
      <formula>J68="NO"</formula>
    </cfRule>
  </conditionalFormatting>
  <conditionalFormatting sqref="H71:H217">
    <cfRule type="cellIs" dxfId="112" priority="18" stopIfTrue="1" operator="equal">
      <formula>"GRAVE"</formula>
    </cfRule>
    <cfRule type="cellIs" dxfId="111" priority="19" stopIfTrue="1" operator="equal">
      <formula>"MODERADO"</formula>
    </cfRule>
    <cfRule type="cellIs" dxfId="110" priority="20" stopIfTrue="1" operator="equal">
      <formula>"LEVE"</formula>
    </cfRule>
  </conditionalFormatting>
  <conditionalFormatting sqref="J71:J217">
    <cfRule type="containsText" dxfId="109" priority="16" operator="containsText" text="Si el proceso lo requiere">
      <formula>NOT(ISERROR(SEARCH("Si el proceso lo requiere",J71)))</formula>
    </cfRule>
    <cfRule type="containsText" dxfId="108" priority="17" operator="containsText" text="Debe formularse">
      <formula>NOT(ISERROR(SEARCH("Debe formularse",J71)))</formula>
    </cfRule>
  </conditionalFormatting>
  <conditionalFormatting sqref="J71:J217">
    <cfRule type="cellIs" dxfId="107" priority="15" operator="equal">
      <formula>"NO"</formula>
    </cfRule>
  </conditionalFormatting>
  <conditionalFormatting sqref="K71:M71 K74:M74 K77:M77 K80:M80 K83:M83 K86:M86 K89:M89 K95:M95 K98:M98 K101:M101 K104:M104 K107:M107 K110:M110 K113:M113 K116:M116 K119:M119 K122:M122 K125:M125 K128:M128 K131:M131 K134:M134 K137:M137 K140:M140 K143:M143 K146:M146 K149:M149 K152:M152 K155:M155 K164:M164 K167:M167 K170:M170 K173:M173 K176:M176 K179:M179 K182:M182 K185:M185 K188:M188 K191:M191 K194:M194 K197:M197 K200:M200 K203:M203 K206:M206 K209:M209 K212:M212 K215:M215">
    <cfRule type="expression" dxfId="106" priority="14">
      <formula>J71="NO"</formula>
    </cfRule>
  </conditionalFormatting>
  <conditionalFormatting sqref="N71:N91 N95:N157 N164:N217">
    <cfRule type="expression" dxfId="105" priority="13">
      <formula>J71="NO"</formula>
    </cfRule>
  </conditionalFormatting>
  <conditionalFormatting sqref="O71:Q91 O95:Q157 O164:Q217">
    <cfRule type="expression" dxfId="104" priority="12">
      <formula>J71="NO"</formula>
    </cfRule>
  </conditionalFormatting>
  <conditionalFormatting sqref="R71:R91 R95:R157 R164:R217">
    <cfRule type="expression" dxfId="103" priority="11">
      <formula>J71="NO"</formula>
    </cfRule>
  </conditionalFormatting>
  <conditionalFormatting sqref="K92:M92">
    <cfRule type="expression" dxfId="102" priority="10">
      <formula>J92="NO"</formula>
    </cfRule>
  </conditionalFormatting>
  <conditionalFormatting sqref="N92:N94">
    <cfRule type="expression" dxfId="101" priority="9">
      <formula>J92="NO"</formula>
    </cfRule>
  </conditionalFormatting>
  <conditionalFormatting sqref="O92:Q94">
    <cfRule type="expression" dxfId="100" priority="8">
      <formula>J92="NO"</formula>
    </cfRule>
  </conditionalFormatting>
  <conditionalFormatting sqref="R92:R94">
    <cfRule type="expression" dxfId="99" priority="7">
      <formula>J92="NO"</formula>
    </cfRule>
  </conditionalFormatting>
  <conditionalFormatting sqref="K158">
    <cfRule type="expression" dxfId="98" priority="6">
      <formula>J158="NO"</formula>
    </cfRule>
  </conditionalFormatting>
  <conditionalFormatting sqref="N158:N160">
    <cfRule type="expression" dxfId="97" priority="5">
      <formula>J158="NO"</formula>
    </cfRule>
  </conditionalFormatting>
  <conditionalFormatting sqref="O158:Q160">
    <cfRule type="expression" dxfId="96" priority="4">
      <formula>J158="NO"</formula>
    </cfRule>
  </conditionalFormatting>
  <conditionalFormatting sqref="R158:R160">
    <cfRule type="expression" dxfId="95" priority="3">
      <formula>J158="NO"</formula>
    </cfRule>
  </conditionalFormatting>
  <conditionalFormatting sqref="N161:N163">
    <cfRule type="expression" dxfId="94" priority="2">
      <formula>J161="NO"</formula>
    </cfRule>
  </conditionalFormatting>
  <conditionalFormatting sqref="R161:R163">
    <cfRule type="expression" dxfId="93" priority="1">
      <formula>N161="NO"</formula>
    </cfRule>
  </conditionalFormatting>
  <dataValidations xWindow="1466" yWindow="553" count="5">
    <dataValidation allowBlank="1" showInputMessage="1" showErrorMessage="1" promptTitle="TRATAMIENTO DEL RIESGO" prompt="Defina el tratamiento a dar el riesgo" sqref="I8:I217"/>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N74:P74 N77:P77 N80:P80 N83:P83 N86:P86 N89:P89 N92:P92 N95:P95 N98:P98 N101:P101 N104:P104 N107:P107 N110:P110 N113:P113 N116:P116 N119:P119 N122:P122 N125:P125 N128:P128 N131:P131 N134:P134 N137:P137 N140:P140 N143:P143 N146:P146 N149:P149 N152:P152 N155:P155 N158:P158 N161:P161 N164:P164 N167:P167 N170:P170 N173:P173 N176:P176 N179:P179 N182:P182 N185:P185 N188:P188 N191:P191 N194:P194 N197:P197 N200:P200 N203:P203 N206:P206 N209:P209 N212:P212 N215:P215"/>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dataValidation allowBlank="1" showInputMessage="1" showErrorMessage="1" promptTitle="Responable de recuperación" prompt="Establezca quien es el responsable de liderar la accción de recuperación." sqref="R11 R14 R17 R20 R23 R26 R29 R32 R35 R38 R41 R44 R47 R50 R53 R56 R59 R62 R65 R68 R71 R74 R77 R80 R83 R86 R89 R92 R95 R98 R101 R104 R107 R110 R113 R116 R119 R122 R125 R128 R131 R134 R137 R140 R143 R146 R149 R152 R155 R158 R161 R164 R167 R170 R173 R176 R179 R182 R185 R188 R191 R194 R197 R200 R203 R206 R209 R212 R215"/>
    <dataValidation type="custom" allowBlank="1" showInputMessage="1" showErrorMessage="1" sqref="K8 K11:M11 K14:M14 K17:M17 K20:M20 K23:M23 K26:M26 K29:M29 K32:M32 K35:M35 K38:M38 K41:M41 K44:M44 K47:M47 K50:M50 K53:M53 K56:M56 K59:M59 K62:M62 K65:M65 K68:M68 K71:M71 K74:M74 K77:M77 K80:M80 K83:M83 K86:M86 K89:M89 K92:M92 K95:M95 K98:M98 K101:M101 K104:M104 K107:M107 K110:M110 K113:M113 K116:M116 K119:M119 K122:M122 K125:M125 K128:M128 K131:M131 K134:M134 K137:M137 K140:M140 K143:M143 K146:M146 K149:M149 K152:M152 K155:M155 K158:M158 K161:M161 K164:M164 K167:M167 K170:M170 K173:M173 K176:M176 K179:M179 K182:M182 K185:M185 K188:M188 K191:M191 K194:M194 K197:M197 K200:M200 K203:M203 K206:M206 K209:M209 K212:M212 K215:M215">
      <formula1>J8&lt;&gt;"NO"</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C1048467"/>
  <sheetViews>
    <sheetView zoomScaleNormal="100" zoomScaleSheetLayoutView="130" workbookViewId="0">
      <pane xSplit="5" ySplit="7" topLeftCell="F8" activePane="bottomRight" state="frozen"/>
      <selection pane="topRight" activeCell="D1" sqref="D1"/>
      <selection pane="bottomLeft" activeCell="A9" sqref="A9"/>
      <selection pane="bottomRight" activeCell="K128" sqref="K128:K130"/>
    </sheetView>
  </sheetViews>
  <sheetFormatPr baseColWidth="10" defaultColWidth="11.42578125" defaultRowHeight="12.75" x14ac:dyDescent="0.2"/>
  <cols>
    <col min="1" max="1" width="5.28515625" style="3" customWidth="1"/>
    <col min="2" max="2" width="24.140625" style="3" customWidth="1"/>
    <col min="3" max="3" width="26.42578125" style="3" customWidth="1"/>
    <col min="4" max="4" width="12" style="4" customWidth="1"/>
    <col min="5" max="5" width="31.42578125" style="4" customWidth="1"/>
    <col min="6" max="6" width="32.42578125" style="4" customWidth="1"/>
    <col min="7" max="7" width="41.28515625" style="307" customWidth="1"/>
    <col min="8" max="8" width="31" style="4" customWidth="1"/>
    <col min="9" max="9" width="14.5703125" style="4" customWidth="1"/>
    <col min="10" max="10" width="41.42578125" style="3" customWidth="1"/>
    <col min="11" max="11" width="13.42578125" style="3" customWidth="1"/>
    <col min="12" max="12" width="35.7109375" style="3" customWidth="1"/>
    <col min="13" max="13" width="46.140625" style="3" customWidth="1"/>
    <col min="14" max="14" width="17.85546875" style="3" customWidth="1"/>
    <col min="15" max="15" width="28.7109375" style="3" customWidth="1"/>
    <col min="16" max="16" width="16.28515625" style="3" customWidth="1"/>
    <col min="17" max="17" width="11" style="3" customWidth="1"/>
    <col min="18" max="18" width="17.85546875" style="3" customWidth="1"/>
    <col min="19" max="19" width="35.7109375" style="3" customWidth="1"/>
    <col min="20" max="20" width="9.28515625" style="3" customWidth="1"/>
    <col min="21" max="21" width="19.42578125" style="3" customWidth="1"/>
    <col min="22" max="22" width="38.5703125" style="3" customWidth="1"/>
    <col min="23" max="23" width="25.85546875" style="3" customWidth="1"/>
    <col min="24" max="24" width="18.7109375" style="3" customWidth="1"/>
    <col min="25" max="25" width="34.28515625" style="3" customWidth="1"/>
    <col min="26" max="26" width="18.7109375" style="3" customWidth="1"/>
    <col min="27" max="27" width="30.7109375" style="3" customWidth="1"/>
    <col min="28" max="28" width="19.140625" style="3" customWidth="1"/>
    <col min="29" max="16384" width="11.42578125" style="3"/>
  </cols>
  <sheetData>
    <row r="1" spans="1:29" s="5" customFormat="1" ht="19.5" customHeight="1" x14ac:dyDescent="0.2">
      <c r="A1" s="71"/>
      <c r="B1" s="230"/>
      <c r="C1" s="230"/>
      <c r="D1" s="79"/>
      <c r="E1" s="79"/>
      <c r="F1" s="79"/>
      <c r="G1" s="303"/>
      <c r="H1" s="79"/>
      <c r="I1" s="79"/>
      <c r="J1" s="79"/>
      <c r="K1" s="79"/>
      <c r="L1" s="79"/>
      <c r="M1" s="79"/>
      <c r="N1" s="79"/>
      <c r="O1" s="79"/>
      <c r="P1" s="79"/>
      <c r="Q1" s="79"/>
      <c r="R1" s="79"/>
      <c r="S1" s="79"/>
      <c r="T1" s="79"/>
      <c r="U1" s="79"/>
      <c r="V1" s="79"/>
      <c r="W1" s="79"/>
      <c r="X1" s="79"/>
      <c r="Y1" s="79"/>
      <c r="Z1" s="79"/>
      <c r="AA1" s="183" t="s">
        <v>60</v>
      </c>
      <c r="AB1" s="198" t="s">
        <v>442</v>
      </c>
    </row>
    <row r="2" spans="1:29" s="5" customFormat="1" ht="18.75" customHeight="1" x14ac:dyDescent="0.2">
      <c r="A2" s="73"/>
      <c r="B2" s="89"/>
      <c r="C2" s="89"/>
      <c r="D2" s="598" t="s">
        <v>62</v>
      </c>
      <c r="E2" s="598"/>
      <c r="F2" s="598"/>
      <c r="G2" s="598"/>
      <c r="H2" s="598"/>
      <c r="I2" s="598"/>
      <c r="J2" s="598"/>
      <c r="K2" s="598"/>
      <c r="L2" s="598"/>
      <c r="M2" s="598"/>
      <c r="N2" s="598"/>
      <c r="O2" s="598"/>
      <c r="P2" s="598"/>
      <c r="Q2" s="598"/>
      <c r="R2" s="598"/>
      <c r="S2" s="598"/>
      <c r="T2" s="598"/>
      <c r="U2" s="598"/>
      <c r="V2" s="598"/>
      <c r="W2" s="598"/>
      <c r="X2" s="598"/>
      <c r="Y2" s="598"/>
      <c r="Z2" s="598"/>
      <c r="AA2" s="184" t="s">
        <v>432</v>
      </c>
      <c r="AB2" s="199">
        <v>2</v>
      </c>
    </row>
    <row r="3" spans="1:29" s="5" customFormat="1" ht="18.75" customHeight="1" x14ac:dyDescent="0.2">
      <c r="A3" s="73"/>
      <c r="B3" s="89"/>
      <c r="C3" s="89"/>
      <c r="D3" s="598" t="s">
        <v>437</v>
      </c>
      <c r="E3" s="598"/>
      <c r="F3" s="598"/>
      <c r="G3" s="598"/>
      <c r="H3" s="598"/>
      <c r="I3" s="598"/>
      <c r="J3" s="598"/>
      <c r="K3" s="598"/>
      <c r="L3" s="598"/>
      <c r="M3" s="598"/>
      <c r="N3" s="598"/>
      <c r="O3" s="598"/>
      <c r="P3" s="598"/>
      <c r="Q3" s="598"/>
      <c r="R3" s="598"/>
      <c r="S3" s="598"/>
      <c r="T3" s="598"/>
      <c r="U3" s="598"/>
      <c r="V3" s="598"/>
      <c r="W3" s="598"/>
      <c r="X3" s="598"/>
      <c r="Y3" s="598"/>
      <c r="Z3" s="598"/>
      <c r="AA3" s="184" t="s">
        <v>433</v>
      </c>
      <c r="AB3" s="185">
        <v>43950</v>
      </c>
    </row>
    <row r="4" spans="1:29" s="5" customFormat="1" ht="18.75" customHeight="1" thickBot="1" x14ac:dyDescent="0.25">
      <c r="A4" s="82"/>
      <c r="B4" s="83"/>
      <c r="C4" s="83"/>
      <c r="D4" s="599"/>
      <c r="E4" s="599"/>
      <c r="F4" s="599"/>
      <c r="G4" s="599"/>
      <c r="H4" s="599"/>
      <c r="I4" s="599"/>
      <c r="J4" s="599"/>
      <c r="K4" s="599"/>
      <c r="L4" s="599"/>
      <c r="M4" s="599"/>
      <c r="N4" s="599"/>
      <c r="O4" s="599"/>
      <c r="P4" s="599"/>
      <c r="Q4" s="599"/>
      <c r="R4" s="599"/>
      <c r="S4" s="599"/>
      <c r="T4" s="599"/>
      <c r="U4" s="599"/>
      <c r="V4" s="599"/>
      <c r="W4" s="599"/>
      <c r="X4" s="599"/>
      <c r="Y4" s="599"/>
      <c r="Z4" s="599"/>
      <c r="AA4" s="186" t="s">
        <v>434</v>
      </c>
      <c r="AB4" s="187" t="s">
        <v>435</v>
      </c>
    </row>
    <row r="5" spans="1:29" s="5" customFormat="1" ht="18.75" customHeight="1" thickBot="1" x14ac:dyDescent="0.25">
      <c r="A5" s="600"/>
      <c r="B5" s="601"/>
      <c r="C5" s="601"/>
      <c r="D5" s="602"/>
      <c r="E5" s="602"/>
      <c r="F5" s="602"/>
      <c r="G5" s="602"/>
      <c r="H5" s="602"/>
      <c r="I5" s="602"/>
      <c r="J5" s="602"/>
      <c r="K5" s="602"/>
      <c r="L5" s="602"/>
      <c r="M5" s="602"/>
      <c r="N5" s="602"/>
      <c r="O5" s="602"/>
      <c r="P5" s="602"/>
      <c r="Q5" s="602"/>
      <c r="R5" s="602"/>
      <c r="S5" s="602"/>
      <c r="T5" s="602"/>
      <c r="U5" s="602"/>
      <c r="V5" s="602"/>
      <c r="W5" s="602"/>
      <c r="X5" s="602"/>
      <c r="Y5" s="602"/>
      <c r="Z5" s="602"/>
      <c r="AA5" s="602"/>
      <c r="AB5" s="603"/>
    </row>
    <row r="6" spans="1:29" s="1" customFormat="1" ht="64.150000000000006" customHeight="1" x14ac:dyDescent="0.2">
      <c r="A6" s="562" t="s">
        <v>51</v>
      </c>
      <c r="B6" s="201"/>
      <c r="C6" s="201"/>
      <c r="D6" s="569" t="s">
        <v>69</v>
      </c>
      <c r="E6" s="569"/>
      <c r="F6" s="569"/>
      <c r="G6" s="569"/>
      <c r="H6" s="570"/>
      <c r="I6" s="487" t="s">
        <v>67</v>
      </c>
      <c r="J6" s="487" t="s">
        <v>54</v>
      </c>
      <c r="K6" s="487"/>
      <c r="L6" s="487"/>
      <c r="M6" s="487" t="s">
        <v>53</v>
      </c>
      <c r="N6" s="487"/>
      <c r="O6" s="487"/>
      <c r="P6" s="487"/>
      <c r="Q6" s="487"/>
      <c r="R6" s="487"/>
      <c r="S6" s="487"/>
      <c r="T6" s="487"/>
      <c r="U6" s="568" t="s">
        <v>72</v>
      </c>
      <c r="V6" s="569"/>
      <c r="W6" s="569"/>
      <c r="X6" s="569"/>
      <c r="Y6" s="569"/>
      <c r="Z6" s="569"/>
      <c r="AA6" s="570"/>
      <c r="AB6" s="566" t="s">
        <v>17</v>
      </c>
    </row>
    <row r="7" spans="1:29" s="2" customFormat="1" ht="64.150000000000006" customHeight="1" thickBot="1" x14ac:dyDescent="0.25">
      <c r="A7" s="604"/>
      <c r="B7" s="226" t="s">
        <v>456</v>
      </c>
      <c r="C7" s="226" t="s">
        <v>443</v>
      </c>
      <c r="D7" s="226" t="s">
        <v>65</v>
      </c>
      <c r="E7" s="226" t="s">
        <v>4</v>
      </c>
      <c r="F7" s="227" t="s">
        <v>0</v>
      </c>
      <c r="G7" s="245" t="s">
        <v>52</v>
      </c>
      <c r="H7" s="227" t="s">
        <v>30</v>
      </c>
      <c r="I7" s="578"/>
      <c r="J7" s="227" t="s">
        <v>57</v>
      </c>
      <c r="K7" s="227" t="s">
        <v>58</v>
      </c>
      <c r="L7" s="227" t="s">
        <v>59</v>
      </c>
      <c r="M7" s="141" t="s">
        <v>79</v>
      </c>
      <c r="N7" s="141" t="s">
        <v>386</v>
      </c>
      <c r="O7" s="141" t="s">
        <v>387</v>
      </c>
      <c r="P7" s="141" t="s">
        <v>55</v>
      </c>
      <c r="Q7" s="141" t="s">
        <v>388</v>
      </c>
      <c r="R7" s="231" t="s">
        <v>392</v>
      </c>
      <c r="S7" s="575" t="s">
        <v>389</v>
      </c>
      <c r="T7" s="576"/>
      <c r="U7" s="227" t="s">
        <v>263</v>
      </c>
      <c r="V7" s="227" t="s">
        <v>264</v>
      </c>
      <c r="W7" s="227" t="s">
        <v>265</v>
      </c>
      <c r="X7" s="582" t="s">
        <v>271</v>
      </c>
      <c r="Y7" s="583"/>
      <c r="Z7" s="582" t="s">
        <v>280</v>
      </c>
      <c r="AA7" s="583"/>
      <c r="AB7" s="579"/>
    </row>
    <row r="8" spans="1:29" s="2" customFormat="1" ht="64.150000000000006" customHeight="1" x14ac:dyDescent="0.2">
      <c r="A8" s="593">
        <v>1</v>
      </c>
      <c r="B8" s="595" t="str">
        <f>'01-Mapa de riesgo-UO'!C9</f>
        <v>GESTIÓN_DEL_CONTEXTO_Y_VISIBILIDAD_NACIONAL_E_INTERNACIONAL</v>
      </c>
      <c r="C8" s="606" t="str">
        <f>'01-Mapa de riesgo-UO'!E9</f>
        <v>PLANEACIÓN_</v>
      </c>
      <c r="D8" s="588" t="str">
        <f>'01-Mapa de riesgo-UO'!I9</f>
        <v>Estratégico</v>
      </c>
      <c r="E8" s="588" t="str">
        <f>'01-Mapa de riesgo-UO'!J9</f>
        <v>Baja contribución de la universidad al análisis y la búsqueda de soluciones a los problemas de la sociedad.</v>
      </c>
      <c r="F8" s="588" t="str">
        <f>'01-Mapa de riesgo-UO'!K9</f>
        <v xml:space="preserve">Desarrollo de la universidad descontextualizada de la realidad regional, nacional e internacional, con bajos nivel de articulación entre los diferentes actores institucionales, y sin procesos de retroalimentación efectiva entre la universidad y el medio, limitando su contribución a la comprensión y búsqueda de soluciones a problemas de la sociedad. </v>
      </c>
      <c r="G8" s="315" t="str">
        <f>'01-Mapa de riesgo-UO'!H9</f>
        <v>Bajo nivel de articulación entre los diferentes actores institucionales.</v>
      </c>
      <c r="H8" s="588" t="str">
        <f>'01-Mapa de riesgo-UO'!L9</f>
        <v>*Baja incidencia en el medio.
*Desaprovechamiento de oportunidades de gestión de recursos.
*Pérdida de crédibilidad institucional.
*Comunidad Universitaria y egresados que no puede acceder a oportunidades académicas, de investigación y/o laborales.</v>
      </c>
      <c r="I8" s="605" t="str">
        <f>'01-Mapa de riesgo-UO'!AS9</f>
        <v>MODERADO</v>
      </c>
      <c r="J8" s="588" t="str">
        <f xml:space="preserve"> '01-Mapa de riesgo-UO'!AT9</f>
        <v>Cumplimiento de los proyectos de "Gestión de contexto y visibilidad nacional e internacional"</v>
      </c>
      <c r="K8" s="584"/>
      <c r="L8" s="587"/>
      <c r="M8" s="70" t="str">
        <f>IF('01-Mapa de riesgo-UO'!R9="No existen", "No existe control para el riesgo",'01-Mapa de riesgo-UO'!V9)</f>
        <v>Seguimiento a los Planes operativos de los proyectos de gestión del contexto y visibilidad nacional e internacional</v>
      </c>
      <c r="N8" s="70">
        <f>'01-Mapa de riesgo-UO'!AA9</f>
        <v>0</v>
      </c>
      <c r="O8" s="70" t="str">
        <f>'01-Mapa de riesgo-UO'!AF9</f>
        <v>Funcionaria enlace del Pilar de Gestión</v>
      </c>
      <c r="P8" s="228" t="str">
        <f>'01-Mapa de riesgo-UO'!AK9</f>
        <v>Cuatrimestral</v>
      </c>
      <c r="Q8" s="228" t="str">
        <f>'01-Mapa de riesgo-UO'!AO9</f>
        <v>Preventivo</v>
      </c>
      <c r="R8" s="590" t="str">
        <f>'01-Mapa de riesgo-UO'!AQ9</f>
        <v>ACEPTABLE</v>
      </c>
      <c r="S8" s="577"/>
      <c r="T8" s="577"/>
      <c r="U8" s="90" t="str">
        <f>'01-Mapa de riesgo-UO'!AV9</f>
        <v>REDUCIR</v>
      </c>
      <c r="V8" s="90" t="str">
        <f>'01-Mapa de riesgo-UO'!AW9</f>
        <v>Estudios de contexto que permitan que aporten a la toma de decisiones</v>
      </c>
      <c r="W8" s="90">
        <f>'01-Mapa de riesgo-UO'!AZ9</f>
        <v>0</v>
      </c>
      <c r="X8" s="229"/>
      <c r="Y8" s="229"/>
      <c r="Z8" s="229"/>
      <c r="AA8" s="229"/>
      <c r="AB8" s="580"/>
    </row>
    <row r="9" spans="1:29" s="2" customFormat="1" ht="64.150000000000006" customHeight="1" x14ac:dyDescent="0.2">
      <c r="A9" s="594"/>
      <c r="B9" s="596"/>
      <c r="C9" s="607"/>
      <c r="D9" s="589"/>
      <c r="E9" s="589"/>
      <c r="F9" s="589"/>
      <c r="G9" s="315" t="str">
        <f>'01-Mapa de riesgo-UO'!H10</f>
        <v>Ausencia de liderazgo transformacional y de conocimiento frente a la dinámica institucional, regional, nacional e internacional.</v>
      </c>
      <c r="H9" s="589"/>
      <c r="I9" s="551"/>
      <c r="J9" s="589"/>
      <c r="K9" s="585"/>
      <c r="L9" s="586"/>
      <c r="M9" s="70">
        <f>IF('01-Mapa de riesgo-UO'!R10="No existen", "No existe control para el riesgo",'01-Mapa de riesgo-UO'!V10)</f>
        <v>0</v>
      </c>
      <c r="N9" s="70">
        <f>'01-Mapa de riesgo-UO'!AA10</f>
        <v>0</v>
      </c>
      <c r="O9" s="70">
        <f>'01-Mapa de riesgo-UO'!AF10</f>
        <v>0</v>
      </c>
      <c r="P9" s="228">
        <f>'01-Mapa de riesgo-UO'!AK10</f>
        <v>0</v>
      </c>
      <c r="Q9" s="228">
        <f>'01-Mapa de riesgo-UO'!AO10</f>
        <v>0</v>
      </c>
      <c r="R9" s="591"/>
      <c r="S9" s="577"/>
      <c r="T9" s="577"/>
      <c r="U9" s="90">
        <f>'01-Mapa de riesgo-UO'!AV10</f>
        <v>0</v>
      </c>
      <c r="V9" s="90">
        <f>'01-Mapa de riesgo-UO'!AW10</f>
        <v>0</v>
      </c>
      <c r="W9" s="90">
        <f>'01-Mapa de riesgo-UO'!AZ10</f>
        <v>0</v>
      </c>
      <c r="X9" s="229"/>
      <c r="Y9" s="229"/>
      <c r="Z9" s="229"/>
      <c r="AA9" s="229"/>
      <c r="AB9" s="581"/>
    </row>
    <row r="10" spans="1:29" s="2" customFormat="1" ht="64.150000000000006" customHeight="1" thickBot="1" x14ac:dyDescent="0.25">
      <c r="A10" s="594"/>
      <c r="B10" s="596"/>
      <c r="C10" s="595"/>
      <c r="D10" s="589"/>
      <c r="E10" s="589"/>
      <c r="F10" s="589"/>
      <c r="G10" s="315" t="str">
        <f>'01-Mapa de riesgo-UO'!H11</f>
        <v>Bajos procesos de retroalimentación efectiva entre la universidad y el medio.</v>
      </c>
      <c r="H10" s="589"/>
      <c r="I10" s="551"/>
      <c r="J10" s="589"/>
      <c r="K10" s="585"/>
      <c r="L10" s="586"/>
      <c r="M10" s="70">
        <f>IF('01-Mapa de riesgo-UO'!R11="No existen", "No existe control para el riesgo",'01-Mapa de riesgo-UO'!V11)</f>
        <v>0</v>
      </c>
      <c r="N10" s="70">
        <f>'01-Mapa de riesgo-UO'!AA11</f>
        <v>0</v>
      </c>
      <c r="O10" s="70">
        <f>'01-Mapa de riesgo-UO'!AF11</f>
        <v>0</v>
      </c>
      <c r="P10" s="228">
        <f>'01-Mapa de riesgo-UO'!AK11</f>
        <v>0</v>
      </c>
      <c r="Q10" s="228">
        <f>'01-Mapa de riesgo-UO'!AO11</f>
        <v>0</v>
      </c>
      <c r="R10" s="592"/>
      <c r="S10" s="577"/>
      <c r="T10" s="577"/>
      <c r="U10" s="90">
        <f>'01-Mapa de riesgo-UO'!AV11</f>
        <v>0</v>
      </c>
      <c r="V10" s="90">
        <f>'01-Mapa de riesgo-UO'!AW11</f>
        <v>0</v>
      </c>
      <c r="W10" s="90">
        <f>'01-Mapa de riesgo-UO'!AZ11</f>
        <v>0</v>
      </c>
      <c r="X10" s="229"/>
      <c r="Y10" s="229"/>
      <c r="Z10" s="229"/>
      <c r="AA10" s="229"/>
      <c r="AB10" s="581"/>
    </row>
    <row r="11" spans="1:29" s="2" customFormat="1" ht="64.150000000000006" customHeight="1" x14ac:dyDescent="0.2">
      <c r="A11" s="593">
        <v>2</v>
      </c>
      <c r="B11" s="595" t="str">
        <f>'01-Mapa de riesgo-UO'!C12</f>
        <v>GESTIÓN_DEL_CONTEXTO_Y_VISIBILIDAD_NACIONAL_E_INTERNACIONAL</v>
      </c>
      <c r="C11" s="606" t="str">
        <f>'01-Mapa de riesgo-UO'!E12</f>
        <v>PLANEACIÓN_</v>
      </c>
      <c r="D11" s="589" t="str">
        <f>'01-Mapa de riesgo-UO'!I12</f>
        <v>Ambiental</v>
      </c>
      <c r="E11" s="589" t="str">
        <f>'01-Mapa de riesgo-UO'!J12</f>
        <v>Restricciones para la movilidad nacional e internacional entrante y saliente</v>
      </c>
      <c r="F11" s="589" t="str">
        <f>'01-Mapa de riesgo-UO'!K12</f>
        <v>La pandemia y emergencia sanitaria que en la actualidad se está viviendo en el mundo, ha llevado a los gobiernos a tomar diferentes medidas de aislamiento como el cierre de fronteras nacionales e internacionales, cancelación de eventos y a la construcción de protocolos complejos, que podrían dificultar la movilidad fisica de la comunidad universitaria entrante y saliente</v>
      </c>
      <c r="G11" s="315" t="str">
        <f>'01-Mapa de riesgo-UO'!H12</f>
        <v>Cierre de fronteras nacionales e internacionales y definición de protocolos complejos derivados de la pandemia, que dificulten la movilidad fisica de la comunidad universitaria entrante y saliente.</v>
      </c>
      <c r="H11" s="589" t="str">
        <f>'01-Mapa de riesgo-UO'!L12</f>
        <v>*Incumplimiento de las metas que requieren de movilidad física nacional e internacional.
*No lograr que los programas académicos tengan contexto y reconocimiento nacional e internacional</v>
      </c>
      <c r="I11" s="551" t="str">
        <f>'01-Mapa de riesgo-UO'!AS12</f>
        <v>MODERADO</v>
      </c>
      <c r="J11" s="588" t="str">
        <f xml:space="preserve"> '01-Mapa de riesgo-UO'!AT12</f>
        <v>*Cumplimiento del proyecto "P27. Cooperación y movilidad nacional e internacional".
*Programas académicos con visibilidad internacional = (# de Programas con contexto internacional (movilidad, modernización curricular, proyectos en red) / # total de programas de la universidad) x 100
*Programas académicos con visibilidad nacional
= (# de Programas con contexto nacional (movilidad, proyectos en red) / # total de programas de la universidad) x 100
*Estudiantes egresados con doble titulación (pregrado y posgrado) = Σ ( Estudiantes que hayan obtenido doble titulación pregrado y posgrado)</v>
      </c>
      <c r="K11" s="584"/>
      <c r="L11" s="586"/>
      <c r="M11" s="70" t="str">
        <f>IF('01-Mapa de riesgo-UO'!R12="No existen", "No existe control para el riesgo",'01-Mapa de riesgo-UO'!V12)</f>
        <v>Seguimiento al Planes operativo de movilidad internacionalización.</v>
      </c>
      <c r="N11" s="70">
        <f>'01-Mapa de riesgo-UO'!AA12</f>
        <v>0</v>
      </c>
      <c r="O11" s="70" t="str">
        <f>'01-Mapa de riesgo-UO'!AF12</f>
        <v>Jefe oficina relaciones internacionales</v>
      </c>
      <c r="P11" s="228" t="str">
        <f>'01-Mapa de riesgo-UO'!AK12</f>
        <v>Cuatrimestral</v>
      </c>
      <c r="Q11" s="228" t="str">
        <f>'01-Mapa de riesgo-UO'!AO12</f>
        <v>Preventivo</v>
      </c>
      <c r="R11" s="590" t="str">
        <f>'01-Mapa de riesgo-UO'!AQ12</f>
        <v>ACEPTABLE</v>
      </c>
      <c r="S11" s="577"/>
      <c r="T11" s="577"/>
      <c r="U11" s="90" t="str">
        <f>'01-Mapa de riesgo-UO'!AV12</f>
        <v>REDUCIR</v>
      </c>
      <c r="V11" s="90" t="str">
        <f>'01-Mapa de riesgo-UO'!AW12</f>
        <v>Realizar seguimiento continuo y en el caso de identificar alguna dificultad para el cumplimiento de las metas, presentar reporte al Comité del Sistema de Gerencia del PDI.</v>
      </c>
      <c r="W11" s="90">
        <f>'01-Mapa de riesgo-UO'!AZ12</f>
        <v>0</v>
      </c>
      <c r="X11" s="229"/>
      <c r="Y11" s="229"/>
      <c r="Z11" s="229"/>
      <c r="AA11" s="229"/>
      <c r="AB11" s="580"/>
    </row>
    <row r="12" spans="1:29" s="2" customFormat="1" ht="64.150000000000006" customHeight="1" x14ac:dyDescent="0.2">
      <c r="A12" s="594"/>
      <c r="B12" s="596"/>
      <c r="C12" s="607"/>
      <c r="D12" s="589"/>
      <c r="E12" s="589"/>
      <c r="F12" s="589"/>
      <c r="G12" s="315">
        <f>'01-Mapa de riesgo-UO'!H13</f>
        <v>0</v>
      </c>
      <c r="H12" s="589"/>
      <c r="I12" s="551"/>
      <c r="J12" s="589"/>
      <c r="K12" s="585"/>
      <c r="L12" s="586"/>
      <c r="M12" s="70" t="str">
        <f>IF('01-Mapa de riesgo-UO'!R13="No existen", "No existe control para el riesgo",'01-Mapa de riesgo-UO'!V13)</f>
        <v>Reunión mensual del Pilar de Gestión</v>
      </c>
      <c r="N12" s="70">
        <f>'01-Mapa de riesgo-UO'!AA13</f>
        <v>0</v>
      </c>
      <c r="O12" s="70" t="str">
        <f>'01-Mapa de riesgo-UO'!AF13</f>
        <v>Funcionaria enlace del Pilar de Gestión</v>
      </c>
      <c r="P12" s="228" t="str">
        <f>'01-Mapa de riesgo-UO'!AK13</f>
        <v>Mensual</v>
      </c>
      <c r="Q12" s="228" t="str">
        <f>'01-Mapa de riesgo-UO'!AO13</f>
        <v>Preventivo</v>
      </c>
      <c r="R12" s="591"/>
      <c r="S12" s="577"/>
      <c r="T12" s="577"/>
      <c r="U12" s="90">
        <f>'01-Mapa de riesgo-UO'!AV13</f>
        <v>0</v>
      </c>
      <c r="V12" s="90">
        <f>'01-Mapa de riesgo-UO'!AW13</f>
        <v>0</v>
      </c>
      <c r="W12" s="90">
        <f>'01-Mapa de riesgo-UO'!AZ13</f>
        <v>0</v>
      </c>
      <c r="X12" s="229"/>
      <c r="Y12" s="229"/>
      <c r="Z12" s="229"/>
      <c r="AA12" s="229"/>
      <c r="AB12" s="581"/>
      <c r="AC12" s="574"/>
    </row>
    <row r="13" spans="1:29" s="2" customFormat="1" ht="64.150000000000006" customHeight="1" thickBot="1" x14ac:dyDescent="0.25">
      <c r="A13" s="594"/>
      <c r="B13" s="596"/>
      <c r="C13" s="595"/>
      <c r="D13" s="589"/>
      <c r="E13" s="589"/>
      <c r="F13" s="589"/>
      <c r="G13" s="315">
        <f>'01-Mapa de riesgo-UO'!H14</f>
        <v>0</v>
      </c>
      <c r="H13" s="589"/>
      <c r="I13" s="551"/>
      <c r="J13" s="589"/>
      <c r="K13" s="585"/>
      <c r="L13" s="586"/>
      <c r="M13" s="70" t="str">
        <f>IF('01-Mapa de riesgo-UO'!R14="No existen", "No existe control para el riesgo",'01-Mapa de riesgo-UO'!V14)</f>
        <v>Comité de Sistema de Gerencia del PDI.</v>
      </c>
      <c r="N13" s="70">
        <f>'01-Mapa de riesgo-UO'!AA14</f>
        <v>0</v>
      </c>
      <c r="O13" s="70" t="str">
        <f>'01-Mapa de riesgo-UO'!AF14</f>
        <v>Jefe oficina de planeación / Líder gerencia del PDI</v>
      </c>
      <c r="P13" s="228" t="str">
        <f>'01-Mapa de riesgo-UO'!AK14</f>
        <v>Cuatrimestral</v>
      </c>
      <c r="Q13" s="228" t="str">
        <f>'01-Mapa de riesgo-UO'!AO14</f>
        <v>Preventivo</v>
      </c>
      <c r="R13" s="592"/>
      <c r="S13" s="577"/>
      <c r="T13" s="577"/>
      <c r="U13" s="90">
        <f>'01-Mapa de riesgo-UO'!AV14</f>
        <v>0</v>
      </c>
      <c r="V13" s="90">
        <f>'01-Mapa de riesgo-UO'!AW14</f>
        <v>0</v>
      </c>
      <c r="W13" s="90">
        <f>'01-Mapa de riesgo-UO'!AZ14</f>
        <v>0</v>
      </c>
      <c r="X13" s="229"/>
      <c r="Y13" s="229"/>
      <c r="Z13" s="229"/>
      <c r="AA13" s="229"/>
      <c r="AB13" s="581"/>
      <c r="AC13" s="574"/>
    </row>
    <row r="14" spans="1:29" ht="64.150000000000006" customHeight="1" x14ac:dyDescent="0.2">
      <c r="A14" s="593">
        <v>3</v>
      </c>
      <c r="B14" s="595" t="str">
        <f>'01-Mapa de riesgo-UO'!C15</f>
        <v>CREACIÓN_GESTIÓN_Y_TRANSFERENCIA_DEL_CONOCIMIENTO</v>
      </c>
      <c r="C14" s="606" t="str">
        <f>'01-Mapa de riesgo-UO'!E15</f>
        <v>VICERRECTORÍA INVESTIGACIONES, INNOVACIÓN Y EXTENSIÓN_</v>
      </c>
      <c r="D14" s="589" t="str">
        <f>'01-Mapa de riesgo-UO'!I15</f>
        <v>Estratégico</v>
      </c>
      <c r="E14" s="589" t="str">
        <f>'01-Mapa de riesgo-UO'!J15</f>
        <v xml:space="preserve">Disminución de proyectos y servicios  de extensión en la Universidad Tecnológica de Pereira. </v>
      </c>
      <c r="F14" s="589" t="str">
        <f>'01-Mapa de riesgo-UO'!K15</f>
        <v xml:space="preserve">Baja demanda de servicios de extensión en el sector externo a la Universidad Tecnológica de Pereira. </v>
      </c>
      <c r="G14" s="315" t="str">
        <f>'01-Mapa de riesgo-UO'!H15</f>
        <v>Mala imagen de los servicios ofrecidos os por la institución.</v>
      </c>
      <c r="H14" s="589" t="str">
        <f>'01-Mapa de riesgo-UO'!L15</f>
        <v xml:space="preserve">Desfinanciación de la Institución por falta de recursos internos. 
Bajo posicionamiento de la institución a nivel local, regional, nacional e internacional. 
Incumplimiento en los indicadores. </v>
      </c>
      <c r="I14" s="551" t="str">
        <f>'01-Mapa de riesgo-UO'!AS15</f>
        <v>LEVE</v>
      </c>
      <c r="J14" s="588" t="str">
        <f>'01-Mapa de riesgo-UO'!AT15</f>
        <v>Índice de variación de actividades de extensión: No de Actividades de Extensión por modalidades año 2021 / No de Actividades de Extensión por modalidades año 2020</v>
      </c>
      <c r="K14" s="597"/>
      <c r="L14" s="586"/>
      <c r="M14" s="70" t="str">
        <f>IF('01-Mapa de riesgo-UO'!R15="No existen", "No existe control para el riesgo",'01-Mapa de riesgo-UO'!V15)</f>
        <v>Seguimiento a las certificaciónes de cumplimiento y evaluaciones de los servicios  ofrecidos, y retroaliemtación a los responsables</v>
      </c>
      <c r="N14" s="70">
        <f>'01-Mapa de riesgo-UO'!AA15</f>
        <v>0</v>
      </c>
      <c r="O14" s="70" t="str">
        <f>'01-Mapa de riesgo-UO'!AF15</f>
        <v>Contratista Auxiliar y Contratista Técnico Extensión universitaria</v>
      </c>
      <c r="P14" s="228" t="str">
        <f>'01-Mapa de riesgo-UO'!AK15</f>
        <v>Anual</v>
      </c>
      <c r="Q14" s="228" t="str">
        <f>'01-Mapa de riesgo-UO'!AO15</f>
        <v>Preventivo</v>
      </c>
      <c r="R14" s="590" t="str">
        <f>'01-Mapa de riesgo-UO'!AQ15</f>
        <v>ACEPTABLE</v>
      </c>
      <c r="S14" s="577"/>
      <c r="T14" s="577"/>
      <c r="U14" s="90" t="str">
        <f>'01-Mapa de riesgo-UO'!AV15</f>
        <v>ASUMIR</v>
      </c>
      <c r="V14" s="90">
        <f>'01-Mapa de riesgo-UO'!AW15</f>
        <v>0</v>
      </c>
      <c r="W14" s="90">
        <f>'01-Mapa de riesgo-UO'!AZ15</f>
        <v>0</v>
      </c>
      <c r="X14" s="229"/>
      <c r="Y14" s="229"/>
      <c r="Z14" s="229"/>
      <c r="AA14" s="229"/>
      <c r="AB14" s="580"/>
    </row>
    <row r="15" spans="1:29" ht="64.150000000000006" customHeight="1" x14ac:dyDescent="0.2">
      <c r="A15" s="594"/>
      <c r="B15" s="596"/>
      <c r="C15" s="607"/>
      <c r="D15" s="589"/>
      <c r="E15" s="589"/>
      <c r="F15" s="589"/>
      <c r="G15" s="315" t="str">
        <f>'01-Mapa de riesgo-UO'!H16</f>
        <v xml:space="preserve">Falta de reglamentación y lineamientos claros en temas de extensión universitaria. </v>
      </c>
      <c r="H15" s="589"/>
      <c r="I15" s="551"/>
      <c r="J15" s="589"/>
      <c r="K15" s="585"/>
      <c r="L15" s="586"/>
      <c r="M15" s="70" t="str">
        <f>IF('01-Mapa de riesgo-UO'!R16="No existen", "No existe control para el riesgo",'01-Mapa de riesgo-UO'!V16)</f>
        <v>Seguimiento al registro de actividades de extensión universitaria</v>
      </c>
      <c r="N15" s="70">
        <f>'01-Mapa de riesgo-UO'!AA16</f>
        <v>0</v>
      </c>
      <c r="O15" s="70" t="str">
        <f>'01-Mapa de riesgo-UO'!AF16</f>
        <v>Contratista Auxiliar Extensión universitaria</v>
      </c>
      <c r="P15" s="228" t="str">
        <f>'01-Mapa de riesgo-UO'!AK16</f>
        <v>Semanal</v>
      </c>
      <c r="Q15" s="228" t="str">
        <f>'01-Mapa de riesgo-UO'!AO16</f>
        <v>Preventivo</v>
      </c>
      <c r="R15" s="591"/>
      <c r="S15" s="577"/>
      <c r="T15" s="577"/>
      <c r="U15" s="90" t="str">
        <f>'01-Mapa de riesgo-UO'!AV16</f>
        <v>ASUMIR</v>
      </c>
      <c r="V15" s="90">
        <f>'01-Mapa de riesgo-UO'!AW16</f>
        <v>0</v>
      </c>
      <c r="W15" s="90">
        <f>'01-Mapa de riesgo-UO'!AZ16</f>
        <v>0</v>
      </c>
      <c r="X15" s="229"/>
      <c r="Y15" s="229"/>
      <c r="Z15" s="229"/>
      <c r="AA15" s="229"/>
      <c r="AB15" s="581"/>
    </row>
    <row r="16" spans="1:29" ht="64.150000000000006" customHeight="1" thickBot="1" x14ac:dyDescent="0.25">
      <c r="A16" s="594"/>
      <c r="B16" s="596"/>
      <c r="C16" s="595"/>
      <c r="D16" s="589"/>
      <c r="E16" s="589"/>
      <c r="F16" s="589"/>
      <c r="G16" s="315" t="str">
        <f>'01-Mapa de riesgo-UO'!H17</f>
        <v>Poca acertividad en la promoción, difusion y visibilidad de los servicios de extensión de la Universidad</v>
      </c>
      <c r="H16" s="589"/>
      <c r="I16" s="551"/>
      <c r="J16" s="589"/>
      <c r="K16" s="585"/>
      <c r="L16" s="586"/>
      <c r="M16" s="70" t="str">
        <f>IF('01-Mapa de riesgo-UO'!R17="No existen", "No existe control para el riesgo",'01-Mapa de riesgo-UO'!V17)</f>
        <v>Generación de herramientas de promoción y visibilidad de las actividades de extensión y las capacidades institucionales</v>
      </c>
      <c r="N16" s="70">
        <f>'01-Mapa de riesgo-UO'!AA17</f>
        <v>0</v>
      </c>
      <c r="O16" s="70" t="str">
        <f>'01-Mapa de riesgo-UO'!AF17</f>
        <v>Contratista Tecnico Extensión Universitaria</v>
      </c>
      <c r="P16" s="228" t="str">
        <f>'01-Mapa de riesgo-UO'!AK17</f>
        <v>Semanal</v>
      </c>
      <c r="Q16" s="228" t="str">
        <f>'01-Mapa de riesgo-UO'!AO17</f>
        <v>Preventivo</v>
      </c>
      <c r="R16" s="592"/>
      <c r="S16" s="577"/>
      <c r="T16" s="577"/>
      <c r="U16" s="90" t="str">
        <f>'01-Mapa de riesgo-UO'!AV17</f>
        <v>ASUMIR</v>
      </c>
      <c r="V16" s="90">
        <f>'01-Mapa de riesgo-UO'!AW17</f>
        <v>0</v>
      </c>
      <c r="W16" s="90">
        <f>'01-Mapa de riesgo-UO'!AZ17</f>
        <v>0</v>
      </c>
      <c r="X16" s="229"/>
      <c r="Y16" s="229"/>
      <c r="Z16" s="229"/>
      <c r="AA16" s="229"/>
      <c r="AB16" s="581"/>
    </row>
    <row r="17" spans="1:28" ht="64.150000000000006" customHeight="1" x14ac:dyDescent="0.2">
      <c r="A17" s="593">
        <v>4</v>
      </c>
      <c r="B17" s="595" t="e">
        <f>'01-Mapa de riesgo-UO'!#REF!</f>
        <v>#REF!</v>
      </c>
      <c r="C17" s="606" t="e">
        <f>'01-Mapa de riesgo-UO'!#REF!</f>
        <v>#REF!</v>
      </c>
      <c r="D17" s="589" t="e">
        <f>'01-Mapa de riesgo-UO'!#REF!</f>
        <v>#REF!</v>
      </c>
      <c r="E17" s="589" t="e">
        <f>'01-Mapa de riesgo-UO'!#REF!</f>
        <v>#REF!</v>
      </c>
      <c r="F17" s="589" t="e">
        <f>'01-Mapa de riesgo-UO'!#REF!</f>
        <v>#REF!</v>
      </c>
      <c r="G17" s="315" t="e">
        <f>'01-Mapa de riesgo-UO'!#REF!</f>
        <v>#REF!</v>
      </c>
      <c r="H17" s="589" t="e">
        <f>'01-Mapa de riesgo-UO'!#REF!</f>
        <v>#REF!</v>
      </c>
      <c r="I17" s="551" t="e">
        <f>'01-Mapa de riesgo-UO'!#REF!</f>
        <v>#REF!</v>
      </c>
      <c r="J17" s="588" t="e">
        <f>'01-Mapa de riesgo-UO'!#REF!</f>
        <v>#REF!</v>
      </c>
      <c r="K17" s="584"/>
      <c r="L17" s="586"/>
      <c r="M17" s="70" t="e">
        <f>IF('01-Mapa de riesgo-UO'!#REF!="No existen", "No existe control para el riesgo",'01-Mapa de riesgo-UO'!#REF!)</f>
        <v>#REF!</v>
      </c>
      <c r="N17" s="70" t="e">
        <f>'01-Mapa de riesgo-UO'!#REF!</f>
        <v>#REF!</v>
      </c>
      <c r="O17" s="70" t="e">
        <f>'01-Mapa de riesgo-UO'!#REF!</f>
        <v>#REF!</v>
      </c>
      <c r="P17" s="228" t="e">
        <f>'01-Mapa de riesgo-UO'!#REF!</f>
        <v>#REF!</v>
      </c>
      <c r="Q17" s="228" t="e">
        <f>'01-Mapa de riesgo-UO'!#REF!</f>
        <v>#REF!</v>
      </c>
      <c r="R17" s="590" t="e">
        <f>'01-Mapa de riesgo-UO'!#REF!</f>
        <v>#REF!</v>
      </c>
      <c r="S17" s="577"/>
      <c r="T17" s="577"/>
      <c r="U17" s="90" t="e">
        <f>'01-Mapa de riesgo-UO'!#REF!</f>
        <v>#REF!</v>
      </c>
      <c r="V17" s="90" t="e">
        <f>'01-Mapa de riesgo-UO'!#REF!</f>
        <v>#REF!</v>
      </c>
      <c r="W17" s="90" t="e">
        <f>'01-Mapa de riesgo-UO'!#REF!</f>
        <v>#REF!</v>
      </c>
      <c r="X17" s="229"/>
      <c r="Y17" s="229"/>
      <c r="Z17" s="229"/>
      <c r="AA17" s="229"/>
      <c r="AB17" s="580"/>
    </row>
    <row r="18" spans="1:28" ht="64.150000000000006" customHeight="1" x14ac:dyDescent="0.2">
      <c r="A18" s="594"/>
      <c r="B18" s="596"/>
      <c r="C18" s="607"/>
      <c r="D18" s="589"/>
      <c r="E18" s="589"/>
      <c r="F18" s="589"/>
      <c r="G18" s="315" t="e">
        <f>'01-Mapa de riesgo-UO'!#REF!</f>
        <v>#REF!</v>
      </c>
      <c r="H18" s="589"/>
      <c r="I18" s="551"/>
      <c r="J18" s="589"/>
      <c r="K18" s="585"/>
      <c r="L18" s="586"/>
      <c r="M18" s="70" t="e">
        <f>IF('01-Mapa de riesgo-UO'!#REF!="No existen", "No existe control para el riesgo",'01-Mapa de riesgo-UO'!#REF!)</f>
        <v>#REF!</v>
      </c>
      <c r="N18" s="70" t="e">
        <f>'01-Mapa de riesgo-UO'!#REF!</f>
        <v>#REF!</v>
      </c>
      <c r="O18" s="70" t="e">
        <f>'01-Mapa de riesgo-UO'!#REF!</f>
        <v>#REF!</v>
      </c>
      <c r="P18" s="228" t="e">
        <f>'01-Mapa de riesgo-UO'!#REF!</f>
        <v>#REF!</v>
      </c>
      <c r="Q18" s="228" t="e">
        <f>'01-Mapa de riesgo-UO'!#REF!</f>
        <v>#REF!</v>
      </c>
      <c r="R18" s="591"/>
      <c r="S18" s="577"/>
      <c r="T18" s="577"/>
      <c r="U18" s="90" t="e">
        <f>'01-Mapa de riesgo-UO'!#REF!</f>
        <v>#REF!</v>
      </c>
      <c r="V18" s="90" t="e">
        <f>'01-Mapa de riesgo-UO'!#REF!</f>
        <v>#REF!</v>
      </c>
      <c r="W18" s="90" t="e">
        <f>'01-Mapa de riesgo-UO'!#REF!</f>
        <v>#REF!</v>
      </c>
      <c r="X18" s="229"/>
      <c r="Y18" s="229"/>
      <c r="Z18" s="229"/>
      <c r="AA18" s="229"/>
      <c r="AB18" s="581"/>
    </row>
    <row r="19" spans="1:28" ht="64.150000000000006" customHeight="1" thickBot="1" x14ac:dyDescent="0.25">
      <c r="A19" s="594"/>
      <c r="B19" s="596"/>
      <c r="C19" s="595"/>
      <c r="D19" s="589"/>
      <c r="E19" s="589"/>
      <c r="F19" s="589"/>
      <c r="G19" s="315" t="e">
        <f>'01-Mapa de riesgo-UO'!#REF!</f>
        <v>#REF!</v>
      </c>
      <c r="H19" s="589"/>
      <c r="I19" s="551"/>
      <c r="J19" s="589"/>
      <c r="K19" s="585"/>
      <c r="L19" s="586"/>
      <c r="M19" s="70" t="e">
        <f>IF('01-Mapa de riesgo-UO'!#REF!="No existen", "No existe control para el riesgo",'01-Mapa de riesgo-UO'!#REF!)</f>
        <v>#REF!</v>
      </c>
      <c r="N19" s="70" t="e">
        <f>'01-Mapa de riesgo-UO'!#REF!</f>
        <v>#REF!</v>
      </c>
      <c r="O19" s="70" t="e">
        <f>'01-Mapa de riesgo-UO'!#REF!</f>
        <v>#REF!</v>
      </c>
      <c r="P19" s="228" t="e">
        <f>'01-Mapa de riesgo-UO'!#REF!</f>
        <v>#REF!</v>
      </c>
      <c r="Q19" s="228" t="e">
        <f>'01-Mapa de riesgo-UO'!#REF!</f>
        <v>#REF!</v>
      </c>
      <c r="R19" s="592"/>
      <c r="S19" s="577"/>
      <c r="T19" s="577"/>
      <c r="U19" s="90" t="e">
        <f>'01-Mapa de riesgo-UO'!#REF!</f>
        <v>#REF!</v>
      </c>
      <c r="V19" s="90" t="e">
        <f>'01-Mapa de riesgo-UO'!#REF!</f>
        <v>#REF!</v>
      </c>
      <c r="W19" s="90" t="e">
        <f>'01-Mapa de riesgo-UO'!#REF!</f>
        <v>#REF!</v>
      </c>
      <c r="X19" s="229"/>
      <c r="Y19" s="229"/>
      <c r="Z19" s="229"/>
      <c r="AA19" s="229"/>
      <c r="AB19" s="581"/>
    </row>
    <row r="20" spans="1:28" ht="64.150000000000006" customHeight="1" x14ac:dyDescent="0.2">
      <c r="A20" s="593">
        <v>5</v>
      </c>
      <c r="B20" s="595" t="str">
        <f>'01-Mapa de riesgo-UO'!C18</f>
        <v>CREACIÓN_GESTIÓN_Y_TRANSFERENCIA_DEL_CONOCIMIENTO</v>
      </c>
      <c r="C20" s="606" t="str">
        <f>'01-Mapa de riesgo-UO'!E18</f>
        <v>VICERRECTORÍA INVESTIGACIONES, INNOVACIÓN Y EXTENSIÓN_</v>
      </c>
      <c r="D20" s="589" t="str">
        <f>'01-Mapa de riesgo-UO'!I18</f>
        <v>Estratégico</v>
      </c>
      <c r="E20" s="589" t="str">
        <f>'01-Mapa de riesgo-UO'!J18</f>
        <v xml:space="preserve">Grupos de Investigación sin reconocimiento por MinCiencias. </v>
      </c>
      <c r="F20" s="589" t="str">
        <f>'01-Mapa de riesgo-UO'!K18</f>
        <v>Grupos de Investigación que no cumplen con los estándares mínimos para lograr el reconocimiento de MinCiencias o en su defecto disminuyan su categoría.</v>
      </c>
      <c r="G20" s="315" t="str">
        <f>'01-Mapa de riesgo-UO'!H18</f>
        <v>Cambio de normatividad por parte de MinCiencias, relacionada al modelo de medición</v>
      </c>
      <c r="H20" s="589" t="str">
        <f>'01-Mapa de riesgo-UO'!L18</f>
        <v xml:space="preserve">Pérdida de Acreditación Institucional y registros calificados. 
Incumplimiento de los indicadores institucionales. 
Disminución en la imagen y reconocimiento como universidad investigativa. 
</v>
      </c>
      <c r="I20" s="551" t="str">
        <f>'01-Mapa de riesgo-UO'!AS18</f>
        <v>MODERADO</v>
      </c>
      <c r="J20" s="588" t="str">
        <f>'01-Mapa de riesgo-UO'!AT18</f>
        <v xml:space="preserve">No de Grupos de Investigación Reconocios por MinCiencias y categoría de cada grupo. </v>
      </c>
      <c r="K20" s="584"/>
      <c r="L20" s="586"/>
      <c r="M20" s="70" t="str">
        <f>IF('01-Mapa de riesgo-UO'!R18="No existen", "No existe control para el riesgo",'01-Mapa de riesgo-UO'!V18)</f>
        <v>Convocatorias periódicas para la financiación de proyectos de Grupos de Investigación y productos (Libros, artículos)</v>
      </c>
      <c r="N20" s="70">
        <f>'01-Mapa de riesgo-UO'!AA18</f>
        <v>0</v>
      </c>
      <c r="O20" s="70" t="str">
        <f>'01-Mapa de riesgo-UO'!AF18</f>
        <v xml:space="preserve">Profesional de Investigaciones </v>
      </c>
      <c r="P20" s="228" t="str">
        <f>'01-Mapa de riesgo-UO'!AK18</f>
        <v>Anual</v>
      </c>
      <c r="Q20" s="228" t="str">
        <f>'01-Mapa de riesgo-UO'!AO18</f>
        <v>Preventivo</v>
      </c>
      <c r="R20" s="590" t="str">
        <f>'01-Mapa de riesgo-UO'!AQ18</f>
        <v>ACEPTABLE</v>
      </c>
      <c r="S20" s="577"/>
      <c r="T20" s="577"/>
      <c r="U20" s="90" t="str">
        <f>'01-Mapa de riesgo-UO'!AV18</f>
        <v>REDUCIR</v>
      </c>
      <c r="V20" s="90" t="str">
        <f>'01-Mapa de riesgo-UO'!AW18</f>
        <v xml:space="preserve">Se esta realizando el acompañamiento a cada uno de los grupos de investigación, con el fin de que no pierdan su reconocimiento ante MinCiencias y que permita mejorar su clasificación. </v>
      </c>
      <c r="W20" s="90">
        <f>'01-Mapa de riesgo-UO'!AZ18</f>
        <v>0</v>
      </c>
      <c r="X20" s="229"/>
      <c r="Y20" s="229"/>
      <c r="Z20" s="229"/>
      <c r="AA20" s="229"/>
      <c r="AB20" s="580"/>
    </row>
    <row r="21" spans="1:28" ht="64.150000000000006" customHeight="1" x14ac:dyDescent="0.2">
      <c r="A21" s="594"/>
      <c r="B21" s="596"/>
      <c r="C21" s="607"/>
      <c r="D21" s="589"/>
      <c r="E21" s="589"/>
      <c r="F21" s="589"/>
      <c r="G21" s="315" t="str">
        <f>'01-Mapa de riesgo-UO'!H19</f>
        <v xml:space="preserve">Falta de financiación externa o interna para el fortalecimiento de los Grupos de Investigación. </v>
      </c>
      <c r="H21" s="589"/>
      <c r="I21" s="551"/>
      <c r="J21" s="589"/>
      <c r="K21" s="585"/>
      <c r="L21" s="586"/>
      <c r="M21" s="70" t="str">
        <f>IF('01-Mapa de riesgo-UO'!R19="No existen", "No existe control para el riesgo",'01-Mapa de riesgo-UO'!V19)</f>
        <v>Programa de Formación para los investigadores (Formulación de Proyectos, Redacción de Artículos, Cvlac, Gruplac)</v>
      </c>
      <c r="N21" s="70">
        <f>'01-Mapa de riesgo-UO'!AA19</f>
        <v>0</v>
      </c>
      <c r="O21" s="70" t="str">
        <f>'01-Mapa de riesgo-UO'!AF19</f>
        <v xml:space="preserve">Profesional de Investigaciones </v>
      </c>
      <c r="P21" s="228" t="str">
        <f>'01-Mapa de riesgo-UO'!AK19</f>
        <v>Semestral</v>
      </c>
      <c r="Q21" s="228" t="str">
        <f>'01-Mapa de riesgo-UO'!AO19</f>
        <v>Preventivo</v>
      </c>
      <c r="R21" s="591"/>
      <c r="S21" s="577"/>
      <c r="T21" s="577"/>
      <c r="U21" s="90">
        <f>'01-Mapa de riesgo-UO'!AV19</f>
        <v>0</v>
      </c>
      <c r="V21" s="90">
        <f>'01-Mapa de riesgo-UO'!AW19</f>
        <v>0</v>
      </c>
      <c r="W21" s="90">
        <f>'01-Mapa de riesgo-UO'!AZ19</f>
        <v>0</v>
      </c>
      <c r="X21" s="229"/>
      <c r="Y21" s="229"/>
      <c r="Z21" s="229"/>
      <c r="AA21" s="229"/>
      <c r="AB21" s="581"/>
    </row>
    <row r="22" spans="1:28" ht="64.150000000000006" customHeight="1" thickBot="1" x14ac:dyDescent="0.25">
      <c r="A22" s="594"/>
      <c r="B22" s="596"/>
      <c r="C22" s="595"/>
      <c r="D22" s="589"/>
      <c r="E22" s="589"/>
      <c r="F22" s="589"/>
      <c r="G22" s="315" t="str">
        <f>'01-Mapa de riesgo-UO'!H20</f>
        <v xml:space="preserve">Desactualización de procedimientos y reglamentación interna relacionada a los Grupos de Investigación. </v>
      </c>
      <c r="H22" s="589"/>
      <c r="I22" s="551"/>
      <c r="J22" s="589"/>
      <c r="K22" s="585"/>
      <c r="L22" s="586"/>
      <c r="M22" s="70" t="str">
        <f>IF('01-Mapa de riesgo-UO'!R20="No existen", "No existe control para el riesgo",'01-Mapa de riesgo-UO'!V20)</f>
        <v xml:space="preserve">Acuerdo de Investigaciones y Resolución Reglamentaria. </v>
      </c>
      <c r="N22" s="70">
        <f>'01-Mapa de riesgo-UO'!AA20</f>
        <v>0</v>
      </c>
      <c r="O22" s="70" t="str">
        <f>'01-Mapa de riesgo-UO'!AF20</f>
        <v xml:space="preserve">Profesional de Investigaciones </v>
      </c>
      <c r="P22" s="228" t="str">
        <f>'01-Mapa de riesgo-UO'!AK20</f>
        <v>Diaria</v>
      </c>
      <c r="Q22" s="228" t="str">
        <f>'01-Mapa de riesgo-UO'!AO20</f>
        <v>Detectivo</v>
      </c>
      <c r="R22" s="592"/>
      <c r="S22" s="577"/>
      <c r="T22" s="577"/>
      <c r="U22" s="90">
        <f>'01-Mapa de riesgo-UO'!AV20</f>
        <v>0</v>
      </c>
      <c r="V22" s="90">
        <f>'01-Mapa de riesgo-UO'!AW20</f>
        <v>0</v>
      </c>
      <c r="W22" s="90">
        <f>'01-Mapa de riesgo-UO'!AZ20</f>
        <v>0</v>
      </c>
      <c r="X22" s="229"/>
      <c r="Y22" s="229"/>
      <c r="Z22" s="229"/>
      <c r="AA22" s="229"/>
      <c r="AB22" s="581"/>
    </row>
    <row r="23" spans="1:28" ht="64.150000000000006" customHeight="1" x14ac:dyDescent="0.2">
      <c r="A23" s="593">
        <v>6</v>
      </c>
      <c r="B23" s="595" t="str">
        <f>'01-Mapa de riesgo-UO'!C21</f>
        <v>CREACIÓN_GESTIÓN_Y_TRANSFERENCIA_DEL_CONOCIMIENTO</v>
      </c>
      <c r="C23" s="606" t="str">
        <f>'01-Mapa de riesgo-UO'!E21</f>
        <v>VICERRECTORÍA INVESTIGACIONES, INNOVACIÓN Y EXTENSIÓN_</v>
      </c>
      <c r="D23" s="589" t="str">
        <f>'01-Mapa de riesgo-UO'!I21</f>
        <v>Estratégico</v>
      </c>
      <c r="E23" s="589" t="str">
        <f>'01-Mapa de riesgo-UO'!J21</f>
        <v xml:space="preserve">Investigadores sin reconocimiento ante MinCiencias </v>
      </c>
      <c r="F23" s="589" t="str">
        <f>'01-Mapa de riesgo-UO'!K21</f>
        <v>Investigadores que no cumplen con los estándares mínimos para lograr el reconocimiento de MinCiencias o en su defecto disminuyan su categoría.</v>
      </c>
      <c r="G23" s="315" t="str">
        <f>'01-Mapa de riesgo-UO'!H21</f>
        <v>Cambio de normatividad por parte de MinCiencias, relacionada al modelo de medición</v>
      </c>
      <c r="H23" s="589" t="str">
        <f>'01-Mapa de riesgo-UO'!L21</f>
        <v xml:space="preserve">Pérdida de Acreditación Institucional y registros calificados. 
Incumplimiento de los indicadores institucionales. 
Disminución en la imagen y reconocimiento como universidad investigativa. 
</v>
      </c>
      <c r="I23" s="551" t="str">
        <f>'01-Mapa de riesgo-UO'!AS21</f>
        <v>MODERADO</v>
      </c>
      <c r="J23" s="588" t="str">
        <f>'01-Mapa de riesgo-UO'!AT21</f>
        <v xml:space="preserve">No de Investigadores reconocidos por MinCiencias y categoría de cada uno. </v>
      </c>
      <c r="K23" s="584"/>
      <c r="L23" s="586"/>
      <c r="M23" s="70" t="str">
        <f>IF('01-Mapa de riesgo-UO'!R21="No existen", "No existe control para el riesgo",'01-Mapa de riesgo-UO'!V21)</f>
        <v>Convocatorias periódicas para la financiación de proyectos de Grupos de Investigación y productos (Libros, artículos)</v>
      </c>
      <c r="N23" s="70">
        <f>'01-Mapa de riesgo-UO'!AA21</f>
        <v>0</v>
      </c>
      <c r="O23" s="70" t="str">
        <f>'01-Mapa de riesgo-UO'!AF21</f>
        <v xml:space="preserve">Profesional de Investigaciones </v>
      </c>
      <c r="P23" s="228" t="str">
        <f>'01-Mapa de riesgo-UO'!AK21</f>
        <v>Anual</v>
      </c>
      <c r="Q23" s="228" t="str">
        <f>'01-Mapa de riesgo-UO'!AO21</f>
        <v>Preventivo</v>
      </c>
      <c r="R23" s="590" t="str">
        <f>'01-Mapa de riesgo-UO'!AQ21</f>
        <v>ACEPTABLE</v>
      </c>
      <c r="S23" s="577"/>
      <c r="T23" s="577"/>
      <c r="U23" s="90" t="str">
        <f>'01-Mapa de riesgo-UO'!AV21</f>
        <v>REDUCIR</v>
      </c>
      <c r="V23" s="90" t="str">
        <f>'01-Mapa de riesgo-UO'!AW21</f>
        <v xml:space="preserve">Se esta realizando el acompañamiento a cada uno de los grupos de investigación y sus integrantes, con el fin de que no pierdan su reconocimiento ante MinCiencias y que permita mejorar su clasificación. </v>
      </c>
      <c r="W23" s="90">
        <f>'01-Mapa de riesgo-UO'!AZ21</f>
        <v>0</v>
      </c>
      <c r="X23" s="229"/>
      <c r="Y23" s="229"/>
      <c r="Z23" s="229"/>
      <c r="AA23" s="229"/>
      <c r="AB23" s="580"/>
    </row>
    <row r="24" spans="1:28" ht="64.150000000000006" customHeight="1" x14ac:dyDescent="0.2">
      <c r="A24" s="594"/>
      <c r="B24" s="596"/>
      <c r="C24" s="607"/>
      <c r="D24" s="589"/>
      <c r="E24" s="589"/>
      <c r="F24" s="589"/>
      <c r="G24" s="315" t="str">
        <f>'01-Mapa de riesgo-UO'!H22</f>
        <v xml:space="preserve">Falta de financiación externa o interna para el fortalecimiento de los Grupos de Investigación. </v>
      </c>
      <c r="H24" s="589"/>
      <c r="I24" s="551"/>
      <c r="J24" s="589"/>
      <c r="K24" s="585"/>
      <c r="L24" s="586"/>
      <c r="M24" s="70" t="str">
        <f>IF('01-Mapa de riesgo-UO'!R22="No existen", "No existe control para el riesgo",'01-Mapa de riesgo-UO'!V22)</f>
        <v>Programa de Formación para los investigadores (Formulación de Proyectos, Redacción de Artículos, Cvlac, Gruplac)</v>
      </c>
      <c r="N24" s="70">
        <f>'01-Mapa de riesgo-UO'!AA22</f>
        <v>0</v>
      </c>
      <c r="O24" s="70" t="str">
        <f>'01-Mapa de riesgo-UO'!AF22</f>
        <v xml:space="preserve">Profesional de Investigaciones </v>
      </c>
      <c r="P24" s="228" t="str">
        <f>'01-Mapa de riesgo-UO'!AK22</f>
        <v>Semestral</v>
      </c>
      <c r="Q24" s="228" t="str">
        <f>'01-Mapa de riesgo-UO'!AO22</f>
        <v>Preventivo</v>
      </c>
      <c r="R24" s="591"/>
      <c r="S24" s="577"/>
      <c r="T24" s="577"/>
      <c r="U24" s="90">
        <f>'01-Mapa de riesgo-UO'!AV22</f>
        <v>0</v>
      </c>
      <c r="V24" s="90">
        <f>'01-Mapa de riesgo-UO'!AW22</f>
        <v>0</v>
      </c>
      <c r="W24" s="90">
        <f>'01-Mapa de riesgo-UO'!AZ22</f>
        <v>0</v>
      </c>
      <c r="X24" s="229"/>
      <c r="Y24" s="229"/>
      <c r="Z24" s="229"/>
      <c r="AA24" s="229"/>
      <c r="AB24" s="581"/>
    </row>
    <row r="25" spans="1:28" ht="64.150000000000006" customHeight="1" thickBot="1" x14ac:dyDescent="0.25">
      <c r="A25" s="594"/>
      <c r="B25" s="596"/>
      <c r="C25" s="595"/>
      <c r="D25" s="589"/>
      <c r="E25" s="589"/>
      <c r="F25" s="589"/>
      <c r="G25" s="315" t="str">
        <f>'01-Mapa de riesgo-UO'!H23</f>
        <v xml:space="preserve">Desactualización de procedimientos y reglamentación interna relacionada a los Grupos de Investigación. </v>
      </c>
      <c r="H25" s="589"/>
      <c r="I25" s="551"/>
      <c r="J25" s="589"/>
      <c r="K25" s="585"/>
      <c r="L25" s="586"/>
      <c r="M25" s="70" t="str">
        <f>IF('01-Mapa de riesgo-UO'!R23="No existen", "No existe control para el riesgo",'01-Mapa de riesgo-UO'!V23)</f>
        <v xml:space="preserve">Acuerdo de Investigaciones y Resolución Reglamentaria. </v>
      </c>
      <c r="N25" s="70">
        <f>'01-Mapa de riesgo-UO'!AA23</f>
        <v>0</v>
      </c>
      <c r="O25" s="70" t="str">
        <f>'01-Mapa de riesgo-UO'!AF23</f>
        <v xml:space="preserve">Profesional de Investigaciones </v>
      </c>
      <c r="P25" s="228" t="str">
        <f>'01-Mapa de riesgo-UO'!AK23</f>
        <v>Diaria</v>
      </c>
      <c r="Q25" s="228" t="str">
        <f>'01-Mapa de riesgo-UO'!AO23</f>
        <v>Detectivo</v>
      </c>
      <c r="R25" s="592"/>
      <c r="S25" s="577"/>
      <c r="T25" s="577"/>
      <c r="U25" s="90">
        <f>'01-Mapa de riesgo-UO'!AV23</f>
        <v>0</v>
      </c>
      <c r="V25" s="90">
        <f>'01-Mapa de riesgo-UO'!AW23</f>
        <v>0</v>
      </c>
      <c r="W25" s="90">
        <f>'01-Mapa de riesgo-UO'!AZ23</f>
        <v>0</v>
      </c>
      <c r="X25" s="229"/>
      <c r="Y25" s="229"/>
      <c r="Z25" s="229"/>
      <c r="AA25" s="229"/>
      <c r="AB25" s="581"/>
    </row>
    <row r="26" spans="1:28" ht="64.150000000000006" customHeight="1" x14ac:dyDescent="0.2">
      <c r="A26" s="593">
        <v>7</v>
      </c>
      <c r="B26" s="595" t="e">
        <f>'01-Mapa de riesgo-UO'!#REF!</f>
        <v>#REF!</v>
      </c>
      <c r="C26" s="606" t="e">
        <f>'01-Mapa de riesgo-UO'!#REF!</f>
        <v>#REF!</v>
      </c>
      <c r="D26" s="589" t="e">
        <f>'01-Mapa de riesgo-UO'!#REF!</f>
        <v>#REF!</v>
      </c>
      <c r="E26" s="589" t="e">
        <f>'01-Mapa de riesgo-UO'!#REF!</f>
        <v>#REF!</v>
      </c>
      <c r="F26" s="589" t="e">
        <f>'01-Mapa de riesgo-UO'!#REF!</f>
        <v>#REF!</v>
      </c>
      <c r="G26" s="315" t="e">
        <f>'01-Mapa de riesgo-UO'!#REF!</f>
        <v>#REF!</v>
      </c>
      <c r="H26" s="589" t="e">
        <f>'01-Mapa de riesgo-UO'!#REF!</f>
        <v>#REF!</v>
      </c>
      <c r="I26" s="551" t="e">
        <f>'01-Mapa de riesgo-UO'!#REF!</f>
        <v>#REF!</v>
      </c>
      <c r="J26" s="588" t="e">
        <f>'01-Mapa de riesgo-UO'!#REF!</f>
        <v>#REF!</v>
      </c>
      <c r="K26" s="584"/>
      <c r="L26" s="586"/>
      <c r="M26" s="70" t="e">
        <f>IF('01-Mapa de riesgo-UO'!#REF!="No existen", "No existe control para el riesgo",'01-Mapa de riesgo-UO'!#REF!)</f>
        <v>#REF!</v>
      </c>
      <c r="N26" s="70" t="e">
        <f>'01-Mapa de riesgo-UO'!#REF!</f>
        <v>#REF!</v>
      </c>
      <c r="O26" s="70" t="e">
        <f>'01-Mapa de riesgo-UO'!#REF!</f>
        <v>#REF!</v>
      </c>
      <c r="P26" s="228" t="e">
        <f>'01-Mapa de riesgo-UO'!#REF!</f>
        <v>#REF!</v>
      </c>
      <c r="Q26" s="228" t="e">
        <f>'01-Mapa de riesgo-UO'!#REF!</f>
        <v>#REF!</v>
      </c>
      <c r="R26" s="590" t="e">
        <f>'01-Mapa de riesgo-UO'!#REF!</f>
        <v>#REF!</v>
      </c>
      <c r="S26" s="577"/>
      <c r="T26" s="577"/>
      <c r="U26" s="90" t="e">
        <f>'01-Mapa de riesgo-UO'!#REF!</f>
        <v>#REF!</v>
      </c>
      <c r="V26" s="90" t="e">
        <f>'01-Mapa de riesgo-UO'!#REF!</f>
        <v>#REF!</v>
      </c>
      <c r="W26" s="90" t="e">
        <f>'01-Mapa de riesgo-UO'!#REF!</f>
        <v>#REF!</v>
      </c>
      <c r="X26" s="229"/>
      <c r="Y26" s="229"/>
      <c r="Z26" s="229"/>
      <c r="AA26" s="229"/>
      <c r="AB26" s="580"/>
    </row>
    <row r="27" spans="1:28" ht="64.150000000000006" customHeight="1" x14ac:dyDescent="0.2">
      <c r="A27" s="594"/>
      <c r="B27" s="596"/>
      <c r="C27" s="607"/>
      <c r="D27" s="589"/>
      <c r="E27" s="589"/>
      <c r="F27" s="589"/>
      <c r="G27" s="315" t="e">
        <f>'01-Mapa de riesgo-UO'!#REF!</f>
        <v>#REF!</v>
      </c>
      <c r="H27" s="589"/>
      <c r="I27" s="551"/>
      <c r="J27" s="589"/>
      <c r="K27" s="585"/>
      <c r="L27" s="586"/>
      <c r="M27" s="70" t="e">
        <f>IF('01-Mapa de riesgo-UO'!#REF!="No existen", "No existe control para el riesgo",'01-Mapa de riesgo-UO'!#REF!)</f>
        <v>#REF!</v>
      </c>
      <c r="N27" s="70" t="e">
        <f>'01-Mapa de riesgo-UO'!#REF!</f>
        <v>#REF!</v>
      </c>
      <c r="O27" s="70" t="e">
        <f>'01-Mapa de riesgo-UO'!#REF!</f>
        <v>#REF!</v>
      </c>
      <c r="P27" s="228" t="e">
        <f>'01-Mapa de riesgo-UO'!#REF!</f>
        <v>#REF!</v>
      </c>
      <c r="Q27" s="228" t="e">
        <f>'01-Mapa de riesgo-UO'!#REF!</f>
        <v>#REF!</v>
      </c>
      <c r="R27" s="591"/>
      <c r="S27" s="577"/>
      <c r="T27" s="577"/>
      <c r="U27" s="90" t="e">
        <f>'01-Mapa de riesgo-UO'!#REF!</f>
        <v>#REF!</v>
      </c>
      <c r="V27" s="90" t="e">
        <f>'01-Mapa de riesgo-UO'!#REF!</f>
        <v>#REF!</v>
      </c>
      <c r="W27" s="90" t="e">
        <f>'01-Mapa de riesgo-UO'!#REF!</f>
        <v>#REF!</v>
      </c>
      <c r="X27" s="229"/>
      <c r="Y27" s="229"/>
      <c r="Z27" s="229"/>
      <c r="AA27" s="229"/>
      <c r="AB27" s="581"/>
    </row>
    <row r="28" spans="1:28" ht="64.150000000000006" customHeight="1" thickBot="1" x14ac:dyDescent="0.25">
      <c r="A28" s="594"/>
      <c r="B28" s="596"/>
      <c r="C28" s="595"/>
      <c r="D28" s="589"/>
      <c r="E28" s="589"/>
      <c r="F28" s="589"/>
      <c r="G28" s="315" t="e">
        <f>'01-Mapa de riesgo-UO'!#REF!</f>
        <v>#REF!</v>
      </c>
      <c r="H28" s="589"/>
      <c r="I28" s="551"/>
      <c r="J28" s="589"/>
      <c r="K28" s="585"/>
      <c r="L28" s="586"/>
      <c r="M28" s="70" t="e">
        <f>IF('01-Mapa de riesgo-UO'!#REF!="No existen", "No existe control para el riesgo",'01-Mapa de riesgo-UO'!#REF!)</f>
        <v>#REF!</v>
      </c>
      <c r="N28" s="70" t="e">
        <f>'01-Mapa de riesgo-UO'!#REF!</f>
        <v>#REF!</v>
      </c>
      <c r="O28" s="70" t="e">
        <f>'01-Mapa de riesgo-UO'!#REF!</f>
        <v>#REF!</v>
      </c>
      <c r="P28" s="228" t="e">
        <f>'01-Mapa de riesgo-UO'!#REF!</f>
        <v>#REF!</v>
      </c>
      <c r="Q28" s="228" t="e">
        <f>'01-Mapa de riesgo-UO'!#REF!</f>
        <v>#REF!</v>
      </c>
      <c r="R28" s="592"/>
      <c r="S28" s="577"/>
      <c r="T28" s="577"/>
      <c r="U28" s="90" t="e">
        <f>'01-Mapa de riesgo-UO'!#REF!</f>
        <v>#REF!</v>
      </c>
      <c r="V28" s="90" t="e">
        <f>'01-Mapa de riesgo-UO'!#REF!</f>
        <v>#REF!</v>
      </c>
      <c r="W28" s="90" t="e">
        <f>'01-Mapa de riesgo-UO'!#REF!</f>
        <v>#REF!</v>
      </c>
      <c r="X28" s="229"/>
      <c r="Y28" s="229"/>
      <c r="Z28" s="229"/>
      <c r="AA28" s="229"/>
      <c r="AB28" s="581"/>
    </row>
    <row r="29" spans="1:28" ht="64.150000000000006" customHeight="1" x14ac:dyDescent="0.2">
      <c r="A29" s="593">
        <v>8</v>
      </c>
      <c r="B29" s="595" t="str">
        <f>'01-Mapa de riesgo-UO'!C24</f>
        <v>BIENESTAR_INSTITUCIONAL_CALIDAD_DE_VIDA_E_INCLUSIÓN_EN_CONTEXTOS_UNIVERSITARIOS</v>
      </c>
      <c r="C29" s="606" t="str">
        <f>'01-Mapa de riesgo-UO'!E24</f>
        <v>VICERRECTORÍA RESPONSABILIDAD SOCIAL Y BIENESTAR UNIVERSITARIO_</v>
      </c>
      <c r="D29" s="589" t="str">
        <f>'01-Mapa de riesgo-UO'!I24</f>
        <v>Estratégico</v>
      </c>
      <c r="E29" s="589" t="str">
        <f>'01-Mapa de riesgo-UO'!J24</f>
        <v>Programas de bienestar institucional que no generan impacto en la calidad de vida e inclusión de la comunidad universitaria</v>
      </c>
      <c r="F29" s="589" t="str">
        <f>'01-Mapa de riesgo-UO'!K24</f>
        <v>Comunidad Universitaria,  sin impacto a traves de los programas, estrategias y gestiones internas y externas orientadas al Bienestar Institucional, calidad de vida e inclusión.</v>
      </c>
      <c r="G29" s="315" t="str">
        <f>'01-Mapa de riesgo-UO'!H24</f>
        <v>Desinformación y falta de interes de los usuarios en los programas y estrategias orientadas al Bienestar Institucional, la calidad de vida e inclusión en contextos universitarios.</v>
      </c>
      <c r="H29" s="589" t="str">
        <f>'01-Mapa de riesgo-UO'!L24</f>
        <v xml:space="preserve">Deserción estudiantil 
Falta de credibilidad en los procesos  de la Vicerrectoría de Responsabilidad Social y Bienestar Universitario
Disminución en el cumplimiento de los indicadores del PDI </v>
      </c>
      <c r="I29" s="551" t="str">
        <f>'01-Mapa de riesgo-UO'!AS24</f>
        <v>LEVE</v>
      </c>
      <c r="J29" s="588" t="str">
        <f>'01-Mapa de riesgo-UO'!AT24</f>
        <v>Calidad de vida en contextos universitarios:  p-z*(sqrt(p*(1-p)/n))*(sqrt((N-n)/(N-1)).
p:proporción de personas que superan el nivel mínimo de calidad de vida para la muestra calculada.
N:Tamaño de la población.
n:Tamaño de la muestra n.
z: nivel de confianza del 95%.</v>
      </c>
      <c r="K29" s="584"/>
      <c r="L29" s="586"/>
      <c r="M29" s="70" t="str">
        <f>IF('01-Mapa de riesgo-UO'!R24="No existen", "No existe control para el riesgo",'01-Mapa de riesgo-UO'!V24)</f>
        <v>Indicadores del PDI asociados a los procesos de Bienestar Institucional.</v>
      </c>
      <c r="N29" s="70" t="str">
        <f>'01-Mapa de riesgo-UO'!AA24</f>
        <v>SIGER</v>
      </c>
      <c r="O29" s="70" t="str">
        <f>'01-Mapa de riesgo-UO'!AF24</f>
        <v>Planta/ transitorio/contratista</v>
      </c>
      <c r="P29" s="228" t="str">
        <f>'01-Mapa de riesgo-UO'!AK24</f>
        <v>Bimestral</v>
      </c>
      <c r="Q29" s="228" t="str">
        <f>'01-Mapa de riesgo-UO'!AO24</f>
        <v>Detectivo</v>
      </c>
      <c r="R29" s="590" t="str">
        <f>'01-Mapa de riesgo-UO'!AQ24</f>
        <v>ACEPTABLE</v>
      </c>
      <c r="S29" s="577"/>
      <c r="T29" s="577"/>
      <c r="U29" s="90" t="str">
        <f>'01-Mapa de riesgo-UO'!AV24</f>
        <v>ASUMIR</v>
      </c>
      <c r="V29" s="90">
        <f>'01-Mapa de riesgo-UO'!AW24</f>
        <v>0</v>
      </c>
      <c r="W29" s="90">
        <f>'01-Mapa de riesgo-UO'!AZ24</f>
        <v>0</v>
      </c>
      <c r="X29" s="229"/>
      <c r="Y29" s="229"/>
      <c r="Z29" s="229"/>
      <c r="AA29" s="229"/>
      <c r="AB29" s="580"/>
    </row>
    <row r="30" spans="1:28" ht="64.150000000000006" customHeight="1" x14ac:dyDescent="0.2">
      <c r="A30" s="594"/>
      <c r="B30" s="596"/>
      <c r="C30" s="607"/>
      <c r="D30" s="589"/>
      <c r="E30" s="589"/>
      <c r="F30" s="589"/>
      <c r="G30" s="315" t="str">
        <f>'01-Mapa de riesgo-UO'!H25</f>
        <v>Perdida de alianzas y convenios orientados al Bienestar, la calidad de vida e inclusión.</v>
      </c>
      <c r="H30" s="589"/>
      <c r="I30" s="551"/>
      <c r="J30" s="589"/>
      <c r="K30" s="585"/>
      <c r="L30" s="586"/>
      <c r="M30" s="70" t="str">
        <f>IF('01-Mapa de riesgo-UO'!R25="No existen", "No existe control para el riesgo",'01-Mapa de riesgo-UO'!V25)</f>
        <v>Formalización de alianzas y convenios alrededor de  bienestar, calida de vida e inclusión.</v>
      </c>
      <c r="N30" s="70" t="str">
        <f>'01-Mapa de riesgo-UO'!AA25</f>
        <v>SIGER</v>
      </c>
      <c r="O30" s="70" t="str">
        <f>'01-Mapa de riesgo-UO'!AF25</f>
        <v>Contratista</v>
      </c>
      <c r="P30" s="228" t="str">
        <f>'01-Mapa de riesgo-UO'!AK25</f>
        <v>Bimestral</v>
      </c>
      <c r="Q30" s="228" t="str">
        <f>'01-Mapa de riesgo-UO'!AO25</f>
        <v>Detectivo</v>
      </c>
      <c r="R30" s="591"/>
      <c r="S30" s="577"/>
      <c r="T30" s="577"/>
      <c r="U30" s="90" t="str">
        <f>'01-Mapa de riesgo-UO'!AV25</f>
        <v>ASUMIR</v>
      </c>
      <c r="V30" s="90">
        <f>'01-Mapa de riesgo-UO'!AW25</f>
        <v>0</v>
      </c>
      <c r="W30" s="90">
        <f>'01-Mapa de riesgo-UO'!AZ25</f>
        <v>0</v>
      </c>
      <c r="X30" s="229"/>
      <c r="Y30" s="229"/>
      <c r="Z30" s="229"/>
      <c r="AA30" s="229"/>
      <c r="AB30" s="581"/>
    </row>
    <row r="31" spans="1:28" ht="64.150000000000006" customHeight="1" thickBot="1" x14ac:dyDescent="0.25">
      <c r="A31" s="594"/>
      <c r="B31" s="596"/>
      <c r="C31" s="595"/>
      <c r="D31" s="589"/>
      <c r="E31" s="589"/>
      <c r="F31" s="589"/>
      <c r="G31" s="315" t="str">
        <f>'01-Mapa de riesgo-UO'!H26</f>
        <v>Las estrategias de acompañamiento bienestar, calidad de vida e inclusión no dan respuesta a las condiciones en las que llegan los estudiantes a la universidad.</v>
      </c>
      <c r="H31" s="589"/>
      <c r="I31" s="551"/>
      <c r="J31" s="589"/>
      <c r="K31" s="585"/>
      <c r="L31" s="586"/>
      <c r="M31" s="70" t="str">
        <f>IF('01-Mapa de riesgo-UO'!R26="No existen", "No existe control para el riesgo",'01-Mapa de riesgo-UO'!V26)</f>
        <v>Plan estrategico de inclusión: numero de estrategias, procedimientos o gestiones enfocadas a la igualdad de oportunidades, garantia de derechos</v>
      </c>
      <c r="N31" s="70" t="str">
        <f>'01-Mapa de riesgo-UO'!AA26</f>
        <v>SIGER</v>
      </c>
      <c r="O31" s="70" t="str">
        <f>'01-Mapa de riesgo-UO'!AF26</f>
        <v>Planta/ transitorio/contratista</v>
      </c>
      <c r="P31" s="228" t="str">
        <f>'01-Mapa de riesgo-UO'!AK26</f>
        <v>Cuatrimestral</v>
      </c>
      <c r="Q31" s="228" t="str">
        <f>'01-Mapa de riesgo-UO'!AO26</f>
        <v>Detectivo</v>
      </c>
      <c r="R31" s="592"/>
      <c r="S31" s="577"/>
      <c r="T31" s="577"/>
      <c r="U31" s="90" t="str">
        <f>'01-Mapa de riesgo-UO'!AV26</f>
        <v>ASUMIR</v>
      </c>
      <c r="V31" s="90">
        <f>'01-Mapa de riesgo-UO'!AW26</f>
        <v>0</v>
      </c>
      <c r="W31" s="90">
        <f>'01-Mapa de riesgo-UO'!AZ26</f>
        <v>0</v>
      </c>
      <c r="X31" s="229"/>
      <c r="Y31" s="229"/>
      <c r="Z31" s="229"/>
      <c r="AA31" s="229"/>
      <c r="AB31" s="581"/>
    </row>
    <row r="32" spans="1:28" ht="64.150000000000006" customHeight="1" x14ac:dyDescent="0.2">
      <c r="A32" s="593">
        <v>9</v>
      </c>
      <c r="B32" s="595" t="e">
        <f>'01-Mapa de riesgo-UO'!#REF!</f>
        <v>#REF!</v>
      </c>
      <c r="C32" s="606" t="e">
        <f>'01-Mapa de riesgo-UO'!#REF!</f>
        <v>#REF!</v>
      </c>
      <c r="D32" s="589" t="e">
        <f>'01-Mapa de riesgo-UO'!#REF!</f>
        <v>#REF!</v>
      </c>
      <c r="E32" s="589" t="e">
        <f>'01-Mapa de riesgo-UO'!#REF!</f>
        <v>#REF!</v>
      </c>
      <c r="F32" s="589" t="e">
        <f>'01-Mapa de riesgo-UO'!#REF!</f>
        <v>#REF!</v>
      </c>
      <c r="G32" s="315" t="e">
        <f>'01-Mapa de riesgo-UO'!#REF!</f>
        <v>#REF!</v>
      </c>
      <c r="H32" s="589" t="e">
        <f>'01-Mapa de riesgo-UO'!#REF!</f>
        <v>#REF!</v>
      </c>
      <c r="I32" s="551" t="e">
        <f>'01-Mapa de riesgo-UO'!#REF!</f>
        <v>#REF!</v>
      </c>
      <c r="J32" s="588" t="e">
        <f>'01-Mapa de riesgo-UO'!#REF!</f>
        <v>#REF!</v>
      </c>
      <c r="K32" s="584"/>
      <c r="L32" s="586"/>
      <c r="M32" s="70" t="e">
        <f>IF('01-Mapa de riesgo-UO'!#REF!="No existen", "No existe control para el riesgo",'01-Mapa de riesgo-UO'!#REF!)</f>
        <v>#REF!</v>
      </c>
      <c r="N32" s="70" t="e">
        <f>'01-Mapa de riesgo-UO'!#REF!</f>
        <v>#REF!</v>
      </c>
      <c r="O32" s="70" t="e">
        <f>'01-Mapa de riesgo-UO'!#REF!</f>
        <v>#REF!</v>
      </c>
      <c r="P32" s="228" t="e">
        <f>'01-Mapa de riesgo-UO'!#REF!</f>
        <v>#REF!</v>
      </c>
      <c r="Q32" s="228" t="e">
        <f>'01-Mapa de riesgo-UO'!#REF!</f>
        <v>#REF!</v>
      </c>
      <c r="R32" s="590" t="e">
        <f>'01-Mapa de riesgo-UO'!#REF!</f>
        <v>#REF!</v>
      </c>
      <c r="S32" s="577"/>
      <c r="T32" s="577"/>
      <c r="U32" s="90" t="e">
        <f>'01-Mapa de riesgo-UO'!#REF!</f>
        <v>#REF!</v>
      </c>
      <c r="V32" s="90" t="e">
        <f>'01-Mapa de riesgo-UO'!#REF!</f>
        <v>#REF!</v>
      </c>
      <c r="W32" s="90" t="e">
        <f>'01-Mapa de riesgo-UO'!#REF!</f>
        <v>#REF!</v>
      </c>
      <c r="X32" s="229"/>
      <c r="Y32" s="229"/>
      <c r="Z32" s="229"/>
      <c r="AA32" s="229"/>
      <c r="AB32" s="580"/>
    </row>
    <row r="33" spans="1:28" ht="64.150000000000006" customHeight="1" x14ac:dyDescent="0.2">
      <c r="A33" s="594"/>
      <c r="B33" s="596"/>
      <c r="C33" s="607"/>
      <c r="D33" s="589"/>
      <c r="E33" s="589"/>
      <c r="F33" s="589"/>
      <c r="G33" s="315" t="e">
        <f>'01-Mapa de riesgo-UO'!#REF!</f>
        <v>#REF!</v>
      </c>
      <c r="H33" s="589"/>
      <c r="I33" s="551"/>
      <c r="J33" s="589"/>
      <c r="K33" s="585"/>
      <c r="L33" s="586"/>
      <c r="M33" s="70" t="e">
        <f>IF('01-Mapa de riesgo-UO'!#REF!="No existen", "No existe control para el riesgo",'01-Mapa de riesgo-UO'!#REF!)</f>
        <v>#REF!</v>
      </c>
      <c r="N33" s="70" t="e">
        <f>'01-Mapa de riesgo-UO'!#REF!</f>
        <v>#REF!</v>
      </c>
      <c r="O33" s="70" t="e">
        <f>'01-Mapa de riesgo-UO'!#REF!</f>
        <v>#REF!</v>
      </c>
      <c r="P33" s="228" t="e">
        <f>'01-Mapa de riesgo-UO'!#REF!</f>
        <v>#REF!</v>
      </c>
      <c r="Q33" s="228" t="e">
        <f>'01-Mapa de riesgo-UO'!#REF!</f>
        <v>#REF!</v>
      </c>
      <c r="R33" s="591"/>
      <c r="S33" s="577"/>
      <c r="T33" s="577"/>
      <c r="U33" s="90" t="e">
        <f>'01-Mapa de riesgo-UO'!#REF!</f>
        <v>#REF!</v>
      </c>
      <c r="V33" s="90" t="e">
        <f>'01-Mapa de riesgo-UO'!#REF!</f>
        <v>#REF!</v>
      </c>
      <c r="W33" s="90" t="e">
        <f>'01-Mapa de riesgo-UO'!#REF!</f>
        <v>#REF!</v>
      </c>
      <c r="X33" s="229"/>
      <c r="Y33" s="229"/>
      <c r="Z33" s="229"/>
      <c r="AA33" s="229"/>
      <c r="AB33" s="581"/>
    </row>
    <row r="34" spans="1:28" ht="64.150000000000006" customHeight="1" thickBot="1" x14ac:dyDescent="0.25">
      <c r="A34" s="594"/>
      <c r="B34" s="596"/>
      <c r="C34" s="595"/>
      <c r="D34" s="589"/>
      <c r="E34" s="589"/>
      <c r="F34" s="589"/>
      <c r="G34" s="315" t="e">
        <f>'01-Mapa de riesgo-UO'!#REF!</f>
        <v>#REF!</v>
      </c>
      <c r="H34" s="589"/>
      <c r="I34" s="551"/>
      <c r="J34" s="589"/>
      <c r="K34" s="585"/>
      <c r="L34" s="586"/>
      <c r="M34" s="70" t="e">
        <f>IF('01-Mapa de riesgo-UO'!#REF!="No existen", "No existe control para el riesgo",'01-Mapa de riesgo-UO'!#REF!)</f>
        <v>#REF!</v>
      </c>
      <c r="N34" s="70" t="e">
        <f>'01-Mapa de riesgo-UO'!#REF!</f>
        <v>#REF!</v>
      </c>
      <c r="O34" s="70" t="e">
        <f>'01-Mapa de riesgo-UO'!#REF!</f>
        <v>#REF!</v>
      </c>
      <c r="P34" s="228" t="e">
        <f>'01-Mapa de riesgo-UO'!#REF!</f>
        <v>#REF!</v>
      </c>
      <c r="Q34" s="228" t="e">
        <f>'01-Mapa de riesgo-UO'!#REF!</f>
        <v>#REF!</v>
      </c>
      <c r="R34" s="592"/>
      <c r="S34" s="577"/>
      <c r="T34" s="577"/>
      <c r="U34" s="90" t="e">
        <f>'01-Mapa de riesgo-UO'!#REF!</f>
        <v>#REF!</v>
      </c>
      <c r="V34" s="90" t="e">
        <f>'01-Mapa de riesgo-UO'!#REF!</f>
        <v>#REF!</v>
      </c>
      <c r="W34" s="90" t="e">
        <f>'01-Mapa de riesgo-UO'!#REF!</f>
        <v>#REF!</v>
      </c>
      <c r="X34" s="229"/>
      <c r="Y34" s="229"/>
      <c r="Z34" s="229"/>
      <c r="AA34" s="229"/>
      <c r="AB34" s="581"/>
    </row>
    <row r="35" spans="1:28" ht="64.150000000000006" customHeight="1" x14ac:dyDescent="0.2">
      <c r="A35" s="593">
        <v>10</v>
      </c>
      <c r="B35" s="595" t="e">
        <f>'01-Mapa de riesgo-UO'!#REF!</f>
        <v>#REF!</v>
      </c>
      <c r="C35" s="606" t="e">
        <f>'01-Mapa de riesgo-UO'!#REF!</f>
        <v>#REF!</v>
      </c>
      <c r="D35" s="589" t="e">
        <f>'01-Mapa de riesgo-UO'!#REF!</f>
        <v>#REF!</v>
      </c>
      <c r="E35" s="589" t="e">
        <f>'01-Mapa de riesgo-UO'!#REF!</f>
        <v>#REF!</v>
      </c>
      <c r="F35" s="589" t="e">
        <f>'01-Mapa de riesgo-UO'!#REF!</f>
        <v>#REF!</v>
      </c>
      <c r="G35" s="315" t="e">
        <f>'01-Mapa de riesgo-UO'!#REF!</f>
        <v>#REF!</v>
      </c>
      <c r="H35" s="589" t="e">
        <f>'01-Mapa de riesgo-UO'!#REF!</f>
        <v>#REF!</v>
      </c>
      <c r="I35" s="551" t="e">
        <f>'01-Mapa de riesgo-UO'!#REF!</f>
        <v>#REF!</v>
      </c>
      <c r="J35" s="588" t="e">
        <f>'01-Mapa de riesgo-UO'!#REF!</f>
        <v>#REF!</v>
      </c>
      <c r="K35" s="597"/>
      <c r="L35" s="586"/>
      <c r="M35" s="70" t="e">
        <f>IF('01-Mapa de riesgo-UO'!#REF!="No existen", "No existe control para el riesgo",'01-Mapa de riesgo-UO'!#REF!)</f>
        <v>#REF!</v>
      </c>
      <c r="N35" s="70" t="e">
        <f>'01-Mapa de riesgo-UO'!#REF!</f>
        <v>#REF!</v>
      </c>
      <c r="O35" s="70" t="e">
        <f>'01-Mapa de riesgo-UO'!#REF!</f>
        <v>#REF!</v>
      </c>
      <c r="P35" s="228" t="e">
        <f>'01-Mapa de riesgo-UO'!#REF!</f>
        <v>#REF!</v>
      </c>
      <c r="Q35" s="228" t="e">
        <f>'01-Mapa de riesgo-UO'!#REF!</f>
        <v>#REF!</v>
      </c>
      <c r="R35" s="590" t="e">
        <f>'01-Mapa de riesgo-UO'!#REF!</f>
        <v>#REF!</v>
      </c>
      <c r="S35" s="577"/>
      <c r="T35" s="577"/>
      <c r="U35" s="90" t="e">
        <f>'01-Mapa de riesgo-UO'!#REF!</f>
        <v>#REF!</v>
      </c>
      <c r="V35" s="90" t="e">
        <f>'01-Mapa de riesgo-UO'!#REF!</f>
        <v>#REF!</v>
      </c>
      <c r="W35" s="90" t="e">
        <f>'01-Mapa de riesgo-UO'!#REF!</f>
        <v>#REF!</v>
      </c>
      <c r="X35" s="229"/>
      <c r="Y35" s="229"/>
      <c r="Z35" s="229"/>
      <c r="AA35" s="229"/>
      <c r="AB35" s="580"/>
    </row>
    <row r="36" spans="1:28" ht="64.150000000000006" customHeight="1" x14ac:dyDescent="0.2">
      <c r="A36" s="594"/>
      <c r="B36" s="596"/>
      <c r="C36" s="607"/>
      <c r="D36" s="589"/>
      <c r="E36" s="589"/>
      <c r="F36" s="589"/>
      <c r="G36" s="315" t="e">
        <f>'01-Mapa de riesgo-UO'!#REF!</f>
        <v>#REF!</v>
      </c>
      <c r="H36" s="589"/>
      <c r="I36" s="551"/>
      <c r="J36" s="589"/>
      <c r="K36" s="585"/>
      <c r="L36" s="586"/>
      <c r="M36" s="70" t="e">
        <f>IF('01-Mapa de riesgo-UO'!#REF!="No existen", "No existe control para el riesgo",'01-Mapa de riesgo-UO'!#REF!)</f>
        <v>#REF!</v>
      </c>
      <c r="N36" s="70" t="e">
        <f>'01-Mapa de riesgo-UO'!#REF!</f>
        <v>#REF!</v>
      </c>
      <c r="O36" s="70" t="e">
        <f>'01-Mapa de riesgo-UO'!#REF!</f>
        <v>#REF!</v>
      </c>
      <c r="P36" s="228" t="e">
        <f>'01-Mapa de riesgo-UO'!#REF!</f>
        <v>#REF!</v>
      </c>
      <c r="Q36" s="228" t="e">
        <f>'01-Mapa de riesgo-UO'!#REF!</f>
        <v>#REF!</v>
      </c>
      <c r="R36" s="591"/>
      <c r="S36" s="577"/>
      <c r="T36" s="577"/>
      <c r="U36" s="90" t="e">
        <f>'01-Mapa de riesgo-UO'!#REF!</f>
        <v>#REF!</v>
      </c>
      <c r="V36" s="90" t="e">
        <f>'01-Mapa de riesgo-UO'!#REF!</f>
        <v>#REF!</v>
      </c>
      <c r="W36" s="90" t="e">
        <f>'01-Mapa de riesgo-UO'!#REF!</f>
        <v>#REF!</v>
      </c>
      <c r="X36" s="229"/>
      <c r="Y36" s="229"/>
      <c r="Z36" s="229"/>
      <c r="AA36" s="229"/>
      <c r="AB36" s="581"/>
    </row>
    <row r="37" spans="1:28" ht="64.150000000000006" customHeight="1" thickBot="1" x14ac:dyDescent="0.25">
      <c r="A37" s="594"/>
      <c r="B37" s="596"/>
      <c r="C37" s="595"/>
      <c r="D37" s="589"/>
      <c r="E37" s="589"/>
      <c r="F37" s="589"/>
      <c r="G37" s="315" t="e">
        <f>'01-Mapa de riesgo-UO'!#REF!</f>
        <v>#REF!</v>
      </c>
      <c r="H37" s="589"/>
      <c r="I37" s="551"/>
      <c r="J37" s="589"/>
      <c r="K37" s="585"/>
      <c r="L37" s="586"/>
      <c r="M37" s="70" t="e">
        <f>IF('01-Mapa de riesgo-UO'!#REF!="No existen", "No existe control para el riesgo",'01-Mapa de riesgo-UO'!#REF!)</f>
        <v>#REF!</v>
      </c>
      <c r="N37" s="70" t="e">
        <f>'01-Mapa de riesgo-UO'!#REF!</f>
        <v>#REF!</v>
      </c>
      <c r="O37" s="70" t="e">
        <f>'01-Mapa de riesgo-UO'!#REF!</f>
        <v>#REF!</v>
      </c>
      <c r="P37" s="228" t="e">
        <f>'01-Mapa de riesgo-UO'!#REF!</f>
        <v>#REF!</v>
      </c>
      <c r="Q37" s="228" t="e">
        <f>'01-Mapa de riesgo-UO'!#REF!</f>
        <v>#REF!</v>
      </c>
      <c r="R37" s="592"/>
      <c r="S37" s="577"/>
      <c r="T37" s="577"/>
      <c r="U37" s="90" t="e">
        <f>'01-Mapa de riesgo-UO'!#REF!</f>
        <v>#REF!</v>
      </c>
      <c r="V37" s="90" t="e">
        <f>'01-Mapa de riesgo-UO'!#REF!</f>
        <v>#REF!</v>
      </c>
      <c r="W37" s="90" t="e">
        <f>'01-Mapa de riesgo-UO'!#REF!</f>
        <v>#REF!</v>
      </c>
      <c r="X37" s="229"/>
      <c r="Y37" s="229"/>
      <c r="Z37" s="229"/>
      <c r="AA37" s="229"/>
      <c r="AB37" s="581"/>
    </row>
    <row r="38" spans="1:28" ht="64.150000000000006" customHeight="1" x14ac:dyDescent="0.2">
      <c r="A38" s="593">
        <v>11</v>
      </c>
      <c r="B38" s="595" t="str">
        <f>'01-Mapa de riesgo-UO'!C27</f>
        <v>GESTIÓN_Y_SOSTENIBILIDAD_INSTITUCIONAL</v>
      </c>
      <c r="C38" s="606" t="str">
        <f>'01-Mapa de riesgo-UO'!E27</f>
        <v>VICERRECTORÍA_ADMINISTRATIVA_FINANCIERA_</v>
      </c>
      <c r="D38" s="589" t="str">
        <f>'01-Mapa de riesgo-UO'!I27</f>
        <v>Estratégico</v>
      </c>
      <c r="E38" s="589" t="str">
        <f>'01-Mapa de riesgo-UO'!J27</f>
        <v xml:space="preserve">Desfinanciación del presupuesto de la Universidad </v>
      </c>
      <c r="F38" s="589" t="str">
        <f>'01-Mapa de riesgo-UO'!K27</f>
        <v>Desfinanciación del presupuesto de la Universidad por la expedición de normas de entes internos (Consejo Superior, Consejo Académico) y externos (Gobierno y Congreso) que impactan directamente al presupuesto de gastos de la Universidad o por un menor recaudo que no permita garantizar los compromisos adquiridos</v>
      </c>
      <c r="G38" s="315" t="str">
        <f>'01-Mapa de riesgo-UO'!H27</f>
        <v>Aprobación de normas y leyes gubernamentales que le generan mayor obligación a la institución o cambios en el funcionamiento.</v>
      </c>
      <c r="H38" s="589" t="str">
        <f>'01-Mapa de riesgo-UO'!L27</f>
        <v>Modificaciones presupuestales (Reducciones, traslados y  aplazamientos) que permitan atender prioritariamente los gastos de funcionamiento y las normas de Ley.
Déficit presupuestal contituido por los compromisos legalmente adquiridos que han surtido todo el trámite presupuestal, pero no hay recursos disponibles para su pago con cargo al presupuesto del año en que se originaron.</v>
      </c>
      <c r="I38" s="551" t="str">
        <f>'01-Mapa de riesgo-UO'!AS27</f>
        <v>LEVE</v>
      </c>
      <c r="J38" s="588" t="str">
        <f>'01-Mapa de riesgo-UO'!AT27</f>
        <v xml:space="preserve">Equilibrio Financiero = Ingresos totales / Gastos Totales </v>
      </c>
      <c r="K38" s="597"/>
      <c r="L38" s="586"/>
      <c r="M38" s="70" t="str">
        <f>IF('01-Mapa de riesgo-UO'!R27="No existen", "No existe control para el riesgo",'01-Mapa de riesgo-UO'!V27)</f>
        <v>Monitoreo al recaudo de ingresos que soporte el presupuesto aprobado por el Consejo Superior</v>
      </c>
      <c r="N38" s="70">
        <f>'01-Mapa de riesgo-UO'!AA27</f>
        <v>0</v>
      </c>
      <c r="O38" s="70" t="str">
        <f>'01-Mapa de riesgo-UO'!AF27</f>
        <v>Líder de Gestión Contable</v>
      </c>
      <c r="P38" s="228" t="str">
        <f>'01-Mapa de riesgo-UO'!AK27</f>
        <v>Trimestral</v>
      </c>
      <c r="Q38" s="228" t="str">
        <f>'01-Mapa de riesgo-UO'!AO27</f>
        <v>Detectivo</v>
      </c>
      <c r="R38" s="590" t="str">
        <f>'01-Mapa de riesgo-UO'!AQ27</f>
        <v>ACEPTABLE</v>
      </c>
      <c r="S38" s="577"/>
      <c r="T38" s="577"/>
      <c r="U38" s="90" t="str">
        <f>'01-Mapa de riesgo-UO'!AV27</f>
        <v>ASUMIR</v>
      </c>
      <c r="V38" s="90">
        <f>'01-Mapa de riesgo-UO'!AW27</f>
        <v>0</v>
      </c>
      <c r="W38" s="90">
        <f>'01-Mapa de riesgo-UO'!AZ27</f>
        <v>0</v>
      </c>
      <c r="X38" s="229"/>
      <c r="Y38" s="229"/>
      <c r="Z38" s="229"/>
      <c r="AA38" s="229"/>
      <c r="AB38" s="580"/>
    </row>
    <row r="39" spans="1:28" ht="64.150000000000006" customHeight="1" x14ac:dyDescent="0.2">
      <c r="A39" s="594"/>
      <c r="B39" s="596"/>
      <c r="C39" s="607"/>
      <c r="D39" s="589"/>
      <c r="E39" s="589"/>
      <c r="F39" s="589"/>
      <c r="G39" s="315" t="str">
        <f>'01-Mapa de riesgo-UO'!H28</f>
        <v xml:space="preserve">Directrices administrativas no soportadas en análisis financieros. </v>
      </c>
      <c r="H39" s="589"/>
      <c r="I39" s="551"/>
      <c r="J39" s="589"/>
      <c r="K39" s="585"/>
      <c r="L39" s="586"/>
      <c r="M39" s="70" t="str">
        <f>IF('01-Mapa de riesgo-UO'!R28="No existen", "No existe control para el riesgo",'01-Mapa de riesgo-UO'!V28)</f>
        <v>Monitoreo a la ejecución presupuestal de gastos aprobado por el Consejo Superior</v>
      </c>
      <c r="N39" s="70">
        <f>'01-Mapa de riesgo-UO'!AA28</f>
        <v>0</v>
      </c>
      <c r="O39" s="70" t="str">
        <f>'01-Mapa de riesgo-UO'!AF28</f>
        <v>Líder de Gestión de Presupuesto</v>
      </c>
      <c r="P39" s="228" t="str">
        <f>'01-Mapa de riesgo-UO'!AK28</f>
        <v>Trimestral</v>
      </c>
      <c r="Q39" s="228" t="str">
        <f>'01-Mapa de riesgo-UO'!AO28</f>
        <v>Detectivo</v>
      </c>
      <c r="R39" s="591"/>
      <c r="S39" s="577"/>
      <c r="T39" s="577"/>
      <c r="U39" s="90" t="str">
        <f>'01-Mapa de riesgo-UO'!AV28</f>
        <v>ASUMIR</v>
      </c>
      <c r="V39" s="90">
        <f>'01-Mapa de riesgo-UO'!AW28</f>
        <v>0</v>
      </c>
      <c r="W39" s="90">
        <f>'01-Mapa de riesgo-UO'!AZ28</f>
        <v>0</v>
      </c>
      <c r="X39" s="229"/>
      <c r="Y39" s="229"/>
      <c r="Z39" s="229"/>
      <c r="AA39" s="229"/>
      <c r="AB39" s="581"/>
    </row>
    <row r="40" spans="1:28" ht="64.150000000000006" customHeight="1" thickBot="1" x14ac:dyDescent="0.25">
      <c r="A40" s="594"/>
      <c r="B40" s="596"/>
      <c r="C40" s="595"/>
      <c r="D40" s="589"/>
      <c r="E40" s="589"/>
      <c r="F40" s="589"/>
      <c r="G40" s="315" t="str">
        <f>'01-Mapa de riesgo-UO'!H29</f>
        <v>Disminución en el recaudo de los recursos apropiados en el presupuesto de la Universidad aprobado por el Consejo Superior.</v>
      </c>
      <c r="H40" s="589"/>
      <c r="I40" s="551"/>
      <c r="J40" s="589"/>
      <c r="K40" s="585"/>
      <c r="L40" s="586"/>
      <c r="M40" s="70">
        <f>IF('01-Mapa de riesgo-UO'!R29="No existen", "No existe control para el riesgo",'01-Mapa de riesgo-UO'!V29)</f>
        <v>0</v>
      </c>
      <c r="N40" s="70">
        <f>'01-Mapa de riesgo-UO'!AA29</f>
        <v>0</v>
      </c>
      <c r="O40" s="70">
        <f>'01-Mapa de riesgo-UO'!AF29</f>
        <v>0</v>
      </c>
      <c r="P40" s="228">
        <f>'01-Mapa de riesgo-UO'!AK29</f>
        <v>0</v>
      </c>
      <c r="Q40" s="228">
        <f>'01-Mapa de riesgo-UO'!AO29</f>
        <v>0</v>
      </c>
      <c r="R40" s="592"/>
      <c r="S40" s="577"/>
      <c r="T40" s="577"/>
      <c r="U40" s="90">
        <f>'01-Mapa de riesgo-UO'!AV29</f>
        <v>0</v>
      </c>
      <c r="V40" s="90">
        <f>'01-Mapa de riesgo-UO'!AW29</f>
        <v>0</v>
      </c>
      <c r="W40" s="90">
        <f>'01-Mapa de riesgo-UO'!AZ29</f>
        <v>0</v>
      </c>
      <c r="X40" s="229"/>
      <c r="Y40" s="229"/>
      <c r="Z40" s="229"/>
      <c r="AA40" s="229"/>
      <c r="AB40" s="581"/>
    </row>
    <row r="41" spans="1:28" ht="64.150000000000006" customHeight="1" x14ac:dyDescent="0.2">
      <c r="A41" s="593">
        <v>12</v>
      </c>
      <c r="B41" s="595" t="str">
        <f>'01-Mapa de riesgo-UO'!C30</f>
        <v>CONTROL_SEGUIMIENTO</v>
      </c>
      <c r="C41" s="606" t="str">
        <f>'01-Mapa de riesgo-UO'!E30</f>
        <v>VICERRECTORIA_ADMINISTRATIVA_FINANCIERA</v>
      </c>
      <c r="D41" s="589" t="str">
        <f>'01-Mapa de riesgo-UO'!I30</f>
        <v>Cumplimiento</v>
      </c>
      <c r="E41" s="589" t="str">
        <f>'01-Mapa de riesgo-UO'!J30</f>
        <v>Demora en la atención de las PQRS interpuestas por los ciudadanos.</v>
      </c>
      <c r="F41" s="589" t="str">
        <f>'01-Mapa de riesgo-UO'!K30</f>
        <v>Incumplimiento de los tiempos establecidos en la Ley para dar respuesta oportuna a las PQRS  interpuestas por la Ciudadanía a través del aplicativo PQRS.</v>
      </c>
      <c r="G41" s="315" t="str">
        <f>'01-Mapa de riesgo-UO'!H30</f>
        <v xml:space="preserve">Fallas en el aplicativo PQRS para dar respuesta al Ciudadano. </v>
      </c>
      <c r="H41" s="589" t="str">
        <f>'01-Mapa de riesgo-UO'!L30</f>
        <v>Falta disciplinaria.
Insatisfacción por parte del   ciudadano
Pérdida de imagen.</v>
      </c>
      <c r="I41" s="551" t="str">
        <f>'01-Mapa de riesgo-UO'!AS30</f>
        <v>LEVE</v>
      </c>
      <c r="J41" s="588" t="str">
        <f>'01-Mapa de riesgo-UO'!AT30</f>
        <v xml:space="preserve">(No. PQRS sin responder en los tiempos establecidos en el año / total de PQRS  recibidas en el año)*100  </v>
      </c>
      <c r="K41" s="584"/>
      <c r="L41" s="586"/>
      <c r="M41" s="70" t="str">
        <f>IF('01-Mapa de riesgo-UO'!R30="No existen", "No existe control para el riesgo",'01-Mapa de riesgo-UO'!V30)</f>
        <v>Auditorías Internas al sistema PQRS.</v>
      </c>
      <c r="N41" s="70">
        <f>'01-Mapa de riesgo-UO'!AA30</f>
        <v>0</v>
      </c>
      <c r="O41" s="70" t="str">
        <f>'01-Mapa de riesgo-UO'!AF30</f>
        <v>Jefe control Interno</v>
      </c>
      <c r="P41" s="228" t="str">
        <f>'01-Mapa de riesgo-UO'!AK30</f>
        <v>Semestral</v>
      </c>
      <c r="Q41" s="228" t="str">
        <f>'01-Mapa de riesgo-UO'!AO30</f>
        <v>Detectivo</v>
      </c>
      <c r="R41" s="590" t="str">
        <f>'01-Mapa de riesgo-UO'!AQ30</f>
        <v>ACEPTABLE</v>
      </c>
      <c r="S41" s="577"/>
      <c r="T41" s="577"/>
      <c r="U41" s="90" t="str">
        <f>'01-Mapa de riesgo-UO'!AV30</f>
        <v>ASUMIR</v>
      </c>
      <c r="V41" s="90">
        <f>'01-Mapa de riesgo-UO'!AW30</f>
        <v>0</v>
      </c>
      <c r="W41" s="90">
        <f>'01-Mapa de riesgo-UO'!AZ30</f>
        <v>0</v>
      </c>
      <c r="X41" s="229"/>
      <c r="Y41" s="229"/>
      <c r="Z41" s="229"/>
      <c r="AA41" s="229"/>
      <c r="AB41" s="580"/>
    </row>
    <row r="42" spans="1:28" ht="64.150000000000006" customHeight="1" x14ac:dyDescent="0.2">
      <c r="A42" s="594"/>
      <c r="B42" s="596"/>
      <c r="C42" s="607"/>
      <c r="D42" s="589"/>
      <c r="E42" s="589"/>
      <c r="F42" s="589"/>
      <c r="G42" s="315" t="str">
        <f>'01-Mapa de riesgo-UO'!H31</f>
        <v>Cambios en los procedimientos no socializados.</v>
      </c>
      <c r="H42" s="589"/>
      <c r="I42" s="551"/>
      <c r="J42" s="589"/>
      <c r="K42" s="585"/>
      <c r="L42" s="586"/>
      <c r="M42" s="70">
        <f>IF('01-Mapa de riesgo-UO'!R31="No existen", "No existe control para el riesgo",'01-Mapa de riesgo-UO'!V31)</f>
        <v>0</v>
      </c>
      <c r="N42" s="70">
        <f>'01-Mapa de riesgo-UO'!AA31</f>
        <v>0</v>
      </c>
      <c r="O42" s="70">
        <f>'01-Mapa de riesgo-UO'!AF31</f>
        <v>0</v>
      </c>
      <c r="P42" s="228">
        <f>'01-Mapa de riesgo-UO'!AK31</f>
        <v>0</v>
      </c>
      <c r="Q42" s="228">
        <f>'01-Mapa de riesgo-UO'!AO31</f>
        <v>0</v>
      </c>
      <c r="R42" s="591"/>
      <c r="S42" s="577"/>
      <c r="T42" s="577"/>
      <c r="U42" s="90">
        <f>'01-Mapa de riesgo-UO'!AV31</f>
        <v>0</v>
      </c>
      <c r="V42" s="90">
        <f>'01-Mapa de riesgo-UO'!AW31</f>
        <v>0</v>
      </c>
      <c r="W42" s="90">
        <f>'01-Mapa de riesgo-UO'!AZ31</f>
        <v>0</v>
      </c>
      <c r="X42" s="229"/>
      <c r="Y42" s="229"/>
      <c r="Z42" s="229"/>
      <c r="AA42" s="229"/>
      <c r="AB42" s="581"/>
    </row>
    <row r="43" spans="1:28" ht="64.150000000000006" customHeight="1" thickBot="1" x14ac:dyDescent="0.25">
      <c r="A43" s="594"/>
      <c r="B43" s="596"/>
      <c r="C43" s="595"/>
      <c r="D43" s="589"/>
      <c r="E43" s="589"/>
      <c r="F43" s="589"/>
      <c r="G43" s="315" t="str">
        <f>'01-Mapa de riesgo-UO'!H32</f>
        <v>Cambios en la reglamentación o normativa en el manejo de PQRS.</v>
      </c>
      <c r="H43" s="589"/>
      <c r="I43" s="551"/>
      <c r="J43" s="589"/>
      <c r="K43" s="585"/>
      <c r="L43" s="586"/>
      <c r="M43" s="70">
        <f>IF('01-Mapa de riesgo-UO'!R32="No existen", "No existe control para el riesgo",'01-Mapa de riesgo-UO'!V32)</f>
        <v>0</v>
      </c>
      <c r="N43" s="70">
        <f>'01-Mapa de riesgo-UO'!AA32</f>
        <v>0</v>
      </c>
      <c r="O43" s="70">
        <f>'01-Mapa de riesgo-UO'!AF32</f>
        <v>0</v>
      </c>
      <c r="P43" s="228">
        <f>'01-Mapa de riesgo-UO'!AK32</f>
        <v>0</v>
      </c>
      <c r="Q43" s="228">
        <f>'01-Mapa de riesgo-UO'!AO32</f>
        <v>0</v>
      </c>
      <c r="R43" s="592"/>
      <c r="S43" s="577"/>
      <c r="T43" s="577"/>
      <c r="U43" s="90">
        <f>'01-Mapa de riesgo-UO'!AV32</f>
        <v>0</v>
      </c>
      <c r="V43" s="90">
        <f>'01-Mapa de riesgo-UO'!AW32</f>
        <v>0</v>
      </c>
      <c r="W43" s="90">
        <f>'01-Mapa de riesgo-UO'!AZ32</f>
        <v>0</v>
      </c>
      <c r="X43" s="229"/>
      <c r="Y43" s="229"/>
      <c r="Z43" s="229"/>
      <c r="AA43" s="229"/>
      <c r="AB43" s="581"/>
    </row>
    <row r="44" spans="1:28" ht="64.150000000000006" customHeight="1" x14ac:dyDescent="0.2">
      <c r="A44" s="593">
        <v>13</v>
      </c>
      <c r="B44" s="595" t="e">
        <f>'01-Mapa de riesgo-UO'!#REF!</f>
        <v>#REF!</v>
      </c>
      <c r="C44" s="606" t="e">
        <f>'01-Mapa de riesgo-UO'!#REF!</f>
        <v>#REF!</v>
      </c>
      <c r="D44" s="589" t="e">
        <f>'01-Mapa de riesgo-UO'!#REF!</f>
        <v>#REF!</v>
      </c>
      <c r="E44" s="589" t="e">
        <f>'01-Mapa de riesgo-UO'!#REF!</f>
        <v>#REF!</v>
      </c>
      <c r="F44" s="589" t="e">
        <f>'01-Mapa de riesgo-UO'!#REF!</f>
        <v>#REF!</v>
      </c>
      <c r="G44" s="315" t="e">
        <f>'01-Mapa de riesgo-UO'!#REF!</f>
        <v>#REF!</v>
      </c>
      <c r="H44" s="589" t="e">
        <f>'01-Mapa de riesgo-UO'!#REF!</f>
        <v>#REF!</v>
      </c>
      <c r="I44" s="551" t="e">
        <f>'01-Mapa de riesgo-UO'!#REF!</f>
        <v>#REF!</v>
      </c>
      <c r="J44" s="588" t="e">
        <f>'01-Mapa de riesgo-UO'!#REF!</f>
        <v>#REF!</v>
      </c>
      <c r="K44" s="584"/>
      <c r="L44" s="586"/>
      <c r="M44" s="70" t="e">
        <f>IF('01-Mapa de riesgo-UO'!#REF!="No existen", "No existe control para el riesgo",'01-Mapa de riesgo-UO'!#REF!)</f>
        <v>#REF!</v>
      </c>
      <c r="N44" s="70" t="e">
        <f>'01-Mapa de riesgo-UO'!#REF!</f>
        <v>#REF!</v>
      </c>
      <c r="O44" s="70" t="e">
        <f>'01-Mapa de riesgo-UO'!#REF!</f>
        <v>#REF!</v>
      </c>
      <c r="P44" s="228" t="e">
        <f>'01-Mapa de riesgo-UO'!#REF!</f>
        <v>#REF!</v>
      </c>
      <c r="Q44" s="228" t="e">
        <f>'01-Mapa de riesgo-UO'!#REF!</f>
        <v>#REF!</v>
      </c>
      <c r="R44" s="590" t="e">
        <f>'01-Mapa de riesgo-UO'!#REF!</f>
        <v>#REF!</v>
      </c>
      <c r="S44" s="577"/>
      <c r="T44" s="577"/>
      <c r="U44" s="90" t="e">
        <f>'01-Mapa de riesgo-UO'!#REF!</f>
        <v>#REF!</v>
      </c>
      <c r="V44" s="90" t="e">
        <f>'01-Mapa de riesgo-UO'!#REF!</f>
        <v>#REF!</v>
      </c>
      <c r="W44" s="90" t="e">
        <f>'01-Mapa de riesgo-UO'!#REF!</f>
        <v>#REF!</v>
      </c>
      <c r="X44" s="229"/>
      <c r="Y44" s="229"/>
      <c r="Z44" s="229"/>
      <c r="AA44" s="229"/>
      <c r="AB44" s="580"/>
    </row>
    <row r="45" spans="1:28" ht="64.150000000000006" customHeight="1" x14ac:dyDescent="0.2">
      <c r="A45" s="594"/>
      <c r="B45" s="596"/>
      <c r="C45" s="607"/>
      <c r="D45" s="589"/>
      <c r="E45" s="589"/>
      <c r="F45" s="589"/>
      <c r="G45" s="315" t="e">
        <f>'01-Mapa de riesgo-UO'!#REF!</f>
        <v>#REF!</v>
      </c>
      <c r="H45" s="589"/>
      <c r="I45" s="551"/>
      <c r="J45" s="589"/>
      <c r="K45" s="585"/>
      <c r="L45" s="586"/>
      <c r="M45" s="70" t="e">
        <f>IF('01-Mapa de riesgo-UO'!#REF!="No existen", "No existe control para el riesgo",'01-Mapa de riesgo-UO'!#REF!)</f>
        <v>#REF!</v>
      </c>
      <c r="N45" s="70" t="e">
        <f>'01-Mapa de riesgo-UO'!#REF!</f>
        <v>#REF!</v>
      </c>
      <c r="O45" s="70" t="e">
        <f>'01-Mapa de riesgo-UO'!#REF!</f>
        <v>#REF!</v>
      </c>
      <c r="P45" s="228" t="e">
        <f>'01-Mapa de riesgo-UO'!#REF!</f>
        <v>#REF!</v>
      </c>
      <c r="Q45" s="228" t="e">
        <f>'01-Mapa de riesgo-UO'!#REF!</f>
        <v>#REF!</v>
      </c>
      <c r="R45" s="591"/>
      <c r="S45" s="577"/>
      <c r="T45" s="577"/>
      <c r="U45" s="90" t="e">
        <f>'01-Mapa de riesgo-UO'!#REF!</f>
        <v>#REF!</v>
      </c>
      <c r="V45" s="90" t="e">
        <f>'01-Mapa de riesgo-UO'!#REF!</f>
        <v>#REF!</v>
      </c>
      <c r="W45" s="90" t="e">
        <f>'01-Mapa de riesgo-UO'!#REF!</f>
        <v>#REF!</v>
      </c>
      <c r="X45" s="229"/>
      <c r="Y45" s="229"/>
      <c r="Z45" s="229"/>
      <c r="AA45" s="229"/>
      <c r="AB45" s="581"/>
    </row>
    <row r="46" spans="1:28" ht="64.150000000000006" customHeight="1" thickBot="1" x14ac:dyDescent="0.25">
      <c r="A46" s="594"/>
      <c r="B46" s="596"/>
      <c r="C46" s="595"/>
      <c r="D46" s="589"/>
      <c r="E46" s="589"/>
      <c r="F46" s="589"/>
      <c r="G46" s="315" t="e">
        <f>'01-Mapa de riesgo-UO'!#REF!</f>
        <v>#REF!</v>
      </c>
      <c r="H46" s="589"/>
      <c r="I46" s="551"/>
      <c r="J46" s="589"/>
      <c r="K46" s="585"/>
      <c r="L46" s="586"/>
      <c r="M46" s="70" t="e">
        <f>IF('01-Mapa de riesgo-UO'!#REF!="No existen", "No existe control para el riesgo",'01-Mapa de riesgo-UO'!#REF!)</f>
        <v>#REF!</v>
      </c>
      <c r="N46" s="70" t="e">
        <f>'01-Mapa de riesgo-UO'!#REF!</f>
        <v>#REF!</v>
      </c>
      <c r="O46" s="70" t="e">
        <f>'01-Mapa de riesgo-UO'!#REF!</f>
        <v>#REF!</v>
      </c>
      <c r="P46" s="228" t="e">
        <f>'01-Mapa de riesgo-UO'!#REF!</f>
        <v>#REF!</v>
      </c>
      <c r="Q46" s="228" t="e">
        <f>'01-Mapa de riesgo-UO'!#REF!</f>
        <v>#REF!</v>
      </c>
      <c r="R46" s="592"/>
      <c r="S46" s="577"/>
      <c r="T46" s="577"/>
      <c r="U46" s="90" t="e">
        <f>'01-Mapa de riesgo-UO'!#REF!</f>
        <v>#REF!</v>
      </c>
      <c r="V46" s="90" t="e">
        <f>'01-Mapa de riesgo-UO'!#REF!</f>
        <v>#REF!</v>
      </c>
      <c r="W46" s="90" t="e">
        <f>'01-Mapa de riesgo-UO'!#REF!</f>
        <v>#REF!</v>
      </c>
      <c r="X46" s="229"/>
      <c r="Y46" s="229"/>
      <c r="Z46" s="229"/>
      <c r="AA46" s="229"/>
      <c r="AB46" s="581"/>
    </row>
    <row r="47" spans="1:28" ht="64.150000000000006" customHeight="1" x14ac:dyDescent="0.2">
      <c r="A47" s="593">
        <v>14</v>
      </c>
      <c r="B47" s="595" t="e">
        <f>'01-Mapa de riesgo-UO'!#REF!</f>
        <v>#REF!</v>
      </c>
      <c r="C47" s="606" t="e">
        <f>'01-Mapa de riesgo-UO'!#REF!</f>
        <v>#REF!</v>
      </c>
      <c r="D47" s="589" t="e">
        <f>'01-Mapa de riesgo-UO'!#REF!</f>
        <v>#REF!</v>
      </c>
      <c r="E47" s="589" t="e">
        <f>'01-Mapa de riesgo-UO'!#REF!</f>
        <v>#REF!</v>
      </c>
      <c r="F47" s="589" t="e">
        <f>'01-Mapa de riesgo-UO'!#REF!</f>
        <v>#REF!</v>
      </c>
      <c r="G47" s="315" t="e">
        <f>'01-Mapa de riesgo-UO'!#REF!</f>
        <v>#REF!</v>
      </c>
      <c r="H47" s="589" t="e">
        <f>'01-Mapa de riesgo-UO'!#REF!</f>
        <v>#REF!</v>
      </c>
      <c r="I47" s="551" t="e">
        <f>'01-Mapa de riesgo-UO'!#REF!</f>
        <v>#REF!</v>
      </c>
      <c r="J47" s="588" t="e">
        <f>'01-Mapa de riesgo-UO'!#REF!</f>
        <v>#REF!</v>
      </c>
      <c r="K47" s="597"/>
      <c r="L47" s="586"/>
      <c r="M47" s="70" t="e">
        <f>IF('01-Mapa de riesgo-UO'!#REF!="No existen", "No existe control para el riesgo",'01-Mapa de riesgo-UO'!#REF!)</f>
        <v>#REF!</v>
      </c>
      <c r="N47" s="70" t="e">
        <f>'01-Mapa de riesgo-UO'!#REF!</f>
        <v>#REF!</v>
      </c>
      <c r="O47" s="70" t="e">
        <f>'01-Mapa de riesgo-UO'!#REF!</f>
        <v>#REF!</v>
      </c>
      <c r="P47" s="228" t="e">
        <f>'01-Mapa de riesgo-UO'!#REF!</f>
        <v>#REF!</v>
      </c>
      <c r="Q47" s="228" t="e">
        <f>'01-Mapa de riesgo-UO'!#REF!</f>
        <v>#REF!</v>
      </c>
      <c r="R47" s="590" t="e">
        <f>'01-Mapa de riesgo-UO'!#REF!</f>
        <v>#REF!</v>
      </c>
      <c r="S47" s="577"/>
      <c r="T47" s="577"/>
      <c r="U47" s="90" t="e">
        <f>'01-Mapa de riesgo-UO'!#REF!</f>
        <v>#REF!</v>
      </c>
      <c r="V47" s="90" t="e">
        <f>'01-Mapa de riesgo-UO'!#REF!</f>
        <v>#REF!</v>
      </c>
      <c r="W47" s="90" t="e">
        <f>'01-Mapa de riesgo-UO'!#REF!</f>
        <v>#REF!</v>
      </c>
      <c r="X47" s="229"/>
      <c r="Y47" s="229"/>
      <c r="Z47" s="229"/>
      <c r="AA47" s="229"/>
      <c r="AB47" s="580"/>
    </row>
    <row r="48" spans="1:28" ht="64.150000000000006" customHeight="1" x14ac:dyDescent="0.2">
      <c r="A48" s="594"/>
      <c r="B48" s="596"/>
      <c r="C48" s="607"/>
      <c r="D48" s="589"/>
      <c r="E48" s="589"/>
      <c r="F48" s="589"/>
      <c r="G48" s="315" t="e">
        <f>'01-Mapa de riesgo-UO'!#REF!</f>
        <v>#REF!</v>
      </c>
      <c r="H48" s="589"/>
      <c r="I48" s="551"/>
      <c r="J48" s="589"/>
      <c r="K48" s="585"/>
      <c r="L48" s="586"/>
      <c r="M48" s="70" t="e">
        <f>IF('01-Mapa de riesgo-UO'!#REF!="No existen", "No existe control para el riesgo",'01-Mapa de riesgo-UO'!#REF!)</f>
        <v>#REF!</v>
      </c>
      <c r="N48" s="70" t="e">
        <f>'01-Mapa de riesgo-UO'!#REF!</f>
        <v>#REF!</v>
      </c>
      <c r="O48" s="70" t="e">
        <f>'01-Mapa de riesgo-UO'!#REF!</f>
        <v>#REF!</v>
      </c>
      <c r="P48" s="228" t="e">
        <f>'01-Mapa de riesgo-UO'!#REF!</f>
        <v>#REF!</v>
      </c>
      <c r="Q48" s="228" t="e">
        <f>'01-Mapa de riesgo-UO'!#REF!</f>
        <v>#REF!</v>
      </c>
      <c r="R48" s="591"/>
      <c r="S48" s="577"/>
      <c r="T48" s="577"/>
      <c r="U48" s="90" t="e">
        <f>'01-Mapa de riesgo-UO'!#REF!</f>
        <v>#REF!</v>
      </c>
      <c r="V48" s="90" t="e">
        <f>'01-Mapa de riesgo-UO'!#REF!</f>
        <v>#REF!</v>
      </c>
      <c r="W48" s="90" t="e">
        <f>'01-Mapa de riesgo-UO'!#REF!</f>
        <v>#REF!</v>
      </c>
      <c r="X48" s="229"/>
      <c r="Y48" s="229"/>
      <c r="Z48" s="229"/>
      <c r="AA48" s="229"/>
      <c r="AB48" s="581"/>
    </row>
    <row r="49" spans="1:28" ht="64.150000000000006" customHeight="1" thickBot="1" x14ac:dyDescent="0.25">
      <c r="A49" s="594"/>
      <c r="B49" s="596"/>
      <c r="C49" s="595"/>
      <c r="D49" s="589"/>
      <c r="E49" s="589"/>
      <c r="F49" s="589"/>
      <c r="G49" s="315" t="e">
        <f>'01-Mapa de riesgo-UO'!#REF!</f>
        <v>#REF!</v>
      </c>
      <c r="H49" s="589"/>
      <c r="I49" s="551"/>
      <c r="J49" s="589"/>
      <c r="K49" s="585"/>
      <c r="L49" s="586"/>
      <c r="M49" s="70" t="e">
        <f>IF('01-Mapa de riesgo-UO'!#REF!="No existen", "No existe control para el riesgo",'01-Mapa de riesgo-UO'!#REF!)</f>
        <v>#REF!</v>
      </c>
      <c r="N49" s="70" t="e">
        <f>'01-Mapa de riesgo-UO'!#REF!</f>
        <v>#REF!</v>
      </c>
      <c r="O49" s="70" t="e">
        <f>'01-Mapa de riesgo-UO'!#REF!</f>
        <v>#REF!</v>
      </c>
      <c r="P49" s="228" t="e">
        <f>'01-Mapa de riesgo-UO'!#REF!</f>
        <v>#REF!</v>
      </c>
      <c r="Q49" s="228" t="e">
        <f>'01-Mapa de riesgo-UO'!#REF!</f>
        <v>#REF!</v>
      </c>
      <c r="R49" s="592"/>
      <c r="S49" s="577"/>
      <c r="T49" s="577"/>
      <c r="U49" s="90" t="e">
        <f>'01-Mapa de riesgo-UO'!#REF!</f>
        <v>#REF!</v>
      </c>
      <c r="V49" s="90" t="e">
        <f>'01-Mapa de riesgo-UO'!#REF!</f>
        <v>#REF!</v>
      </c>
      <c r="W49" s="90" t="e">
        <f>'01-Mapa de riesgo-UO'!#REF!</f>
        <v>#REF!</v>
      </c>
      <c r="X49" s="229"/>
      <c r="Y49" s="229"/>
      <c r="Z49" s="229"/>
      <c r="AA49" s="229"/>
      <c r="AB49" s="581"/>
    </row>
    <row r="50" spans="1:28" ht="64.150000000000006" customHeight="1" x14ac:dyDescent="0.2">
      <c r="A50" s="593">
        <v>15</v>
      </c>
      <c r="B50" s="595" t="e">
        <f>'01-Mapa de riesgo-UO'!#REF!</f>
        <v>#REF!</v>
      </c>
      <c r="C50" s="606" t="e">
        <f>'01-Mapa de riesgo-UO'!#REF!</f>
        <v>#REF!</v>
      </c>
      <c r="D50" s="589" t="e">
        <f>'01-Mapa de riesgo-UO'!#REF!</f>
        <v>#REF!</v>
      </c>
      <c r="E50" s="589" t="e">
        <f>'01-Mapa de riesgo-UO'!#REF!</f>
        <v>#REF!</v>
      </c>
      <c r="F50" s="589" t="e">
        <f>'01-Mapa de riesgo-UO'!#REF!</f>
        <v>#REF!</v>
      </c>
      <c r="G50" s="315" t="e">
        <f>'01-Mapa de riesgo-UO'!#REF!</f>
        <v>#REF!</v>
      </c>
      <c r="H50" s="589" t="e">
        <f>'01-Mapa de riesgo-UO'!#REF!</f>
        <v>#REF!</v>
      </c>
      <c r="I50" s="551" t="e">
        <f>'01-Mapa de riesgo-UO'!#REF!</f>
        <v>#REF!</v>
      </c>
      <c r="J50" s="588" t="e">
        <f>'01-Mapa de riesgo-UO'!#REF!</f>
        <v>#REF!</v>
      </c>
      <c r="K50" s="584"/>
      <c r="L50" s="586"/>
      <c r="M50" s="70" t="e">
        <f>IF('01-Mapa de riesgo-UO'!#REF!="No existen", "No existe control para el riesgo",'01-Mapa de riesgo-UO'!#REF!)</f>
        <v>#REF!</v>
      </c>
      <c r="N50" s="70" t="e">
        <f>'01-Mapa de riesgo-UO'!#REF!</f>
        <v>#REF!</v>
      </c>
      <c r="O50" s="70" t="e">
        <f>'01-Mapa de riesgo-UO'!#REF!</f>
        <v>#REF!</v>
      </c>
      <c r="P50" s="228" t="e">
        <f>'01-Mapa de riesgo-UO'!#REF!</f>
        <v>#REF!</v>
      </c>
      <c r="Q50" s="228" t="e">
        <f>'01-Mapa de riesgo-UO'!#REF!</f>
        <v>#REF!</v>
      </c>
      <c r="R50" s="590" t="e">
        <f>'01-Mapa de riesgo-UO'!#REF!</f>
        <v>#REF!</v>
      </c>
      <c r="S50" s="577"/>
      <c r="T50" s="577"/>
      <c r="U50" s="90" t="e">
        <f>'01-Mapa de riesgo-UO'!#REF!</f>
        <v>#REF!</v>
      </c>
      <c r="V50" s="90" t="e">
        <f>'01-Mapa de riesgo-UO'!#REF!</f>
        <v>#REF!</v>
      </c>
      <c r="W50" s="90" t="e">
        <f>'01-Mapa de riesgo-UO'!#REF!</f>
        <v>#REF!</v>
      </c>
      <c r="X50" s="229"/>
      <c r="Y50" s="229"/>
      <c r="Z50" s="229"/>
      <c r="AA50" s="229"/>
      <c r="AB50" s="580"/>
    </row>
    <row r="51" spans="1:28" ht="64.150000000000006" customHeight="1" x14ac:dyDescent="0.2">
      <c r="A51" s="594"/>
      <c r="B51" s="596"/>
      <c r="C51" s="607"/>
      <c r="D51" s="589"/>
      <c r="E51" s="589"/>
      <c r="F51" s="589"/>
      <c r="G51" s="315" t="e">
        <f>'01-Mapa de riesgo-UO'!#REF!</f>
        <v>#REF!</v>
      </c>
      <c r="H51" s="589"/>
      <c r="I51" s="551"/>
      <c r="J51" s="589"/>
      <c r="K51" s="585"/>
      <c r="L51" s="586"/>
      <c r="M51" s="70" t="e">
        <f>IF('01-Mapa de riesgo-UO'!#REF!="No existen", "No existe control para el riesgo",'01-Mapa de riesgo-UO'!#REF!)</f>
        <v>#REF!</v>
      </c>
      <c r="N51" s="70" t="e">
        <f>'01-Mapa de riesgo-UO'!#REF!</f>
        <v>#REF!</v>
      </c>
      <c r="O51" s="70" t="e">
        <f>'01-Mapa de riesgo-UO'!#REF!</f>
        <v>#REF!</v>
      </c>
      <c r="P51" s="228" t="e">
        <f>'01-Mapa de riesgo-UO'!#REF!</f>
        <v>#REF!</v>
      </c>
      <c r="Q51" s="228" t="e">
        <f>'01-Mapa de riesgo-UO'!#REF!</f>
        <v>#REF!</v>
      </c>
      <c r="R51" s="591"/>
      <c r="S51" s="577"/>
      <c r="T51" s="577"/>
      <c r="U51" s="90" t="e">
        <f>'01-Mapa de riesgo-UO'!#REF!</f>
        <v>#REF!</v>
      </c>
      <c r="V51" s="90" t="e">
        <f>'01-Mapa de riesgo-UO'!#REF!</f>
        <v>#REF!</v>
      </c>
      <c r="W51" s="90" t="e">
        <f>'01-Mapa de riesgo-UO'!#REF!</f>
        <v>#REF!</v>
      </c>
      <c r="X51" s="229"/>
      <c r="Y51" s="229"/>
      <c r="Z51" s="229"/>
      <c r="AA51" s="229"/>
      <c r="AB51" s="581"/>
    </row>
    <row r="52" spans="1:28" ht="64.150000000000006" customHeight="1" thickBot="1" x14ac:dyDescent="0.25">
      <c r="A52" s="594"/>
      <c r="B52" s="596"/>
      <c r="C52" s="595"/>
      <c r="D52" s="589"/>
      <c r="E52" s="589"/>
      <c r="F52" s="589"/>
      <c r="G52" s="315" t="e">
        <f>'01-Mapa de riesgo-UO'!#REF!</f>
        <v>#REF!</v>
      </c>
      <c r="H52" s="589"/>
      <c r="I52" s="551"/>
      <c r="J52" s="589"/>
      <c r="K52" s="585"/>
      <c r="L52" s="586"/>
      <c r="M52" s="70" t="e">
        <f>IF('01-Mapa de riesgo-UO'!#REF!="No existen", "No existe control para el riesgo",'01-Mapa de riesgo-UO'!#REF!)</f>
        <v>#REF!</v>
      </c>
      <c r="N52" s="70" t="e">
        <f>'01-Mapa de riesgo-UO'!#REF!</f>
        <v>#REF!</v>
      </c>
      <c r="O52" s="70" t="e">
        <f>'01-Mapa de riesgo-UO'!#REF!</f>
        <v>#REF!</v>
      </c>
      <c r="P52" s="228" t="e">
        <f>'01-Mapa de riesgo-UO'!#REF!</f>
        <v>#REF!</v>
      </c>
      <c r="Q52" s="228" t="e">
        <f>'01-Mapa de riesgo-UO'!#REF!</f>
        <v>#REF!</v>
      </c>
      <c r="R52" s="592"/>
      <c r="S52" s="577"/>
      <c r="T52" s="577"/>
      <c r="U52" s="90" t="e">
        <f>'01-Mapa de riesgo-UO'!#REF!</f>
        <v>#REF!</v>
      </c>
      <c r="V52" s="90" t="e">
        <f>'01-Mapa de riesgo-UO'!#REF!</f>
        <v>#REF!</v>
      </c>
      <c r="W52" s="90" t="e">
        <f>'01-Mapa de riesgo-UO'!#REF!</f>
        <v>#REF!</v>
      </c>
      <c r="X52" s="229"/>
      <c r="Y52" s="229"/>
      <c r="Z52" s="229"/>
      <c r="AA52" s="229"/>
      <c r="AB52" s="581"/>
    </row>
    <row r="53" spans="1:28" ht="64.150000000000006" customHeight="1" x14ac:dyDescent="0.2">
      <c r="A53" s="593">
        <v>16</v>
      </c>
      <c r="B53" s="595" t="e">
        <f>'01-Mapa de riesgo-UO'!#REF!</f>
        <v>#REF!</v>
      </c>
      <c r="C53" s="606" t="e">
        <f>'01-Mapa de riesgo-UO'!#REF!</f>
        <v>#REF!</v>
      </c>
      <c r="D53" s="589" t="e">
        <f>'01-Mapa de riesgo-UO'!#REF!</f>
        <v>#REF!</v>
      </c>
      <c r="E53" s="589" t="e">
        <f>'01-Mapa de riesgo-UO'!#REF!</f>
        <v>#REF!</v>
      </c>
      <c r="F53" s="589" t="e">
        <f>'01-Mapa de riesgo-UO'!#REF!</f>
        <v>#REF!</v>
      </c>
      <c r="G53" s="315" t="e">
        <f>'01-Mapa de riesgo-UO'!#REF!</f>
        <v>#REF!</v>
      </c>
      <c r="H53" s="589" t="e">
        <f>'01-Mapa de riesgo-UO'!#REF!</f>
        <v>#REF!</v>
      </c>
      <c r="I53" s="551" t="e">
        <f>'01-Mapa de riesgo-UO'!#REF!</f>
        <v>#REF!</v>
      </c>
      <c r="J53" s="588" t="e">
        <f>'01-Mapa de riesgo-UO'!#REF!</f>
        <v>#REF!</v>
      </c>
      <c r="K53" s="597"/>
      <c r="L53" s="586"/>
      <c r="M53" s="70" t="e">
        <f>IF('01-Mapa de riesgo-UO'!#REF!="No existen", "No existe control para el riesgo",'01-Mapa de riesgo-UO'!#REF!)</f>
        <v>#REF!</v>
      </c>
      <c r="N53" s="70" t="e">
        <f>'01-Mapa de riesgo-UO'!#REF!</f>
        <v>#REF!</v>
      </c>
      <c r="O53" s="70" t="e">
        <f>'01-Mapa de riesgo-UO'!#REF!</f>
        <v>#REF!</v>
      </c>
      <c r="P53" s="228" t="e">
        <f>'01-Mapa de riesgo-UO'!#REF!</f>
        <v>#REF!</v>
      </c>
      <c r="Q53" s="228" t="e">
        <f>'01-Mapa de riesgo-UO'!#REF!</f>
        <v>#REF!</v>
      </c>
      <c r="R53" s="590" t="e">
        <f>'01-Mapa de riesgo-UO'!#REF!</f>
        <v>#REF!</v>
      </c>
      <c r="S53" s="577"/>
      <c r="T53" s="577"/>
      <c r="U53" s="90" t="e">
        <f>'01-Mapa de riesgo-UO'!#REF!</f>
        <v>#REF!</v>
      </c>
      <c r="V53" s="90" t="e">
        <f>'01-Mapa de riesgo-UO'!#REF!</f>
        <v>#REF!</v>
      </c>
      <c r="W53" s="90" t="e">
        <f>'01-Mapa de riesgo-UO'!#REF!</f>
        <v>#REF!</v>
      </c>
      <c r="X53" s="229"/>
      <c r="Y53" s="229"/>
      <c r="Z53" s="229"/>
      <c r="AA53" s="229"/>
      <c r="AB53" s="580"/>
    </row>
    <row r="54" spans="1:28" ht="64.150000000000006" customHeight="1" x14ac:dyDescent="0.2">
      <c r="A54" s="594"/>
      <c r="B54" s="596"/>
      <c r="C54" s="607"/>
      <c r="D54" s="589"/>
      <c r="E54" s="589"/>
      <c r="F54" s="589"/>
      <c r="G54" s="315" t="e">
        <f>'01-Mapa de riesgo-UO'!#REF!</f>
        <v>#REF!</v>
      </c>
      <c r="H54" s="589"/>
      <c r="I54" s="551"/>
      <c r="J54" s="589"/>
      <c r="K54" s="585"/>
      <c r="L54" s="586"/>
      <c r="M54" s="70" t="e">
        <f>IF('01-Mapa de riesgo-UO'!#REF!="No existen", "No existe control para el riesgo",'01-Mapa de riesgo-UO'!#REF!)</f>
        <v>#REF!</v>
      </c>
      <c r="N54" s="70" t="e">
        <f>'01-Mapa de riesgo-UO'!#REF!</f>
        <v>#REF!</v>
      </c>
      <c r="O54" s="70" t="e">
        <f>'01-Mapa de riesgo-UO'!#REF!</f>
        <v>#REF!</v>
      </c>
      <c r="P54" s="228" t="e">
        <f>'01-Mapa de riesgo-UO'!#REF!</f>
        <v>#REF!</v>
      </c>
      <c r="Q54" s="228" t="e">
        <f>'01-Mapa de riesgo-UO'!#REF!</f>
        <v>#REF!</v>
      </c>
      <c r="R54" s="591"/>
      <c r="S54" s="577"/>
      <c r="T54" s="577"/>
      <c r="U54" s="90" t="e">
        <f>'01-Mapa de riesgo-UO'!#REF!</f>
        <v>#REF!</v>
      </c>
      <c r="V54" s="90" t="e">
        <f>'01-Mapa de riesgo-UO'!#REF!</f>
        <v>#REF!</v>
      </c>
      <c r="W54" s="90" t="e">
        <f>'01-Mapa de riesgo-UO'!#REF!</f>
        <v>#REF!</v>
      </c>
      <c r="X54" s="229"/>
      <c r="Y54" s="229"/>
      <c r="Z54" s="229"/>
      <c r="AA54" s="229"/>
      <c r="AB54" s="581"/>
    </row>
    <row r="55" spans="1:28" ht="64.150000000000006" customHeight="1" thickBot="1" x14ac:dyDescent="0.25">
      <c r="A55" s="594"/>
      <c r="B55" s="596"/>
      <c r="C55" s="595"/>
      <c r="D55" s="589"/>
      <c r="E55" s="589"/>
      <c r="F55" s="589"/>
      <c r="G55" s="315" t="e">
        <f>'01-Mapa de riesgo-UO'!#REF!</f>
        <v>#REF!</v>
      </c>
      <c r="H55" s="589"/>
      <c r="I55" s="551"/>
      <c r="J55" s="589"/>
      <c r="K55" s="585"/>
      <c r="L55" s="586"/>
      <c r="M55" s="70" t="e">
        <f>IF('01-Mapa de riesgo-UO'!#REF!="No existen", "No existe control para el riesgo",'01-Mapa de riesgo-UO'!#REF!)</f>
        <v>#REF!</v>
      </c>
      <c r="N55" s="70" t="e">
        <f>'01-Mapa de riesgo-UO'!#REF!</f>
        <v>#REF!</v>
      </c>
      <c r="O55" s="70" t="e">
        <f>'01-Mapa de riesgo-UO'!#REF!</f>
        <v>#REF!</v>
      </c>
      <c r="P55" s="228" t="e">
        <f>'01-Mapa de riesgo-UO'!#REF!</f>
        <v>#REF!</v>
      </c>
      <c r="Q55" s="228" t="e">
        <f>'01-Mapa de riesgo-UO'!#REF!</f>
        <v>#REF!</v>
      </c>
      <c r="R55" s="592"/>
      <c r="S55" s="577"/>
      <c r="T55" s="577"/>
      <c r="U55" s="90" t="e">
        <f>'01-Mapa de riesgo-UO'!#REF!</f>
        <v>#REF!</v>
      </c>
      <c r="V55" s="90" t="e">
        <f>'01-Mapa de riesgo-UO'!#REF!</f>
        <v>#REF!</v>
      </c>
      <c r="W55" s="90" t="e">
        <f>'01-Mapa de riesgo-UO'!#REF!</f>
        <v>#REF!</v>
      </c>
      <c r="X55" s="229"/>
      <c r="Y55" s="229"/>
      <c r="Z55" s="229"/>
      <c r="AA55" s="229"/>
      <c r="AB55" s="581"/>
    </row>
    <row r="56" spans="1:28" ht="64.150000000000006" customHeight="1" x14ac:dyDescent="0.2">
      <c r="A56" s="593">
        <v>17</v>
      </c>
      <c r="B56" s="595" t="str">
        <f>'01-Mapa de riesgo-UO'!C33</f>
        <v>ASEGURAMIENTO_DE_LA_CALIDAD_INSTITUCIONAL</v>
      </c>
      <c r="C56" s="606" t="str">
        <f>'01-Mapa de riesgo-UO'!E33</f>
        <v>VICERRECTORIA_ADMINISTRATIVA_FINANCIERA</v>
      </c>
      <c r="D56" s="589" t="str">
        <f>'01-Mapa de riesgo-UO'!I33</f>
        <v>Corrupción</v>
      </c>
      <c r="E56" s="589" t="str">
        <f>'01-Mapa de riesgo-UO'!J33</f>
        <v>Entrega de información institucional a personas no autorizadas para uso indebido.</v>
      </c>
      <c r="F56" s="589" t="str">
        <f>'01-Mapa de riesgo-UO'!K33</f>
        <v>Permitir el uso de información sensible para la institución como contraseñas, instructivos, procedimientos o bases de datos a personas no autorizadas</v>
      </c>
      <c r="G56" s="315" t="str">
        <f>'01-Mapa de riesgo-UO'!H33</f>
        <v>Falta de ética profesional.</v>
      </c>
      <c r="H56" s="589" t="str">
        <f>'01-Mapa de riesgo-UO'!L33</f>
        <v>Pérdida de la confidencialidad de la información.
Pérdida de la vinculación laboral por incumplimiento de la claúsula de confidencialidad del contrato.</v>
      </c>
      <c r="I56" s="551" t="str">
        <f>'01-Mapa de riesgo-UO'!AS33</f>
        <v>LEVE</v>
      </c>
      <c r="J56" s="588" t="str">
        <f>'01-Mapa de riesgo-UO'!AT33</f>
        <v># de veces que se detecte y se denuncie</v>
      </c>
      <c r="K56" s="597"/>
      <c r="L56" s="586"/>
      <c r="M56" s="70" t="str">
        <f>IF('01-Mapa de riesgo-UO'!R33="No existen", "No existe control para el riesgo",'01-Mapa de riesgo-UO'!V33)</f>
        <v>Clausúla de confidencialidad establecida en el contrato</v>
      </c>
      <c r="N56" s="70">
        <f>'01-Mapa de riesgo-UO'!AA33</f>
        <v>0</v>
      </c>
      <c r="O56" s="70" t="str">
        <f>'01-Mapa de riesgo-UO'!AF33</f>
        <v>Coordinador SIG</v>
      </c>
      <c r="P56" s="228" t="str">
        <f>'01-Mapa de riesgo-UO'!AK33</f>
        <v>Anual</v>
      </c>
      <c r="Q56" s="228" t="str">
        <f>'01-Mapa de riesgo-UO'!AO33</f>
        <v>Preventivo</v>
      </c>
      <c r="R56" s="590" t="str">
        <f>'01-Mapa de riesgo-UO'!AQ33</f>
        <v>ACEPTABLE</v>
      </c>
      <c r="S56" s="577"/>
      <c r="T56" s="577"/>
      <c r="U56" s="90" t="str">
        <f>'01-Mapa de riesgo-UO'!AV33</f>
        <v>ASUMIR</v>
      </c>
      <c r="V56" s="90">
        <f>'01-Mapa de riesgo-UO'!AW33</f>
        <v>0</v>
      </c>
      <c r="W56" s="90">
        <f>'01-Mapa de riesgo-UO'!AZ33</f>
        <v>0</v>
      </c>
      <c r="X56" s="229"/>
      <c r="Y56" s="229"/>
      <c r="Z56" s="229"/>
      <c r="AA56" s="229"/>
      <c r="AB56" s="580"/>
    </row>
    <row r="57" spans="1:28" ht="64.150000000000006" customHeight="1" x14ac:dyDescent="0.2">
      <c r="A57" s="594"/>
      <c r="B57" s="596"/>
      <c r="C57" s="607"/>
      <c r="D57" s="589"/>
      <c r="E57" s="589"/>
      <c r="F57" s="589"/>
      <c r="G57" s="315">
        <f>'01-Mapa de riesgo-UO'!H34</f>
        <v>0</v>
      </c>
      <c r="H57" s="589"/>
      <c r="I57" s="551"/>
      <c r="J57" s="589"/>
      <c r="K57" s="585"/>
      <c r="L57" s="586"/>
      <c r="M57" s="70">
        <f>IF('01-Mapa de riesgo-UO'!R34="No existen", "No existe control para el riesgo",'01-Mapa de riesgo-UO'!V34)</f>
        <v>0</v>
      </c>
      <c r="N57" s="70">
        <f>'01-Mapa de riesgo-UO'!AA34</f>
        <v>0</v>
      </c>
      <c r="O57" s="70">
        <f>'01-Mapa de riesgo-UO'!AF34</f>
        <v>0</v>
      </c>
      <c r="P57" s="228">
        <f>'01-Mapa de riesgo-UO'!AK34</f>
        <v>0</v>
      </c>
      <c r="Q57" s="228">
        <f>'01-Mapa de riesgo-UO'!AO34</f>
        <v>0</v>
      </c>
      <c r="R57" s="591"/>
      <c r="S57" s="577"/>
      <c r="T57" s="577"/>
      <c r="U57" s="90">
        <f>'01-Mapa de riesgo-UO'!AV34</f>
        <v>0</v>
      </c>
      <c r="V57" s="90">
        <f>'01-Mapa de riesgo-UO'!AW34</f>
        <v>0</v>
      </c>
      <c r="W57" s="90">
        <f>'01-Mapa de riesgo-UO'!AZ34</f>
        <v>0</v>
      </c>
      <c r="X57" s="229"/>
      <c r="Y57" s="229"/>
      <c r="Z57" s="229"/>
      <c r="AA57" s="229"/>
      <c r="AB57" s="581"/>
    </row>
    <row r="58" spans="1:28" ht="64.150000000000006" customHeight="1" thickBot="1" x14ac:dyDescent="0.25">
      <c r="A58" s="594"/>
      <c r="B58" s="596"/>
      <c r="C58" s="595"/>
      <c r="D58" s="589"/>
      <c r="E58" s="589"/>
      <c r="F58" s="589"/>
      <c r="G58" s="315">
        <f>'01-Mapa de riesgo-UO'!H35</f>
        <v>0</v>
      </c>
      <c r="H58" s="589"/>
      <c r="I58" s="551"/>
      <c r="J58" s="589"/>
      <c r="K58" s="585"/>
      <c r="L58" s="586"/>
      <c r="M58" s="70">
        <f>IF('01-Mapa de riesgo-UO'!R35="No existen", "No existe control para el riesgo",'01-Mapa de riesgo-UO'!V35)</f>
        <v>0</v>
      </c>
      <c r="N58" s="70">
        <f>'01-Mapa de riesgo-UO'!AA35</f>
        <v>0</v>
      </c>
      <c r="O58" s="70">
        <f>'01-Mapa de riesgo-UO'!AF35</f>
        <v>0</v>
      </c>
      <c r="P58" s="228">
        <f>'01-Mapa de riesgo-UO'!AK35</f>
        <v>0</v>
      </c>
      <c r="Q58" s="228">
        <f>'01-Mapa de riesgo-UO'!AO35</f>
        <v>0</v>
      </c>
      <c r="R58" s="592"/>
      <c r="S58" s="577"/>
      <c r="T58" s="577"/>
      <c r="U58" s="90">
        <f>'01-Mapa de riesgo-UO'!AV35</f>
        <v>0</v>
      </c>
      <c r="V58" s="90">
        <f>'01-Mapa de riesgo-UO'!AW35</f>
        <v>0</v>
      </c>
      <c r="W58" s="90">
        <f>'01-Mapa de riesgo-UO'!AZ35</f>
        <v>0</v>
      </c>
      <c r="X58" s="229"/>
      <c r="Y58" s="229"/>
      <c r="Z58" s="229"/>
      <c r="AA58" s="229"/>
      <c r="AB58" s="581"/>
    </row>
    <row r="59" spans="1:28" ht="64.150000000000006" customHeight="1" x14ac:dyDescent="0.2">
      <c r="A59" s="593">
        <v>18</v>
      </c>
      <c r="B59" s="595" t="str">
        <f>'01-Mapa de riesgo-UO'!C36</f>
        <v>ASEGURAMIENTO_DE_LA_CALIDAD_INSTITUCIONAL</v>
      </c>
      <c r="C59" s="606" t="str">
        <f>'01-Mapa de riesgo-UO'!E36</f>
        <v>VICERRECTORIA_ADMINISTRATIVA_FINANCIERA</v>
      </c>
      <c r="D59" s="589" t="str">
        <f>'01-Mapa de riesgo-UO'!I36</f>
        <v>Estratégico</v>
      </c>
      <c r="E59" s="589" t="str">
        <f>'01-Mapa de riesgo-UO'!J36</f>
        <v>Pérdida de la Certificación o Acreditación de las normas que hacen parte del Sistema Integral de Gestión.</v>
      </c>
      <c r="F59" s="589" t="str">
        <f>'01-Mapa de riesgo-UO'!K36</f>
        <v>Ausencia de control para las actividades que se desarrollan para el mantemiento de los sistemas.</v>
      </c>
      <c r="G59" s="315" t="str">
        <f>'01-Mapa de riesgo-UO'!H36</f>
        <v>No cumplimiento de planes de trabajo y planes operativos.</v>
      </c>
      <c r="H59" s="589" t="str">
        <f>'01-Mapa de riesgo-UO'!L36</f>
        <v>Pérdida de imagen institucional.
Sanciones.</v>
      </c>
      <c r="I59" s="551" t="str">
        <f>'01-Mapa de riesgo-UO'!AS36</f>
        <v>LEVE</v>
      </c>
      <c r="J59" s="588" t="str">
        <f>'01-Mapa de riesgo-UO'!AT36</f>
        <v>(Actividades ejecutadas/Actividades planeadas) * 100%</v>
      </c>
      <c r="K59" s="597"/>
      <c r="L59" s="586"/>
      <c r="M59" s="70" t="str">
        <f>IF('01-Mapa de riesgo-UO'!R36="No existen", "No existe control para el riesgo",'01-Mapa de riesgo-UO'!V36)</f>
        <v>Establececimiento y segumiento a los planes de trabajo del SIG.</v>
      </c>
      <c r="N59" s="70">
        <f>'01-Mapa de riesgo-UO'!AA36</f>
        <v>0</v>
      </c>
      <c r="O59" s="70" t="str">
        <f>'01-Mapa de riesgo-UO'!AF36</f>
        <v>Coordinador SIG</v>
      </c>
      <c r="P59" s="228" t="str">
        <f>'01-Mapa de riesgo-UO'!AK36</f>
        <v>Bimestral</v>
      </c>
      <c r="Q59" s="228" t="str">
        <f>'01-Mapa de riesgo-UO'!AO36</f>
        <v>Preventivo</v>
      </c>
      <c r="R59" s="590" t="str">
        <f>'01-Mapa de riesgo-UO'!AQ36</f>
        <v>FUERTE</v>
      </c>
      <c r="S59" s="577"/>
      <c r="T59" s="577"/>
      <c r="U59" s="90" t="str">
        <f>'01-Mapa de riesgo-UO'!AV36</f>
        <v>ASUMIR</v>
      </c>
      <c r="V59" s="90">
        <f>'01-Mapa de riesgo-UO'!AW36</f>
        <v>0</v>
      </c>
      <c r="W59" s="90">
        <f>'01-Mapa de riesgo-UO'!AZ36</f>
        <v>0</v>
      </c>
      <c r="X59" s="229"/>
      <c r="Y59" s="229"/>
      <c r="Z59" s="229"/>
      <c r="AA59" s="229"/>
      <c r="AB59" s="580"/>
    </row>
    <row r="60" spans="1:28" ht="64.150000000000006" customHeight="1" x14ac:dyDescent="0.2">
      <c r="A60" s="594"/>
      <c r="B60" s="596"/>
      <c r="C60" s="607"/>
      <c r="D60" s="589"/>
      <c r="E60" s="589"/>
      <c r="F60" s="589"/>
      <c r="G60" s="315" t="str">
        <f>'01-Mapa de riesgo-UO'!H37</f>
        <v>Incumpliento de requisitos legales, normativos, reglamantarios u otros.</v>
      </c>
      <c r="H60" s="589"/>
      <c r="I60" s="551"/>
      <c r="J60" s="589"/>
      <c r="K60" s="585"/>
      <c r="L60" s="586"/>
      <c r="M60" s="70">
        <f>IF('01-Mapa de riesgo-UO'!R37="No existen", "No existe control para el riesgo",'01-Mapa de riesgo-UO'!V37)</f>
        <v>0</v>
      </c>
      <c r="N60" s="70">
        <f>'01-Mapa de riesgo-UO'!AA37</f>
        <v>0</v>
      </c>
      <c r="O60" s="70">
        <f>'01-Mapa de riesgo-UO'!AF37</f>
        <v>0</v>
      </c>
      <c r="P60" s="228">
        <f>'01-Mapa de riesgo-UO'!AK37</f>
        <v>0</v>
      </c>
      <c r="Q60" s="228">
        <f>'01-Mapa de riesgo-UO'!AO37</f>
        <v>0</v>
      </c>
      <c r="R60" s="591"/>
      <c r="S60" s="577"/>
      <c r="T60" s="577"/>
      <c r="U60" s="90">
        <f>'01-Mapa de riesgo-UO'!AV37</f>
        <v>0</v>
      </c>
      <c r="V60" s="90">
        <f>'01-Mapa de riesgo-UO'!AW37</f>
        <v>0</v>
      </c>
      <c r="W60" s="90">
        <f>'01-Mapa de riesgo-UO'!AZ37</f>
        <v>0</v>
      </c>
      <c r="X60" s="229"/>
      <c r="Y60" s="229"/>
      <c r="Z60" s="229"/>
      <c r="AA60" s="229"/>
      <c r="AB60" s="581"/>
    </row>
    <row r="61" spans="1:28" ht="64.150000000000006" customHeight="1" thickBot="1" x14ac:dyDescent="0.25">
      <c r="A61" s="594"/>
      <c r="B61" s="596"/>
      <c r="C61" s="595"/>
      <c r="D61" s="589"/>
      <c r="E61" s="589"/>
      <c r="F61" s="589"/>
      <c r="G61" s="315">
        <f>'01-Mapa de riesgo-UO'!H38</f>
        <v>0</v>
      </c>
      <c r="H61" s="589"/>
      <c r="I61" s="551"/>
      <c r="J61" s="589"/>
      <c r="K61" s="585"/>
      <c r="L61" s="586"/>
      <c r="M61" s="70">
        <f>IF('01-Mapa de riesgo-UO'!R38="No existen", "No existe control para el riesgo",'01-Mapa de riesgo-UO'!V38)</f>
        <v>0</v>
      </c>
      <c r="N61" s="70">
        <f>'01-Mapa de riesgo-UO'!AA38</f>
        <v>0</v>
      </c>
      <c r="O61" s="70">
        <f>'01-Mapa de riesgo-UO'!AF38</f>
        <v>0</v>
      </c>
      <c r="P61" s="228">
        <f>'01-Mapa de riesgo-UO'!AK38</f>
        <v>0</v>
      </c>
      <c r="Q61" s="228">
        <f>'01-Mapa de riesgo-UO'!AO38</f>
        <v>0</v>
      </c>
      <c r="R61" s="592"/>
      <c r="S61" s="577"/>
      <c r="T61" s="577"/>
      <c r="U61" s="90">
        <f>'01-Mapa de riesgo-UO'!AV38</f>
        <v>0</v>
      </c>
      <c r="V61" s="90">
        <f>'01-Mapa de riesgo-UO'!AW38</f>
        <v>0</v>
      </c>
      <c r="W61" s="90">
        <f>'01-Mapa de riesgo-UO'!AZ38</f>
        <v>0</v>
      </c>
      <c r="X61" s="229"/>
      <c r="Y61" s="229"/>
      <c r="Z61" s="229"/>
      <c r="AA61" s="229"/>
      <c r="AB61" s="581"/>
    </row>
    <row r="62" spans="1:28" ht="64.150000000000006" customHeight="1" x14ac:dyDescent="0.2">
      <c r="A62" s="593">
        <v>19</v>
      </c>
      <c r="B62" s="595" t="e">
        <f>'01-Mapa de riesgo-UO'!#REF!</f>
        <v>#REF!</v>
      </c>
      <c r="C62" s="606" t="e">
        <f>'01-Mapa de riesgo-UO'!#REF!</f>
        <v>#REF!</v>
      </c>
      <c r="D62" s="589" t="e">
        <f>'01-Mapa de riesgo-UO'!#REF!</f>
        <v>#REF!</v>
      </c>
      <c r="E62" s="589" t="e">
        <f>'01-Mapa de riesgo-UO'!#REF!</f>
        <v>#REF!</v>
      </c>
      <c r="F62" s="589" t="e">
        <f>'01-Mapa de riesgo-UO'!#REF!</f>
        <v>#REF!</v>
      </c>
      <c r="G62" s="315" t="e">
        <f>'01-Mapa de riesgo-UO'!#REF!</f>
        <v>#REF!</v>
      </c>
      <c r="H62" s="589" t="e">
        <f>'01-Mapa de riesgo-UO'!#REF!</f>
        <v>#REF!</v>
      </c>
      <c r="I62" s="551" t="e">
        <f>'01-Mapa de riesgo-UO'!#REF!</f>
        <v>#REF!</v>
      </c>
      <c r="J62" s="588" t="e">
        <f>'01-Mapa de riesgo-UO'!#REF!</f>
        <v>#REF!</v>
      </c>
      <c r="K62" s="584"/>
      <c r="L62" s="586"/>
      <c r="M62" s="70" t="e">
        <f>IF('01-Mapa de riesgo-UO'!#REF!="No existen", "No existe control para el riesgo",'01-Mapa de riesgo-UO'!#REF!)</f>
        <v>#REF!</v>
      </c>
      <c r="N62" s="70" t="e">
        <f>'01-Mapa de riesgo-UO'!#REF!</f>
        <v>#REF!</v>
      </c>
      <c r="O62" s="70" t="e">
        <f>'01-Mapa de riesgo-UO'!#REF!</f>
        <v>#REF!</v>
      </c>
      <c r="P62" s="228" t="e">
        <f>'01-Mapa de riesgo-UO'!#REF!</f>
        <v>#REF!</v>
      </c>
      <c r="Q62" s="228" t="e">
        <f>'01-Mapa de riesgo-UO'!#REF!</f>
        <v>#REF!</v>
      </c>
      <c r="R62" s="590" t="e">
        <f>'01-Mapa de riesgo-UO'!#REF!</f>
        <v>#REF!</v>
      </c>
      <c r="S62" s="577"/>
      <c r="T62" s="577"/>
      <c r="U62" s="90" t="e">
        <f>'01-Mapa de riesgo-UO'!#REF!</f>
        <v>#REF!</v>
      </c>
      <c r="V62" s="90" t="e">
        <f>'01-Mapa de riesgo-UO'!#REF!</f>
        <v>#REF!</v>
      </c>
      <c r="W62" s="90" t="e">
        <f>'01-Mapa de riesgo-UO'!#REF!</f>
        <v>#REF!</v>
      </c>
      <c r="X62" s="229"/>
      <c r="Y62" s="229"/>
      <c r="Z62" s="229"/>
      <c r="AA62" s="229"/>
      <c r="AB62" s="580"/>
    </row>
    <row r="63" spans="1:28" ht="64.150000000000006" customHeight="1" x14ac:dyDescent="0.2">
      <c r="A63" s="594"/>
      <c r="B63" s="596"/>
      <c r="C63" s="607"/>
      <c r="D63" s="589"/>
      <c r="E63" s="589"/>
      <c r="F63" s="589"/>
      <c r="G63" s="315" t="e">
        <f>'01-Mapa de riesgo-UO'!#REF!</f>
        <v>#REF!</v>
      </c>
      <c r="H63" s="589"/>
      <c r="I63" s="551"/>
      <c r="J63" s="589"/>
      <c r="K63" s="585"/>
      <c r="L63" s="586"/>
      <c r="M63" s="70" t="e">
        <f>IF('01-Mapa de riesgo-UO'!#REF!="No existen", "No existe control para el riesgo",'01-Mapa de riesgo-UO'!#REF!)</f>
        <v>#REF!</v>
      </c>
      <c r="N63" s="70" t="e">
        <f>'01-Mapa de riesgo-UO'!#REF!</f>
        <v>#REF!</v>
      </c>
      <c r="O63" s="70" t="e">
        <f>'01-Mapa de riesgo-UO'!#REF!</f>
        <v>#REF!</v>
      </c>
      <c r="P63" s="228" t="e">
        <f>'01-Mapa de riesgo-UO'!#REF!</f>
        <v>#REF!</v>
      </c>
      <c r="Q63" s="228" t="e">
        <f>'01-Mapa de riesgo-UO'!#REF!</f>
        <v>#REF!</v>
      </c>
      <c r="R63" s="591"/>
      <c r="S63" s="577"/>
      <c r="T63" s="577"/>
      <c r="U63" s="90" t="e">
        <f>'01-Mapa de riesgo-UO'!#REF!</f>
        <v>#REF!</v>
      </c>
      <c r="V63" s="90" t="e">
        <f>'01-Mapa de riesgo-UO'!#REF!</f>
        <v>#REF!</v>
      </c>
      <c r="W63" s="90" t="e">
        <f>'01-Mapa de riesgo-UO'!#REF!</f>
        <v>#REF!</v>
      </c>
      <c r="X63" s="229"/>
      <c r="Y63" s="229"/>
      <c r="Z63" s="229"/>
      <c r="AA63" s="229"/>
      <c r="AB63" s="581"/>
    </row>
    <row r="64" spans="1:28" ht="64.150000000000006" customHeight="1" thickBot="1" x14ac:dyDescent="0.25">
      <c r="A64" s="619"/>
      <c r="B64" s="606"/>
      <c r="C64" s="607"/>
      <c r="D64" s="620"/>
      <c r="E64" s="620"/>
      <c r="F64" s="620"/>
      <c r="G64" s="316" t="e">
        <f>'01-Mapa de riesgo-UO'!#REF!</f>
        <v>#REF!</v>
      </c>
      <c r="H64" s="620"/>
      <c r="I64" s="559"/>
      <c r="J64" s="620"/>
      <c r="K64" s="621"/>
      <c r="L64" s="616"/>
      <c r="M64" s="317" t="e">
        <f>IF('01-Mapa de riesgo-UO'!#REF!="No existen", "No existe control para el riesgo",'01-Mapa de riesgo-UO'!#REF!)</f>
        <v>#REF!</v>
      </c>
      <c r="N64" s="317" t="e">
        <f>'01-Mapa de riesgo-UO'!#REF!</f>
        <v>#REF!</v>
      </c>
      <c r="O64" s="317" t="e">
        <f>'01-Mapa de riesgo-UO'!#REF!</f>
        <v>#REF!</v>
      </c>
      <c r="P64" s="250" t="e">
        <f>'01-Mapa de riesgo-UO'!#REF!</f>
        <v>#REF!</v>
      </c>
      <c r="Q64" s="250" t="e">
        <f>'01-Mapa de riesgo-UO'!#REF!</f>
        <v>#REF!</v>
      </c>
      <c r="R64" s="591"/>
      <c r="S64" s="618"/>
      <c r="T64" s="618"/>
      <c r="U64" s="318" t="e">
        <f>'01-Mapa de riesgo-UO'!#REF!</f>
        <v>#REF!</v>
      </c>
      <c r="V64" s="318" t="e">
        <f>'01-Mapa de riesgo-UO'!#REF!</f>
        <v>#REF!</v>
      </c>
      <c r="W64" s="318" t="e">
        <f>'01-Mapa de riesgo-UO'!#REF!</f>
        <v>#REF!</v>
      </c>
      <c r="X64" s="319"/>
      <c r="Y64" s="319"/>
      <c r="Z64" s="319"/>
      <c r="AA64" s="319"/>
      <c r="AB64" s="617"/>
    </row>
    <row r="65" spans="1:28" ht="64.150000000000006" customHeight="1" x14ac:dyDescent="0.2">
      <c r="A65" s="608">
        <v>20</v>
      </c>
      <c r="B65" s="610" t="e">
        <f>'01-Mapa de riesgo-UO'!#REF!</f>
        <v>#REF!</v>
      </c>
      <c r="C65" s="610" t="e">
        <f>'01-Mapa de riesgo-UO'!#REF!</f>
        <v>#REF!</v>
      </c>
      <c r="D65" s="612" t="e">
        <f>'01-Mapa de riesgo-UO'!#REF!</f>
        <v>#REF!</v>
      </c>
      <c r="E65" s="612" t="e">
        <f>'01-Mapa de riesgo-UO'!#REF!</f>
        <v>#REF!</v>
      </c>
      <c r="F65" s="612" t="e">
        <f>'01-Mapa de riesgo-UO'!#REF!</f>
        <v>#REF!</v>
      </c>
      <c r="G65" s="323" t="e">
        <f>'01-Mapa de riesgo-UO'!#REF!</f>
        <v>#REF!</v>
      </c>
      <c r="H65" s="612" t="e">
        <f>'01-Mapa de riesgo-UO'!#REF!</f>
        <v>#REF!</v>
      </c>
      <c r="I65" s="613" t="e">
        <f>'01-Mapa de riesgo-UO'!#REF!</f>
        <v>#REF!</v>
      </c>
      <c r="J65" s="612" t="e">
        <f>'01-Mapa de riesgo-UO'!#REF!</f>
        <v>#REF!</v>
      </c>
      <c r="K65" s="615"/>
      <c r="L65" s="623"/>
      <c r="M65" s="324" t="e">
        <f>IF('01-Mapa de riesgo-UO'!#REF!="No existen", "No existe control para el riesgo",'01-Mapa de riesgo-UO'!#REF!)</f>
        <v>#REF!</v>
      </c>
      <c r="N65" s="324" t="e">
        <f>'01-Mapa de riesgo-UO'!#REF!</f>
        <v>#REF!</v>
      </c>
      <c r="O65" s="324" t="e">
        <f>'01-Mapa de riesgo-UO'!#REF!</f>
        <v>#REF!</v>
      </c>
      <c r="P65" s="325" t="e">
        <f>'01-Mapa de riesgo-UO'!#REF!</f>
        <v>#REF!</v>
      </c>
      <c r="Q65" s="325" t="e">
        <f>'01-Mapa de riesgo-UO'!#REF!</f>
        <v>#REF!</v>
      </c>
      <c r="R65" s="613" t="e">
        <f>'01-Mapa de riesgo-UO'!#REF!</f>
        <v>#REF!</v>
      </c>
      <c r="S65" s="623"/>
      <c r="T65" s="623"/>
      <c r="U65" s="329" t="e">
        <f>'01-Mapa de riesgo-UO'!#REF!</f>
        <v>#REF!</v>
      </c>
      <c r="V65" s="329" t="e">
        <f>'01-Mapa de riesgo-UO'!#REF!</f>
        <v>#REF!</v>
      </c>
      <c r="W65" s="329" t="e">
        <f>'01-Mapa de riesgo-UO'!#REF!</f>
        <v>#REF!</v>
      </c>
      <c r="X65" s="330"/>
      <c r="Y65" s="330"/>
      <c r="Z65" s="330"/>
      <c r="AA65" s="330"/>
      <c r="AB65" s="624"/>
    </row>
    <row r="66" spans="1:28" ht="64.150000000000006" customHeight="1" x14ac:dyDescent="0.2">
      <c r="A66" s="609"/>
      <c r="B66" s="611"/>
      <c r="C66" s="611"/>
      <c r="D66" s="589"/>
      <c r="E66" s="589"/>
      <c r="F66" s="589"/>
      <c r="G66" s="320" t="e">
        <f>'01-Mapa de riesgo-UO'!#REF!</f>
        <v>#REF!</v>
      </c>
      <c r="H66" s="589"/>
      <c r="I66" s="614"/>
      <c r="J66" s="589"/>
      <c r="K66" s="585"/>
      <c r="L66" s="586"/>
      <c r="M66" s="321" t="e">
        <f>IF('01-Mapa de riesgo-UO'!#REF!="No existen", "No existe control para el riesgo",'01-Mapa de riesgo-UO'!#REF!)</f>
        <v>#REF!</v>
      </c>
      <c r="N66" s="321" t="e">
        <f>'01-Mapa de riesgo-UO'!#REF!</f>
        <v>#REF!</v>
      </c>
      <c r="O66" s="321" t="e">
        <f>'01-Mapa de riesgo-UO'!#REF!</f>
        <v>#REF!</v>
      </c>
      <c r="P66" s="322" t="e">
        <f>'01-Mapa de riesgo-UO'!#REF!</f>
        <v>#REF!</v>
      </c>
      <c r="Q66" s="322" t="e">
        <f>'01-Mapa de riesgo-UO'!#REF!</f>
        <v>#REF!</v>
      </c>
      <c r="R66" s="614"/>
      <c r="S66" s="586"/>
      <c r="T66" s="586"/>
      <c r="U66" s="331" t="e">
        <f>'01-Mapa de riesgo-UO'!#REF!</f>
        <v>#REF!</v>
      </c>
      <c r="V66" s="331" t="e">
        <f>'01-Mapa de riesgo-UO'!#REF!</f>
        <v>#REF!</v>
      </c>
      <c r="W66" s="331" t="e">
        <f>'01-Mapa de riesgo-UO'!#REF!</f>
        <v>#REF!</v>
      </c>
      <c r="X66" s="251"/>
      <c r="Y66" s="251"/>
      <c r="Z66" s="251"/>
      <c r="AA66" s="251"/>
      <c r="AB66" s="625"/>
    </row>
    <row r="67" spans="1:28" ht="64.150000000000006" customHeight="1" x14ac:dyDescent="0.2">
      <c r="A67" s="609"/>
      <c r="B67" s="611"/>
      <c r="C67" s="611"/>
      <c r="D67" s="589"/>
      <c r="E67" s="589"/>
      <c r="F67" s="589"/>
      <c r="G67" s="320" t="e">
        <f>'01-Mapa de riesgo-UO'!#REF!</f>
        <v>#REF!</v>
      </c>
      <c r="H67" s="589"/>
      <c r="I67" s="614"/>
      <c r="J67" s="589"/>
      <c r="K67" s="585"/>
      <c r="L67" s="586"/>
      <c r="M67" s="321" t="e">
        <f>IF('01-Mapa de riesgo-UO'!#REF!="No existen", "No existe control para el riesgo",'01-Mapa de riesgo-UO'!#REF!)</f>
        <v>#REF!</v>
      </c>
      <c r="N67" s="321" t="e">
        <f>'01-Mapa de riesgo-UO'!#REF!</f>
        <v>#REF!</v>
      </c>
      <c r="O67" s="321" t="e">
        <f>'01-Mapa de riesgo-UO'!#REF!</f>
        <v>#REF!</v>
      </c>
      <c r="P67" s="322" t="e">
        <f>'01-Mapa de riesgo-UO'!#REF!</f>
        <v>#REF!</v>
      </c>
      <c r="Q67" s="322" t="e">
        <f>'01-Mapa de riesgo-UO'!#REF!</f>
        <v>#REF!</v>
      </c>
      <c r="R67" s="614"/>
      <c r="S67" s="586"/>
      <c r="T67" s="586"/>
      <c r="U67" s="331" t="e">
        <f>'01-Mapa de riesgo-UO'!#REF!</f>
        <v>#REF!</v>
      </c>
      <c r="V67" s="331" t="e">
        <f>'01-Mapa de riesgo-UO'!#REF!</f>
        <v>#REF!</v>
      </c>
      <c r="W67" s="331" t="e">
        <f>'01-Mapa de riesgo-UO'!#REF!</f>
        <v>#REF!</v>
      </c>
      <c r="X67" s="251"/>
      <c r="Y67" s="251"/>
      <c r="Z67" s="251"/>
      <c r="AA67" s="251"/>
      <c r="AB67" s="625"/>
    </row>
    <row r="68" spans="1:28" ht="64.150000000000006" customHeight="1" x14ac:dyDescent="0.2">
      <c r="A68" s="609">
        <v>21</v>
      </c>
      <c r="B68" s="611" t="e">
        <f>'01-Mapa de riesgo-UO'!#REF!</f>
        <v>#REF!</v>
      </c>
      <c r="C68" s="611" t="e">
        <f>'01-Mapa de riesgo-UO'!#REF!</f>
        <v>#REF!</v>
      </c>
      <c r="D68" s="589" t="e">
        <f>'01-Mapa de riesgo-UO'!#REF!</f>
        <v>#REF!</v>
      </c>
      <c r="E68" s="589" t="e">
        <f>'01-Mapa de riesgo-UO'!#REF!</f>
        <v>#REF!</v>
      </c>
      <c r="F68" s="589" t="e">
        <f>'01-Mapa de riesgo-UO'!#REF!</f>
        <v>#REF!</v>
      </c>
      <c r="G68" s="320" t="e">
        <f>'01-Mapa de riesgo-UO'!#REF!</f>
        <v>#REF!</v>
      </c>
      <c r="H68" s="589" t="e">
        <f>'01-Mapa de riesgo-UO'!#REF!</f>
        <v>#REF!</v>
      </c>
      <c r="I68" s="614" t="e">
        <f>'01-Mapa de riesgo-UO'!#REF!</f>
        <v>#REF!</v>
      </c>
      <c r="J68" s="589" t="e">
        <f>'01-Mapa de riesgo-UO'!#REF!</f>
        <v>#REF!</v>
      </c>
      <c r="K68" s="622"/>
      <c r="L68" s="586"/>
      <c r="M68" s="321" t="e">
        <f>IF('01-Mapa de riesgo-UO'!#REF!="No existen", "No existe control para el riesgo",'01-Mapa de riesgo-UO'!#REF!)</f>
        <v>#REF!</v>
      </c>
      <c r="N68" s="321" t="e">
        <f>'01-Mapa de riesgo-UO'!#REF!</f>
        <v>#REF!</v>
      </c>
      <c r="O68" s="321" t="e">
        <f>'01-Mapa de riesgo-UO'!#REF!</f>
        <v>#REF!</v>
      </c>
      <c r="P68" s="322" t="e">
        <f>'01-Mapa de riesgo-UO'!#REF!</f>
        <v>#REF!</v>
      </c>
      <c r="Q68" s="322" t="e">
        <f>'01-Mapa de riesgo-UO'!#REF!</f>
        <v>#REF!</v>
      </c>
      <c r="R68" s="614" t="e">
        <f>'01-Mapa de riesgo-UO'!#REF!</f>
        <v>#REF!</v>
      </c>
      <c r="S68" s="586"/>
      <c r="T68" s="586"/>
      <c r="U68" s="331" t="e">
        <f>'01-Mapa de riesgo-UO'!#REF!</f>
        <v>#REF!</v>
      </c>
      <c r="V68" s="331" t="e">
        <f>'01-Mapa de riesgo-UO'!#REF!</f>
        <v>#REF!</v>
      </c>
      <c r="W68" s="331" t="e">
        <f>'01-Mapa de riesgo-UO'!#REF!</f>
        <v>#REF!</v>
      </c>
      <c r="X68" s="251"/>
      <c r="Y68" s="251"/>
      <c r="Z68" s="251"/>
      <c r="AA68" s="251"/>
      <c r="AB68" s="625"/>
    </row>
    <row r="69" spans="1:28" ht="64.150000000000006" customHeight="1" x14ac:dyDescent="0.2">
      <c r="A69" s="609"/>
      <c r="B69" s="611"/>
      <c r="C69" s="611"/>
      <c r="D69" s="589"/>
      <c r="E69" s="589"/>
      <c r="F69" s="589"/>
      <c r="G69" s="320" t="e">
        <f>'01-Mapa de riesgo-UO'!#REF!</f>
        <v>#REF!</v>
      </c>
      <c r="H69" s="589"/>
      <c r="I69" s="614"/>
      <c r="J69" s="589"/>
      <c r="K69" s="585"/>
      <c r="L69" s="586"/>
      <c r="M69" s="321" t="e">
        <f>IF('01-Mapa de riesgo-UO'!#REF!="No existen", "No existe control para el riesgo",'01-Mapa de riesgo-UO'!#REF!)</f>
        <v>#REF!</v>
      </c>
      <c r="N69" s="321" t="e">
        <f>'01-Mapa de riesgo-UO'!#REF!</f>
        <v>#REF!</v>
      </c>
      <c r="O69" s="321" t="e">
        <f>'01-Mapa de riesgo-UO'!#REF!</f>
        <v>#REF!</v>
      </c>
      <c r="P69" s="322" t="e">
        <f>'01-Mapa de riesgo-UO'!#REF!</f>
        <v>#REF!</v>
      </c>
      <c r="Q69" s="322" t="e">
        <f>'01-Mapa de riesgo-UO'!#REF!</f>
        <v>#REF!</v>
      </c>
      <c r="R69" s="614"/>
      <c r="S69" s="586"/>
      <c r="T69" s="586"/>
      <c r="U69" s="331" t="e">
        <f>'01-Mapa de riesgo-UO'!#REF!</f>
        <v>#REF!</v>
      </c>
      <c r="V69" s="331" t="e">
        <f>'01-Mapa de riesgo-UO'!#REF!</f>
        <v>#REF!</v>
      </c>
      <c r="W69" s="331" t="e">
        <f>'01-Mapa de riesgo-UO'!#REF!</f>
        <v>#REF!</v>
      </c>
      <c r="X69" s="251"/>
      <c r="Y69" s="251"/>
      <c r="Z69" s="251"/>
      <c r="AA69" s="251"/>
      <c r="AB69" s="625"/>
    </row>
    <row r="70" spans="1:28" ht="64.150000000000006" customHeight="1" x14ac:dyDescent="0.2">
      <c r="A70" s="609"/>
      <c r="B70" s="611"/>
      <c r="C70" s="611"/>
      <c r="D70" s="589"/>
      <c r="E70" s="589"/>
      <c r="F70" s="589"/>
      <c r="G70" s="320" t="e">
        <f>'01-Mapa de riesgo-UO'!#REF!</f>
        <v>#REF!</v>
      </c>
      <c r="H70" s="589"/>
      <c r="I70" s="614"/>
      <c r="J70" s="589"/>
      <c r="K70" s="585"/>
      <c r="L70" s="586"/>
      <c r="M70" s="321" t="e">
        <f>IF('01-Mapa de riesgo-UO'!#REF!="No existen", "No existe control para el riesgo",'01-Mapa de riesgo-UO'!#REF!)</f>
        <v>#REF!</v>
      </c>
      <c r="N70" s="321" t="e">
        <f>'01-Mapa de riesgo-UO'!#REF!</f>
        <v>#REF!</v>
      </c>
      <c r="O70" s="321" t="e">
        <f>'01-Mapa de riesgo-UO'!#REF!</f>
        <v>#REF!</v>
      </c>
      <c r="P70" s="322" t="e">
        <f>'01-Mapa de riesgo-UO'!#REF!</f>
        <v>#REF!</v>
      </c>
      <c r="Q70" s="322" t="e">
        <f>'01-Mapa de riesgo-UO'!#REF!</f>
        <v>#REF!</v>
      </c>
      <c r="R70" s="614"/>
      <c r="S70" s="586"/>
      <c r="T70" s="586"/>
      <c r="U70" s="331" t="e">
        <f>'01-Mapa de riesgo-UO'!#REF!</f>
        <v>#REF!</v>
      </c>
      <c r="V70" s="331" t="e">
        <f>'01-Mapa de riesgo-UO'!#REF!</f>
        <v>#REF!</v>
      </c>
      <c r="W70" s="331" t="e">
        <f>'01-Mapa de riesgo-UO'!#REF!</f>
        <v>#REF!</v>
      </c>
      <c r="X70" s="251"/>
      <c r="Y70" s="251"/>
      <c r="Z70" s="251"/>
      <c r="AA70" s="251"/>
      <c r="AB70" s="625"/>
    </row>
    <row r="71" spans="1:28" ht="64.150000000000006" customHeight="1" x14ac:dyDescent="0.2">
      <c r="A71" s="609">
        <v>22</v>
      </c>
      <c r="B71" s="611" t="e">
        <f>'01-Mapa de riesgo-UO'!#REF!</f>
        <v>#REF!</v>
      </c>
      <c r="C71" s="611" t="e">
        <f>'01-Mapa de riesgo-UO'!#REF!</f>
        <v>#REF!</v>
      </c>
      <c r="D71" s="589" t="e">
        <f>'01-Mapa de riesgo-UO'!#REF!</f>
        <v>#REF!</v>
      </c>
      <c r="E71" s="589" t="e">
        <f>'01-Mapa de riesgo-UO'!#REF!</f>
        <v>#REF!</v>
      </c>
      <c r="F71" s="589" t="e">
        <f>'01-Mapa de riesgo-UO'!#REF!</f>
        <v>#REF!</v>
      </c>
      <c r="G71" s="320" t="e">
        <f>'01-Mapa de riesgo-UO'!#REF!</f>
        <v>#REF!</v>
      </c>
      <c r="H71" s="589" t="e">
        <f>'01-Mapa de riesgo-UO'!#REF!</f>
        <v>#REF!</v>
      </c>
      <c r="I71" s="614" t="e">
        <f>'01-Mapa de riesgo-UO'!#REF!</f>
        <v>#REF!</v>
      </c>
      <c r="J71" s="589" t="e">
        <f>'01-Mapa de riesgo-UO'!#REF!</f>
        <v>#REF!</v>
      </c>
      <c r="K71" s="622"/>
      <c r="L71" s="586"/>
      <c r="M71" s="321" t="e">
        <f>IF('01-Mapa de riesgo-UO'!#REF!="No existen", "No existe control para el riesgo",'01-Mapa de riesgo-UO'!#REF!)</f>
        <v>#REF!</v>
      </c>
      <c r="N71" s="321" t="e">
        <f>'01-Mapa de riesgo-UO'!#REF!</f>
        <v>#REF!</v>
      </c>
      <c r="O71" s="321" t="e">
        <f>'01-Mapa de riesgo-UO'!#REF!</f>
        <v>#REF!</v>
      </c>
      <c r="P71" s="322" t="e">
        <f>'01-Mapa de riesgo-UO'!#REF!</f>
        <v>#REF!</v>
      </c>
      <c r="Q71" s="322" t="e">
        <f>'01-Mapa de riesgo-UO'!#REF!</f>
        <v>#REF!</v>
      </c>
      <c r="R71" s="614" t="e">
        <f>'01-Mapa de riesgo-UO'!#REF!</f>
        <v>#REF!</v>
      </c>
      <c r="S71" s="586"/>
      <c r="T71" s="586"/>
      <c r="U71" s="331" t="e">
        <f>'01-Mapa de riesgo-UO'!#REF!</f>
        <v>#REF!</v>
      </c>
      <c r="V71" s="331" t="e">
        <f>'01-Mapa de riesgo-UO'!#REF!</f>
        <v>#REF!</v>
      </c>
      <c r="W71" s="331" t="e">
        <f>'01-Mapa de riesgo-UO'!#REF!</f>
        <v>#REF!</v>
      </c>
      <c r="X71" s="251"/>
      <c r="Y71" s="251"/>
      <c r="Z71" s="251"/>
      <c r="AA71" s="251"/>
      <c r="AB71" s="625"/>
    </row>
    <row r="72" spans="1:28" ht="64.150000000000006" customHeight="1" x14ac:dyDescent="0.2">
      <c r="A72" s="609"/>
      <c r="B72" s="611"/>
      <c r="C72" s="611"/>
      <c r="D72" s="589"/>
      <c r="E72" s="589"/>
      <c r="F72" s="589"/>
      <c r="G72" s="320" t="e">
        <f>'01-Mapa de riesgo-UO'!#REF!</f>
        <v>#REF!</v>
      </c>
      <c r="H72" s="589"/>
      <c r="I72" s="614"/>
      <c r="J72" s="589"/>
      <c r="K72" s="585"/>
      <c r="L72" s="586"/>
      <c r="M72" s="321" t="e">
        <f>IF('01-Mapa de riesgo-UO'!#REF!="No existen", "No existe control para el riesgo",'01-Mapa de riesgo-UO'!#REF!)</f>
        <v>#REF!</v>
      </c>
      <c r="N72" s="321" t="e">
        <f>'01-Mapa de riesgo-UO'!#REF!</f>
        <v>#REF!</v>
      </c>
      <c r="O72" s="321" t="e">
        <f>'01-Mapa de riesgo-UO'!#REF!</f>
        <v>#REF!</v>
      </c>
      <c r="P72" s="322" t="e">
        <f>'01-Mapa de riesgo-UO'!#REF!</f>
        <v>#REF!</v>
      </c>
      <c r="Q72" s="322" t="e">
        <f>'01-Mapa de riesgo-UO'!#REF!</f>
        <v>#REF!</v>
      </c>
      <c r="R72" s="614"/>
      <c r="S72" s="586"/>
      <c r="T72" s="586"/>
      <c r="U72" s="331" t="e">
        <f>'01-Mapa de riesgo-UO'!#REF!</f>
        <v>#REF!</v>
      </c>
      <c r="V72" s="331" t="e">
        <f>'01-Mapa de riesgo-UO'!#REF!</f>
        <v>#REF!</v>
      </c>
      <c r="W72" s="331" t="e">
        <f>'01-Mapa de riesgo-UO'!#REF!</f>
        <v>#REF!</v>
      </c>
      <c r="X72" s="251"/>
      <c r="Y72" s="251"/>
      <c r="Z72" s="251"/>
      <c r="AA72" s="251"/>
      <c r="AB72" s="625"/>
    </row>
    <row r="73" spans="1:28" ht="64.150000000000006" customHeight="1" x14ac:dyDescent="0.2">
      <c r="A73" s="609"/>
      <c r="B73" s="611"/>
      <c r="C73" s="611"/>
      <c r="D73" s="589"/>
      <c r="E73" s="589"/>
      <c r="F73" s="589"/>
      <c r="G73" s="320" t="e">
        <f>'01-Mapa de riesgo-UO'!#REF!</f>
        <v>#REF!</v>
      </c>
      <c r="H73" s="589"/>
      <c r="I73" s="614"/>
      <c r="J73" s="589"/>
      <c r="K73" s="585"/>
      <c r="L73" s="586"/>
      <c r="M73" s="321" t="e">
        <f>IF('01-Mapa de riesgo-UO'!#REF!="No existen", "No existe control para el riesgo",'01-Mapa de riesgo-UO'!#REF!)</f>
        <v>#REF!</v>
      </c>
      <c r="N73" s="321" t="e">
        <f>'01-Mapa de riesgo-UO'!#REF!</f>
        <v>#REF!</v>
      </c>
      <c r="O73" s="321" t="e">
        <f>'01-Mapa de riesgo-UO'!#REF!</f>
        <v>#REF!</v>
      </c>
      <c r="P73" s="322" t="e">
        <f>'01-Mapa de riesgo-UO'!#REF!</f>
        <v>#REF!</v>
      </c>
      <c r="Q73" s="322" t="e">
        <f>'01-Mapa de riesgo-UO'!#REF!</f>
        <v>#REF!</v>
      </c>
      <c r="R73" s="614"/>
      <c r="S73" s="586"/>
      <c r="T73" s="586"/>
      <c r="U73" s="331" t="e">
        <f>'01-Mapa de riesgo-UO'!#REF!</f>
        <v>#REF!</v>
      </c>
      <c r="V73" s="331" t="e">
        <f>'01-Mapa de riesgo-UO'!#REF!</f>
        <v>#REF!</v>
      </c>
      <c r="W73" s="331" t="e">
        <f>'01-Mapa de riesgo-UO'!#REF!</f>
        <v>#REF!</v>
      </c>
      <c r="X73" s="251"/>
      <c r="Y73" s="251"/>
      <c r="Z73" s="251"/>
      <c r="AA73" s="251"/>
      <c r="AB73" s="625"/>
    </row>
    <row r="74" spans="1:28" ht="64.150000000000006" customHeight="1" x14ac:dyDescent="0.2">
      <c r="A74" s="609">
        <v>23</v>
      </c>
      <c r="B74" s="611" t="str">
        <f>'01-Mapa de riesgo-UO'!C39</f>
        <v>INVESTIGACIÓN_E_INNOVACIÓN</v>
      </c>
      <c r="C74" s="611" t="str">
        <f>'01-Mapa de riesgo-UO'!E39</f>
        <v xml:space="preserve">VICERRECTORÍA INVESTIGACIONES, INNOVACIÓN Y EXTENSIÓN </v>
      </c>
      <c r="D74" s="589" t="str">
        <f>'01-Mapa de riesgo-UO'!I39</f>
        <v>Estratégico</v>
      </c>
      <c r="E74" s="589" t="str">
        <f>'01-Mapa de riesgo-UO'!J39</f>
        <v>Deficiencia interna en la financiación para proyectos de investigación</v>
      </c>
      <c r="F74" s="589" t="str">
        <f>'01-Mapa de riesgo-UO'!K39</f>
        <v>Disminución de los recursos para el fomento de la investigación.</v>
      </c>
      <c r="G74" s="320" t="str">
        <f>'01-Mapa de riesgo-UO'!H39</f>
        <v xml:space="preserve">Disminución presupuestal para la financiación de los proyectos de investigación. </v>
      </c>
      <c r="H74" s="589" t="str">
        <f>'01-Mapa de riesgo-UO'!L39</f>
        <v>Incumplimiento en las metas de los indicadores institucioonales. Reducción en los proyectos de investigación. Dismunición de la producción intelectual. Deterioro de las capacidades investigativas. Desmotivación para los investigadores de la universidad.</v>
      </c>
      <c r="I74" s="614" t="str">
        <f>'01-Mapa de riesgo-UO'!AS39</f>
        <v>MODERADO</v>
      </c>
      <c r="J74" s="589" t="str">
        <f>'01-Mapa de riesgo-UO'!AT39</f>
        <v>No. de proyectos de investigación aprobados en la vigencia</v>
      </c>
      <c r="K74" s="622"/>
      <c r="L74" s="586"/>
      <c r="M74" s="321" t="str">
        <f>IF('01-Mapa de riesgo-UO'!R39="No existen", "No existe control para el riesgo",'01-Mapa de riesgo-UO'!V39)</f>
        <v>Socialización y difusión de las convocatorias externas Colciencias</v>
      </c>
      <c r="N74" s="321">
        <f>'01-Mapa de riesgo-UO'!AA39</f>
        <v>0</v>
      </c>
      <c r="O74" s="321" t="str">
        <f>'01-Mapa de riesgo-UO'!AF39</f>
        <v xml:space="preserve">Profesional  </v>
      </c>
      <c r="P74" s="322" t="str">
        <f>'01-Mapa de riesgo-UO'!AK39</f>
        <v>Mensual</v>
      </c>
      <c r="Q74" s="322" t="str">
        <f>'01-Mapa de riesgo-UO'!AO39</f>
        <v>Preventivo</v>
      </c>
      <c r="R74" s="614" t="str">
        <f>'01-Mapa de riesgo-UO'!AQ39</f>
        <v>ACEPTABLE</v>
      </c>
      <c r="S74" s="586"/>
      <c r="T74" s="586"/>
      <c r="U74" s="331" t="str">
        <f>'01-Mapa de riesgo-UO'!AV39</f>
        <v>REDUCIR</v>
      </c>
      <c r="V74" s="331" t="str">
        <f>'01-Mapa de riesgo-UO'!AW39</f>
        <v>Gestión de nuevos recursos ante la administración central</v>
      </c>
      <c r="W74" s="331">
        <f>'01-Mapa de riesgo-UO'!AZ39</f>
        <v>0</v>
      </c>
      <c r="X74" s="251"/>
      <c r="Y74" s="251"/>
      <c r="Z74" s="251"/>
      <c r="AA74" s="251"/>
      <c r="AB74" s="625"/>
    </row>
    <row r="75" spans="1:28" ht="64.150000000000006" customHeight="1" x14ac:dyDescent="0.2">
      <c r="A75" s="609"/>
      <c r="B75" s="611"/>
      <c r="C75" s="611"/>
      <c r="D75" s="589"/>
      <c r="E75" s="589"/>
      <c r="F75" s="589"/>
      <c r="G75" s="320" t="str">
        <f>'01-Mapa de riesgo-UO'!H40</f>
        <v xml:space="preserve">Retención del 20% de los ingresos de los proyectos de investigación financiados por entidades externas en algunos casos. </v>
      </c>
      <c r="H75" s="589"/>
      <c r="I75" s="614"/>
      <c r="J75" s="589"/>
      <c r="K75" s="585"/>
      <c r="L75" s="586"/>
      <c r="M75" s="321">
        <f>IF('01-Mapa de riesgo-UO'!R40="No existen", "No existe control para el riesgo",'01-Mapa de riesgo-UO'!V40)</f>
        <v>0</v>
      </c>
      <c r="N75" s="321">
        <f>'01-Mapa de riesgo-UO'!AA40</f>
        <v>0</v>
      </c>
      <c r="O75" s="321">
        <f>'01-Mapa de riesgo-UO'!AF40</f>
        <v>0</v>
      </c>
      <c r="P75" s="322">
        <f>'01-Mapa de riesgo-UO'!AK40</f>
        <v>0</v>
      </c>
      <c r="Q75" s="322">
        <f>'01-Mapa de riesgo-UO'!AO40</f>
        <v>0</v>
      </c>
      <c r="R75" s="614"/>
      <c r="S75" s="586"/>
      <c r="T75" s="586"/>
      <c r="U75" s="331">
        <f>'01-Mapa de riesgo-UO'!AV40</f>
        <v>0</v>
      </c>
      <c r="V75" s="331" t="str">
        <f>'01-Mapa de riesgo-UO'!AW40</f>
        <v>Acompañamiento en la presentación de propuestas ante entidades externas.</v>
      </c>
      <c r="W75" s="331">
        <f>'01-Mapa de riesgo-UO'!AZ40</f>
        <v>0</v>
      </c>
      <c r="X75" s="251"/>
      <c r="Y75" s="251"/>
      <c r="Z75" s="251"/>
      <c r="AA75" s="251"/>
      <c r="AB75" s="625"/>
    </row>
    <row r="76" spans="1:28" ht="64.150000000000006" customHeight="1" x14ac:dyDescent="0.2">
      <c r="A76" s="609"/>
      <c r="B76" s="611"/>
      <c r="C76" s="611"/>
      <c r="D76" s="589"/>
      <c r="E76" s="589"/>
      <c r="F76" s="589"/>
      <c r="G76" s="320">
        <f>'01-Mapa de riesgo-UO'!H41</f>
        <v>0</v>
      </c>
      <c r="H76" s="589"/>
      <c r="I76" s="614"/>
      <c r="J76" s="589"/>
      <c r="K76" s="585"/>
      <c r="L76" s="586"/>
      <c r="M76" s="321">
        <f>IF('01-Mapa de riesgo-UO'!R41="No existen", "No existe control para el riesgo",'01-Mapa de riesgo-UO'!V41)</f>
        <v>0</v>
      </c>
      <c r="N76" s="321">
        <f>'01-Mapa de riesgo-UO'!AA41</f>
        <v>0</v>
      </c>
      <c r="O76" s="321">
        <f>'01-Mapa de riesgo-UO'!AF41</f>
        <v>0</v>
      </c>
      <c r="P76" s="322">
        <f>'01-Mapa de riesgo-UO'!AK41</f>
        <v>0</v>
      </c>
      <c r="Q76" s="322">
        <f>'01-Mapa de riesgo-UO'!AO41</f>
        <v>0</v>
      </c>
      <c r="R76" s="614"/>
      <c r="S76" s="586"/>
      <c r="T76" s="586"/>
      <c r="U76" s="331">
        <f>'01-Mapa de riesgo-UO'!AV41</f>
        <v>0</v>
      </c>
      <c r="V76" s="331">
        <f>'01-Mapa de riesgo-UO'!AW41</f>
        <v>0</v>
      </c>
      <c r="W76" s="331">
        <f>'01-Mapa de riesgo-UO'!AZ41</f>
        <v>0</v>
      </c>
      <c r="X76" s="251"/>
      <c r="Y76" s="251"/>
      <c r="Z76" s="251"/>
      <c r="AA76" s="251"/>
      <c r="AB76" s="625"/>
    </row>
    <row r="77" spans="1:28" ht="64.150000000000006" customHeight="1" x14ac:dyDescent="0.2">
      <c r="A77" s="609">
        <v>24</v>
      </c>
      <c r="B77" s="611" t="e">
        <f>'01-Mapa de riesgo-UO'!#REF!</f>
        <v>#REF!</v>
      </c>
      <c r="C77" s="611" t="e">
        <f>'01-Mapa de riesgo-UO'!#REF!</f>
        <v>#REF!</v>
      </c>
      <c r="D77" s="589" t="e">
        <f>'01-Mapa de riesgo-UO'!#REF!</f>
        <v>#REF!</v>
      </c>
      <c r="E77" s="589" t="e">
        <f>'01-Mapa de riesgo-UO'!#REF!</f>
        <v>#REF!</v>
      </c>
      <c r="F77" s="589" t="e">
        <f>'01-Mapa de riesgo-UO'!#REF!</f>
        <v>#REF!</v>
      </c>
      <c r="G77" s="320" t="e">
        <f>'01-Mapa de riesgo-UO'!#REF!</f>
        <v>#REF!</v>
      </c>
      <c r="H77" s="589" t="e">
        <f>'01-Mapa de riesgo-UO'!#REF!</f>
        <v>#REF!</v>
      </c>
      <c r="I77" s="614" t="e">
        <f>'01-Mapa de riesgo-UO'!#REF!</f>
        <v>#REF!</v>
      </c>
      <c r="J77" s="589" t="e">
        <f>'01-Mapa de riesgo-UO'!#REF!</f>
        <v>#REF!</v>
      </c>
      <c r="K77" s="622"/>
      <c r="L77" s="586"/>
      <c r="M77" s="321" t="e">
        <f>IF('01-Mapa de riesgo-UO'!#REF!="No existen", "No existe control para el riesgo",'01-Mapa de riesgo-UO'!#REF!)</f>
        <v>#REF!</v>
      </c>
      <c r="N77" s="321" t="e">
        <f>'01-Mapa de riesgo-UO'!#REF!</f>
        <v>#REF!</v>
      </c>
      <c r="O77" s="321" t="e">
        <f>'01-Mapa de riesgo-UO'!#REF!</f>
        <v>#REF!</v>
      </c>
      <c r="P77" s="322" t="e">
        <f>'01-Mapa de riesgo-UO'!#REF!</f>
        <v>#REF!</v>
      </c>
      <c r="Q77" s="322" t="e">
        <f>'01-Mapa de riesgo-UO'!#REF!</f>
        <v>#REF!</v>
      </c>
      <c r="R77" s="614" t="e">
        <f>'01-Mapa de riesgo-UO'!#REF!</f>
        <v>#REF!</v>
      </c>
      <c r="S77" s="586"/>
      <c r="T77" s="586"/>
      <c r="U77" s="331" t="e">
        <f>'01-Mapa de riesgo-UO'!#REF!</f>
        <v>#REF!</v>
      </c>
      <c r="V77" s="331" t="e">
        <f>'01-Mapa de riesgo-UO'!#REF!</f>
        <v>#REF!</v>
      </c>
      <c r="W77" s="331" t="e">
        <f>'01-Mapa de riesgo-UO'!#REF!</f>
        <v>#REF!</v>
      </c>
      <c r="X77" s="251"/>
      <c r="Y77" s="251"/>
      <c r="Z77" s="251"/>
      <c r="AA77" s="251"/>
      <c r="AB77" s="625"/>
    </row>
    <row r="78" spans="1:28" ht="64.150000000000006" customHeight="1" x14ac:dyDescent="0.2">
      <c r="A78" s="609"/>
      <c r="B78" s="611"/>
      <c r="C78" s="611"/>
      <c r="D78" s="589"/>
      <c r="E78" s="589"/>
      <c r="F78" s="589"/>
      <c r="G78" s="320" t="e">
        <f>'01-Mapa de riesgo-UO'!#REF!</f>
        <v>#REF!</v>
      </c>
      <c r="H78" s="589"/>
      <c r="I78" s="614"/>
      <c r="J78" s="589"/>
      <c r="K78" s="585"/>
      <c r="L78" s="586"/>
      <c r="M78" s="321" t="e">
        <f>IF('01-Mapa de riesgo-UO'!#REF!="No existen", "No existe control para el riesgo",'01-Mapa de riesgo-UO'!#REF!)</f>
        <v>#REF!</v>
      </c>
      <c r="N78" s="321" t="e">
        <f>'01-Mapa de riesgo-UO'!#REF!</f>
        <v>#REF!</v>
      </c>
      <c r="O78" s="321" t="e">
        <f>'01-Mapa de riesgo-UO'!#REF!</f>
        <v>#REF!</v>
      </c>
      <c r="P78" s="322" t="e">
        <f>'01-Mapa de riesgo-UO'!#REF!</f>
        <v>#REF!</v>
      </c>
      <c r="Q78" s="322" t="e">
        <f>'01-Mapa de riesgo-UO'!#REF!</f>
        <v>#REF!</v>
      </c>
      <c r="R78" s="614"/>
      <c r="S78" s="586"/>
      <c r="T78" s="586"/>
      <c r="U78" s="331" t="e">
        <f>'01-Mapa de riesgo-UO'!#REF!</f>
        <v>#REF!</v>
      </c>
      <c r="V78" s="331" t="e">
        <f>'01-Mapa de riesgo-UO'!#REF!</f>
        <v>#REF!</v>
      </c>
      <c r="W78" s="331" t="e">
        <f>'01-Mapa de riesgo-UO'!#REF!</f>
        <v>#REF!</v>
      </c>
      <c r="X78" s="251"/>
      <c r="Y78" s="251"/>
      <c r="Z78" s="251"/>
      <c r="AA78" s="251"/>
      <c r="AB78" s="625"/>
    </row>
    <row r="79" spans="1:28" ht="64.150000000000006" customHeight="1" x14ac:dyDescent="0.2">
      <c r="A79" s="609"/>
      <c r="B79" s="611"/>
      <c r="C79" s="611"/>
      <c r="D79" s="589"/>
      <c r="E79" s="589"/>
      <c r="F79" s="589"/>
      <c r="G79" s="320" t="e">
        <f>'01-Mapa de riesgo-UO'!#REF!</f>
        <v>#REF!</v>
      </c>
      <c r="H79" s="589"/>
      <c r="I79" s="614"/>
      <c r="J79" s="589"/>
      <c r="K79" s="585"/>
      <c r="L79" s="586"/>
      <c r="M79" s="321" t="e">
        <f>IF('01-Mapa de riesgo-UO'!#REF!="No existen", "No existe control para el riesgo",'01-Mapa de riesgo-UO'!#REF!)</f>
        <v>#REF!</v>
      </c>
      <c r="N79" s="321" t="e">
        <f>'01-Mapa de riesgo-UO'!#REF!</f>
        <v>#REF!</v>
      </c>
      <c r="O79" s="321" t="e">
        <f>'01-Mapa de riesgo-UO'!#REF!</f>
        <v>#REF!</v>
      </c>
      <c r="P79" s="322" t="e">
        <f>'01-Mapa de riesgo-UO'!#REF!</f>
        <v>#REF!</v>
      </c>
      <c r="Q79" s="322" t="e">
        <f>'01-Mapa de riesgo-UO'!#REF!</f>
        <v>#REF!</v>
      </c>
      <c r="R79" s="614"/>
      <c r="S79" s="586"/>
      <c r="T79" s="586"/>
      <c r="U79" s="331" t="e">
        <f>'01-Mapa de riesgo-UO'!#REF!</f>
        <v>#REF!</v>
      </c>
      <c r="V79" s="331" t="e">
        <f>'01-Mapa de riesgo-UO'!#REF!</f>
        <v>#REF!</v>
      </c>
      <c r="W79" s="331" t="e">
        <f>'01-Mapa de riesgo-UO'!#REF!</f>
        <v>#REF!</v>
      </c>
      <c r="X79" s="251"/>
      <c r="Y79" s="251"/>
      <c r="Z79" s="251"/>
      <c r="AA79" s="251"/>
      <c r="AB79" s="625"/>
    </row>
    <row r="80" spans="1:28" ht="64.150000000000006" customHeight="1" x14ac:dyDescent="0.2">
      <c r="A80" s="609">
        <v>25</v>
      </c>
      <c r="B80" s="611" t="str">
        <f>'01-Mapa de riesgo-UO'!C42</f>
        <v>ADMINISTRACIÓN_INSTITUCIONAL</v>
      </c>
      <c r="C80" s="611" t="str">
        <f>'01-Mapa de riesgo-UO'!E42</f>
        <v>SECRETARIA_GENERAL</v>
      </c>
      <c r="D80" s="589" t="str">
        <f>'01-Mapa de riesgo-UO'!I42</f>
        <v>Operacional</v>
      </c>
      <c r="E80" s="589" t="str">
        <f>'01-Mapa de riesgo-UO'!J42</f>
        <v xml:space="preserve">Ilegitimidad en resultados electorales 
</v>
      </c>
      <c r="F80" s="589" t="str">
        <f>'01-Mapa de riesgo-UO'!K42</f>
        <v>Resultados de elecciones con errores o irregulares</v>
      </c>
      <c r="G80" s="320" t="str">
        <f>'01-Mapa de riesgo-UO'!H42</f>
        <v>Desactualizacion de las bases de datos suministradas por las dependencias responsables  o errónea certificación de los requisitos de los candidatos</v>
      </c>
      <c r="H80" s="589" t="str">
        <f>'01-Mapa de riesgo-UO'!L42</f>
        <v>Impugnación de resultados electorales
Pérdida de credibilidad en el sistema electoral de la Universidad</v>
      </c>
      <c r="I80" s="614" t="str">
        <f>'01-Mapa de riesgo-UO'!AS42</f>
        <v>LEVE</v>
      </c>
      <c r="J80" s="589" t="str">
        <f>'01-Mapa de riesgo-UO'!AT42</f>
        <v xml:space="preserve">Número de impugnaciones electorales </v>
      </c>
      <c r="K80" s="622"/>
      <c r="L80" s="586"/>
      <c r="M80" s="321" t="str">
        <f>IF('01-Mapa de riesgo-UO'!R42="No existen", "No existe control para el riesgo",'01-Mapa de riesgo-UO'!V42)</f>
        <v>Elaboración de listados descentralizados por parte de las dependencias responsables</v>
      </c>
      <c r="N80" s="321" t="str">
        <f>'01-Mapa de riesgo-UO'!AA42</f>
        <v xml:space="preserve">Software Gestión del Talento Humano y Software Registro y Control </v>
      </c>
      <c r="O80" s="321" t="str">
        <f>'01-Mapa de riesgo-UO'!AF42</f>
        <v>Jefe de Gestión del Talento Humano y la directora Admisiones Resgistro y Control</v>
      </c>
      <c r="P80" s="322" t="str">
        <f>'01-Mapa de riesgo-UO'!AK42</f>
        <v>No definida</v>
      </c>
      <c r="Q80" s="322" t="str">
        <f>'01-Mapa de riesgo-UO'!AO42</f>
        <v>Detectivo</v>
      </c>
      <c r="R80" s="614" t="str">
        <f>'01-Mapa de riesgo-UO'!AQ42</f>
        <v>FUERTE</v>
      </c>
      <c r="S80" s="586"/>
      <c r="T80" s="586"/>
      <c r="U80" s="331" t="str">
        <f>'01-Mapa de riesgo-UO'!AV42</f>
        <v>ASUMIR</v>
      </c>
      <c r="V80" s="331">
        <f>'01-Mapa de riesgo-UO'!AW42</f>
        <v>0</v>
      </c>
      <c r="W80" s="331">
        <f>'01-Mapa de riesgo-UO'!AZ42</f>
        <v>0</v>
      </c>
      <c r="X80" s="251"/>
      <c r="Y80" s="251"/>
      <c r="Z80" s="251"/>
      <c r="AA80" s="251"/>
      <c r="AB80" s="625"/>
    </row>
    <row r="81" spans="1:28" ht="64.150000000000006" customHeight="1" x14ac:dyDescent="0.2">
      <c r="A81" s="609"/>
      <c r="B81" s="611"/>
      <c r="C81" s="611"/>
      <c r="D81" s="589"/>
      <c r="E81" s="589"/>
      <c r="F81" s="589"/>
      <c r="G81" s="320" t="str">
        <f>'01-Mapa de riesgo-UO'!H43</f>
        <v xml:space="preserve">Errónea configuración de las votaciones, debido a que el software requiera demasiadas configuraciones o permisos lo que podría generar fallas en las votaciones  </v>
      </c>
      <c r="H81" s="589"/>
      <c r="I81" s="614"/>
      <c r="J81" s="589"/>
      <c r="K81" s="585"/>
      <c r="L81" s="586"/>
      <c r="M81" s="321" t="str">
        <f>IF('01-Mapa de riesgo-UO'!R43="No existen", "No existe control para el riesgo",'01-Mapa de riesgo-UO'!V43)</f>
        <v xml:space="preserve">Revisión de la configuración de las elecciones  y Auditoria por parte de Control Interno </v>
      </c>
      <c r="N81" s="321">
        <f>'01-Mapa de riesgo-UO'!AA43</f>
        <v>0</v>
      </c>
      <c r="O81" s="321" t="str">
        <f>'01-Mapa de riesgo-UO'!AF43</f>
        <v xml:space="preserve">Jefe y profesional de  de Control Interno </v>
      </c>
      <c r="P81" s="322" t="str">
        <f>'01-Mapa de riesgo-UO'!AK43</f>
        <v>No definida</v>
      </c>
      <c r="Q81" s="322" t="str">
        <f>'01-Mapa de riesgo-UO'!AO43</f>
        <v>Preventivo</v>
      </c>
      <c r="R81" s="614"/>
      <c r="S81" s="586"/>
      <c r="T81" s="586"/>
      <c r="U81" s="331">
        <f>'01-Mapa de riesgo-UO'!AV43</f>
        <v>0</v>
      </c>
      <c r="V81" s="331">
        <f>'01-Mapa de riesgo-UO'!AW43</f>
        <v>0</v>
      </c>
      <c r="W81" s="331">
        <f>'01-Mapa de riesgo-UO'!AZ43</f>
        <v>0</v>
      </c>
      <c r="X81" s="251"/>
      <c r="Y81" s="251"/>
      <c r="Z81" s="251"/>
      <c r="AA81" s="251"/>
      <c r="AB81" s="625"/>
    </row>
    <row r="82" spans="1:28" ht="64.150000000000006" customHeight="1" x14ac:dyDescent="0.2">
      <c r="A82" s="609"/>
      <c r="B82" s="611"/>
      <c r="C82" s="611"/>
      <c r="D82" s="589"/>
      <c r="E82" s="589"/>
      <c r="F82" s="589"/>
      <c r="G82" s="320" t="str">
        <f>'01-Mapa de riesgo-UO'!H44</f>
        <v>Fallas Técnicas del servidor, o  por  problemas de energía eléctrica o conexión a Internet</v>
      </c>
      <c r="H82" s="589"/>
      <c r="I82" s="614"/>
      <c r="J82" s="589"/>
      <c r="K82" s="585"/>
      <c r="L82" s="586"/>
      <c r="M82" s="321" t="str">
        <f>IF('01-Mapa de riesgo-UO'!R44="No existen", "No existe control para el riesgo",'01-Mapa de riesgo-UO'!V44)</f>
        <v xml:space="preserve">Pruebas de simulación de las votaciones </v>
      </c>
      <c r="N82" s="321" t="str">
        <f>'01-Mapa de riesgo-UO'!AA44</f>
        <v>Software de Votaciones</v>
      </c>
      <c r="O82" s="321" t="str">
        <f>'01-Mapa de riesgo-UO'!AF44</f>
        <v>Ingeniero de sistemas asignado a las elecciones</v>
      </c>
      <c r="P82" s="322" t="str">
        <f>'01-Mapa de riesgo-UO'!AK44</f>
        <v>No definida</v>
      </c>
      <c r="Q82" s="322" t="str">
        <f>'01-Mapa de riesgo-UO'!AO44</f>
        <v>Preventivo</v>
      </c>
      <c r="R82" s="614"/>
      <c r="S82" s="586"/>
      <c r="T82" s="586"/>
      <c r="U82" s="331">
        <f>'01-Mapa de riesgo-UO'!AV44</f>
        <v>0</v>
      </c>
      <c r="V82" s="331">
        <f>'01-Mapa de riesgo-UO'!AW44</f>
        <v>0</v>
      </c>
      <c r="W82" s="331">
        <f>'01-Mapa de riesgo-UO'!AZ44</f>
        <v>0</v>
      </c>
      <c r="X82" s="251"/>
      <c r="Y82" s="251"/>
      <c r="Z82" s="251"/>
      <c r="AA82" s="251"/>
      <c r="AB82" s="625"/>
    </row>
    <row r="83" spans="1:28" ht="64.150000000000006" customHeight="1" x14ac:dyDescent="0.2">
      <c r="A83" s="609">
        <v>26</v>
      </c>
      <c r="B83" s="611" t="str">
        <f>'01-Mapa de riesgo-UO'!C45</f>
        <v>ADMINISTRACIÓN_INSTITUCIONAL</v>
      </c>
      <c r="C83" s="611" t="str">
        <f>'01-Mapa de riesgo-UO'!E45</f>
        <v>SECRETARIA_GENERAL</v>
      </c>
      <c r="D83" s="589" t="str">
        <f>'01-Mapa de riesgo-UO'!I45</f>
        <v>Cumplimiento</v>
      </c>
      <c r="E83" s="589" t="str">
        <f>'01-Mapa de riesgo-UO'!J45</f>
        <v>Vencimiento de términos para la atención de Derechos de Petición</v>
      </c>
      <c r="F83" s="589" t="str">
        <f>'01-Mapa de riesgo-UO'!K45</f>
        <v>No dar respuesta a un Derecho de Petición dentro de los téminos establecidos en la Ley</v>
      </c>
      <c r="G83" s="320" t="str">
        <f>'01-Mapa de riesgo-UO'!H45</f>
        <v>Omisión o retraso de respuesta por parte del funcionario encargado al interior de la Secretaria General.</v>
      </c>
      <c r="H83" s="589" t="str">
        <f>'01-Mapa de riesgo-UO'!L45</f>
        <v>Interposición de una acción de tutela
Acciones legales en contra de la Universidad</v>
      </c>
      <c r="I83" s="614" t="str">
        <f>'01-Mapa de riesgo-UO'!AS45</f>
        <v>LEVE</v>
      </c>
      <c r="J83" s="589" t="str">
        <f>'01-Mapa de riesgo-UO'!AT45</f>
        <v>Número de Acciones de Tutela o Demandas por la no atención de Derechos de Petición</v>
      </c>
      <c r="K83" s="622"/>
      <c r="L83" s="586"/>
      <c r="M83" s="321" t="str">
        <f>IF('01-Mapa de riesgo-UO'!R45="No existen", "No existe control para el riesgo",'01-Mapa de riesgo-UO'!V45)</f>
        <v xml:space="preserve">Radicación de los Derechos de Petición por parte de Gestión Documental donde se establece fecha de recepción </v>
      </c>
      <c r="N83" s="321">
        <f>'01-Mapa de riesgo-UO'!AA45</f>
        <v>0</v>
      </c>
      <c r="O83" s="321" t="str">
        <f>'01-Mapa de riesgo-UO'!AF45</f>
        <v>Planta y Transitorio</v>
      </c>
      <c r="P83" s="322" t="str">
        <f>'01-Mapa de riesgo-UO'!AK45</f>
        <v>No definida</v>
      </c>
      <c r="Q83" s="322" t="str">
        <f>'01-Mapa de riesgo-UO'!AO45</f>
        <v>Preventivo</v>
      </c>
      <c r="R83" s="614" t="str">
        <f>'01-Mapa de riesgo-UO'!AQ45</f>
        <v>FUERTE</v>
      </c>
      <c r="S83" s="586"/>
      <c r="T83" s="586"/>
      <c r="U83" s="331" t="str">
        <f>'01-Mapa de riesgo-UO'!AV45</f>
        <v>ASUMIR</v>
      </c>
      <c r="V83" s="331">
        <f>'01-Mapa de riesgo-UO'!AW45</f>
        <v>0</v>
      </c>
      <c r="W83" s="331">
        <f>'01-Mapa de riesgo-UO'!AZ45</f>
        <v>0</v>
      </c>
      <c r="X83" s="251"/>
      <c r="Y83" s="251"/>
      <c r="Z83" s="251"/>
      <c r="AA83" s="251"/>
      <c r="AB83" s="625"/>
    </row>
    <row r="84" spans="1:28" ht="64.150000000000006" customHeight="1" x14ac:dyDescent="0.2">
      <c r="A84" s="609"/>
      <c r="B84" s="611"/>
      <c r="C84" s="611"/>
      <c r="D84" s="589"/>
      <c r="E84" s="589"/>
      <c r="F84" s="589"/>
      <c r="G84" s="320" t="str">
        <f>'01-Mapa de riesgo-UO'!H46</f>
        <v>Entidades externas que no suministran soportes o información requerida para dar respuesta.</v>
      </c>
      <c r="H84" s="589"/>
      <c r="I84" s="614"/>
      <c r="J84" s="589"/>
      <c r="K84" s="585"/>
      <c r="L84" s="586"/>
      <c r="M84" s="321" t="str">
        <f>IF('01-Mapa de riesgo-UO'!R46="No existen", "No existe control para el riesgo",'01-Mapa de riesgo-UO'!V46)</f>
        <v>Seguimiento por parte del funcionario encargado estableciendo dentro del calendar una alarma de aviso de la proximidad del vencimiento</v>
      </c>
      <c r="N84" s="321">
        <f>'01-Mapa de riesgo-UO'!AA46</f>
        <v>0</v>
      </c>
      <c r="O84" s="321" t="str">
        <f>'01-Mapa de riesgo-UO'!AF46</f>
        <v>Contrato prestación de servicios</v>
      </c>
      <c r="P84" s="322" t="str">
        <f>'01-Mapa de riesgo-UO'!AK46</f>
        <v>No definida</v>
      </c>
      <c r="Q84" s="322" t="str">
        <f>'01-Mapa de riesgo-UO'!AO46</f>
        <v>Preventivo</v>
      </c>
      <c r="R84" s="614"/>
      <c r="S84" s="586"/>
      <c r="T84" s="586"/>
      <c r="U84" s="331">
        <f>'01-Mapa de riesgo-UO'!AV46</f>
        <v>0</v>
      </c>
      <c r="V84" s="331">
        <f>'01-Mapa de riesgo-UO'!AW46</f>
        <v>0</v>
      </c>
      <c r="W84" s="331">
        <f>'01-Mapa de riesgo-UO'!AZ46</f>
        <v>0</v>
      </c>
      <c r="X84" s="251"/>
      <c r="Y84" s="251"/>
      <c r="Z84" s="251"/>
      <c r="AA84" s="251"/>
      <c r="AB84" s="625"/>
    </row>
    <row r="85" spans="1:28" ht="64.150000000000006" customHeight="1" x14ac:dyDescent="0.2">
      <c r="A85" s="609"/>
      <c r="B85" s="611"/>
      <c r="C85" s="611"/>
      <c r="D85" s="589"/>
      <c r="E85" s="589"/>
      <c r="F85" s="589"/>
      <c r="G85" s="320">
        <f>'01-Mapa de riesgo-UO'!H47</f>
        <v>0</v>
      </c>
      <c r="H85" s="589"/>
      <c r="I85" s="614"/>
      <c r="J85" s="589"/>
      <c r="K85" s="585"/>
      <c r="L85" s="586"/>
      <c r="M85" s="321" t="str">
        <f>IF('01-Mapa de riesgo-UO'!R47="No existen", "No existe control para el riesgo",'01-Mapa de riesgo-UO'!V47)</f>
        <v>Solicitud por escrito a las dependencias internas o externas de la información requerida para la adecuada atención del Derecho de Petición con fecha máxima para aportarla</v>
      </c>
      <c r="N85" s="321" t="str">
        <f>'01-Mapa de riesgo-UO'!AA47</f>
        <v>Aplicativo Gestión de documentos</v>
      </c>
      <c r="O85" s="321" t="str">
        <f>'01-Mapa de riesgo-UO'!AF47</f>
        <v>Secretaría General / Contrato prestación de servicios</v>
      </c>
      <c r="P85" s="322" t="str">
        <f>'01-Mapa de riesgo-UO'!AK47</f>
        <v>No definida</v>
      </c>
      <c r="Q85" s="322" t="str">
        <f>'01-Mapa de riesgo-UO'!AO47</f>
        <v>Preventivo</v>
      </c>
      <c r="R85" s="614"/>
      <c r="S85" s="586"/>
      <c r="T85" s="586"/>
      <c r="U85" s="331">
        <f>'01-Mapa de riesgo-UO'!AV47</f>
        <v>0</v>
      </c>
      <c r="V85" s="331">
        <f>'01-Mapa de riesgo-UO'!AW47</f>
        <v>0</v>
      </c>
      <c r="W85" s="331">
        <f>'01-Mapa de riesgo-UO'!AZ47</f>
        <v>0</v>
      </c>
      <c r="X85" s="251"/>
      <c r="Y85" s="251"/>
      <c r="Z85" s="251"/>
      <c r="AA85" s="251"/>
      <c r="AB85" s="625"/>
    </row>
    <row r="86" spans="1:28" ht="64.150000000000006" customHeight="1" x14ac:dyDescent="0.2">
      <c r="A86" s="609">
        <v>27</v>
      </c>
      <c r="B86" s="611" t="str">
        <f>'01-Mapa de riesgo-UO'!C48</f>
        <v>ADMINISTRACIÓN_INSTITUCIONAL</v>
      </c>
      <c r="C86" s="611" t="str">
        <f>'01-Mapa de riesgo-UO'!E48</f>
        <v>SECRETARIA_GENERAL</v>
      </c>
      <c r="D86" s="589" t="str">
        <f>'01-Mapa de riesgo-UO'!I48</f>
        <v>Cumplimiento</v>
      </c>
      <c r="E86" s="589" t="str">
        <f>'01-Mapa de riesgo-UO'!J48</f>
        <v xml:space="preserve">Incumplimiento de la normatividad vigente y aplicable a a la Universidad </v>
      </c>
      <c r="F86" s="589" t="str">
        <f>'01-Mapa de riesgo-UO'!K48</f>
        <v>Aplicación de normas que no competen al ámbito de Instituciones de Educación Superior o que han sido derogadas de forma  parcial o total</v>
      </c>
      <c r="G86" s="320" t="str">
        <f>'01-Mapa de riesgo-UO'!H48</f>
        <v>Falta de claridad sobre la vigencia de la Normas aplicables en la Universidad</v>
      </c>
      <c r="H86" s="589" t="str">
        <f>'01-Mapa de riesgo-UO'!L48</f>
        <v>Contradicción conceptual con otras dependencias 
Otorgamiento o negación de un derecho
Toma de Decisiones por fuera del alcance normativo de la Universidad</v>
      </c>
      <c r="I86" s="614" t="str">
        <f>'01-Mapa de riesgo-UO'!AS48</f>
        <v>LEVE</v>
      </c>
      <c r="J86" s="589" t="str">
        <f>'01-Mapa de riesgo-UO'!AT48</f>
        <v>No. de procesos judiciales  por incumplimiento de normas</v>
      </c>
      <c r="K86" s="622"/>
      <c r="L86" s="586"/>
      <c r="M86" s="321" t="str">
        <f>IF('01-Mapa de riesgo-UO'!R48="No existen", "No existe control para el riesgo",'01-Mapa de riesgo-UO'!V48)</f>
        <v>Publicación de Acuerdo de Consejo Superior y Académico así como Resoluciones Generales con anotación correspondiente sobre la vigencia o derogatoria de los actos administrativos en los cuales aplique los temas de vigencia</v>
      </c>
      <c r="N86" s="321" t="str">
        <f>'01-Mapa de riesgo-UO'!AA48</f>
        <v>Software UTP Portal</v>
      </c>
      <c r="O86" s="321" t="str">
        <f>'01-Mapa de riesgo-UO'!AF48</f>
        <v>Contrato prestación de servicios</v>
      </c>
      <c r="P86" s="322" t="str">
        <f>'01-Mapa de riesgo-UO'!AK48</f>
        <v>Mensual</v>
      </c>
      <c r="Q86" s="322" t="str">
        <f>'01-Mapa de riesgo-UO'!AO48</f>
        <v>Preventivo</v>
      </c>
      <c r="R86" s="614" t="str">
        <f>'01-Mapa de riesgo-UO'!AQ48</f>
        <v>ACEPTABLE</v>
      </c>
      <c r="S86" s="586"/>
      <c r="T86" s="586"/>
      <c r="U86" s="331" t="str">
        <f>'01-Mapa de riesgo-UO'!AV48</f>
        <v>ASUMIR</v>
      </c>
      <c r="V86" s="331">
        <f>'01-Mapa de riesgo-UO'!AW48</f>
        <v>0</v>
      </c>
      <c r="W86" s="331">
        <f>'01-Mapa de riesgo-UO'!AZ48</f>
        <v>0</v>
      </c>
      <c r="X86" s="251"/>
      <c r="Y86" s="251"/>
      <c r="Z86" s="251"/>
      <c r="AA86" s="251"/>
      <c r="AB86" s="625"/>
    </row>
    <row r="87" spans="1:28" ht="64.150000000000006" customHeight="1" x14ac:dyDescent="0.2">
      <c r="A87" s="609"/>
      <c r="B87" s="611"/>
      <c r="C87" s="611"/>
      <c r="D87" s="589"/>
      <c r="E87" s="589"/>
      <c r="F87" s="589"/>
      <c r="G87" s="320" t="str">
        <f>'01-Mapa de riesgo-UO'!H49</f>
        <v>Cambios de normas expedidas por órganos o entidades externas a la Universidad</v>
      </c>
      <c r="H87" s="589"/>
      <c r="I87" s="614"/>
      <c r="J87" s="589"/>
      <c r="K87" s="585"/>
      <c r="L87" s="586"/>
      <c r="M87" s="321" t="str">
        <f>IF('01-Mapa de riesgo-UO'!R49="No existen", "No existe control para el riesgo",'01-Mapa de riesgo-UO'!V49)</f>
        <v>Análisis y Revisión de los diferentes Estatutos de la Universidad para llevar a cabo un control de la vigencia o modificaciones surtidas</v>
      </c>
      <c r="N87" s="321">
        <f>'01-Mapa de riesgo-UO'!AA49</f>
        <v>0</v>
      </c>
      <c r="O87" s="321" t="str">
        <f>'01-Mapa de riesgo-UO'!AF49</f>
        <v>Contrato prestación de servicios</v>
      </c>
      <c r="P87" s="322" t="str">
        <f>'01-Mapa de riesgo-UO'!AK49</f>
        <v>Semestral</v>
      </c>
      <c r="Q87" s="322" t="str">
        <f>'01-Mapa de riesgo-UO'!AO49</f>
        <v>Preventivo</v>
      </c>
      <c r="R87" s="614"/>
      <c r="S87" s="586"/>
      <c r="T87" s="586"/>
      <c r="U87" s="331">
        <f>'01-Mapa de riesgo-UO'!AV49</f>
        <v>0</v>
      </c>
      <c r="V87" s="331">
        <f>'01-Mapa de riesgo-UO'!AW49</f>
        <v>0</v>
      </c>
      <c r="W87" s="331">
        <f>'01-Mapa de riesgo-UO'!AZ49</f>
        <v>0</v>
      </c>
      <c r="X87" s="251"/>
      <c r="Y87" s="251"/>
      <c r="Z87" s="251"/>
      <c r="AA87" s="251"/>
      <c r="AB87" s="625"/>
    </row>
    <row r="88" spans="1:28" ht="64.150000000000006" customHeight="1" x14ac:dyDescent="0.2">
      <c r="A88" s="609"/>
      <c r="B88" s="611"/>
      <c r="C88" s="611"/>
      <c r="D88" s="589"/>
      <c r="E88" s="589"/>
      <c r="F88" s="589"/>
      <c r="G88" s="320" t="str">
        <f>'01-Mapa de riesgo-UO'!H50</f>
        <v>Falta  de revision de los Acuerdos por parte de las dependencias involucradas</v>
      </c>
      <c r="H88" s="589"/>
      <c r="I88" s="614"/>
      <c r="J88" s="589"/>
      <c r="K88" s="585"/>
      <c r="L88" s="586"/>
      <c r="M88" s="321" t="str">
        <f>IF('01-Mapa de riesgo-UO'!R50="No existen", "No existe control para el riesgo",'01-Mapa de riesgo-UO'!V50)</f>
        <v>Envio de los Proyectos Acuerdo a las dependencias involucradas para su revisión</v>
      </c>
      <c r="N88" s="321">
        <f>'01-Mapa de riesgo-UO'!AA50</f>
        <v>0</v>
      </c>
      <c r="O88" s="321" t="str">
        <f>'01-Mapa de riesgo-UO'!AF50</f>
        <v>Contrato prestación de servicios</v>
      </c>
      <c r="P88" s="322" t="str">
        <f>'01-Mapa de riesgo-UO'!AK50</f>
        <v>Mensual</v>
      </c>
      <c r="Q88" s="322" t="str">
        <f>'01-Mapa de riesgo-UO'!AO50</f>
        <v>Preventivo</v>
      </c>
      <c r="R88" s="614"/>
      <c r="S88" s="586"/>
      <c r="T88" s="586"/>
      <c r="U88" s="331">
        <f>'01-Mapa de riesgo-UO'!AV50</f>
        <v>0</v>
      </c>
      <c r="V88" s="331">
        <f>'01-Mapa de riesgo-UO'!AW50</f>
        <v>0</v>
      </c>
      <c r="W88" s="331">
        <f>'01-Mapa de riesgo-UO'!AZ50</f>
        <v>0</v>
      </c>
      <c r="X88" s="251"/>
      <c r="Y88" s="251"/>
      <c r="Z88" s="251"/>
      <c r="AA88" s="251"/>
      <c r="AB88" s="625"/>
    </row>
    <row r="89" spans="1:28" ht="64.150000000000006" customHeight="1" x14ac:dyDescent="0.2">
      <c r="A89" s="609">
        <v>28</v>
      </c>
      <c r="B89" s="611" t="str">
        <f>'01-Mapa de riesgo-UO'!C51</f>
        <v>ADMINISTRACIÓN_INSTITUCIONAL</v>
      </c>
      <c r="C89" s="611" t="str">
        <f>'01-Mapa de riesgo-UO'!E51</f>
        <v>SECRETARIA_GENERAL</v>
      </c>
      <c r="D89" s="589" t="str">
        <f>'01-Mapa de riesgo-UO'!I51</f>
        <v>Estratégico</v>
      </c>
      <c r="E89" s="589" t="str">
        <f>'01-Mapa de riesgo-UO'!J51</f>
        <v xml:space="preserve">Pérdida de la información de las series documentales conservadas físicamente </v>
      </c>
      <c r="F89" s="589" t="str">
        <f>'01-Mapa de riesgo-UO'!K51</f>
        <v>Faltantes en la  informacion contenida en los archivos central e histórico por ausencia de controles e incumplimiento del procedimiento</v>
      </c>
      <c r="G89" s="320" t="str">
        <f>'01-Mapa de riesgo-UO'!H51</f>
        <v>Fallas en la actualización de los registros de información almacenados en las unidades de conservación</v>
      </c>
      <c r="H89" s="589" t="str">
        <f>'01-Mapa de riesgo-UO'!L51</f>
        <v>Perdida de la memoria institucional
Demandas por perjuicios a los usuarios
Ausencia de apoyo a la misión institucional</v>
      </c>
      <c r="I89" s="614" t="str">
        <f>'01-Mapa de riesgo-UO'!AS51</f>
        <v>LEVE</v>
      </c>
      <c r="J89" s="589" t="str">
        <f>'01-Mapa de riesgo-UO'!AT51</f>
        <v>Metros lineales de archivos histórico y central conservados únicamente en soporte papel</v>
      </c>
      <c r="K89" s="622"/>
      <c r="L89" s="586"/>
      <c r="M89" s="321" t="str">
        <f>IF('01-Mapa de riesgo-UO'!R51="No existen", "No existe control para el riesgo",'01-Mapa de riesgo-UO'!V51)</f>
        <v>Recarga de Extintores , Control de temperatura,humedad y Verificación de sensores de humo</v>
      </c>
      <c r="N89" s="321">
        <f>'01-Mapa de riesgo-UO'!AA51</f>
        <v>0</v>
      </c>
      <c r="O89" s="321" t="str">
        <f>'01-Mapa de riesgo-UO'!AF51</f>
        <v>Técnico Administrativo  Transitorio - Gestión de Servicios Institucionales</v>
      </c>
      <c r="P89" s="322" t="str">
        <f>'01-Mapa de riesgo-UO'!AK51</f>
        <v>Anual</v>
      </c>
      <c r="Q89" s="322" t="str">
        <f>'01-Mapa de riesgo-UO'!AO51</f>
        <v>Preventivo</v>
      </c>
      <c r="R89" s="614" t="str">
        <f>'01-Mapa de riesgo-UO'!AQ51</f>
        <v>ACEPTABLE</v>
      </c>
      <c r="S89" s="586"/>
      <c r="T89" s="586"/>
      <c r="U89" s="331" t="str">
        <f>'01-Mapa de riesgo-UO'!AV51</f>
        <v>ASUMIR</v>
      </c>
      <c r="V89" s="331">
        <f>'01-Mapa de riesgo-UO'!AW51</f>
        <v>0</v>
      </c>
      <c r="W89" s="331">
        <f>'01-Mapa de riesgo-UO'!AZ51</f>
        <v>0</v>
      </c>
      <c r="X89" s="251"/>
      <c r="Y89" s="251"/>
      <c r="Z89" s="251"/>
      <c r="AA89" s="251"/>
      <c r="AB89" s="625"/>
    </row>
    <row r="90" spans="1:28" ht="64.150000000000006" customHeight="1" x14ac:dyDescent="0.2">
      <c r="A90" s="609"/>
      <c r="B90" s="611"/>
      <c r="C90" s="611"/>
      <c r="D90" s="589"/>
      <c r="E90" s="589"/>
      <c r="F90" s="589"/>
      <c r="G90" s="320" t="str">
        <f>'01-Mapa de riesgo-UO'!H52</f>
        <v>Controles de acceso deficientes</v>
      </c>
      <c r="H90" s="589"/>
      <c r="I90" s="614"/>
      <c r="J90" s="589"/>
      <c r="K90" s="585"/>
      <c r="L90" s="586"/>
      <c r="M90" s="321" t="str">
        <f>IF('01-Mapa de riesgo-UO'!R52="No existen", "No existe control para el riesgo",'01-Mapa de riesgo-UO'!V52)</f>
        <v>Microfilmación y Digitalización</v>
      </c>
      <c r="N90" s="321">
        <f>'01-Mapa de riesgo-UO'!AA52</f>
        <v>0</v>
      </c>
      <c r="O90" s="321" t="str">
        <f>'01-Mapa de riesgo-UO'!AF52</f>
        <v xml:space="preserve">Transitorio Administrativo III. Carlos Andrés Cabrera. </v>
      </c>
      <c r="P90" s="322" t="str">
        <f>'01-Mapa de riesgo-UO'!AK52</f>
        <v>Trimestral</v>
      </c>
      <c r="Q90" s="322" t="str">
        <f>'01-Mapa de riesgo-UO'!AO52</f>
        <v>Preventivo</v>
      </c>
      <c r="R90" s="614"/>
      <c r="S90" s="586"/>
      <c r="T90" s="586"/>
      <c r="U90" s="331" t="str">
        <f>'01-Mapa de riesgo-UO'!AV52</f>
        <v>ASUMIR</v>
      </c>
      <c r="V90" s="331">
        <f>'01-Mapa de riesgo-UO'!AW52</f>
        <v>0</v>
      </c>
      <c r="W90" s="331">
        <f>'01-Mapa de riesgo-UO'!AZ52</f>
        <v>0</v>
      </c>
      <c r="X90" s="251"/>
      <c r="Y90" s="251"/>
      <c r="Z90" s="251"/>
      <c r="AA90" s="251"/>
      <c r="AB90" s="625"/>
    </row>
    <row r="91" spans="1:28" ht="64.150000000000006" customHeight="1" x14ac:dyDescent="0.2">
      <c r="A91" s="609"/>
      <c r="B91" s="611"/>
      <c r="C91" s="611"/>
      <c r="D91" s="589"/>
      <c r="E91" s="589"/>
      <c r="F91" s="589"/>
      <c r="G91" s="320">
        <f>'01-Mapa de riesgo-UO'!H53</f>
        <v>0</v>
      </c>
      <c r="H91" s="589"/>
      <c r="I91" s="614"/>
      <c r="J91" s="589"/>
      <c r="K91" s="585"/>
      <c r="L91" s="586"/>
      <c r="M91" s="321" t="str">
        <f>IF('01-Mapa de riesgo-UO'!R53="No existen", "No existe control para el riesgo",'01-Mapa de riesgo-UO'!V53)</f>
        <v>Inventario documental</v>
      </c>
      <c r="N91" s="321">
        <f>'01-Mapa de riesgo-UO'!AA53</f>
        <v>0</v>
      </c>
      <c r="O91" s="321" t="str">
        <f>'01-Mapa de riesgo-UO'!AF53</f>
        <v xml:space="preserve">Transitorio Administrativo III. Carlos Andrés Cabrera. </v>
      </c>
      <c r="P91" s="322" t="str">
        <f>'01-Mapa de riesgo-UO'!AK53</f>
        <v>No definida</v>
      </c>
      <c r="Q91" s="322" t="str">
        <f>'01-Mapa de riesgo-UO'!AO53</f>
        <v>Preventivo</v>
      </c>
      <c r="R91" s="614"/>
      <c r="S91" s="586"/>
      <c r="T91" s="586"/>
      <c r="U91" s="331" t="str">
        <f>'01-Mapa de riesgo-UO'!AV53</f>
        <v>ASUMIR</v>
      </c>
      <c r="V91" s="331">
        <f>'01-Mapa de riesgo-UO'!AW53</f>
        <v>0</v>
      </c>
      <c r="W91" s="331">
        <f>'01-Mapa de riesgo-UO'!AZ53</f>
        <v>0</v>
      </c>
      <c r="X91" s="251"/>
      <c r="Y91" s="251"/>
      <c r="Z91" s="251"/>
      <c r="AA91" s="251"/>
      <c r="AB91" s="625"/>
    </row>
    <row r="92" spans="1:28" ht="64.150000000000006" customHeight="1" x14ac:dyDescent="0.2">
      <c r="A92" s="609">
        <v>29</v>
      </c>
      <c r="B92" s="611" t="e">
        <f>'01-Mapa de riesgo-UO'!#REF!</f>
        <v>#REF!</v>
      </c>
      <c r="C92" s="611" t="e">
        <f>'01-Mapa de riesgo-UO'!#REF!</f>
        <v>#REF!</v>
      </c>
      <c r="D92" s="589" t="e">
        <f>'01-Mapa de riesgo-UO'!#REF!</f>
        <v>#REF!</v>
      </c>
      <c r="E92" s="589" t="e">
        <f>'01-Mapa de riesgo-UO'!#REF!</f>
        <v>#REF!</v>
      </c>
      <c r="F92" s="589" t="e">
        <f>'01-Mapa de riesgo-UO'!#REF!</f>
        <v>#REF!</v>
      </c>
      <c r="G92" s="320" t="e">
        <f>'01-Mapa de riesgo-UO'!#REF!</f>
        <v>#REF!</v>
      </c>
      <c r="H92" s="589" t="e">
        <f>'01-Mapa de riesgo-UO'!#REF!</f>
        <v>#REF!</v>
      </c>
      <c r="I92" s="614" t="e">
        <f>'01-Mapa de riesgo-UO'!#REF!</f>
        <v>#REF!</v>
      </c>
      <c r="J92" s="589" t="e">
        <f>'01-Mapa de riesgo-UO'!#REF!</f>
        <v>#REF!</v>
      </c>
      <c r="K92" s="622"/>
      <c r="L92" s="586"/>
      <c r="M92" s="321" t="e">
        <f>IF('01-Mapa de riesgo-UO'!#REF!="No existen", "No existe control para el riesgo",'01-Mapa de riesgo-UO'!#REF!)</f>
        <v>#REF!</v>
      </c>
      <c r="N92" s="321" t="e">
        <f>'01-Mapa de riesgo-UO'!#REF!</f>
        <v>#REF!</v>
      </c>
      <c r="O92" s="321" t="e">
        <f>'01-Mapa de riesgo-UO'!#REF!</f>
        <v>#REF!</v>
      </c>
      <c r="P92" s="322" t="e">
        <f>'01-Mapa de riesgo-UO'!#REF!</f>
        <v>#REF!</v>
      </c>
      <c r="Q92" s="322" t="e">
        <f>'01-Mapa de riesgo-UO'!#REF!</f>
        <v>#REF!</v>
      </c>
      <c r="R92" s="614" t="e">
        <f>'01-Mapa de riesgo-UO'!#REF!</f>
        <v>#REF!</v>
      </c>
      <c r="S92" s="586"/>
      <c r="T92" s="586"/>
      <c r="U92" s="331" t="e">
        <f>'01-Mapa de riesgo-UO'!#REF!</f>
        <v>#REF!</v>
      </c>
      <c r="V92" s="331" t="e">
        <f>'01-Mapa de riesgo-UO'!#REF!</f>
        <v>#REF!</v>
      </c>
      <c r="W92" s="331" t="e">
        <f>'01-Mapa de riesgo-UO'!#REF!</f>
        <v>#REF!</v>
      </c>
      <c r="X92" s="251"/>
      <c r="Y92" s="251"/>
      <c r="Z92" s="251"/>
      <c r="AA92" s="251"/>
      <c r="AB92" s="625"/>
    </row>
    <row r="93" spans="1:28" ht="64.150000000000006" customHeight="1" x14ac:dyDescent="0.2">
      <c r="A93" s="609"/>
      <c r="B93" s="611"/>
      <c r="C93" s="611"/>
      <c r="D93" s="589"/>
      <c r="E93" s="589"/>
      <c r="F93" s="589"/>
      <c r="G93" s="320" t="e">
        <f>'01-Mapa de riesgo-UO'!#REF!</f>
        <v>#REF!</v>
      </c>
      <c r="H93" s="589"/>
      <c r="I93" s="614"/>
      <c r="J93" s="589"/>
      <c r="K93" s="585"/>
      <c r="L93" s="586"/>
      <c r="M93" s="321" t="e">
        <f>IF('01-Mapa de riesgo-UO'!#REF!="No existen", "No existe control para el riesgo",'01-Mapa de riesgo-UO'!#REF!)</f>
        <v>#REF!</v>
      </c>
      <c r="N93" s="321" t="e">
        <f>'01-Mapa de riesgo-UO'!#REF!</f>
        <v>#REF!</v>
      </c>
      <c r="O93" s="321" t="e">
        <f>'01-Mapa de riesgo-UO'!#REF!</f>
        <v>#REF!</v>
      </c>
      <c r="P93" s="322" t="e">
        <f>'01-Mapa de riesgo-UO'!#REF!</f>
        <v>#REF!</v>
      </c>
      <c r="Q93" s="322" t="e">
        <f>'01-Mapa de riesgo-UO'!#REF!</f>
        <v>#REF!</v>
      </c>
      <c r="R93" s="614"/>
      <c r="S93" s="586"/>
      <c r="T93" s="586"/>
      <c r="U93" s="331" t="e">
        <f>'01-Mapa de riesgo-UO'!#REF!</f>
        <v>#REF!</v>
      </c>
      <c r="V93" s="331" t="e">
        <f>'01-Mapa de riesgo-UO'!#REF!</f>
        <v>#REF!</v>
      </c>
      <c r="W93" s="331" t="e">
        <f>'01-Mapa de riesgo-UO'!#REF!</f>
        <v>#REF!</v>
      </c>
      <c r="X93" s="251"/>
      <c r="Y93" s="251"/>
      <c r="Z93" s="251"/>
      <c r="AA93" s="251"/>
      <c r="AB93" s="625"/>
    </row>
    <row r="94" spans="1:28" ht="64.150000000000006" customHeight="1" x14ac:dyDescent="0.2">
      <c r="A94" s="609"/>
      <c r="B94" s="611"/>
      <c r="C94" s="611"/>
      <c r="D94" s="589"/>
      <c r="E94" s="589"/>
      <c r="F94" s="589"/>
      <c r="G94" s="320" t="e">
        <f>'01-Mapa de riesgo-UO'!#REF!</f>
        <v>#REF!</v>
      </c>
      <c r="H94" s="589"/>
      <c r="I94" s="614"/>
      <c r="J94" s="589"/>
      <c r="K94" s="585"/>
      <c r="L94" s="586"/>
      <c r="M94" s="321" t="e">
        <f>IF('01-Mapa de riesgo-UO'!#REF!="No existen", "No existe control para el riesgo",'01-Mapa de riesgo-UO'!#REF!)</f>
        <v>#REF!</v>
      </c>
      <c r="N94" s="321" t="e">
        <f>'01-Mapa de riesgo-UO'!#REF!</f>
        <v>#REF!</v>
      </c>
      <c r="O94" s="321" t="e">
        <f>'01-Mapa de riesgo-UO'!#REF!</f>
        <v>#REF!</v>
      </c>
      <c r="P94" s="322" t="e">
        <f>'01-Mapa de riesgo-UO'!#REF!</f>
        <v>#REF!</v>
      </c>
      <c r="Q94" s="322" t="e">
        <f>'01-Mapa de riesgo-UO'!#REF!</f>
        <v>#REF!</v>
      </c>
      <c r="R94" s="614"/>
      <c r="S94" s="586"/>
      <c r="T94" s="586"/>
      <c r="U94" s="331" t="e">
        <f>'01-Mapa de riesgo-UO'!#REF!</f>
        <v>#REF!</v>
      </c>
      <c r="V94" s="331" t="e">
        <f>'01-Mapa de riesgo-UO'!#REF!</f>
        <v>#REF!</v>
      </c>
      <c r="W94" s="331" t="e">
        <f>'01-Mapa de riesgo-UO'!#REF!</f>
        <v>#REF!</v>
      </c>
      <c r="X94" s="251"/>
      <c r="Y94" s="251"/>
      <c r="Z94" s="251"/>
      <c r="AA94" s="251"/>
      <c r="AB94" s="625"/>
    </row>
    <row r="95" spans="1:28" ht="64.150000000000006" customHeight="1" x14ac:dyDescent="0.2">
      <c r="A95" s="609">
        <v>30</v>
      </c>
      <c r="B95" s="611" t="e">
        <f>'01-Mapa de riesgo-UO'!#REF!</f>
        <v>#REF!</v>
      </c>
      <c r="C95" s="611" t="e">
        <f>'01-Mapa de riesgo-UO'!#REF!</f>
        <v>#REF!</v>
      </c>
      <c r="D95" s="589" t="e">
        <f>'01-Mapa de riesgo-UO'!#REF!</f>
        <v>#REF!</v>
      </c>
      <c r="E95" s="589" t="e">
        <f>'01-Mapa de riesgo-UO'!#REF!</f>
        <v>#REF!</v>
      </c>
      <c r="F95" s="589" t="e">
        <f>'01-Mapa de riesgo-UO'!#REF!</f>
        <v>#REF!</v>
      </c>
      <c r="G95" s="320" t="e">
        <f>'01-Mapa de riesgo-UO'!#REF!</f>
        <v>#REF!</v>
      </c>
      <c r="H95" s="589" t="e">
        <f>'01-Mapa de riesgo-UO'!#REF!</f>
        <v>#REF!</v>
      </c>
      <c r="I95" s="614" t="e">
        <f>'01-Mapa de riesgo-UO'!#REF!</f>
        <v>#REF!</v>
      </c>
      <c r="J95" s="589" t="e">
        <f>'01-Mapa de riesgo-UO'!#REF!</f>
        <v>#REF!</v>
      </c>
      <c r="K95" s="622"/>
      <c r="L95" s="586"/>
      <c r="M95" s="321" t="e">
        <f>IF('01-Mapa de riesgo-UO'!#REF!="No existen", "No existe control para el riesgo",'01-Mapa de riesgo-UO'!#REF!)</f>
        <v>#REF!</v>
      </c>
      <c r="N95" s="321" t="e">
        <f>'01-Mapa de riesgo-UO'!#REF!</f>
        <v>#REF!</v>
      </c>
      <c r="O95" s="321" t="e">
        <f>'01-Mapa de riesgo-UO'!#REF!</f>
        <v>#REF!</v>
      </c>
      <c r="P95" s="322" t="e">
        <f>'01-Mapa de riesgo-UO'!#REF!</f>
        <v>#REF!</v>
      </c>
      <c r="Q95" s="322" t="e">
        <f>'01-Mapa de riesgo-UO'!#REF!</f>
        <v>#REF!</v>
      </c>
      <c r="R95" s="614" t="e">
        <f>'01-Mapa de riesgo-UO'!#REF!</f>
        <v>#REF!</v>
      </c>
      <c r="S95" s="586"/>
      <c r="T95" s="586"/>
      <c r="U95" s="331" t="e">
        <f>'01-Mapa de riesgo-UO'!#REF!</f>
        <v>#REF!</v>
      </c>
      <c r="V95" s="331" t="e">
        <f>'01-Mapa de riesgo-UO'!#REF!</f>
        <v>#REF!</v>
      </c>
      <c r="W95" s="331" t="e">
        <f>'01-Mapa de riesgo-UO'!#REF!</f>
        <v>#REF!</v>
      </c>
      <c r="X95" s="251"/>
      <c r="Y95" s="251"/>
      <c r="Z95" s="251"/>
      <c r="AA95" s="251"/>
      <c r="AB95" s="625"/>
    </row>
    <row r="96" spans="1:28" ht="64.150000000000006" customHeight="1" x14ac:dyDescent="0.2">
      <c r="A96" s="609"/>
      <c r="B96" s="611"/>
      <c r="C96" s="611"/>
      <c r="D96" s="589"/>
      <c r="E96" s="589"/>
      <c r="F96" s="589"/>
      <c r="G96" s="320" t="e">
        <f>'01-Mapa de riesgo-UO'!#REF!</f>
        <v>#REF!</v>
      </c>
      <c r="H96" s="589"/>
      <c r="I96" s="614"/>
      <c r="J96" s="589"/>
      <c r="K96" s="585"/>
      <c r="L96" s="586"/>
      <c r="M96" s="321" t="e">
        <f>IF('01-Mapa de riesgo-UO'!#REF!="No existen", "No existe control para el riesgo",'01-Mapa de riesgo-UO'!#REF!)</f>
        <v>#REF!</v>
      </c>
      <c r="N96" s="321" t="e">
        <f>'01-Mapa de riesgo-UO'!#REF!</f>
        <v>#REF!</v>
      </c>
      <c r="O96" s="321" t="e">
        <f>'01-Mapa de riesgo-UO'!#REF!</f>
        <v>#REF!</v>
      </c>
      <c r="P96" s="322" t="e">
        <f>'01-Mapa de riesgo-UO'!#REF!</f>
        <v>#REF!</v>
      </c>
      <c r="Q96" s="322" t="e">
        <f>'01-Mapa de riesgo-UO'!#REF!</f>
        <v>#REF!</v>
      </c>
      <c r="R96" s="614"/>
      <c r="S96" s="586"/>
      <c r="T96" s="586"/>
      <c r="U96" s="331" t="e">
        <f>'01-Mapa de riesgo-UO'!#REF!</f>
        <v>#REF!</v>
      </c>
      <c r="V96" s="331" t="e">
        <f>'01-Mapa de riesgo-UO'!#REF!</f>
        <v>#REF!</v>
      </c>
      <c r="W96" s="331" t="e">
        <f>'01-Mapa de riesgo-UO'!#REF!</f>
        <v>#REF!</v>
      </c>
      <c r="X96" s="251"/>
      <c r="Y96" s="251"/>
      <c r="Z96" s="251"/>
      <c r="AA96" s="251"/>
      <c r="AB96" s="625"/>
    </row>
    <row r="97" spans="1:28" ht="64.150000000000006" customHeight="1" x14ac:dyDescent="0.2">
      <c r="A97" s="609"/>
      <c r="B97" s="611"/>
      <c r="C97" s="611"/>
      <c r="D97" s="589"/>
      <c r="E97" s="589"/>
      <c r="F97" s="589"/>
      <c r="G97" s="320" t="e">
        <f>'01-Mapa de riesgo-UO'!#REF!</f>
        <v>#REF!</v>
      </c>
      <c r="H97" s="589"/>
      <c r="I97" s="614"/>
      <c r="J97" s="589"/>
      <c r="K97" s="585"/>
      <c r="L97" s="586"/>
      <c r="M97" s="321" t="e">
        <f>IF('01-Mapa de riesgo-UO'!#REF!="No existen", "No existe control para el riesgo",'01-Mapa de riesgo-UO'!#REF!)</f>
        <v>#REF!</v>
      </c>
      <c r="N97" s="321" t="e">
        <f>'01-Mapa de riesgo-UO'!#REF!</f>
        <v>#REF!</v>
      </c>
      <c r="O97" s="321" t="e">
        <f>'01-Mapa de riesgo-UO'!#REF!</f>
        <v>#REF!</v>
      </c>
      <c r="P97" s="322" t="e">
        <f>'01-Mapa de riesgo-UO'!#REF!</f>
        <v>#REF!</v>
      </c>
      <c r="Q97" s="322" t="e">
        <f>'01-Mapa de riesgo-UO'!#REF!</f>
        <v>#REF!</v>
      </c>
      <c r="R97" s="614"/>
      <c r="S97" s="586"/>
      <c r="T97" s="586"/>
      <c r="U97" s="331" t="e">
        <f>'01-Mapa de riesgo-UO'!#REF!</f>
        <v>#REF!</v>
      </c>
      <c r="V97" s="331" t="e">
        <f>'01-Mapa de riesgo-UO'!#REF!</f>
        <v>#REF!</v>
      </c>
      <c r="W97" s="331" t="e">
        <f>'01-Mapa de riesgo-UO'!#REF!</f>
        <v>#REF!</v>
      </c>
      <c r="X97" s="251"/>
      <c r="Y97" s="251"/>
      <c r="Z97" s="251"/>
      <c r="AA97" s="251"/>
      <c r="AB97" s="625"/>
    </row>
    <row r="98" spans="1:28" ht="64.150000000000006" customHeight="1" x14ac:dyDescent="0.2">
      <c r="A98" s="609">
        <v>31</v>
      </c>
      <c r="B98" s="611" t="str">
        <f>'01-Mapa de riesgo-UO'!C54</f>
        <v>ADMINISTRACIÓN_INSTITUCIONAL</v>
      </c>
      <c r="C98" s="611" t="str">
        <f>'01-Mapa de riesgo-UO'!E54</f>
        <v>GESTIÓN_DE_SERVICIOS_INSTITUCIONALES</v>
      </c>
      <c r="D98" s="589" t="str">
        <f>'01-Mapa de riesgo-UO'!I54</f>
        <v>Operacional</v>
      </c>
      <c r="E98" s="589" t="str">
        <f>'01-Mapa de riesgo-UO'!J54</f>
        <v>Agotamiento de las reservas de agua en el campus universitario, necesarias para la atención de las necesidades básicas</v>
      </c>
      <c r="F98" s="589" t="str">
        <f>'01-Mapa de riesgo-UO'!K54</f>
        <v>Falta de agua en el Campus Universitario para la atención de necesidades básicas</v>
      </c>
      <c r="G98" s="320" t="str">
        <f>'01-Mapa de riesgo-UO'!H54</f>
        <v>Falta de un sistema de detección temprana por fallas en el suministro de agua</v>
      </c>
      <c r="H98" s="589" t="str">
        <f>'01-Mapa de riesgo-UO'!L54</f>
        <v>Suspensión de actividades académicas y administrativas</v>
      </c>
      <c r="I98" s="614" t="str">
        <f>'01-Mapa de riesgo-UO'!AS54</f>
        <v>MODERADO</v>
      </c>
      <c r="J98" s="589" t="str">
        <f>'01-Mapa de riesgo-UO'!AT54</f>
        <v>Número de veces que se suspenden las actividades académicas o administrativas por agotamiento imprevisto de las reservas de agua durante la vigencia</v>
      </c>
      <c r="K98" s="622"/>
      <c r="L98" s="586"/>
      <c r="M98" s="321" t="str">
        <f>IF('01-Mapa de riesgo-UO'!R54="No existen", "No existe control para el riesgo",'01-Mapa de riesgo-UO'!V54)</f>
        <v>Revisión periódica de los niveles de los tanques de almacenamiento de agua</v>
      </c>
      <c r="N98" s="321">
        <f>'01-Mapa de riesgo-UO'!AA54</f>
        <v>0</v>
      </c>
      <c r="O98" s="321" t="str">
        <f>'01-Mapa de riesgo-UO'!AF54</f>
        <v>Trabajador Oficial/Contratista</v>
      </c>
      <c r="P98" s="322" t="str">
        <f>'01-Mapa de riesgo-UO'!AK54</f>
        <v>Semanal</v>
      </c>
      <c r="Q98" s="322" t="str">
        <f>'01-Mapa de riesgo-UO'!AO54</f>
        <v>Detectivo</v>
      </c>
      <c r="R98" s="614" t="str">
        <f>'01-Mapa de riesgo-UO'!AQ54</f>
        <v>ACEPTABLE</v>
      </c>
      <c r="S98" s="586"/>
      <c r="T98" s="586"/>
      <c r="U98" s="331" t="str">
        <f>'01-Mapa de riesgo-UO'!AV54</f>
        <v>COMPARTIR</v>
      </c>
      <c r="V98" s="331" t="str">
        <f>'01-Mapa de riesgo-UO'!AW54</f>
        <v>Gestiones técnicas y financieras para la implementación de un sistema de deteccion de nivel de agua en los tanques de abastecimiento</v>
      </c>
      <c r="W98" s="331" t="str">
        <f>'01-Mapa de riesgo-UO'!AZ54</f>
        <v>GESTION DE SERVICIOS INSTITUCIONALES Y VICERRECTORÍA ADMINISTRATIVA Y FINANCIERA</v>
      </c>
      <c r="X98" s="251"/>
      <c r="Y98" s="251"/>
      <c r="Z98" s="251"/>
      <c r="AA98" s="251"/>
      <c r="AB98" s="625"/>
    </row>
    <row r="99" spans="1:28" ht="64.150000000000006" customHeight="1" x14ac:dyDescent="0.2">
      <c r="A99" s="609"/>
      <c r="B99" s="611"/>
      <c r="C99" s="611"/>
      <c r="D99" s="589"/>
      <c r="E99" s="589"/>
      <c r="F99" s="589"/>
      <c r="G99" s="320" t="str">
        <f>'01-Mapa de riesgo-UO'!H55</f>
        <v xml:space="preserve">Daños ocurridos en la red hidráulica al interior del campus que imposibiliten el suministro de agua. </v>
      </c>
      <c r="H99" s="589"/>
      <c r="I99" s="614"/>
      <c r="J99" s="589"/>
      <c r="K99" s="585"/>
      <c r="L99" s="586"/>
      <c r="M99" s="321" t="str">
        <f>IF('01-Mapa de riesgo-UO'!R55="No existen", "No existe control para el riesgo",'01-Mapa de riesgo-UO'!V55)</f>
        <v>Mantenimiento preventivo sistemas de bombeo en los tanques de reserva de agua</v>
      </c>
      <c r="N99" s="321">
        <f>'01-Mapa de riesgo-UO'!AA55</f>
        <v>0</v>
      </c>
      <c r="O99" s="321" t="str">
        <f>'01-Mapa de riesgo-UO'!AF55</f>
        <v>Trabajador Oficial/Contratista</v>
      </c>
      <c r="P99" s="322" t="str">
        <f>'01-Mapa de riesgo-UO'!AK55</f>
        <v>Trimestral</v>
      </c>
      <c r="Q99" s="322" t="str">
        <f>'01-Mapa de riesgo-UO'!AO55</f>
        <v>Preventivo</v>
      </c>
      <c r="R99" s="614"/>
      <c r="S99" s="586"/>
      <c r="T99" s="586"/>
      <c r="U99" s="331" t="str">
        <f>'01-Mapa de riesgo-UO'!AV55</f>
        <v>COMPARTIR</v>
      </c>
      <c r="V99" s="331" t="str">
        <f>'01-Mapa de riesgo-UO'!AW55</f>
        <v>Pago oportuno de las facturas de servicios públicos - agua.</v>
      </c>
      <c r="W99" s="331" t="str">
        <f>'01-Mapa de riesgo-UO'!AZ55</f>
        <v>GESTION DE SERVICIOS INSTITUCIONALES Y GESTIÓN FINANCIERA</v>
      </c>
      <c r="X99" s="251"/>
      <c r="Y99" s="251"/>
      <c r="Z99" s="251"/>
      <c r="AA99" s="251"/>
      <c r="AB99" s="625"/>
    </row>
    <row r="100" spans="1:28" ht="64.150000000000006" customHeight="1" x14ac:dyDescent="0.2">
      <c r="A100" s="609"/>
      <c r="B100" s="611"/>
      <c r="C100" s="611"/>
      <c r="D100" s="589"/>
      <c r="E100" s="589"/>
      <c r="F100" s="589"/>
      <c r="G100" s="320" t="str">
        <f>'01-Mapa de riesgo-UO'!H56</f>
        <v xml:space="preserve">Falta de suministro de agua prolongado por parte del prestador del servicio, por daños ocurridos en la red hidráulica  externa </v>
      </c>
      <c r="H100" s="589"/>
      <c r="I100" s="614"/>
      <c r="J100" s="589"/>
      <c r="K100" s="585"/>
      <c r="L100" s="586"/>
      <c r="M100" s="321" t="str">
        <f>IF('01-Mapa de riesgo-UO'!R56="No existen", "No existe control para el riesgo",'01-Mapa de riesgo-UO'!V56)</f>
        <v>Verificación pagos del servicio de agua realizados por la Universidad.</v>
      </c>
      <c r="N100" s="321">
        <f>'01-Mapa de riesgo-UO'!AA56</f>
        <v>0</v>
      </c>
      <c r="O100" s="321" t="str">
        <f>'01-Mapa de riesgo-UO'!AF56</f>
        <v>Jefe Mantenimiento institucional</v>
      </c>
      <c r="P100" s="322" t="str">
        <f>'01-Mapa de riesgo-UO'!AK56</f>
        <v>Anual</v>
      </c>
      <c r="Q100" s="322" t="str">
        <f>'01-Mapa de riesgo-UO'!AO56</f>
        <v>Detectivo</v>
      </c>
      <c r="R100" s="614"/>
      <c r="S100" s="586"/>
      <c r="T100" s="586"/>
      <c r="U100" s="331" t="str">
        <f>'01-Mapa de riesgo-UO'!AV56</f>
        <v>REDUCIR</v>
      </c>
      <c r="V100" s="331" t="str">
        <f>'01-Mapa de riesgo-UO'!AW56</f>
        <v>Suspensión de actividades de mantenimiento que demanden consumo excesivo de agua, cunado existan cortes del suministro externo.</v>
      </c>
      <c r="W100" s="331">
        <f>'01-Mapa de riesgo-UO'!AZ56</f>
        <v>0</v>
      </c>
      <c r="X100" s="251"/>
      <c r="Y100" s="251"/>
      <c r="Z100" s="251"/>
      <c r="AA100" s="251"/>
      <c r="AB100" s="625"/>
    </row>
    <row r="101" spans="1:28" ht="64.150000000000006" customHeight="1" x14ac:dyDescent="0.2">
      <c r="A101" s="609">
        <v>32</v>
      </c>
      <c r="B101" s="611" t="e">
        <f>'01-Mapa de riesgo-UO'!#REF!</f>
        <v>#REF!</v>
      </c>
      <c r="C101" s="611" t="e">
        <f>'01-Mapa de riesgo-UO'!#REF!</f>
        <v>#REF!</v>
      </c>
      <c r="D101" s="589" t="e">
        <f>'01-Mapa de riesgo-UO'!#REF!</f>
        <v>#REF!</v>
      </c>
      <c r="E101" s="589" t="e">
        <f>'01-Mapa de riesgo-UO'!#REF!</f>
        <v>#REF!</v>
      </c>
      <c r="F101" s="589" t="e">
        <f>'01-Mapa de riesgo-UO'!#REF!</f>
        <v>#REF!</v>
      </c>
      <c r="G101" s="320" t="e">
        <f>'01-Mapa de riesgo-UO'!#REF!</f>
        <v>#REF!</v>
      </c>
      <c r="H101" s="589" t="e">
        <f>'01-Mapa de riesgo-UO'!#REF!</f>
        <v>#REF!</v>
      </c>
      <c r="I101" s="614" t="e">
        <f>'01-Mapa de riesgo-UO'!#REF!</f>
        <v>#REF!</v>
      </c>
      <c r="J101" s="589" t="e">
        <f>'01-Mapa de riesgo-UO'!#REF!</f>
        <v>#REF!</v>
      </c>
      <c r="K101" s="622"/>
      <c r="L101" s="586"/>
      <c r="M101" s="321" t="e">
        <f>IF('01-Mapa de riesgo-UO'!#REF!="No existen", "No existe control para el riesgo",'01-Mapa de riesgo-UO'!#REF!)</f>
        <v>#REF!</v>
      </c>
      <c r="N101" s="321" t="e">
        <f>'01-Mapa de riesgo-UO'!#REF!</f>
        <v>#REF!</v>
      </c>
      <c r="O101" s="321" t="e">
        <f>'01-Mapa de riesgo-UO'!#REF!</f>
        <v>#REF!</v>
      </c>
      <c r="P101" s="322" t="e">
        <f>'01-Mapa de riesgo-UO'!#REF!</f>
        <v>#REF!</v>
      </c>
      <c r="Q101" s="322" t="e">
        <f>'01-Mapa de riesgo-UO'!#REF!</f>
        <v>#REF!</v>
      </c>
      <c r="R101" s="614" t="e">
        <f>'01-Mapa de riesgo-UO'!#REF!</f>
        <v>#REF!</v>
      </c>
      <c r="S101" s="586"/>
      <c r="T101" s="586"/>
      <c r="U101" s="331" t="e">
        <f>'01-Mapa de riesgo-UO'!#REF!</f>
        <v>#REF!</v>
      </c>
      <c r="V101" s="331" t="e">
        <f>'01-Mapa de riesgo-UO'!#REF!</f>
        <v>#REF!</v>
      </c>
      <c r="W101" s="331" t="e">
        <f>'01-Mapa de riesgo-UO'!#REF!</f>
        <v>#REF!</v>
      </c>
      <c r="X101" s="251"/>
      <c r="Y101" s="251"/>
      <c r="Z101" s="251"/>
      <c r="AA101" s="251"/>
      <c r="AB101" s="625"/>
    </row>
    <row r="102" spans="1:28" ht="64.150000000000006" customHeight="1" x14ac:dyDescent="0.2">
      <c r="A102" s="609"/>
      <c r="B102" s="611"/>
      <c r="C102" s="611"/>
      <c r="D102" s="589"/>
      <c r="E102" s="589"/>
      <c r="F102" s="589"/>
      <c r="G102" s="320" t="e">
        <f>'01-Mapa de riesgo-UO'!#REF!</f>
        <v>#REF!</v>
      </c>
      <c r="H102" s="589"/>
      <c r="I102" s="614"/>
      <c r="J102" s="589"/>
      <c r="K102" s="585"/>
      <c r="L102" s="586"/>
      <c r="M102" s="321" t="e">
        <f>IF('01-Mapa de riesgo-UO'!#REF!="No existen", "No existe control para el riesgo",'01-Mapa de riesgo-UO'!#REF!)</f>
        <v>#REF!</v>
      </c>
      <c r="N102" s="321" t="e">
        <f>'01-Mapa de riesgo-UO'!#REF!</f>
        <v>#REF!</v>
      </c>
      <c r="O102" s="321" t="e">
        <f>'01-Mapa de riesgo-UO'!#REF!</f>
        <v>#REF!</v>
      </c>
      <c r="P102" s="322" t="e">
        <f>'01-Mapa de riesgo-UO'!#REF!</f>
        <v>#REF!</v>
      </c>
      <c r="Q102" s="322" t="e">
        <f>'01-Mapa de riesgo-UO'!#REF!</f>
        <v>#REF!</v>
      </c>
      <c r="R102" s="614"/>
      <c r="S102" s="586"/>
      <c r="T102" s="586"/>
      <c r="U102" s="331" t="e">
        <f>'01-Mapa de riesgo-UO'!#REF!</f>
        <v>#REF!</v>
      </c>
      <c r="V102" s="331" t="e">
        <f>'01-Mapa de riesgo-UO'!#REF!</f>
        <v>#REF!</v>
      </c>
      <c r="W102" s="331" t="e">
        <f>'01-Mapa de riesgo-UO'!#REF!</f>
        <v>#REF!</v>
      </c>
      <c r="X102" s="251"/>
      <c r="Y102" s="251"/>
      <c r="Z102" s="251"/>
      <c r="AA102" s="251"/>
      <c r="AB102" s="625"/>
    </row>
    <row r="103" spans="1:28" ht="64.150000000000006" customHeight="1" x14ac:dyDescent="0.2">
      <c r="A103" s="609"/>
      <c r="B103" s="611"/>
      <c r="C103" s="611"/>
      <c r="D103" s="589"/>
      <c r="E103" s="589"/>
      <c r="F103" s="589"/>
      <c r="G103" s="320" t="e">
        <f>'01-Mapa de riesgo-UO'!#REF!</f>
        <v>#REF!</v>
      </c>
      <c r="H103" s="589"/>
      <c r="I103" s="614"/>
      <c r="J103" s="589"/>
      <c r="K103" s="585"/>
      <c r="L103" s="586"/>
      <c r="M103" s="321" t="e">
        <f>IF('01-Mapa de riesgo-UO'!#REF!="No existen", "No existe control para el riesgo",'01-Mapa de riesgo-UO'!#REF!)</f>
        <v>#REF!</v>
      </c>
      <c r="N103" s="321" t="e">
        <f>'01-Mapa de riesgo-UO'!#REF!</f>
        <v>#REF!</v>
      </c>
      <c r="O103" s="321" t="e">
        <f>'01-Mapa de riesgo-UO'!#REF!</f>
        <v>#REF!</v>
      </c>
      <c r="P103" s="322" t="e">
        <f>'01-Mapa de riesgo-UO'!#REF!</f>
        <v>#REF!</v>
      </c>
      <c r="Q103" s="322" t="e">
        <f>'01-Mapa de riesgo-UO'!#REF!</f>
        <v>#REF!</v>
      </c>
      <c r="R103" s="614"/>
      <c r="S103" s="586"/>
      <c r="T103" s="586"/>
      <c r="U103" s="331" t="e">
        <f>'01-Mapa de riesgo-UO'!#REF!</f>
        <v>#REF!</v>
      </c>
      <c r="V103" s="331" t="e">
        <f>'01-Mapa de riesgo-UO'!#REF!</f>
        <v>#REF!</v>
      </c>
      <c r="W103" s="331" t="e">
        <f>'01-Mapa de riesgo-UO'!#REF!</f>
        <v>#REF!</v>
      </c>
      <c r="X103" s="251"/>
      <c r="Y103" s="251"/>
      <c r="Z103" s="251"/>
      <c r="AA103" s="251"/>
      <c r="AB103" s="625"/>
    </row>
    <row r="104" spans="1:28" ht="64.150000000000006" customHeight="1" x14ac:dyDescent="0.2">
      <c r="A104" s="609">
        <v>33</v>
      </c>
      <c r="B104" s="611" t="str">
        <f>'01-Mapa de riesgo-UO'!C57</f>
        <v>ADMINISTRACIÓN_INSTITUCIONAL</v>
      </c>
      <c r="C104" s="611" t="str">
        <f>'01-Mapa de riesgo-UO'!E57</f>
        <v>GESTIÓN_DE_SERVICIOS_INSTITUCIONALES</v>
      </c>
      <c r="D104" s="589" t="str">
        <f>'01-Mapa de riesgo-UO'!I57</f>
        <v>Operacional</v>
      </c>
      <c r="E104" s="589" t="str">
        <f>'01-Mapa de riesgo-UO'!J57</f>
        <v>No reconocimiento de indemnización por parte de la aseguradora relacionadas con la inclusión de edificiaciones bajo la póliza todo riesgo daños materiales y todo riesgo construcción del programa de seguros de la Universidad</v>
      </c>
      <c r="F104" s="589" t="str">
        <f>'01-Mapa de riesgo-UO'!K57</f>
        <v>En algunos casos no se reporta o no es oportuno el reporte de obras a iniciar o en construciión bajo la póliza todo riesgo construcción por falta de información, en otros casos no es posible asegurarlas por su porcentaje de avance, otras veces no se informa a la dependencia que las obras han sido finalizadas para su inclusión en la póliza todo riesgo daño material y existe la posibilidad de que los valores asegurados de las edificaciones existentes no esté de acuerdo con los valores reales de las edificaciones</v>
      </c>
      <c r="G104" s="320" t="str">
        <f>'01-Mapa de riesgo-UO'!H57</f>
        <v>No reporte oportuno de obras terminadas o en proceso de construcción a la compañía de seguros para la inclusión en las pólizas del programa de seguros de la Universidad</v>
      </c>
      <c r="H104" s="589" t="str">
        <f>'01-Mapa de riesgo-UO'!L57</f>
        <v>Detrimento patrimonial por pérdida o daños en los inmuebles y no pago  de indemnizaciones por parte de la aseguradora</v>
      </c>
      <c r="I104" s="614" t="str">
        <f>'01-Mapa de riesgo-UO'!AS57</f>
        <v>LEVE</v>
      </c>
      <c r="J104" s="589" t="str">
        <f>'01-Mapa de riesgo-UO'!AT57</f>
        <v>Número de indemnizaciones recibidas por siniestros en edificaciones / Número de sinistros en edificaciones</v>
      </c>
      <c r="K104" s="622"/>
      <c r="L104" s="586"/>
      <c r="M104" s="321" t="str">
        <f>IF('01-Mapa de riesgo-UO'!R57="No existen", "No existe control para el riesgo",'01-Mapa de riesgo-UO'!V57)</f>
        <v>Revisión anual de las edificaciones reportadas a Gestión de Servicios Institucionales con el Intermediario de Seguros</v>
      </c>
      <c r="N104" s="321">
        <f>'01-Mapa de riesgo-UO'!AA57</f>
        <v>0</v>
      </c>
      <c r="O104" s="321" t="str">
        <f>'01-Mapa de riesgo-UO'!AF57</f>
        <v>Jefe de gestión de Servicios</v>
      </c>
      <c r="P104" s="322" t="str">
        <f>'01-Mapa de riesgo-UO'!AK57</f>
        <v>Anual</v>
      </c>
      <c r="Q104" s="322" t="str">
        <f>'01-Mapa de riesgo-UO'!AO57</f>
        <v>Detectivo</v>
      </c>
      <c r="R104" s="614" t="str">
        <f>'01-Mapa de riesgo-UO'!AQ57</f>
        <v>ACEPTABLE</v>
      </c>
      <c r="S104" s="586"/>
      <c r="T104" s="586"/>
      <c r="U104" s="331" t="str">
        <f>'01-Mapa de riesgo-UO'!AV57</f>
        <v>ASUMIR</v>
      </c>
      <c r="V104" s="331">
        <f>'01-Mapa de riesgo-UO'!AW57</f>
        <v>0</v>
      </c>
      <c r="W104" s="331">
        <f>'01-Mapa de riesgo-UO'!AZ57</f>
        <v>0</v>
      </c>
      <c r="X104" s="251"/>
      <c r="Y104" s="251"/>
      <c r="Z104" s="251"/>
      <c r="AA104" s="251"/>
      <c r="AB104" s="625"/>
    </row>
    <row r="105" spans="1:28" ht="64.150000000000006" customHeight="1" x14ac:dyDescent="0.2">
      <c r="A105" s="609"/>
      <c r="B105" s="611"/>
      <c r="C105" s="611"/>
      <c r="D105" s="589"/>
      <c r="E105" s="589"/>
      <c r="F105" s="589"/>
      <c r="G105" s="320" t="str">
        <f>'01-Mapa de riesgo-UO'!H58</f>
        <v>Reporte a la compañía de seguros de edificaciones antiguas, en condición de infraseguro o suparaseguro</v>
      </c>
      <c r="H105" s="589"/>
      <c r="I105" s="614"/>
      <c r="J105" s="589"/>
      <c r="K105" s="585"/>
      <c r="L105" s="586"/>
      <c r="M105" s="321" t="str">
        <f>IF('01-Mapa de riesgo-UO'!R58="No existen", "No existe control para el riesgo",'01-Mapa de riesgo-UO'!V58)</f>
        <v xml:space="preserve">Solicitud a la Oficina de Planeación  de reporte de obras nuevas, en construcción y obras terminadas </v>
      </c>
      <c r="N105" s="321">
        <f>'01-Mapa de riesgo-UO'!AA58</f>
        <v>0</v>
      </c>
      <c r="O105" s="321" t="str">
        <f>'01-Mapa de riesgo-UO'!AF58</f>
        <v>Jefe de gestión de Servicios</v>
      </c>
      <c r="P105" s="322" t="str">
        <f>'01-Mapa de riesgo-UO'!AK58</f>
        <v>Semestral</v>
      </c>
      <c r="Q105" s="322" t="str">
        <f>'01-Mapa de riesgo-UO'!AO58</f>
        <v>Preventivo</v>
      </c>
      <c r="R105" s="614"/>
      <c r="S105" s="586"/>
      <c r="T105" s="586"/>
      <c r="U105" s="331" t="str">
        <f>'01-Mapa de riesgo-UO'!AV58</f>
        <v>ASUMIR</v>
      </c>
      <c r="V105" s="331">
        <f>'01-Mapa de riesgo-UO'!AW58</f>
        <v>0</v>
      </c>
      <c r="W105" s="331">
        <f>'01-Mapa de riesgo-UO'!AZ58</f>
        <v>0</v>
      </c>
      <c r="X105" s="251"/>
      <c r="Y105" s="251"/>
      <c r="Z105" s="251"/>
      <c r="AA105" s="251"/>
      <c r="AB105" s="625"/>
    </row>
    <row r="106" spans="1:28" ht="64.150000000000006" customHeight="1" x14ac:dyDescent="0.2">
      <c r="A106" s="609"/>
      <c r="B106" s="611"/>
      <c r="C106" s="611"/>
      <c r="D106" s="589"/>
      <c r="E106" s="589"/>
      <c r="F106" s="589"/>
      <c r="G106" s="320">
        <f>'01-Mapa de riesgo-UO'!H59</f>
        <v>0</v>
      </c>
      <c r="H106" s="589"/>
      <c r="I106" s="614"/>
      <c r="J106" s="589"/>
      <c r="K106" s="585"/>
      <c r="L106" s="586"/>
      <c r="M106" s="321">
        <f>IF('01-Mapa de riesgo-UO'!R59="No existen", "No existe control para el riesgo",'01-Mapa de riesgo-UO'!V59)</f>
        <v>0</v>
      </c>
      <c r="N106" s="321">
        <f>'01-Mapa de riesgo-UO'!AA59</f>
        <v>0</v>
      </c>
      <c r="O106" s="321">
        <f>'01-Mapa de riesgo-UO'!AF59</f>
        <v>0</v>
      </c>
      <c r="P106" s="322">
        <f>'01-Mapa de riesgo-UO'!AK59</f>
        <v>0</v>
      </c>
      <c r="Q106" s="322">
        <f>'01-Mapa de riesgo-UO'!AO59</f>
        <v>0</v>
      </c>
      <c r="R106" s="614"/>
      <c r="S106" s="586"/>
      <c r="T106" s="586"/>
      <c r="U106" s="331" t="str">
        <f>'01-Mapa de riesgo-UO'!AV59</f>
        <v>ASUMIR</v>
      </c>
      <c r="V106" s="331">
        <f>'01-Mapa de riesgo-UO'!AW59</f>
        <v>0</v>
      </c>
      <c r="W106" s="331">
        <f>'01-Mapa de riesgo-UO'!AZ59</f>
        <v>0</v>
      </c>
      <c r="X106" s="251"/>
      <c r="Y106" s="251"/>
      <c r="Z106" s="251"/>
      <c r="AA106" s="251"/>
      <c r="AB106" s="625"/>
    </row>
    <row r="107" spans="1:28" ht="64.150000000000006" customHeight="1" x14ac:dyDescent="0.2">
      <c r="A107" s="609">
        <v>34</v>
      </c>
      <c r="B107" s="611" t="str">
        <f>'01-Mapa de riesgo-UO'!C60</f>
        <v>ADMINISTRACIÓN_INSTITUCIONAL</v>
      </c>
      <c r="C107" s="611" t="str">
        <f>'01-Mapa de riesgo-UO'!E60</f>
        <v>PLANEACIÓN</v>
      </c>
      <c r="D107" s="589" t="str">
        <f>'01-Mapa de riesgo-UO'!I60</f>
        <v>Información</v>
      </c>
      <c r="E107" s="589" t="str">
        <f>'01-Mapa de riesgo-UO'!J60</f>
        <v>No cumplimiento en los reportes a los entes de control debido a cambios en la normatividad, proceso y/o tecnología definida por el ente para dicho fin.</v>
      </c>
      <c r="F107" s="589" t="str">
        <f>'01-Mapa de riesgo-UO'!K60</f>
        <v>Los entes de control definen la periodicidad y forma en que se debe presentar y reportar la información, sin embargo, estos cambios externos generan cambios en la dinámica interna que afectan a diferentes procesos y fuentes de información para su oportuna respuesta.</v>
      </c>
      <c r="G107" s="320" t="str">
        <f>'01-Mapa de riesgo-UO'!H60</f>
        <v>Cambio en la normatividad y procedimiento de reporte.</v>
      </c>
      <c r="H107" s="589" t="str">
        <f>'01-Mapa de riesgo-UO'!L60</f>
        <v>Incumplimiento de los reportes de la Universidad a los entes de control, lo cual podría ocasionar sanciones.</v>
      </c>
      <c r="I107" s="614" t="str">
        <f>'01-Mapa de riesgo-UO'!AS60</f>
        <v>MODERADO</v>
      </c>
      <c r="J107" s="589" t="str">
        <f>'01-Mapa de riesgo-UO'!AT60</f>
        <v>Cumplimiento del Indicador de AIE: Nivel de actualización de la información a nivel estratégico y táctico</v>
      </c>
      <c r="K107" s="622"/>
      <c r="L107" s="586"/>
      <c r="M107" s="321" t="str">
        <f>IF('01-Mapa de riesgo-UO'!R60="No existen", "No existe control para el riesgo",'01-Mapa de riesgo-UO'!V60)</f>
        <v>Seguimiento al Plan de Acción de la Administración Estratégica</v>
      </c>
      <c r="N107" s="321">
        <f>'01-Mapa de riesgo-UO'!AA60</f>
        <v>0</v>
      </c>
      <c r="O107" s="321" t="str">
        <f>'01-Mapa de riesgo-UO'!AF60</f>
        <v>Profesional Administración de la Información Estratégica</v>
      </c>
      <c r="P107" s="322" t="str">
        <f>'01-Mapa de riesgo-UO'!AK60</f>
        <v>Bimestral</v>
      </c>
      <c r="Q107" s="322" t="str">
        <f>'01-Mapa de riesgo-UO'!AO60</f>
        <v>Preventivo</v>
      </c>
      <c r="R107" s="614" t="str">
        <f>'01-Mapa de riesgo-UO'!AQ60</f>
        <v>ACEPTABLE</v>
      </c>
      <c r="S107" s="586"/>
      <c r="T107" s="586"/>
      <c r="U107" s="331" t="str">
        <f>'01-Mapa de riesgo-UO'!AV60</f>
        <v>REDUCIR</v>
      </c>
      <c r="V107" s="331" t="str">
        <f>'01-Mapa de riesgo-UO'!AW60</f>
        <v>Hacer seguimiento permanente a las  actividades planteadas en el Plan de Acción para dar oportuna respuesta a los requerimiento del MEN bajo los parámetros exigidos por el mismo.</v>
      </c>
      <c r="W107" s="331">
        <f>'01-Mapa de riesgo-UO'!AZ60</f>
        <v>0</v>
      </c>
      <c r="X107" s="251"/>
      <c r="Y107" s="251"/>
      <c r="Z107" s="251"/>
      <c r="AA107" s="251"/>
      <c r="AB107" s="625"/>
    </row>
    <row r="108" spans="1:28" ht="64.150000000000006" customHeight="1" x14ac:dyDescent="0.2">
      <c r="A108" s="609"/>
      <c r="B108" s="611"/>
      <c r="C108" s="611"/>
      <c r="D108" s="589"/>
      <c r="E108" s="589"/>
      <c r="F108" s="589"/>
      <c r="G108" s="320">
        <f>'01-Mapa de riesgo-UO'!H61</f>
        <v>0</v>
      </c>
      <c r="H108" s="589"/>
      <c r="I108" s="614"/>
      <c r="J108" s="589"/>
      <c r="K108" s="585"/>
      <c r="L108" s="586"/>
      <c r="M108" s="321">
        <f>IF('01-Mapa de riesgo-UO'!R61="No existen", "No existe control para el riesgo",'01-Mapa de riesgo-UO'!V61)</f>
        <v>0</v>
      </c>
      <c r="N108" s="321">
        <f>'01-Mapa de riesgo-UO'!AA61</f>
        <v>0</v>
      </c>
      <c r="O108" s="321">
        <f>'01-Mapa de riesgo-UO'!AF61</f>
        <v>0</v>
      </c>
      <c r="P108" s="322">
        <f>'01-Mapa de riesgo-UO'!AK61</f>
        <v>0</v>
      </c>
      <c r="Q108" s="322">
        <f>'01-Mapa de riesgo-UO'!AO61</f>
        <v>0</v>
      </c>
      <c r="R108" s="614"/>
      <c r="S108" s="586"/>
      <c r="T108" s="586"/>
      <c r="U108" s="331" t="str">
        <f>'01-Mapa de riesgo-UO'!AV61</f>
        <v>COMPARTIR</v>
      </c>
      <c r="V108" s="331" t="str">
        <f>'01-Mapa de riesgo-UO'!AW61</f>
        <v>Informar a las fuentes de información primarias en caso de que existan cambios en los parámetros de reporte exigidos con el MEN</v>
      </c>
      <c r="W108" s="331" t="str">
        <f>'01-Mapa de riesgo-UO'!AZ61</f>
        <v>Dependencias fuentes de información primarias de los reportes al  MEN.</v>
      </c>
      <c r="X108" s="251"/>
      <c r="Y108" s="251"/>
      <c r="Z108" s="251"/>
      <c r="AA108" s="251"/>
      <c r="AB108" s="625"/>
    </row>
    <row r="109" spans="1:28" ht="64.150000000000006" customHeight="1" x14ac:dyDescent="0.2">
      <c r="A109" s="609"/>
      <c r="B109" s="611"/>
      <c r="C109" s="611"/>
      <c r="D109" s="589"/>
      <c r="E109" s="589"/>
      <c r="F109" s="589"/>
      <c r="G109" s="320">
        <f>'01-Mapa de riesgo-UO'!H62</f>
        <v>0</v>
      </c>
      <c r="H109" s="589"/>
      <c r="I109" s="614"/>
      <c r="J109" s="589"/>
      <c r="K109" s="585"/>
      <c r="L109" s="586"/>
      <c r="M109" s="321">
        <f>IF('01-Mapa de riesgo-UO'!R62="No existen", "No existe control para el riesgo",'01-Mapa de riesgo-UO'!V62)</f>
        <v>0</v>
      </c>
      <c r="N109" s="321">
        <f>'01-Mapa de riesgo-UO'!AA62</f>
        <v>0</v>
      </c>
      <c r="O109" s="321">
        <f>'01-Mapa de riesgo-UO'!AF62</f>
        <v>0</v>
      </c>
      <c r="P109" s="322">
        <f>'01-Mapa de riesgo-UO'!AK62</f>
        <v>0</v>
      </c>
      <c r="Q109" s="322">
        <f>'01-Mapa de riesgo-UO'!AO62</f>
        <v>0</v>
      </c>
      <c r="R109" s="614"/>
      <c r="S109" s="586"/>
      <c r="T109" s="586"/>
      <c r="U109" s="331">
        <f>'01-Mapa de riesgo-UO'!AV62</f>
        <v>0</v>
      </c>
      <c r="V109" s="331">
        <f>'01-Mapa de riesgo-UO'!AW62</f>
        <v>0</v>
      </c>
      <c r="W109" s="331">
        <f>'01-Mapa de riesgo-UO'!AZ62</f>
        <v>0</v>
      </c>
      <c r="X109" s="251"/>
      <c r="Y109" s="251"/>
      <c r="Z109" s="251"/>
      <c r="AA109" s="251"/>
      <c r="AB109" s="625"/>
    </row>
    <row r="110" spans="1:28" ht="64.150000000000006" customHeight="1" x14ac:dyDescent="0.2">
      <c r="A110" s="609">
        <v>35</v>
      </c>
      <c r="B110" s="611" t="str">
        <f>'01-Mapa de riesgo-UO'!C63</f>
        <v>DIRECCIONAMIENTO_INSTITUCIONAL</v>
      </c>
      <c r="C110" s="611" t="str">
        <f>'01-Mapa de riesgo-UO'!E63</f>
        <v>PLANEACIÓN</v>
      </c>
      <c r="D110" s="589" t="str">
        <f>'01-Mapa de riesgo-UO'!I63</f>
        <v>Cumplimiento</v>
      </c>
      <c r="E110" s="589" t="str">
        <f>'01-Mapa de riesgo-UO'!J63</f>
        <v>Incumplimiento de las metas en los tres niveles de gestión  del PDI 2020-2028</v>
      </c>
      <c r="F110" s="589" t="str">
        <f>'01-Mapa de riesgo-UO'!K63</f>
        <v xml:space="preserve">No se cumplan las metas planteadas en los tres niveles de gestión del Plan de Desarrollo Institcional  proyectadas por las redes de trabajo </v>
      </c>
      <c r="G110" s="320" t="str">
        <f>'01-Mapa de riesgo-UO'!H63</f>
        <v>Falta de seguimiento a las metas planteadas en el PDI</v>
      </c>
      <c r="H110" s="589" t="str">
        <f>'01-Mapa de riesgo-UO'!L63</f>
        <v>Incumplimiento de la misión y visión institucional
Hallazgos por parte de los entes de control
Reprocesos en el reporte
Credibilidad e imagen institucional 
Detrimento presupuestal</v>
      </c>
      <c r="I110" s="614" t="str">
        <f>'01-Mapa de riesgo-UO'!AS63</f>
        <v>LEVE</v>
      </c>
      <c r="J110" s="589" t="str">
        <f>'01-Mapa de riesgo-UO'!AT63</f>
        <v>Nivel cumplimiento del PDI en sus tres nivel</v>
      </c>
      <c r="K110" s="622"/>
      <c r="L110" s="586"/>
      <c r="M110" s="321" t="str">
        <f>IF('01-Mapa de riesgo-UO'!R63="No existen", "No existe control para el riesgo",'01-Mapa de riesgo-UO'!V63)</f>
        <v xml:space="preserve">Sistema de gerencia del Plan de Desarrollo Insitucional </v>
      </c>
      <c r="N110" s="321" t="str">
        <f>'01-Mapa de riesgo-UO'!AA63</f>
        <v>SIGER</v>
      </c>
      <c r="O110" s="321" t="str">
        <f>'01-Mapa de riesgo-UO'!AF63</f>
        <v>Profesional Gerencia del Plan de Desarrollo Institucional</v>
      </c>
      <c r="P110" s="322" t="str">
        <f>'01-Mapa de riesgo-UO'!AK63</f>
        <v>Bimestral</v>
      </c>
      <c r="Q110" s="322" t="str">
        <f>'01-Mapa de riesgo-UO'!AO63</f>
        <v>Preventivo</v>
      </c>
      <c r="R110" s="614" t="str">
        <f>'01-Mapa de riesgo-UO'!AQ63</f>
        <v>FUERTE</v>
      </c>
      <c r="S110" s="586"/>
      <c r="T110" s="586"/>
      <c r="U110" s="331" t="str">
        <f>'01-Mapa de riesgo-UO'!AV63</f>
        <v>ASUMIR</v>
      </c>
      <c r="V110" s="331">
        <f>'01-Mapa de riesgo-UO'!AW63</f>
        <v>0</v>
      </c>
      <c r="W110" s="331">
        <f>'01-Mapa de riesgo-UO'!AZ63</f>
        <v>0</v>
      </c>
      <c r="X110" s="251"/>
      <c r="Y110" s="251"/>
      <c r="Z110" s="251"/>
      <c r="AA110" s="251"/>
      <c r="AB110" s="625"/>
    </row>
    <row r="111" spans="1:28" ht="64.150000000000006" customHeight="1" x14ac:dyDescent="0.2">
      <c r="A111" s="609"/>
      <c r="B111" s="611"/>
      <c r="C111" s="611"/>
      <c r="D111" s="589"/>
      <c r="E111" s="589"/>
      <c r="F111" s="589"/>
      <c r="G111" s="320" t="str">
        <f>'01-Mapa de riesgo-UO'!H64</f>
        <v>Reporte ausente e  inadecuado por parte de las redes de trabajo del PDI</v>
      </c>
      <c r="H111" s="589"/>
      <c r="I111" s="614"/>
      <c r="J111" s="589"/>
      <c r="K111" s="585"/>
      <c r="L111" s="586"/>
      <c r="M111" s="321" t="str">
        <f>IF('01-Mapa de riesgo-UO'!R64="No existen", "No existe control para el riesgo",'01-Mapa de riesgo-UO'!V64)</f>
        <v>Sistema de información para el PDI
(Calidad de información del reporte)</v>
      </c>
      <c r="N111" s="321" t="str">
        <f>'01-Mapa de riesgo-UO'!AA64</f>
        <v>SIGER</v>
      </c>
      <c r="O111" s="321" t="str">
        <f>'01-Mapa de riesgo-UO'!AF64</f>
        <v>Profesional Administración de la Información Estratégica</v>
      </c>
      <c r="P111" s="322" t="str">
        <f>'01-Mapa de riesgo-UO'!AK64</f>
        <v>Bimestral</v>
      </c>
      <c r="Q111" s="322" t="str">
        <f>'01-Mapa de riesgo-UO'!AO64</f>
        <v>Preventivo</v>
      </c>
      <c r="R111" s="614"/>
      <c r="S111" s="586"/>
      <c r="T111" s="586"/>
      <c r="U111" s="331" t="str">
        <f>'01-Mapa de riesgo-UO'!AV64</f>
        <v>ASUMIR</v>
      </c>
      <c r="V111" s="331">
        <f>'01-Mapa de riesgo-UO'!AW64</f>
        <v>0</v>
      </c>
      <c r="W111" s="331">
        <f>'01-Mapa de riesgo-UO'!AZ64</f>
        <v>0</v>
      </c>
      <c r="X111" s="251"/>
      <c r="Y111" s="251"/>
      <c r="Z111" s="251"/>
      <c r="AA111" s="251"/>
      <c r="AB111" s="625"/>
    </row>
    <row r="112" spans="1:28" ht="64.150000000000006" customHeight="1" x14ac:dyDescent="0.2">
      <c r="A112" s="609"/>
      <c r="B112" s="611"/>
      <c r="C112" s="611"/>
      <c r="D112" s="589"/>
      <c r="E112" s="589"/>
      <c r="F112" s="589"/>
      <c r="G112" s="320" t="str">
        <f>'01-Mapa de riesgo-UO'!H65</f>
        <v>Baja calidad del reporte en los tres niveles de gestión del PDI</v>
      </c>
      <c r="H112" s="589"/>
      <c r="I112" s="614"/>
      <c r="J112" s="589"/>
      <c r="K112" s="585"/>
      <c r="L112" s="586"/>
      <c r="M112" s="321" t="str">
        <f>IF('01-Mapa de riesgo-UO'!R65="No existen", "No existe control para el riesgo",'01-Mapa de riesgo-UO'!V65)</f>
        <v>Comité del Sistema de Gerencia del PDI</v>
      </c>
      <c r="N112" s="321">
        <f>'01-Mapa de riesgo-UO'!AA65</f>
        <v>0</v>
      </c>
      <c r="O112" s="321" t="str">
        <f>'01-Mapa de riesgo-UO'!AF65</f>
        <v>Profesional Gerencia del Plan de Desarrollo Institucional</v>
      </c>
      <c r="P112" s="322" t="str">
        <f>'01-Mapa de riesgo-UO'!AK65</f>
        <v>Trimestral</v>
      </c>
      <c r="Q112" s="322" t="str">
        <f>'01-Mapa de riesgo-UO'!AO65</f>
        <v>Preventivo</v>
      </c>
      <c r="R112" s="614"/>
      <c r="S112" s="586"/>
      <c r="T112" s="586"/>
      <c r="U112" s="331" t="str">
        <f>'01-Mapa de riesgo-UO'!AV65</f>
        <v>ASUMIR</v>
      </c>
      <c r="V112" s="331">
        <f>'01-Mapa de riesgo-UO'!AW65</f>
        <v>0</v>
      </c>
      <c r="W112" s="331">
        <f>'01-Mapa de riesgo-UO'!AZ65</f>
        <v>0</v>
      </c>
      <c r="X112" s="251"/>
      <c r="Y112" s="251"/>
      <c r="Z112" s="251"/>
      <c r="AA112" s="251"/>
      <c r="AB112" s="625"/>
    </row>
    <row r="113" spans="1:28" ht="64.150000000000006" customHeight="1" x14ac:dyDescent="0.2">
      <c r="A113" s="609">
        <v>36</v>
      </c>
      <c r="B113" s="611" t="str">
        <f>'01-Mapa de riesgo-UO'!C66</f>
        <v>DIRECCIONAMIENTO_INSTITUCIONAL</v>
      </c>
      <c r="C113" s="611" t="str">
        <f>'01-Mapa de riesgo-UO'!E66</f>
        <v>PLANEACIÓN</v>
      </c>
      <c r="D113" s="589" t="str">
        <f>'01-Mapa de riesgo-UO'!I66</f>
        <v>Corrupción</v>
      </c>
      <c r="E113" s="589" t="str">
        <f>'01-Mapa de riesgo-UO'!J66</f>
        <v>Ejecución inadecuada de proyectos (contratos, Ordenes de servicios,  resoluciones,  proyectos de operación comercial)</v>
      </c>
      <c r="F113" s="589" t="str">
        <f>'01-Mapa de riesgo-UO'!K66</f>
        <v>Incumplimiento en la  ejecución de proyectos (contratos, Ordenes de servicios, resoluciones, proyectos de operación comercial) en el desarrollo y ejecución en cada una de sus etapas</v>
      </c>
      <c r="G113" s="320" t="str">
        <f>'01-Mapa de riesgo-UO'!H66</f>
        <v xml:space="preserve">Desconocimiento de los  procedimientos contractuales y proyectos especiales  </v>
      </c>
      <c r="H113" s="589" t="str">
        <f>'01-Mapa de riesgo-UO'!L66</f>
        <v>Hallazgos por parte de entes de control
Detrimiento patrimonial
Incumplimiento de resultados</v>
      </c>
      <c r="I113" s="614" t="str">
        <f>'01-Mapa de riesgo-UO'!AS66</f>
        <v>MODERADO</v>
      </c>
      <c r="J113" s="589" t="str">
        <f>'01-Mapa de riesgo-UO'!AT66</f>
        <v>Proyectos ejecutados inadecuadamente /Total proyectos ejecutados</v>
      </c>
      <c r="K113" s="622"/>
      <c r="L113" s="586"/>
      <c r="M113" s="321" t="str">
        <f>IF('01-Mapa de riesgo-UO'!R66="No existen", "No existe control para el riesgo",'01-Mapa de riesgo-UO'!V66)</f>
        <v xml:space="preserve">Generar periodicamene alertas a los supervisores  e interventores frente al estado de los contratos y documentación contractual </v>
      </c>
      <c r="N113" s="321">
        <f>'01-Mapa de riesgo-UO'!AA66</f>
        <v>0</v>
      </c>
      <c r="O113" s="321" t="str">
        <f>'01-Mapa de riesgo-UO'!AF66</f>
        <v>Contratista</v>
      </c>
      <c r="P113" s="322" t="str">
        <f>'01-Mapa de riesgo-UO'!AK66</f>
        <v>Bimestral</v>
      </c>
      <c r="Q113" s="322" t="str">
        <f>'01-Mapa de riesgo-UO'!AO66</f>
        <v>Preventivo</v>
      </c>
      <c r="R113" s="614" t="str">
        <f>'01-Mapa de riesgo-UO'!AQ66</f>
        <v>FUERTE</v>
      </c>
      <c r="S113" s="586"/>
      <c r="T113" s="586"/>
      <c r="U113" s="331" t="str">
        <f>'01-Mapa de riesgo-UO'!AV66</f>
        <v>REDUCIR</v>
      </c>
      <c r="V113" s="331" t="str">
        <f>'01-Mapa de riesgo-UO'!AW66</f>
        <v>Difusión de tips al interior de la Oficina acerca del tema contractual, de supervisión e interventoría</v>
      </c>
      <c r="W113" s="331">
        <f>'01-Mapa de riesgo-UO'!AZ66</f>
        <v>0</v>
      </c>
      <c r="X113" s="251"/>
      <c r="Y113" s="251"/>
      <c r="Z113" s="251"/>
      <c r="AA113" s="251"/>
      <c r="AB113" s="625"/>
    </row>
    <row r="114" spans="1:28" ht="64.150000000000006" customHeight="1" x14ac:dyDescent="0.2">
      <c r="A114" s="609"/>
      <c r="B114" s="611"/>
      <c r="C114" s="611"/>
      <c r="D114" s="589"/>
      <c r="E114" s="589"/>
      <c r="F114" s="589"/>
      <c r="G114" s="320" t="str">
        <f>'01-Mapa de riesgo-UO'!H67</f>
        <v>Bajo nivel de seguimiento periódico en la ejecución de proyectos (contratos, Ordenes de servicios, proyectos de operación comercial)</v>
      </c>
      <c r="H114" s="589"/>
      <c r="I114" s="614"/>
      <c r="J114" s="589"/>
      <c r="K114" s="585"/>
      <c r="L114" s="586"/>
      <c r="M114" s="321" t="str">
        <f>IF('01-Mapa de riesgo-UO'!R67="No existen", "No existe control para el riesgo",'01-Mapa de riesgo-UO'!V67)</f>
        <v xml:space="preserve">Designación de un profesional de seguimiento y control como apoyo a la interventoría y supervisión de proyectos (verificación de productos)
</v>
      </c>
      <c r="N114" s="321">
        <f>'01-Mapa de riesgo-UO'!AA67</f>
        <v>0</v>
      </c>
      <c r="O114" s="321" t="str">
        <f>'01-Mapa de riesgo-UO'!AF67</f>
        <v>Contratista</v>
      </c>
      <c r="P114" s="322" t="str">
        <f>'01-Mapa de riesgo-UO'!AK67</f>
        <v>Anual</v>
      </c>
      <c r="Q114" s="322" t="str">
        <f>'01-Mapa de riesgo-UO'!AO67</f>
        <v>Preventivo</v>
      </c>
      <c r="R114" s="614"/>
      <c r="S114" s="586"/>
      <c r="T114" s="586"/>
      <c r="U114" s="331">
        <f>'01-Mapa de riesgo-UO'!AV67</f>
        <v>0</v>
      </c>
      <c r="V114" s="331">
        <f>'01-Mapa de riesgo-UO'!AW67</f>
        <v>0</v>
      </c>
      <c r="W114" s="331">
        <f>'01-Mapa de riesgo-UO'!AZ67</f>
        <v>0</v>
      </c>
      <c r="X114" s="251"/>
      <c r="Y114" s="251"/>
      <c r="Z114" s="251"/>
      <c r="AA114" s="251"/>
      <c r="AB114" s="625"/>
    </row>
    <row r="115" spans="1:28" ht="64.150000000000006" customHeight="1" x14ac:dyDescent="0.2">
      <c r="A115" s="609"/>
      <c r="B115" s="611"/>
      <c r="C115" s="611"/>
      <c r="D115" s="589"/>
      <c r="E115" s="589"/>
      <c r="F115" s="589"/>
      <c r="G115" s="320" t="str">
        <f>'01-Mapa de riesgo-UO'!H68</f>
        <v xml:space="preserve">Desarticulación de los procedimientos institucionales para el desarrollo y ejecución en cada una de sus etapas </v>
      </c>
      <c r="H115" s="589"/>
      <c r="I115" s="614"/>
      <c r="J115" s="589"/>
      <c r="K115" s="585"/>
      <c r="L115" s="586"/>
      <c r="M115" s="321" t="str">
        <f>IF('01-Mapa de riesgo-UO'!R68="No existen", "No existe control para el riesgo",'01-Mapa de riesgo-UO'!V68)</f>
        <v xml:space="preserve">Realizar porcesos de  inducción y/o reinducción donde se articulen los proceso de contratación e interventoría </v>
      </c>
      <c r="N115" s="321">
        <f>'01-Mapa de riesgo-UO'!AA68</f>
        <v>0</v>
      </c>
      <c r="O115" s="321" t="str">
        <f>'01-Mapa de riesgo-UO'!AF68</f>
        <v>Contratista</v>
      </c>
      <c r="P115" s="322" t="str">
        <f>'01-Mapa de riesgo-UO'!AK68</f>
        <v>Anual</v>
      </c>
      <c r="Q115" s="322" t="str">
        <f>'01-Mapa de riesgo-UO'!AO68</f>
        <v>Preventivo</v>
      </c>
      <c r="R115" s="614"/>
      <c r="S115" s="586"/>
      <c r="T115" s="586"/>
      <c r="U115" s="331">
        <f>'01-Mapa de riesgo-UO'!AV68</f>
        <v>0</v>
      </c>
      <c r="V115" s="331">
        <f>'01-Mapa de riesgo-UO'!AW68</f>
        <v>0</v>
      </c>
      <c r="W115" s="331">
        <f>'01-Mapa de riesgo-UO'!AZ68</f>
        <v>0</v>
      </c>
      <c r="X115" s="251"/>
      <c r="Y115" s="251"/>
      <c r="Z115" s="251"/>
      <c r="AA115" s="251"/>
      <c r="AB115" s="625"/>
    </row>
    <row r="116" spans="1:28" ht="64.150000000000006" customHeight="1" x14ac:dyDescent="0.2">
      <c r="A116" s="609">
        <v>37</v>
      </c>
      <c r="B116" s="611" t="e">
        <f>'01-Mapa de riesgo-UO'!#REF!</f>
        <v>#REF!</v>
      </c>
      <c r="C116" s="611" t="e">
        <f>'01-Mapa de riesgo-UO'!#REF!</f>
        <v>#REF!</v>
      </c>
      <c r="D116" s="589" t="e">
        <f>'01-Mapa de riesgo-UO'!#REF!</f>
        <v>#REF!</v>
      </c>
      <c r="E116" s="589" t="e">
        <f>'01-Mapa de riesgo-UO'!#REF!</f>
        <v>#REF!</v>
      </c>
      <c r="F116" s="589" t="e">
        <f>'01-Mapa de riesgo-UO'!#REF!</f>
        <v>#REF!</v>
      </c>
      <c r="G116" s="320" t="e">
        <f>'01-Mapa de riesgo-UO'!#REF!</f>
        <v>#REF!</v>
      </c>
      <c r="H116" s="589" t="e">
        <f>'01-Mapa de riesgo-UO'!#REF!</f>
        <v>#REF!</v>
      </c>
      <c r="I116" s="614" t="e">
        <f>'01-Mapa de riesgo-UO'!#REF!</f>
        <v>#REF!</v>
      </c>
      <c r="J116" s="589" t="e">
        <f>'01-Mapa de riesgo-UO'!#REF!</f>
        <v>#REF!</v>
      </c>
      <c r="K116" s="622"/>
      <c r="L116" s="586"/>
      <c r="M116" s="321" t="e">
        <f>IF('01-Mapa de riesgo-UO'!#REF!="No existen", "No existe control para el riesgo",'01-Mapa de riesgo-UO'!#REF!)</f>
        <v>#REF!</v>
      </c>
      <c r="N116" s="321" t="e">
        <f>'01-Mapa de riesgo-UO'!#REF!</f>
        <v>#REF!</v>
      </c>
      <c r="O116" s="321" t="e">
        <f>'01-Mapa de riesgo-UO'!#REF!</f>
        <v>#REF!</v>
      </c>
      <c r="P116" s="322" t="e">
        <f>'01-Mapa de riesgo-UO'!#REF!</f>
        <v>#REF!</v>
      </c>
      <c r="Q116" s="322" t="e">
        <f>'01-Mapa de riesgo-UO'!#REF!</f>
        <v>#REF!</v>
      </c>
      <c r="R116" s="614" t="e">
        <f>'01-Mapa de riesgo-UO'!#REF!</f>
        <v>#REF!</v>
      </c>
      <c r="S116" s="586"/>
      <c r="T116" s="586"/>
      <c r="U116" s="331" t="e">
        <f>'01-Mapa de riesgo-UO'!#REF!</f>
        <v>#REF!</v>
      </c>
      <c r="V116" s="331" t="e">
        <f>'01-Mapa de riesgo-UO'!#REF!</f>
        <v>#REF!</v>
      </c>
      <c r="W116" s="331" t="e">
        <f>'01-Mapa de riesgo-UO'!#REF!</f>
        <v>#REF!</v>
      </c>
      <c r="X116" s="251"/>
      <c r="Y116" s="251"/>
      <c r="Z116" s="251"/>
      <c r="AA116" s="251"/>
      <c r="AB116" s="625"/>
    </row>
    <row r="117" spans="1:28" ht="64.150000000000006" customHeight="1" x14ac:dyDescent="0.2">
      <c r="A117" s="609"/>
      <c r="B117" s="611"/>
      <c r="C117" s="611"/>
      <c r="D117" s="589"/>
      <c r="E117" s="589"/>
      <c r="F117" s="589"/>
      <c r="G117" s="320" t="e">
        <f>'01-Mapa de riesgo-UO'!#REF!</f>
        <v>#REF!</v>
      </c>
      <c r="H117" s="589"/>
      <c r="I117" s="614"/>
      <c r="J117" s="589"/>
      <c r="K117" s="585"/>
      <c r="L117" s="586"/>
      <c r="M117" s="321" t="e">
        <f>IF('01-Mapa de riesgo-UO'!#REF!="No existen", "No existe control para el riesgo",'01-Mapa de riesgo-UO'!#REF!)</f>
        <v>#REF!</v>
      </c>
      <c r="N117" s="321" t="e">
        <f>'01-Mapa de riesgo-UO'!#REF!</f>
        <v>#REF!</v>
      </c>
      <c r="O117" s="321" t="e">
        <f>'01-Mapa de riesgo-UO'!#REF!</f>
        <v>#REF!</v>
      </c>
      <c r="P117" s="322" t="e">
        <f>'01-Mapa de riesgo-UO'!#REF!</f>
        <v>#REF!</v>
      </c>
      <c r="Q117" s="322" t="e">
        <f>'01-Mapa de riesgo-UO'!#REF!</f>
        <v>#REF!</v>
      </c>
      <c r="R117" s="614"/>
      <c r="S117" s="586"/>
      <c r="T117" s="586"/>
      <c r="U117" s="331" t="e">
        <f>'01-Mapa de riesgo-UO'!#REF!</f>
        <v>#REF!</v>
      </c>
      <c r="V117" s="331" t="e">
        <f>'01-Mapa de riesgo-UO'!#REF!</f>
        <v>#REF!</v>
      </c>
      <c r="W117" s="331" t="e">
        <f>'01-Mapa de riesgo-UO'!#REF!</f>
        <v>#REF!</v>
      </c>
      <c r="X117" s="251"/>
      <c r="Y117" s="251"/>
      <c r="Z117" s="251"/>
      <c r="AA117" s="251"/>
      <c r="AB117" s="625"/>
    </row>
    <row r="118" spans="1:28" ht="64.150000000000006" customHeight="1" x14ac:dyDescent="0.2">
      <c r="A118" s="609"/>
      <c r="B118" s="611"/>
      <c r="C118" s="611"/>
      <c r="D118" s="589"/>
      <c r="E118" s="589"/>
      <c r="F118" s="589"/>
      <c r="G118" s="320" t="e">
        <f>'01-Mapa de riesgo-UO'!#REF!</f>
        <v>#REF!</v>
      </c>
      <c r="H118" s="589"/>
      <c r="I118" s="614"/>
      <c r="J118" s="589"/>
      <c r="K118" s="585"/>
      <c r="L118" s="586"/>
      <c r="M118" s="321" t="e">
        <f>IF('01-Mapa de riesgo-UO'!#REF!="No existen", "No existe control para el riesgo",'01-Mapa de riesgo-UO'!#REF!)</f>
        <v>#REF!</v>
      </c>
      <c r="N118" s="321" t="e">
        <f>'01-Mapa de riesgo-UO'!#REF!</f>
        <v>#REF!</v>
      </c>
      <c r="O118" s="321" t="e">
        <f>'01-Mapa de riesgo-UO'!#REF!</f>
        <v>#REF!</v>
      </c>
      <c r="P118" s="322" t="e">
        <f>'01-Mapa de riesgo-UO'!#REF!</f>
        <v>#REF!</v>
      </c>
      <c r="Q118" s="322" t="e">
        <f>'01-Mapa de riesgo-UO'!#REF!</f>
        <v>#REF!</v>
      </c>
      <c r="R118" s="614"/>
      <c r="S118" s="586"/>
      <c r="T118" s="586"/>
      <c r="U118" s="331" t="e">
        <f>'01-Mapa de riesgo-UO'!#REF!</f>
        <v>#REF!</v>
      </c>
      <c r="V118" s="331" t="e">
        <f>'01-Mapa de riesgo-UO'!#REF!</f>
        <v>#REF!</v>
      </c>
      <c r="W118" s="331" t="e">
        <f>'01-Mapa de riesgo-UO'!#REF!</f>
        <v>#REF!</v>
      </c>
      <c r="X118" s="251"/>
      <c r="Y118" s="251"/>
      <c r="Z118" s="251"/>
      <c r="AA118" s="251"/>
      <c r="AB118" s="625"/>
    </row>
    <row r="119" spans="1:28" ht="64.150000000000006" customHeight="1" x14ac:dyDescent="0.2">
      <c r="A119" s="609">
        <v>38</v>
      </c>
      <c r="B119" s="611" t="e">
        <f>'01-Mapa de riesgo-UO'!#REF!</f>
        <v>#REF!</v>
      </c>
      <c r="C119" s="611" t="e">
        <f>'01-Mapa de riesgo-UO'!#REF!</f>
        <v>#REF!</v>
      </c>
      <c r="D119" s="589" t="e">
        <f>'01-Mapa de riesgo-UO'!#REF!</f>
        <v>#REF!</v>
      </c>
      <c r="E119" s="589" t="e">
        <f>'01-Mapa de riesgo-UO'!#REF!</f>
        <v>#REF!</v>
      </c>
      <c r="F119" s="589" t="e">
        <f>'01-Mapa de riesgo-UO'!#REF!</f>
        <v>#REF!</v>
      </c>
      <c r="G119" s="320" t="e">
        <f>'01-Mapa de riesgo-UO'!#REF!</f>
        <v>#REF!</v>
      </c>
      <c r="H119" s="589" t="e">
        <f>'01-Mapa de riesgo-UO'!#REF!</f>
        <v>#REF!</v>
      </c>
      <c r="I119" s="614" t="e">
        <f>'01-Mapa de riesgo-UO'!#REF!</f>
        <v>#REF!</v>
      </c>
      <c r="J119" s="589" t="e">
        <f>'01-Mapa de riesgo-UO'!#REF!</f>
        <v>#REF!</v>
      </c>
      <c r="K119" s="622"/>
      <c r="L119" s="586"/>
      <c r="M119" s="321" t="e">
        <f>IF('01-Mapa de riesgo-UO'!#REF!="No existen", "No existe control para el riesgo",'01-Mapa de riesgo-UO'!#REF!)</f>
        <v>#REF!</v>
      </c>
      <c r="N119" s="321" t="e">
        <f>'01-Mapa de riesgo-UO'!#REF!</f>
        <v>#REF!</v>
      </c>
      <c r="O119" s="321" t="e">
        <f>'01-Mapa de riesgo-UO'!#REF!</f>
        <v>#REF!</v>
      </c>
      <c r="P119" s="322" t="e">
        <f>'01-Mapa de riesgo-UO'!#REF!</f>
        <v>#REF!</v>
      </c>
      <c r="Q119" s="322" t="e">
        <f>'01-Mapa de riesgo-UO'!#REF!</f>
        <v>#REF!</v>
      </c>
      <c r="R119" s="614" t="e">
        <f>'01-Mapa de riesgo-UO'!#REF!</f>
        <v>#REF!</v>
      </c>
      <c r="S119" s="586"/>
      <c r="T119" s="586"/>
      <c r="U119" s="331" t="e">
        <f>'01-Mapa de riesgo-UO'!#REF!</f>
        <v>#REF!</v>
      </c>
      <c r="V119" s="331" t="e">
        <f>'01-Mapa de riesgo-UO'!#REF!</f>
        <v>#REF!</v>
      </c>
      <c r="W119" s="331" t="e">
        <f>'01-Mapa de riesgo-UO'!#REF!</f>
        <v>#REF!</v>
      </c>
      <c r="X119" s="251"/>
      <c r="Y119" s="251"/>
      <c r="Z119" s="251"/>
      <c r="AA119" s="251"/>
      <c r="AB119" s="625"/>
    </row>
    <row r="120" spans="1:28" ht="64.150000000000006" customHeight="1" x14ac:dyDescent="0.2">
      <c r="A120" s="609"/>
      <c r="B120" s="611"/>
      <c r="C120" s="611"/>
      <c r="D120" s="589"/>
      <c r="E120" s="589"/>
      <c r="F120" s="589"/>
      <c r="G120" s="320" t="e">
        <f>'01-Mapa de riesgo-UO'!#REF!</f>
        <v>#REF!</v>
      </c>
      <c r="H120" s="589"/>
      <c r="I120" s="614"/>
      <c r="J120" s="589"/>
      <c r="K120" s="585"/>
      <c r="L120" s="586"/>
      <c r="M120" s="321" t="e">
        <f>IF('01-Mapa de riesgo-UO'!#REF!="No existen", "No existe control para el riesgo",'01-Mapa de riesgo-UO'!#REF!)</f>
        <v>#REF!</v>
      </c>
      <c r="N120" s="321" t="e">
        <f>'01-Mapa de riesgo-UO'!#REF!</f>
        <v>#REF!</v>
      </c>
      <c r="O120" s="321" t="e">
        <f>'01-Mapa de riesgo-UO'!#REF!</f>
        <v>#REF!</v>
      </c>
      <c r="P120" s="322" t="e">
        <f>'01-Mapa de riesgo-UO'!#REF!</f>
        <v>#REF!</v>
      </c>
      <c r="Q120" s="322" t="e">
        <f>'01-Mapa de riesgo-UO'!#REF!</f>
        <v>#REF!</v>
      </c>
      <c r="R120" s="614"/>
      <c r="S120" s="586"/>
      <c r="T120" s="586"/>
      <c r="U120" s="331" t="e">
        <f>'01-Mapa de riesgo-UO'!#REF!</f>
        <v>#REF!</v>
      </c>
      <c r="V120" s="331" t="e">
        <f>'01-Mapa de riesgo-UO'!#REF!</f>
        <v>#REF!</v>
      </c>
      <c r="W120" s="331" t="e">
        <f>'01-Mapa de riesgo-UO'!#REF!</f>
        <v>#REF!</v>
      </c>
      <c r="X120" s="251"/>
      <c r="Y120" s="251"/>
      <c r="Z120" s="251"/>
      <c r="AA120" s="251"/>
      <c r="AB120" s="625"/>
    </row>
    <row r="121" spans="1:28" ht="64.150000000000006" customHeight="1" x14ac:dyDescent="0.2">
      <c r="A121" s="609"/>
      <c r="B121" s="611"/>
      <c r="C121" s="611"/>
      <c r="D121" s="589"/>
      <c r="E121" s="589"/>
      <c r="F121" s="589"/>
      <c r="G121" s="320" t="e">
        <f>'01-Mapa de riesgo-UO'!#REF!</f>
        <v>#REF!</v>
      </c>
      <c r="H121" s="589"/>
      <c r="I121" s="614"/>
      <c r="J121" s="589"/>
      <c r="K121" s="585"/>
      <c r="L121" s="586"/>
      <c r="M121" s="321" t="e">
        <f>IF('01-Mapa de riesgo-UO'!#REF!="No existen", "No existe control para el riesgo",'01-Mapa de riesgo-UO'!#REF!)</f>
        <v>#REF!</v>
      </c>
      <c r="N121" s="321" t="e">
        <f>'01-Mapa de riesgo-UO'!#REF!</f>
        <v>#REF!</v>
      </c>
      <c r="O121" s="321" t="e">
        <f>'01-Mapa de riesgo-UO'!#REF!</f>
        <v>#REF!</v>
      </c>
      <c r="P121" s="322" t="e">
        <f>'01-Mapa de riesgo-UO'!#REF!</f>
        <v>#REF!</v>
      </c>
      <c r="Q121" s="322" t="e">
        <f>'01-Mapa de riesgo-UO'!#REF!</f>
        <v>#REF!</v>
      </c>
      <c r="R121" s="614"/>
      <c r="S121" s="586"/>
      <c r="T121" s="586"/>
      <c r="U121" s="331" t="e">
        <f>'01-Mapa de riesgo-UO'!#REF!</f>
        <v>#REF!</v>
      </c>
      <c r="V121" s="331" t="e">
        <f>'01-Mapa de riesgo-UO'!#REF!</f>
        <v>#REF!</v>
      </c>
      <c r="W121" s="331" t="e">
        <f>'01-Mapa de riesgo-UO'!#REF!</f>
        <v>#REF!</v>
      </c>
      <c r="X121" s="251"/>
      <c r="Y121" s="251"/>
      <c r="Z121" s="251"/>
      <c r="AA121" s="251"/>
      <c r="AB121" s="625"/>
    </row>
    <row r="122" spans="1:28" ht="64.150000000000006" customHeight="1" x14ac:dyDescent="0.2">
      <c r="A122" s="609">
        <v>39</v>
      </c>
      <c r="B122" s="611" t="e">
        <f>'01-Mapa de riesgo-UO'!#REF!</f>
        <v>#REF!</v>
      </c>
      <c r="C122" s="611" t="e">
        <f>'01-Mapa de riesgo-UO'!#REF!</f>
        <v>#REF!</v>
      </c>
      <c r="D122" s="589" t="e">
        <f>'01-Mapa de riesgo-UO'!#REF!</f>
        <v>#REF!</v>
      </c>
      <c r="E122" s="589" t="e">
        <f>'01-Mapa de riesgo-UO'!#REF!</f>
        <v>#REF!</v>
      </c>
      <c r="F122" s="589" t="e">
        <f>'01-Mapa de riesgo-UO'!#REF!</f>
        <v>#REF!</v>
      </c>
      <c r="G122" s="320" t="e">
        <f>'01-Mapa de riesgo-UO'!#REF!</f>
        <v>#REF!</v>
      </c>
      <c r="H122" s="589" t="e">
        <f>'01-Mapa de riesgo-UO'!#REF!</f>
        <v>#REF!</v>
      </c>
      <c r="I122" s="614" t="e">
        <f>'01-Mapa de riesgo-UO'!#REF!</f>
        <v>#REF!</v>
      </c>
      <c r="J122" s="589" t="e">
        <f>'01-Mapa de riesgo-UO'!#REF!</f>
        <v>#REF!</v>
      </c>
      <c r="K122" s="622"/>
      <c r="L122" s="586"/>
      <c r="M122" s="321" t="e">
        <f>IF('01-Mapa de riesgo-UO'!#REF!="No existen", "No existe control para el riesgo",'01-Mapa de riesgo-UO'!#REF!)</f>
        <v>#REF!</v>
      </c>
      <c r="N122" s="321" t="e">
        <f>'01-Mapa de riesgo-UO'!#REF!</f>
        <v>#REF!</v>
      </c>
      <c r="O122" s="321" t="e">
        <f>'01-Mapa de riesgo-UO'!#REF!</f>
        <v>#REF!</v>
      </c>
      <c r="P122" s="322" t="e">
        <f>'01-Mapa de riesgo-UO'!#REF!</f>
        <v>#REF!</v>
      </c>
      <c r="Q122" s="322" t="e">
        <f>'01-Mapa de riesgo-UO'!#REF!</f>
        <v>#REF!</v>
      </c>
      <c r="R122" s="614" t="e">
        <f>'01-Mapa de riesgo-UO'!#REF!</f>
        <v>#REF!</v>
      </c>
      <c r="S122" s="586"/>
      <c r="T122" s="586"/>
      <c r="U122" s="331" t="e">
        <f>'01-Mapa de riesgo-UO'!#REF!</f>
        <v>#REF!</v>
      </c>
      <c r="V122" s="331" t="e">
        <f>'01-Mapa de riesgo-UO'!#REF!</f>
        <v>#REF!</v>
      </c>
      <c r="W122" s="331" t="e">
        <f>'01-Mapa de riesgo-UO'!#REF!</f>
        <v>#REF!</v>
      </c>
      <c r="X122" s="251"/>
      <c r="Y122" s="251"/>
      <c r="Z122" s="251"/>
      <c r="AA122" s="251"/>
      <c r="AB122" s="625"/>
    </row>
    <row r="123" spans="1:28" ht="64.150000000000006" customHeight="1" x14ac:dyDescent="0.2">
      <c r="A123" s="609"/>
      <c r="B123" s="611"/>
      <c r="C123" s="611"/>
      <c r="D123" s="589"/>
      <c r="E123" s="589"/>
      <c r="F123" s="589"/>
      <c r="G123" s="320" t="e">
        <f>'01-Mapa de riesgo-UO'!#REF!</f>
        <v>#REF!</v>
      </c>
      <c r="H123" s="589"/>
      <c r="I123" s="614"/>
      <c r="J123" s="589"/>
      <c r="K123" s="585"/>
      <c r="L123" s="586"/>
      <c r="M123" s="321" t="e">
        <f>IF('01-Mapa de riesgo-UO'!#REF!="No existen", "No existe control para el riesgo",'01-Mapa de riesgo-UO'!#REF!)</f>
        <v>#REF!</v>
      </c>
      <c r="N123" s="321" t="e">
        <f>'01-Mapa de riesgo-UO'!#REF!</f>
        <v>#REF!</v>
      </c>
      <c r="O123" s="321" t="e">
        <f>'01-Mapa de riesgo-UO'!#REF!</f>
        <v>#REF!</v>
      </c>
      <c r="P123" s="322" t="e">
        <f>'01-Mapa de riesgo-UO'!#REF!</f>
        <v>#REF!</v>
      </c>
      <c r="Q123" s="322" t="e">
        <f>'01-Mapa de riesgo-UO'!#REF!</f>
        <v>#REF!</v>
      </c>
      <c r="R123" s="614"/>
      <c r="S123" s="586"/>
      <c r="T123" s="586"/>
      <c r="U123" s="331" t="e">
        <f>'01-Mapa de riesgo-UO'!#REF!</f>
        <v>#REF!</v>
      </c>
      <c r="V123" s="331" t="e">
        <f>'01-Mapa de riesgo-UO'!#REF!</f>
        <v>#REF!</v>
      </c>
      <c r="W123" s="331" t="e">
        <f>'01-Mapa de riesgo-UO'!#REF!</f>
        <v>#REF!</v>
      </c>
      <c r="X123" s="251"/>
      <c r="Y123" s="251"/>
      <c r="Z123" s="251"/>
      <c r="AA123" s="251"/>
      <c r="AB123" s="625"/>
    </row>
    <row r="124" spans="1:28" ht="64.150000000000006" customHeight="1" x14ac:dyDescent="0.2">
      <c r="A124" s="609"/>
      <c r="B124" s="611"/>
      <c r="C124" s="611"/>
      <c r="D124" s="589"/>
      <c r="E124" s="589"/>
      <c r="F124" s="589"/>
      <c r="G124" s="320" t="e">
        <f>'01-Mapa de riesgo-UO'!#REF!</f>
        <v>#REF!</v>
      </c>
      <c r="H124" s="589"/>
      <c r="I124" s="614"/>
      <c r="J124" s="589"/>
      <c r="K124" s="585"/>
      <c r="L124" s="586"/>
      <c r="M124" s="321" t="e">
        <f>IF('01-Mapa de riesgo-UO'!#REF!="No existen", "No existe control para el riesgo",'01-Mapa de riesgo-UO'!#REF!)</f>
        <v>#REF!</v>
      </c>
      <c r="N124" s="321" t="e">
        <f>'01-Mapa de riesgo-UO'!#REF!</f>
        <v>#REF!</v>
      </c>
      <c r="O124" s="321" t="e">
        <f>'01-Mapa de riesgo-UO'!#REF!</f>
        <v>#REF!</v>
      </c>
      <c r="P124" s="322" t="e">
        <f>'01-Mapa de riesgo-UO'!#REF!</f>
        <v>#REF!</v>
      </c>
      <c r="Q124" s="322" t="e">
        <f>'01-Mapa de riesgo-UO'!#REF!</f>
        <v>#REF!</v>
      </c>
      <c r="R124" s="614"/>
      <c r="S124" s="586"/>
      <c r="T124" s="586"/>
      <c r="U124" s="331" t="e">
        <f>'01-Mapa de riesgo-UO'!#REF!</f>
        <v>#REF!</v>
      </c>
      <c r="V124" s="331" t="e">
        <f>'01-Mapa de riesgo-UO'!#REF!</f>
        <v>#REF!</v>
      </c>
      <c r="W124" s="331" t="e">
        <f>'01-Mapa de riesgo-UO'!#REF!</f>
        <v>#REF!</v>
      </c>
      <c r="X124" s="251"/>
      <c r="Y124" s="251"/>
      <c r="Z124" s="251"/>
      <c r="AA124" s="251"/>
      <c r="AB124" s="625"/>
    </row>
    <row r="125" spans="1:28" ht="64.150000000000006" customHeight="1" x14ac:dyDescent="0.2">
      <c r="A125" s="609">
        <v>40</v>
      </c>
      <c r="B125" s="611" t="e">
        <f>'01-Mapa de riesgo-UO'!#REF!</f>
        <v>#REF!</v>
      </c>
      <c r="C125" s="611" t="e">
        <f>'01-Mapa de riesgo-UO'!#REF!</f>
        <v>#REF!</v>
      </c>
      <c r="D125" s="589" t="e">
        <f>'01-Mapa de riesgo-UO'!#REF!</f>
        <v>#REF!</v>
      </c>
      <c r="E125" s="589" t="e">
        <f>'01-Mapa de riesgo-UO'!#REF!</f>
        <v>#REF!</v>
      </c>
      <c r="F125" s="589" t="e">
        <f>'01-Mapa de riesgo-UO'!#REF!</f>
        <v>#REF!</v>
      </c>
      <c r="G125" s="320" t="e">
        <f>'01-Mapa de riesgo-UO'!#REF!</f>
        <v>#REF!</v>
      </c>
      <c r="H125" s="589" t="e">
        <f>'01-Mapa de riesgo-UO'!#REF!</f>
        <v>#REF!</v>
      </c>
      <c r="I125" s="614" t="e">
        <f>'01-Mapa de riesgo-UO'!#REF!</f>
        <v>#REF!</v>
      </c>
      <c r="J125" s="589" t="e">
        <f>'01-Mapa de riesgo-UO'!#REF!</f>
        <v>#REF!</v>
      </c>
      <c r="K125" s="622"/>
      <c r="L125" s="586"/>
      <c r="M125" s="321" t="e">
        <f>IF('01-Mapa de riesgo-UO'!#REF!="No existen", "No existe control para el riesgo",'01-Mapa de riesgo-UO'!#REF!)</f>
        <v>#REF!</v>
      </c>
      <c r="N125" s="321" t="e">
        <f>'01-Mapa de riesgo-UO'!#REF!</f>
        <v>#REF!</v>
      </c>
      <c r="O125" s="321" t="e">
        <f>'01-Mapa de riesgo-UO'!#REF!</f>
        <v>#REF!</v>
      </c>
      <c r="P125" s="322" t="e">
        <f>'01-Mapa de riesgo-UO'!#REF!</f>
        <v>#REF!</v>
      </c>
      <c r="Q125" s="322" t="e">
        <f>'01-Mapa de riesgo-UO'!#REF!</f>
        <v>#REF!</v>
      </c>
      <c r="R125" s="614" t="e">
        <f>'01-Mapa de riesgo-UO'!#REF!</f>
        <v>#REF!</v>
      </c>
      <c r="S125" s="586"/>
      <c r="T125" s="586"/>
      <c r="U125" s="331" t="e">
        <f>'01-Mapa de riesgo-UO'!#REF!</f>
        <v>#REF!</v>
      </c>
      <c r="V125" s="331" t="e">
        <f>'01-Mapa de riesgo-UO'!#REF!</f>
        <v>#REF!</v>
      </c>
      <c r="W125" s="331" t="e">
        <f>'01-Mapa de riesgo-UO'!#REF!</f>
        <v>#REF!</v>
      </c>
      <c r="X125" s="251"/>
      <c r="Y125" s="251"/>
      <c r="Z125" s="251"/>
      <c r="AA125" s="251"/>
      <c r="AB125" s="625"/>
    </row>
    <row r="126" spans="1:28" ht="64.150000000000006" customHeight="1" x14ac:dyDescent="0.2">
      <c r="A126" s="609"/>
      <c r="B126" s="611"/>
      <c r="C126" s="611"/>
      <c r="D126" s="589"/>
      <c r="E126" s="589"/>
      <c r="F126" s="589"/>
      <c r="G126" s="320" t="e">
        <f>'01-Mapa de riesgo-UO'!#REF!</f>
        <v>#REF!</v>
      </c>
      <c r="H126" s="589"/>
      <c r="I126" s="614"/>
      <c r="J126" s="589"/>
      <c r="K126" s="585"/>
      <c r="L126" s="586"/>
      <c r="M126" s="321" t="e">
        <f>IF('01-Mapa de riesgo-UO'!#REF!="No existen", "No existe control para el riesgo",'01-Mapa de riesgo-UO'!#REF!)</f>
        <v>#REF!</v>
      </c>
      <c r="N126" s="321" t="e">
        <f>'01-Mapa de riesgo-UO'!#REF!</f>
        <v>#REF!</v>
      </c>
      <c r="O126" s="321" t="e">
        <f>'01-Mapa de riesgo-UO'!#REF!</f>
        <v>#REF!</v>
      </c>
      <c r="P126" s="322" t="e">
        <f>'01-Mapa de riesgo-UO'!#REF!</f>
        <v>#REF!</v>
      </c>
      <c r="Q126" s="322" t="e">
        <f>'01-Mapa de riesgo-UO'!#REF!</f>
        <v>#REF!</v>
      </c>
      <c r="R126" s="614"/>
      <c r="S126" s="586"/>
      <c r="T126" s="586"/>
      <c r="U126" s="331" t="e">
        <f>'01-Mapa de riesgo-UO'!#REF!</f>
        <v>#REF!</v>
      </c>
      <c r="V126" s="331" t="e">
        <f>'01-Mapa de riesgo-UO'!#REF!</f>
        <v>#REF!</v>
      </c>
      <c r="W126" s="331" t="e">
        <f>'01-Mapa de riesgo-UO'!#REF!</f>
        <v>#REF!</v>
      </c>
      <c r="X126" s="251"/>
      <c r="Y126" s="251"/>
      <c r="Z126" s="251"/>
      <c r="AA126" s="251"/>
      <c r="AB126" s="625"/>
    </row>
    <row r="127" spans="1:28" ht="64.150000000000006" customHeight="1" x14ac:dyDescent="0.2">
      <c r="A127" s="609"/>
      <c r="B127" s="611"/>
      <c r="C127" s="611"/>
      <c r="D127" s="589"/>
      <c r="E127" s="589"/>
      <c r="F127" s="589"/>
      <c r="G127" s="320" t="e">
        <f>'01-Mapa de riesgo-UO'!#REF!</f>
        <v>#REF!</v>
      </c>
      <c r="H127" s="589"/>
      <c r="I127" s="614"/>
      <c r="J127" s="589"/>
      <c r="K127" s="585"/>
      <c r="L127" s="586"/>
      <c r="M127" s="321" t="e">
        <f>IF('01-Mapa de riesgo-UO'!#REF!="No existen", "No existe control para el riesgo",'01-Mapa de riesgo-UO'!#REF!)</f>
        <v>#REF!</v>
      </c>
      <c r="N127" s="321" t="e">
        <f>'01-Mapa de riesgo-UO'!#REF!</f>
        <v>#REF!</v>
      </c>
      <c r="O127" s="321" t="e">
        <f>'01-Mapa de riesgo-UO'!#REF!</f>
        <v>#REF!</v>
      </c>
      <c r="P127" s="322" t="e">
        <f>'01-Mapa de riesgo-UO'!#REF!</f>
        <v>#REF!</v>
      </c>
      <c r="Q127" s="322" t="e">
        <f>'01-Mapa de riesgo-UO'!#REF!</f>
        <v>#REF!</v>
      </c>
      <c r="R127" s="614"/>
      <c r="S127" s="586"/>
      <c r="T127" s="586"/>
      <c r="U127" s="331" t="e">
        <f>'01-Mapa de riesgo-UO'!#REF!</f>
        <v>#REF!</v>
      </c>
      <c r="V127" s="331" t="e">
        <f>'01-Mapa de riesgo-UO'!#REF!</f>
        <v>#REF!</v>
      </c>
      <c r="W127" s="331" t="e">
        <f>'01-Mapa de riesgo-UO'!#REF!</f>
        <v>#REF!</v>
      </c>
      <c r="X127" s="251"/>
      <c r="Y127" s="251"/>
      <c r="Z127" s="251"/>
      <c r="AA127" s="251"/>
      <c r="AB127" s="625"/>
    </row>
    <row r="128" spans="1:28" ht="64.150000000000006" customHeight="1" x14ac:dyDescent="0.2">
      <c r="A128" s="609">
        <v>41</v>
      </c>
      <c r="B128" s="611" t="str">
        <f>'01-Mapa de riesgo-UO'!C69</f>
        <v>ADMINISTRACIÓN_INSTITUCIONAL</v>
      </c>
      <c r="C128" s="611" t="str">
        <f>'01-Mapa de riesgo-UO'!E69</f>
        <v>RECURSOS INFORMÁTICOS Y EDUCATIVOS - CRIE</v>
      </c>
      <c r="D128" s="589" t="str">
        <f>'01-Mapa de riesgo-UO'!I69</f>
        <v>Tecnológico</v>
      </c>
      <c r="E128" s="589" t="str">
        <f>'01-Mapa de riesgo-UO'!J69</f>
        <v>Imposibilidad  para acceder a los sistemas de información que esten alojados en los servidores del campus universitario</v>
      </c>
      <c r="F128" s="589" t="str">
        <f>'01-Mapa de riesgo-UO'!K69</f>
        <v>No. acceso fuera del campus universitario a los servicios de internet que ofrece la Universidad</v>
      </c>
      <c r="G128" s="320" t="str">
        <f>'01-Mapa de riesgo-UO'!H69</f>
        <v>Fallas en el sistema eléctrico</v>
      </c>
      <c r="H128" s="589" t="str">
        <f>'01-Mapa de riesgo-UO'!L69</f>
        <v>Incomunicación de la Universidad  a través de internet
Retrasos en los procesos académicos y administrativos ofrecidos a través de los servicios web
Pérdida de imagen</v>
      </c>
      <c r="I128" s="614" t="str">
        <f>'01-Mapa de riesgo-UO'!AS69</f>
        <v>MODERADO</v>
      </c>
      <c r="J128" s="589" t="str">
        <f>'01-Mapa de riesgo-UO'!AT69</f>
        <v>Número de horas al mes sin fallas de conectividad a Internet del canal principal/Número de horas del mes</v>
      </c>
      <c r="K128" s="622"/>
      <c r="L128" s="586"/>
      <c r="M128" s="321" t="str">
        <f>IF('01-Mapa de riesgo-UO'!R69="No existen", "No existe control para el riesgo",'01-Mapa de riesgo-UO'!V69)</f>
        <v>Sistema de respaldo eléctrico
Canal de respaldo con diferente proveedor</v>
      </c>
      <c r="N128" s="321" t="str">
        <f>'01-Mapa de riesgo-UO'!AA69</f>
        <v>Sistemas de transferencia de potencia, UPS, transformador y planta.</v>
      </c>
      <c r="O128" s="321" t="str">
        <f>'01-Mapa de riesgo-UO'!AF69</f>
        <v>Jefe Mantenimiento</v>
      </c>
      <c r="P128" s="322" t="str">
        <f>'01-Mapa de riesgo-UO'!AK69</f>
        <v>Diaria</v>
      </c>
      <c r="Q128" s="322" t="str">
        <f>'01-Mapa de riesgo-UO'!AO69</f>
        <v>Preventivo</v>
      </c>
      <c r="R128" s="614" t="str">
        <f>'01-Mapa de riesgo-UO'!AQ69</f>
        <v>FUERTE</v>
      </c>
      <c r="S128" s="586"/>
      <c r="T128" s="586"/>
      <c r="U128" s="331" t="str">
        <f>'01-Mapa de riesgo-UO'!AV69</f>
        <v>COMPARTIR</v>
      </c>
      <c r="V128" s="331" t="str">
        <f>'01-Mapa de riesgo-UO'!AW69</f>
        <v>Continuar con la clausula contractual con el proveedor de SLA</v>
      </c>
      <c r="W128" s="331" t="str">
        <f>'01-Mapa de riesgo-UO'!AZ69</f>
        <v>Gestión de Servicios Institucionales</v>
      </c>
      <c r="X128" s="251"/>
      <c r="Y128" s="251"/>
      <c r="Z128" s="251"/>
      <c r="AA128" s="251"/>
      <c r="AB128" s="625"/>
    </row>
    <row r="129" spans="1:28" ht="64.150000000000006" customHeight="1" x14ac:dyDescent="0.2">
      <c r="A129" s="609"/>
      <c r="B129" s="611"/>
      <c r="C129" s="611"/>
      <c r="D129" s="589"/>
      <c r="E129" s="589"/>
      <c r="F129" s="589"/>
      <c r="G129" s="320" t="str">
        <f>'01-Mapa de riesgo-UO'!H70</f>
        <v>Fallas en los equipos de conectividad o en el sistema de control ambiental</v>
      </c>
      <c r="H129" s="589"/>
      <c r="I129" s="614"/>
      <c r="J129" s="589"/>
      <c r="K129" s="585"/>
      <c r="L129" s="586"/>
      <c r="M129" s="321" t="str">
        <f>IF('01-Mapa de riesgo-UO'!R70="No existen", "No existe control para el riesgo",'01-Mapa de riesgo-UO'!V70)</f>
        <v>Monitoreo del estado del servicio</v>
      </c>
      <c r="N129" s="321" t="str">
        <f>'01-Mapa de riesgo-UO'!AA70</f>
        <v>Sistema de monitoreo con una empresa llamada Ingebyte. Monitoreo itnerno IMC.</v>
      </c>
      <c r="O129" s="321" t="str">
        <f>'01-Mapa de riesgo-UO'!AF70</f>
        <v>Profesional 2 Red de datos</v>
      </c>
      <c r="P129" s="322" t="str">
        <f>'01-Mapa de riesgo-UO'!AK70</f>
        <v>Diaria</v>
      </c>
      <c r="Q129" s="322" t="str">
        <f>'01-Mapa de riesgo-UO'!AO70</f>
        <v>Preventivo</v>
      </c>
      <c r="R129" s="614"/>
      <c r="S129" s="586"/>
      <c r="T129" s="586"/>
      <c r="U129" s="331" t="str">
        <f>'01-Mapa de riesgo-UO'!AV70</f>
        <v>REDUCIR</v>
      </c>
      <c r="V129" s="331" t="str">
        <f>'01-Mapa de riesgo-UO'!AW70</f>
        <v>Realizar cambio a 33Kv de la red eléctrica de la UTP</v>
      </c>
      <c r="W129" s="331">
        <f>'01-Mapa de riesgo-UO'!AZ70</f>
        <v>0</v>
      </c>
      <c r="X129" s="251"/>
      <c r="Y129" s="251"/>
      <c r="Z129" s="251"/>
      <c r="AA129" s="251"/>
      <c r="AB129" s="625"/>
    </row>
    <row r="130" spans="1:28" ht="64.150000000000006" customHeight="1" x14ac:dyDescent="0.2">
      <c r="A130" s="609"/>
      <c r="B130" s="611"/>
      <c r="C130" s="611"/>
      <c r="D130" s="589"/>
      <c r="E130" s="589"/>
      <c r="F130" s="589"/>
      <c r="G130" s="320">
        <f>'01-Mapa de riesgo-UO'!H71</f>
        <v>0</v>
      </c>
      <c r="H130" s="589"/>
      <c r="I130" s="614"/>
      <c r="J130" s="589"/>
      <c r="K130" s="585"/>
      <c r="L130" s="586"/>
      <c r="M130" s="321" t="str">
        <f>IF('01-Mapa de riesgo-UO'!R71="No existen", "No existe control para el riesgo",'01-Mapa de riesgo-UO'!V71)</f>
        <v>Equipos de conectividad redundantes
Equipos de control ambiental redundantes</v>
      </c>
      <c r="N130" s="321">
        <f>'01-Mapa de riesgo-UO'!AA71</f>
        <v>0</v>
      </c>
      <c r="O130" s="321">
        <f>'01-Mapa de riesgo-UO'!AF71</f>
        <v>0</v>
      </c>
      <c r="P130" s="322" t="str">
        <f>'01-Mapa de riesgo-UO'!AK71</f>
        <v>Diaria</v>
      </c>
      <c r="Q130" s="322" t="str">
        <f>'01-Mapa de riesgo-UO'!AO71</f>
        <v>Preventivo</v>
      </c>
      <c r="R130" s="614"/>
      <c r="S130" s="586"/>
      <c r="T130" s="586"/>
      <c r="U130" s="331">
        <f>'01-Mapa de riesgo-UO'!AV71</f>
        <v>0</v>
      </c>
      <c r="V130" s="331">
        <f>'01-Mapa de riesgo-UO'!AW71</f>
        <v>0</v>
      </c>
      <c r="W130" s="331">
        <f>'01-Mapa de riesgo-UO'!AZ71</f>
        <v>0</v>
      </c>
      <c r="X130" s="251"/>
      <c r="Y130" s="251"/>
      <c r="Z130" s="251"/>
      <c r="AA130" s="251"/>
      <c r="AB130" s="625"/>
    </row>
    <row r="131" spans="1:28" ht="64.150000000000006" customHeight="1" x14ac:dyDescent="0.2">
      <c r="A131" s="609">
        <v>42</v>
      </c>
      <c r="B131" s="611" t="str">
        <f>'01-Mapa de riesgo-UO'!C72</f>
        <v>ADMINISTRACIÓN_INSTITUCIONAL</v>
      </c>
      <c r="C131" s="611" t="str">
        <f>'01-Mapa de riesgo-UO'!E72</f>
        <v>RECURSOS INFORMÁTICOS Y EDUCATIVOS - CRIE</v>
      </c>
      <c r="D131" s="589" t="str">
        <f>'01-Mapa de riesgo-UO'!I72</f>
        <v>Tecnológico</v>
      </c>
      <c r="E131" s="589" t="str">
        <f>'01-Mapa de riesgo-UO'!J72</f>
        <v>Intrusión a equipos y servicios de red</v>
      </c>
      <c r="F131" s="589" t="str">
        <f>'01-Mapa de riesgo-UO'!K72</f>
        <v>Acceso no autorizado a servidores,  servicios y equipos de conectividad bajo la gestión de la Administración de la Red.</v>
      </c>
      <c r="G131" s="320" t="str">
        <f>'01-Mapa de riesgo-UO'!H72</f>
        <v>Vulnerabilidades en sistemas operativos y servicios desarrollados por terceros</v>
      </c>
      <c r="H131" s="589" t="str">
        <f>'01-Mapa de riesgo-UO'!L72</f>
        <v>Cambio de configuraciones que afecten el buen funcionamiento de equipos y servicios.
Robo, sabotaje o cambios de información.</v>
      </c>
      <c r="I131" s="614" t="str">
        <f>'01-Mapa de riesgo-UO'!AS72</f>
        <v>LEVE</v>
      </c>
      <c r="J131" s="589" t="str">
        <f>'01-Mapa de riesgo-UO'!AT72</f>
        <v>Total de intrusiones detectadas/Total de intentos de intrusión cada semestre</v>
      </c>
      <c r="K131" s="622"/>
      <c r="L131" s="586"/>
      <c r="M131" s="321" t="str">
        <f>IF('01-Mapa de riesgo-UO'!R72="No existen", "No existe control para el riesgo",'01-Mapa de riesgo-UO'!V72)</f>
        <v>Actualización de las aplicaciones, servicios y sistemas operativos de los servidores</v>
      </c>
      <c r="N131" s="321">
        <f>'01-Mapa de riesgo-UO'!AA72</f>
        <v>0</v>
      </c>
      <c r="O131" s="321">
        <f>'01-Mapa de riesgo-UO'!AF72</f>
        <v>0</v>
      </c>
      <c r="P131" s="322" t="str">
        <f>'01-Mapa de riesgo-UO'!AK72</f>
        <v>Anual</v>
      </c>
      <c r="Q131" s="322" t="str">
        <f>'01-Mapa de riesgo-UO'!AO72</f>
        <v>Preventivo</v>
      </c>
      <c r="R131" s="614" t="str">
        <f>'01-Mapa de riesgo-UO'!AQ72</f>
        <v>ACEPTABLE</v>
      </c>
      <c r="S131" s="586"/>
      <c r="T131" s="586"/>
      <c r="U131" s="331" t="str">
        <f>'01-Mapa de riesgo-UO'!AV72</f>
        <v>ASUMIR</v>
      </c>
      <c r="V131" s="331">
        <f>'01-Mapa de riesgo-UO'!AW72</f>
        <v>0</v>
      </c>
      <c r="W131" s="331">
        <f>'01-Mapa de riesgo-UO'!AZ72</f>
        <v>0</v>
      </c>
      <c r="X131" s="251"/>
      <c r="Y131" s="251"/>
      <c r="Z131" s="251"/>
      <c r="AA131" s="251"/>
      <c r="AB131" s="625"/>
    </row>
    <row r="132" spans="1:28" ht="64.150000000000006" customHeight="1" x14ac:dyDescent="0.2">
      <c r="A132" s="609"/>
      <c r="B132" s="611"/>
      <c r="C132" s="611"/>
      <c r="D132" s="589"/>
      <c r="E132" s="589"/>
      <c r="F132" s="589"/>
      <c r="G132" s="320" t="str">
        <f>'01-Mapa de riesgo-UO'!H73</f>
        <v>Falta de equipos adecuados para la seguridad en la red. Se debe cumplir con las directrices de control de acceso a la red de datos aprobada por el CSU.</v>
      </c>
      <c r="H132" s="589"/>
      <c r="I132" s="614"/>
      <c r="J132" s="589"/>
      <c r="K132" s="585"/>
      <c r="L132" s="586"/>
      <c r="M132" s="321" t="str">
        <f>IF('01-Mapa de riesgo-UO'!R73="No existen", "No existe control para el riesgo",'01-Mapa de riesgo-UO'!V73)</f>
        <v>Conexiones seguras para todos los servicios que se accedan a través de la red</v>
      </c>
      <c r="N132" s="321">
        <f>'01-Mapa de riesgo-UO'!AA73</f>
        <v>0</v>
      </c>
      <c r="O132" s="321" t="str">
        <f>'01-Mapa de riesgo-UO'!AF73</f>
        <v>Profesional 2 Red de datos</v>
      </c>
      <c r="P132" s="322" t="str">
        <f>'01-Mapa de riesgo-UO'!AK73</f>
        <v>Diaria</v>
      </c>
      <c r="Q132" s="322" t="str">
        <f>'01-Mapa de riesgo-UO'!AO73</f>
        <v>Preventivo</v>
      </c>
      <c r="R132" s="614"/>
      <c r="S132" s="586"/>
      <c r="T132" s="586"/>
      <c r="U132" s="331" t="str">
        <f>'01-Mapa de riesgo-UO'!AV73</f>
        <v>ASUMIR</v>
      </c>
      <c r="V132" s="331">
        <f>'01-Mapa de riesgo-UO'!AW73</f>
        <v>0</v>
      </c>
      <c r="W132" s="331">
        <f>'01-Mapa de riesgo-UO'!AZ73</f>
        <v>0</v>
      </c>
      <c r="X132" s="251"/>
      <c r="Y132" s="251"/>
      <c r="Z132" s="251"/>
      <c r="AA132" s="251"/>
      <c r="AB132" s="625"/>
    </row>
    <row r="133" spans="1:28" ht="64.150000000000006" customHeight="1" x14ac:dyDescent="0.2">
      <c r="A133" s="609"/>
      <c r="B133" s="611"/>
      <c r="C133" s="611"/>
      <c r="D133" s="589"/>
      <c r="E133" s="589"/>
      <c r="F133" s="589"/>
      <c r="G133" s="320" t="str">
        <f>'01-Mapa de riesgo-UO'!H74</f>
        <v>Contraseñas y usuarios por defecto, Contraseñas débiles.
Errores en configuraciones.
Uso de protocolos inseguros.</v>
      </c>
      <c r="H133" s="589"/>
      <c r="I133" s="614"/>
      <c r="J133" s="589"/>
      <c r="K133" s="585"/>
      <c r="L133" s="586"/>
      <c r="M133" s="321" t="str">
        <f>IF('01-Mapa de riesgo-UO'!R74="No existen", "No existe control para el riesgo",'01-Mapa de riesgo-UO'!V74)</f>
        <v>Equipos de seguridad (Firewall e IPS)</v>
      </c>
      <c r="N133" s="321" t="str">
        <f>'01-Mapa de riesgo-UO'!AA74</f>
        <v>Firewall Palo Aldto y IPS Tipping Point</v>
      </c>
      <c r="O133" s="321" t="str">
        <f>'01-Mapa de riesgo-UO'!AF74</f>
        <v>Profesional 2 Red de datos</v>
      </c>
      <c r="P133" s="322" t="str">
        <f>'01-Mapa de riesgo-UO'!AK74</f>
        <v>Diaria</v>
      </c>
      <c r="Q133" s="322" t="str">
        <f>'01-Mapa de riesgo-UO'!AO74</f>
        <v>Preventivo</v>
      </c>
      <c r="R133" s="614"/>
      <c r="S133" s="586"/>
      <c r="T133" s="586"/>
      <c r="U133" s="331" t="str">
        <f>'01-Mapa de riesgo-UO'!AV74</f>
        <v>ASUMIR</v>
      </c>
      <c r="V133" s="331">
        <f>'01-Mapa de riesgo-UO'!AW74</f>
        <v>0</v>
      </c>
      <c r="W133" s="331">
        <f>'01-Mapa de riesgo-UO'!AZ74</f>
        <v>0</v>
      </c>
      <c r="X133" s="251"/>
      <c r="Y133" s="251"/>
      <c r="Z133" s="251"/>
      <c r="AA133" s="251"/>
      <c r="AB133" s="625"/>
    </row>
    <row r="134" spans="1:28" ht="64.150000000000006" customHeight="1" x14ac:dyDescent="0.2">
      <c r="A134" s="609">
        <v>43</v>
      </c>
      <c r="B134" s="611" t="str">
        <f>'01-Mapa de riesgo-UO'!C75</f>
        <v>INTERNACIONALIZACIÓN</v>
      </c>
      <c r="C134" s="611" t="str">
        <f>'01-Mapa de riesgo-UO'!E75</f>
        <v>RELACIONES_INTERNACIONALES</v>
      </c>
      <c r="D134" s="589" t="str">
        <f>'01-Mapa de riesgo-UO'!I75</f>
        <v>Cumplimiento</v>
      </c>
      <c r="E134" s="589" t="str">
        <f>'01-Mapa de riesgo-UO'!J75</f>
        <v>Visitantes internacionales en la UTP sin el debido estatus migratorio</v>
      </c>
      <c r="F134" s="589" t="str">
        <f>'01-Mapa de riesgo-UO'!K75</f>
        <v>Presencia de visitantes internacionales en la UTP sin el debido estatus migratorio</v>
      </c>
      <c r="G134" s="320" t="str">
        <f>'01-Mapa de riesgo-UO'!H75</f>
        <v xml:space="preserve">Desconocimiento de las implicaciones de no verificar el estatus migratorio de los invitados internacionales y realizar su reporte. </v>
      </c>
      <c r="H134" s="589" t="str">
        <f>'01-Mapa de riesgo-UO'!L75</f>
        <v>Multas y/o sanciones para la Universidad</v>
      </c>
      <c r="I134" s="614" t="str">
        <f>'01-Mapa de riesgo-UO'!AS75</f>
        <v>LEVE</v>
      </c>
      <c r="J134" s="589" t="str">
        <f>'01-Mapa de riesgo-UO'!AT75</f>
        <v>Número de sanciones generadas por Migración Colombia a la UTP</v>
      </c>
      <c r="K134" s="622"/>
      <c r="L134" s="586"/>
      <c r="M134" s="321" t="str">
        <f>IF('01-Mapa de riesgo-UO'!R75="No existen", "No existe control para el riesgo",'01-Mapa de riesgo-UO'!V75)</f>
        <v>Capacitación por parte de  Migración Colombia</v>
      </c>
      <c r="N134" s="321">
        <f>'01-Mapa de riesgo-UO'!AA75</f>
        <v>0</v>
      </c>
      <c r="O134" s="321" t="str">
        <f>'01-Mapa de riesgo-UO'!AF75</f>
        <v>Ejecutivo grado 26</v>
      </c>
      <c r="P134" s="322" t="str">
        <f>'01-Mapa de riesgo-UO'!AK75</f>
        <v>Anual</v>
      </c>
      <c r="Q134" s="322" t="str">
        <f>'01-Mapa de riesgo-UO'!AO75</f>
        <v>Preventivo</v>
      </c>
      <c r="R134" s="614" t="str">
        <f>'01-Mapa de riesgo-UO'!AQ75</f>
        <v>ACEPTABLE</v>
      </c>
      <c r="S134" s="586"/>
      <c r="T134" s="586"/>
      <c r="U134" s="331" t="str">
        <f>'01-Mapa de riesgo-UO'!AV75</f>
        <v>ASUMIR</v>
      </c>
      <c r="V134" s="331">
        <f>'01-Mapa de riesgo-UO'!AW75</f>
        <v>0</v>
      </c>
      <c r="W134" s="331">
        <f>'01-Mapa de riesgo-UO'!AZ75</f>
        <v>0</v>
      </c>
      <c r="X134" s="251"/>
      <c r="Y134" s="251"/>
      <c r="Z134" s="251"/>
      <c r="AA134" s="251"/>
      <c r="AB134" s="625"/>
    </row>
    <row r="135" spans="1:28" ht="64.150000000000006" customHeight="1" x14ac:dyDescent="0.2">
      <c r="A135" s="609"/>
      <c r="B135" s="611"/>
      <c r="C135" s="611"/>
      <c r="D135" s="589"/>
      <c r="E135" s="589"/>
      <c r="F135" s="589"/>
      <c r="G135" s="320" t="str">
        <f>'01-Mapa de riesgo-UO'!H76</f>
        <v>Migración Colombia otorga un permiso de ingreso y permanencia  erroneo a los invitados internacionales aún habiendo  presentados los soportes respectivos</v>
      </c>
      <c r="H135" s="589"/>
      <c r="I135" s="614"/>
      <c r="J135" s="589"/>
      <c r="K135" s="585"/>
      <c r="L135" s="586"/>
      <c r="M135" s="321" t="str">
        <f>IF('01-Mapa de riesgo-UO'!R76="No existen", "No existe control para el riesgo",'01-Mapa de riesgo-UO'!V76)</f>
        <v>Correos y comunicaciones  informando el proceso para el reporte de invitados internacionales</v>
      </c>
      <c r="N135" s="321">
        <f>'01-Mapa de riesgo-UO'!AA76</f>
        <v>0</v>
      </c>
      <c r="O135" s="321" t="str">
        <f>'01-Mapa de riesgo-UO'!AF76</f>
        <v>Asistencia III</v>
      </c>
      <c r="P135" s="322" t="str">
        <f>'01-Mapa de riesgo-UO'!AK76</f>
        <v>No definida</v>
      </c>
      <c r="Q135" s="322" t="str">
        <f>'01-Mapa de riesgo-UO'!AO76</f>
        <v>Preventivo</v>
      </c>
      <c r="R135" s="614"/>
      <c r="S135" s="586"/>
      <c r="T135" s="586"/>
      <c r="U135" s="331" t="str">
        <f>'01-Mapa de riesgo-UO'!AV76</f>
        <v>ASUMIR</v>
      </c>
      <c r="V135" s="331">
        <f>'01-Mapa de riesgo-UO'!AW76</f>
        <v>0</v>
      </c>
      <c r="W135" s="331">
        <f>'01-Mapa de riesgo-UO'!AZ76</f>
        <v>0</v>
      </c>
      <c r="X135" s="251"/>
      <c r="Y135" s="251"/>
      <c r="Z135" s="251"/>
      <c r="AA135" s="251"/>
      <c r="AB135" s="625"/>
    </row>
    <row r="136" spans="1:28" ht="64.150000000000006" customHeight="1" x14ac:dyDescent="0.2">
      <c r="A136" s="609"/>
      <c r="B136" s="611"/>
      <c r="C136" s="611"/>
      <c r="D136" s="589"/>
      <c r="E136" s="589"/>
      <c r="F136" s="589"/>
      <c r="G136" s="320">
        <f>'01-Mapa de riesgo-UO'!H77</f>
        <v>0</v>
      </c>
      <c r="H136" s="589"/>
      <c r="I136" s="614"/>
      <c r="J136" s="589"/>
      <c r="K136" s="585"/>
      <c r="L136" s="586"/>
      <c r="M136" s="321">
        <f>IF('01-Mapa de riesgo-UO'!R77="No existen", "No existe control para el riesgo",'01-Mapa de riesgo-UO'!V77)</f>
        <v>0</v>
      </c>
      <c r="N136" s="321">
        <f>'01-Mapa de riesgo-UO'!AA77</f>
        <v>0</v>
      </c>
      <c r="O136" s="321">
        <f>'01-Mapa de riesgo-UO'!AF77</f>
        <v>0</v>
      </c>
      <c r="P136" s="322">
        <f>'01-Mapa de riesgo-UO'!AK77</f>
        <v>0</v>
      </c>
      <c r="Q136" s="322">
        <f>'01-Mapa de riesgo-UO'!AO77</f>
        <v>0</v>
      </c>
      <c r="R136" s="614"/>
      <c r="S136" s="586"/>
      <c r="T136" s="586"/>
      <c r="U136" s="331">
        <f>'01-Mapa de riesgo-UO'!AV77</f>
        <v>0</v>
      </c>
      <c r="V136" s="331">
        <f>'01-Mapa de riesgo-UO'!AW77</f>
        <v>0</v>
      </c>
      <c r="W136" s="331">
        <f>'01-Mapa de riesgo-UO'!AZ77</f>
        <v>0</v>
      </c>
      <c r="X136" s="251"/>
      <c r="Y136" s="251"/>
      <c r="Z136" s="251"/>
      <c r="AA136" s="251"/>
      <c r="AB136" s="625"/>
    </row>
    <row r="137" spans="1:28" ht="64.150000000000006" customHeight="1" x14ac:dyDescent="0.2">
      <c r="A137" s="609">
        <v>44</v>
      </c>
      <c r="B137" s="611" t="str">
        <f>'01-Mapa de riesgo-UO'!C78</f>
        <v>INTERNACIONALIZACIÓN</v>
      </c>
      <c r="C137" s="611" t="str">
        <f>'01-Mapa de riesgo-UO'!E78</f>
        <v>RELACIONES_INTERNACIONALES</v>
      </c>
      <c r="D137" s="589" t="str">
        <f>'01-Mapa de riesgo-UO'!I78</f>
        <v>Corrupción</v>
      </c>
      <c r="E137" s="589" t="str">
        <f>'01-Mapa de riesgo-UO'!J78</f>
        <v>Favorecer la postulación a una beca de movilidad académica internacional a un estudiante que no cumpla con los requisitos establecidos en la convocatoria UTP</v>
      </c>
      <c r="F137" s="589" t="str">
        <f>'01-Mapa de riesgo-UO'!K78</f>
        <v>Postular a un estudiante que no cumple con los requsitos estipulados por la convocatoria interna a una beca de movilidad académica</v>
      </c>
      <c r="G137" s="320" t="str">
        <f>'01-Mapa de riesgo-UO'!H78</f>
        <v>Que haya un conflicto de intereses entre el estudiante y las personas encargadas del proceso de movilidad.</v>
      </c>
      <c r="H137" s="589" t="str">
        <f>'01-Mapa de riesgo-UO'!L78</f>
        <v>Quitar la oportunidad de acceder a una beca a un estudiante que cumpla con todos los requisitos</v>
      </c>
      <c r="I137" s="614" t="str">
        <f>'01-Mapa de riesgo-UO'!AS78</f>
        <v>LEVE</v>
      </c>
      <c r="J137" s="589" t="str">
        <f>'01-Mapa de riesgo-UO'!AT78</f>
        <v>No.Estudiantes Postulados a Becas de Movilidad Academica  sin cumplimiento de Requisitos / No. Estudiantes Postulados a Becas de Movilidad</v>
      </c>
      <c r="K137" s="622"/>
      <c r="L137" s="586"/>
      <c r="M137" s="321" t="str">
        <f>IF('01-Mapa de riesgo-UO'!R78="No existen", "No existe control para el riesgo",'01-Mapa de riesgo-UO'!V78)</f>
        <v>Convocatorias  que establecen requisitos, condiciones y la evaluación por parte de un comité de selección.</v>
      </c>
      <c r="N137" s="321">
        <f>'01-Mapa de riesgo-UO'!AA78</f>
        <v>0</v>
      </c>
      <c r="O137" s="321" t="str">
        <f>'01-Mapa de riesgo-UO'!AF78</f>
        <v>Profesional</v>
      </c>
      <c r="P137" s="322" t="str">
        <f>'01-Mapa de riesgo-UO'!AK78</f>
        <v>Semestral</v>
      </c>
      <c r="Q137" s="322" t="str">
        <f>'01-Mapa de riesgo-UO'!AO78</f>
        <v>Preventivo</v>
      </c>
      <c r="R137" s="614" t="str">
        <f>'01-Mapa de riesgo-UO'!AQ78</f>
        <v>FUERTE</v>
      </c>
      <c r="S137" s="586"/>
      <c r="T137" s="586"/>
      <c r="U137" s="331" t="str">
        <f>'01-Mapa de riesgo-UO'!AV78</f>
        <v>ASUMIR</v>
      </c>
      <c r="V137" s="331">
        <f>'01-Mapa de riesgo-UO'!AW78</f>
        <v>0</v>
      </c>
      <c r="W137" s="331">
        <f>'01-Mapa de riesgo-UO'!AZ78</f>
        <v>0</v>
      </c>
      <c r="X137" s="251"/>
      <c r="Y137" s="251"/>
      <c r="Z137" s="251"/>
      <c r="AA137" s="251"/>
      <c r="AB137" s="625"/>
    </row>
    <row r="138" spans="1:28" ht="64.150000000000006" customHeight="1" x14ac:dyDescent="0.2">
      <c r="A138" s="609"/>
      <c r="B138" s="611"/>
      <c r="C138" s="611"/>
      <c r="D138" s="589"/>
      <c r="E138" s="589"/>
      <c r="F138" s="589"/>
      <c r="G138" s="320" t="str">
        <f>'01-Mapa de riesgo-UO'!H79</f>
        <v>Que exista presión por parte de un funcionario de mayor jerarquia sobre las personas encargadas del proceso de movilidad.</v>
      </c>
      <c r="H138" s="589"/>
      <c r="I138" s="614"/>
      <c r="J138" s="589"/>
      <c r="K138" s="585"/>
      <c r="L138" s="586"/>
      <c r="M138" s="321">
        <f>IF('01-Mapa de riesgo-UO'!R79="No existen", "No existe control para el riesgo",'01-Mapa de riesgo-UO'!V79)</f>
        <v>0</v>
      </c>
      <c r="N138" s="321">
        <f>'01-Mapa de riesgo-UO'!AA79</f>
        <v>0</v>
      </c>
      <c r="O138" s="321">
        <f>'01-Mapa de riesgo-UO'!AF79</f>
        <v>0</v>
      </c>
      <c r="P138" s="322">
        <f>'01-Mapa de riesgo-UO'!AK79</f>
        <v>0</v>
      </c>
      <c r="Q138" s="322">
        <f>'01-Mapa de riesgo-UO'!AO79</f>
        <v>0</v>
      </c>
      <c r="R138" s="614"/>
      <c r="S138" s="586"/>
      <c r="T138" s="586"/>
      <c r="U138" s="331">
        <f>'01-Mapa de riesgo-UO'!AV79</f>
        <v>0</v>
      </c>
      <c r="V138" s="331">
        <f>'01-Mapa de riesgo-UO'!AW79</f>
        <v>0</v>
      </c>
      <c r="W138" s="331">
        <f>'01-Mapa de riesgo-UO'!AZ79</f>
        <v>0</v>
      </c>
      <c r="X138" s="251"/>
      <c r="Y138" s="251"/>
      <c r="Z138" s="251"/>
      <c r="AA138" s="251"/>
      <c r="AB138" s="625"/>
    </row>
    <row r="139" spans="1:28" ht="64.150000000000006" customHeight="1" x14ac:dyDescent="0.2">
      <c r="A139" s="609"/>
      <c r="B139" s="611"/>
      <c r="C139" s="611"/>
      <c r="D139" s="589"/>
      <c r="E139" s="589"/>
      <c r="F139" s="589"/>
      <c r="G139" s="320">
        <f>'01-Mapa de riesgo-UO'!H80</f>
        <v>0</v>
      </c>
      <c r="H139" s="589"/>
      <c r="I139" s="614"/>
      <c r="J139" s="589"/>
      <c r="K139" s="585"/>
      <c r="L139" s="586"/>
      <c r="M139" s="321">
        <f>IF('01-Mapa de riesgo-UO'!R80="No existen", "No existe control para el riesgo",'01-Mapa de riesgo-UO'!V80)</f>
        <v>0</v>
      </c>
      <c r="N139" s="321">
        <f>'01-Mapa de riesgo-UO'!AA80</f>
        <v>0</v>
      </c>
      <c r="O139" s="321">
        <f>'01-Mapa de riesgo-UO'!AF80</f>
        <v>0</v>
      </c>
      <c r="P139" s="322">
        <f>'01-Mapa de riesgo-UO'!AK80</f>
        <v>0</v>
      </c>
      <c r="Q139" s="322">
        <f>'01-Mapa de riesgo-UO'!AO80</f>
        <v>0</v>
      </c>
      <c r="R139" s="614"/>
      <c r="S139" s="586"/>
      <c r="T139" s="586"/>
      <c r="U139" s="331">
        <f>'01-Mapa de riesgo-UO'!AV80</f>
        <v>0</v>
      </c>
      <c r="V139" s="331">
        <f>'01-Mapa de riesgo-UO'!AW80</f>
        <v>0</v>
      </c>
      <c r="W139" s="331">
        <f>'01-Mapa de riesgo-UO'!AZ80</f>
        <v>0</v>
      </c>
      <c r="X139" s="251"/>
      <c r="Y139" s="251"/>
      <c r="Z139" s="251"/>
      <c r="AA139" s="251"/>
      <c r="AB139" s="625"/>
    </row>
    <row r="140" spans="1:28" ht="64.150000000000006" customHeight="1" x14ac:dyDescent="0.2">
      <c r="A140" s="609">
        <v>45</v>
      </c>
      <c r="B140" s="611" t="e">
        <f>'01-Mapa de riesgo-UO'!#REF!</f>
        <v>#REF!</v>
      </c>
      <c r="C140" s="611" t="e">
        <f>'01-Mapa de riesgo-UO'!#REF!</f>
        <v>#REF!</v>
      </c>
      <c r="D140" s="589" t="e">
        <f>'01-Mapa de riesgo-UO'!#REF!</f>
        <v>#REF!</v>
      </c>
      <c r="E140" s="589" t="e">
        <f>'01-Mapa de riesgo-UO'!#REF!</f>
        <v>#REF!</v>
      </c>
      <c r="F140" s="589" t="e">
        <f>'01-Mapa de riesgo-UO'!#REF!</f>
        <v>#REF!</v>
      </c>
      <c r="G140" s="320" t="e">
        <f>'01-Mapa de riesgo-UO'!#REF!</f>
        <v>#REF!</v>
      </c>
      <c r="H140" s="589" t="e">
        <f>'01-Mapa de riesgo-UO'!#REF!</f>
        <v>#REF!</v>
      </c>
      <c r="I140" s="614" t="e">
        <f>'01-Mapa de riesgo-UO'!#REF!</f>
        <v>#REF!</v>
      </c>
      <c r="J140" s="589" t="e">
        <f>'01-Mapa de riesgo-UO'!#REF!</f>
        <v>#REF!</v>
      </c>
      <c r="K140" s="622"/>
      <c r="L140" s="586"/>
      <c r="M140" s="321" t="e">
        <f>IF('01-Mapa de riesgo-UO'!#REF!="No existen", "No existe control para el riesgo",'01-Mapa de riesgo-UO'!#REF!)</f>
        <v>#REF!</v>
      </c>
      <c r="N140" s="321" t="e">
        <f>'01-Mapa de riesgo-UO'!#REF!</f>
        <v>#REF!</v>
      </c>
      <c r="O140" s="321" t="e">
        <f>'01-Mapa de riesgo-UO'!#REF!</f>
        <v>#REF!</v>
      </c>
      <c r="P140" s="322" t="e">
        <f>'01-Mapa de riesgo-UO'!#REF!</f>
        <v>#REF!</v>
      </c>
      <c r="Q140" s="322" t="e">
        <f>'01-Mapa de riesgo-UO'!#REF!</f>
        <v>#REF!</v>
      </c>
      <c r="R140" s="614" t="e">
        <f>'01-Mapa de riesgo-UO'!#REF!</f>
        <v>#REF!</v>
      </c>
      <c r="S140" s="586"/>
      <c r="T140" s="586"/>
      <c r="U140" s="331" t="e">
        <f>'01-Mapa de riesgo-UO'!#REF!</f>
        <v>#REF!</v>
      </c>
      <c r="V140" s="331" t="e">
        <f>'01-Mapa de riesgo-UO'!#REF!</f>
        <v>#REF!</v>
      </c>
      <c r="W140" s="331" t="e">
        <f>'01-Mapa de riesgo-UO'!#REF!</f>
        <v>#REF!</v>
      </c>
      <c r="X140" s="251"/>
      <c r="Y140" s="251"/>
      <c r="Z140" s="251"/>
      <c r="AA140" s="251"/>
      <c r="AB140" s="625"/>
    </row>
    <row r="141" spans="1:28" ht="64.150000000000006" customHeight="1" x14ac:dyDescent="0.2">
      <c r="A141" s="609"/>
      <c r="B141" s="611"/>
      <c r="C141" s="611"/>
      <c r="D141" s="589"/>
      <c r="E141" s="589"/>
      <c r="F141" s="589"/>
      <c r="G141" s="320" t="e">
        <f>'01-Mapa de riesgo-UO'!#REF!</f>
        <v>#REF!</v>
      </c>
      <c r="H141" s="589"/>
      <c r="I141" s="614"/>
      <c r="J141" s="589"/>
      <c r="K141" s="585"/>
      <c r="L141" s="586"/>
      <c r="M141" s="321" t="e">
        <f>IF('01-Mapa de riesgo-UO'!#REF!="No existen", "No existe control para el riesgo",'01-Mapa de riesgo-UO'!#REF!)</f>
        <v>#REF!</v>
      </c>
      <c r="N141" s="321" t="e">
        <f>'01-Mapa de riesgo-UO'!#REF!</f>
        <v>#REF!</v>
      </c>
      <c r="O141" s="321" t="e">
        <f>'01-Mapa de riesgo-UO'!#REF!</f>
        <v>#REF!</v>
      </c>
      <c r="P141" s="322" t="e">
        <f>'01-Mapa de riesgo-UO'!#REF!</f>
        <v>#REF!</v>
      </c>
      <c r="Q141" s="322" t="e">
        <f>'01-Mapa de riesgo-UO'!#REF!</f>
        <v>#REF!</v>
      </c>
      <c r="R141" s="614"/>
      <c r="S141" s="586"/>
      <c r="T141" s="586"/>
      <c r="U141" s="331" t="e">
        <f>'01-Mapa de riesgo-UO'!#REF!</f>
        <v>#REF!</v>
      </c>
      <c r="V141" s="331" t="e">
        <f>'01-Mapa de riesgo-UO'!#REF!</f>
        <v>#REF!</v>
      </c>
      <c r="W141" s="331" t="e">
        <f>'01-Mapa de riesgo-UO'!#REF!</f>
        <v>#REF!</v>
      </c>
      <c r="X141" s="251"/>
      <c r="Y141" s="251"/>
      <c r="Z141" s="251"/>
      <c r="AA141" s="251"/>
      <c r="AB141" s="625"/>
    </row>
    <row r="142" spans="1:28" ht="64.150000000000006" customHeight="1" x14ac:dyDescent="0.2">
      <c r="A142" s="609"/>
      <c r="B142" s="611"/>
      <c r="C142" s="611"/>
      <c r="D142" s="589"/>
      <c r="E142" s="589"/>
      <c r="F142" s="589"/>
      <c r="G142" s="320" t="e">
        <f>'01-Mapa de riesgo-UO'!#REF!</f>
        <v>#REF!</v>
      </c>
      <c r="H142" s="589"/>
      <c r="I142" s="614"/>
      <c r="J142" s="589"/>
      <c r="K142" s="585"/>
      <c r="L142" s="586"/>
      <c r="M142" s="321" t="e">
        <f>IF('01-Mapa de riesgo-UO'!#REF!="No existen", "No existe control para el riesgo",'01-Mapa de riesgo-UO'!#REF!)</f>
        <v>#REF!</v>
      </c>
      <c r="N142" s="321" t="e">
        <f>'01-Mapa de riesgo-UO'!#REF!</f>
        <v>#REF!</v>
      </c>
      <c r="O142" s="321" t="e">
        <f>'01-Mapa de riesgo-UO'!#REF!</f>
        <v>#REF!</v>
      </c>
      <c r="P142" s="322" t="e">
        <f>'01-Mapa de riesgo-UO'!#REF!</f>
        <v>#REF!</v>
      </c>
      <c r="Q142" s="322" t="e">
        <f>'01-Mapa de riesgo-UO'!#REF!</f>
        <v>#REF!</v>
      </c>
      <c r="R142" s="614"/>
      <c r="S142" s="586"/>
      <c r="T142" s="586"/>
      <c r="U142" s="331" t="e">
        <f>'01-Mapa de riesgo-UO'!#REF!</f>
        <v>#REF!</v>
      </c>
      <c r="V142" s="331" t="e">
        <f>'01-Mapa de riesgo-UO'!#REF!</f>
        <v>#REF!</v>
      </c>
      <c r="W142" s="331" t="e">
        <f>'01-Mapa de riesgo-UO'!#REF!</f>
        <v>#REF!</v>
      </c>
      <c r="X142" s="251"/>
      <c r="Y142" s="251"/>
      <c r="Z142" s="251"/>
      <c r="AA142" s="251"/>
      <c r="AB142" s="625"/>
    </row>
    <row r="143" spans="1:28" ht="64.150000000000006" customHeight="1" x14ac:dyDescent="0.2">
      <c r="A143" s="609">
        <v>46</v>
      </c>
      <c r="B143" s="611" t="str">
        <f>'01-Mapa de riesgo-UO'!C81</f>
        <v>DOCENCIA</v>
      </c>
      <c r="C143" s="611" t="str">
        <f>'01-Mapa de riesgo-UO'!E81</f>
        <v>VICERRECTORÍA_ACADÉMICA</v>
      </c>
      <c r="D143" s="589" t="str">
        <f>'01-Mapa de riesgo-UO'!I81</f>
        <v>Operacional</v>
      </c>
      <c r="E143" s="589" t="str">
        <f>'01-Mapa de riesgo-UO'!J81</f>
        <v>Asignación de puntos y/o unidades salariales sin cumplimiento de requisitos</v>
      </c>
      <c r="F143" s="589" t="str">
        <f>'01-Mapa de riesgo-UO'!K81</f>
        <v>Asignación de puntos y/o unidades salariales, sin cumplir con los requisitos establecidos en la normatividad externa e interna.</v>
      </c>
      <c r="G143" s="320" t="str">
        <f>'01-Mapa de riesgo-UO'!H81</f>
        <v>Falta de claridad en las Normas Nacionales</v>
      </c>
      <c r="H143" s="589" t="str">
        <f>'01-Mapa de riesgo-UO'!L81</f>
        <v>Incorrecta asignación salarial
Devolución de dinero
Recovatorias, Demandas y reclamaciones por parte de los docentes</v>
      </c>
      <c r="I143" s="614" t="str">
        <f>'01-Mapa de riesgo-UO'!AS81</f>
        <v>LEVE</v>
      </c>
      <c r="J143" s="589" t="str">
        <f>'01-Mapa de riesgo-UO'!AT81</f>
        <v># de Puntos Asignados incorrectos / Total de Puntos Asignados</v>
      </c>
      <c r="K143" s="622"/>
      <c r="L143" s="586"/>
      <c r="M143" s="321" t="str">
        <f>IF('01-Mapa de riesgo-UO'!R81="No existen", "No existe control para el riesgo",'01-Mapa de riesgo-UO'!V81)</f>
        <v>Verificar el cumplimiento de los requisitos exigidos en la Reglamentación externa e interna, realizando los procesos adecuadamente, con la colaboración de especialistas académicos.</v>
      </c>
      <c r="N143" s="321">
        <f>'01-Mapa de riesgo-UO'!AA81</f>
        <v>0</v>
      </c>
      <c r="O143" s="321" t="str">
        <f>'01-Mapa de riesgo-UO'!AF81</f>
        <v>CIARP</v>
      </c>
      <c r="P143" s="322" t="str">
        <f>'01-Mapa de riesgo-UO'!AK81</f>
        <v>Mensual</v>
      </c>
      <c r="Q143" s="322" t="str">
        <f>'01-Mapa de riesgo-UO'!AO81</f>
        <v>Preventivo</v>
      </c>
      <c r="R143" s="614" t="str">
        <f>'01-Mapa de riesgo-UO'!AQ81</f>
        <v>ACEPTABLE</v>
      </c>
      <c r="S143" s="586"/>
      <c r="T143" s="586"/>
      <c r="U143" s="331" t="str">
        <f>'01-Mapa de riesgo-UO'!AV81</f>
        <v>ASUMIR</v>
      </c>
      <c r="V143" s="331">
        <f>'01-Mapa de riesgo-UO'!AW81</f>
        <v>0</v>
      </c>
      <c r="W143" s="331">
        <f>'01-Mapa de riesgo-UO'!AZ81</f>
        <v>0</v>
      </c>
      <c r="X143" s="251"/>
      <c r="Y143" s="251"/>
      <c r="Z143" s="251"/>
      <c r="AA143" s="251"/>
      <c r="AB143" s="625"/>
    </row>
    <row r="144" spans="1:28" ht="64.150000000000006" customHeight="1" x14ac:dyDescent="0.2">
      <c r="A144" s="609"/>
      <c r="B144" s="611"/>
      <c r="C144" s="611"/>
      <c r="D144" s="589"/>
      <c r="E144" s="589"/>
      <c r="F144" s="589"/>
      <c r="G144" s="320" t="str">
        <f>'01-Mapa de riesgo-UO'!H82</f>
        <v>Interpretación de la norma (ambigüedad).</v>
      </c>
      <c r="H144" s="589"/>
      <c r="I144" s="614"/>
      <c r="J144" s="589"/>
      <c r="K144" s="585"/>
      <c r="L144" s="586"/>
      <c r="M144" s="321" t="str">
        <f>IF('01-Mapa de riesgo-UO'!R82="No existen", "No existe control para el riesgo",'01-Mapa de riesgo-UO'!V82)</f>
        <v>Revisión de los Actos Administrativos (Resolución de Rectoría) elaborados, de acuerdo con el estudio preliminar aprobado en Acta</v>
      </c>
      <c r="N144" s="321">
        <f>'01-Mapa de riesgo-UO'!AA82</f>
        <v>0</v>
      </c>
      <c r="O144" s="321" t="str">
        <f>'01-Mapa de riesgo-UO'!AF82</f>
        <v xml:space="preserve">Técnico </v>
      </c>
      <c r="P144" s="322" t="str">
        <f>'01-Mapa de riesgo-UO'!AK82</f>
        <v>Mensual</v>
      </c>
      <c r="Q144" s="322" t="str">
        <f>'01-Mapa de riesgo-UO'!AO82</f>
        <v>Preventivo</v>
      </c>
      <c r="R144" s="614"/>
      <c r="S144" s="586"/>
      <c r="T144" s="586"/>
      <c r="U144" s="331" t="str">
        <f>'01-Mapa de riesgo-UO'!AV82</f>
        <v>ASUMIR</v>
      </c>
      <c r="V144" s="331">
        <f>'01-Mapa de riesgo-UO'!AW82</f>
        <v>0</v>
      </c>
      <c r="W144" s="331">
        <f>'01-Mapa de riesgo-UO'!AZ82</f>
        <v>0</v>
      </c>
      <c r="X144" s="251"/>
      <c r="Y144" s="251"/>
      <c r="Z144" s="251"/>
      <c r="AA144" s="251"/>
      <c r="AB144" s="625"/>
    </row>
    <row r="145" spans="1:28" ht="64.150000000000006" customHeight="1" x14ac:dyDescent="0.2">
      <c r="A145" s="609"/>
      <c r="B145" s="611"/>
      <c r="C145" s="611"/>
      <c r="D145" s="589"/>
      <c r="E145" s="589"/>
      <c r="F145" s="589"/>
      <c r="G145" s="320" t="str">
        <f>'01-Mapa de riesgo-UO'!H83</f>
        <v>Fallas del sistema de información desde la solicitud hasta el pago</v>
      </c>
      <c r="H145" s="589"/>
      <c r="I145" s="614"/>
      <c r="J145" s="589"/>
      <c r="K145" s="585"/>
      <c r="L145" s="586"/>
      <c r="M145" s="321" t="str">
        <f>IF('01-Mapa de riesgo-UO'!R83="No existen", "No existe control para el riesgo",'01-Mapa de riesgo-UO'!V83)</f>
        <v>Verificación de los puntos aplicados a nómina o contratación vigente</v>
      </c>
      <c r="N145" s="321">
        <f>'01-Mapa de riesgo-UO'!AA83</f>
        <v>0</v>
      </c>
      <c r="O145" s="321" t="str">
        <f>'01-Mapa de riesgo-UO'!AF83</f>
        <v>Profesional Nómina</v>
      </c>
      <c r="P145" s="322" t="str">
        <f>'01-Mapa de riesgo-UO'!AK83</f>
        <v>Mensual</v>
      </c>
      <c r="Q145" s="322" t="str">
        <f>'01-Mapa de riesgo-UO'!AO83</f>
        <v>Detectivo</v>
      </c>
      <c r="R145" s="614"/>
      <c r="S145" s="586"/>
      <c r="T145" s="586"/>
      <c r="U145" s="331">
        <f>'01-Mapa de riesgo-UO'!AV83</f>
        <v>0</v>
      </c>
      <c r="V145" s="331">
        <f>'01-Mapa de riesgo-UO'!AW83</f>
        <v>0</v>
      </c>
      <c r="W145" s="331">
        <f>'01-Mapa de riesgo-UO'!AZ83</f>
        <v>0</v>
      </c>
      <c r="X145" s="251"/>
      <c r="Y145" s="251"/>
      <c r="Z145" s="251"/>
      <c r="AA145" s="251"/>
      <c r="AB145" s="625"/>
    </row>
    <row r="146" spans="1:28" ht="64.150000000000006" customHeight="1" x14ac:dyDescent="0.2">
      <c r="A146" s="609">
        <v>47</v>
      </c>
      <c r="B146" s="611" t="e">
        <f>'01-Mapa de riesgo-UO'!#REF!</f>
        <v>#REF!</v>
      </c>
      <c r="C146" s="611" t="e">
        <f>'01-Mapa de riesgo-UO'!#REF!</f>
        <v>#REF!</v>
      </c>
      <c r="D146" s="589" t="e">
        <f>'01-Mapa de riesgo-UO'!#REF!</f>
        <v>#REF!</v>
      </c>
      <c r="E146" s="589" t="e">
        <f>'01-Mapa de riesgo-UO'!#REF!</f>
        <v>#REF!</v>
      </c>
      <c r="F146" s="589" t="e">
        <f>'01-Mapa de riesgo-UO'!#REF!</f>
        <v>#REF!</v>
      </c>
      <c r="G146" s="320" t="e">
        <f>'01-Mapa de riesgo-UO'!#REF!</f>
        <v>#REF!</v>
      </c>
      <c r="H146" s="589" t="e">
        <f>'01-Mapa de riesgo-UO'!#REF!</f>
        <v>#REF!</v>
      </c>
      <c r="I146" s="614" t="e">
        <f>'01-Mapa de riesgo-UO'!#REF!</f>
        <v>#REF!</v>
      </c>
      <c r="J146" s="589" t="e">
        <f>'01-Mapa de riesgo-UO'!#REF!</f>
        <v>#REF!</v>
      </c>
      <c r="K146" s="622"/>
      <c r="L146" s="586"/>
      <c r="M146" s="321" t="e">
        <f>IF('01-Mapa de riesgo-UO'!#REF!="No existen", "No existe control para el riesgo",'01-Mapa de riesgo-UO'!#REF!)</f>
        <v>#REF!</v>
      </c>
      <c r="N146" s="321" t="e">
        <f>'01-Mapa de riesgo-UO'!#REF!</f>
        <v>#REF!</v>
      </c>
      <c r="O146" s="321" t="e">
        <f>'01-Mapa de riesgo-UO'!#REF!</f>
        <v>#REF!</v>
      </c>
      <c r="P146" s="322" t="e">
        <f>'01-Mapa de riesgo-UO'!#REF!</f>
        <v>#REF!</v>
      </c>
      <c r="Q146" s="322" t="e">
        <f>'01-Mapa de riesgo-UO'!#REF!</f>
        <v>#REF!</v>
      </c>
      <c r="R146" s="614" t="e">
        <f>'01-Mapa de riesgo-UO'!#REF!</f>
        <v>#REF!</v>
      </c>
      <c r="S146" s="586"/>
      <c r="T146" s="586"/>
      <c r="U146" s="331" t="e">
        <f>'01-Mapa de riesgo-UO'!#REF!</f>
        <v>#REF!</v>
      </c>
      <c r="V146" s="331" t="e">
        <f>'01-Mapa de riesgo-UO'!#REF!</f>
        <v>#REF!</v>
      </c>
      <c r="W146" s="331" t="e">
        <f>'01-Mapa de riesgo-UO'!#REF!</f>
        <v>#REF!</v>
      </c>
      <c r="X146" s="251"/>
      <c r="Y146" s="251"/>
      <c r="Z146" s="251"/>
      <c r="AA146" s="251"/>
      <c r="AB146" s="625"/>
    </row>
    <row r="147" spans="1:28" ht="64.150000000000006" customHeight="1" x14ac:dyDescent="0.2">
      <c r="A147" s="609"/>
      <c r="B147" s="611"/>
      <c r="C147" s="611"/>
      <c r="D147" s="589"/>
      <c r="E147" s="589"/>
      <c r="F147" s="589"/>
      <c r="G147" s="320" t="e">
        <f>'01-Mapa de riesgo-UO'!#REF!</f>
        <v>#REF!</v>
      </c>
      <c r="H147" s="589"/>
      <c r="I147" s="614"/>
      <c r="J147" s="589"/>
      <c r="K147" s="585"/>
      <c r="L147" s="586"/>
      <c r="M147" s="321" t="e">
        <f>IF('01-Mapa de riesgo-UO'!#REF!="No existen", "No existe control para el riesgo",'01-Mapa de riesgo-UO'!#REF!)</f>
        <v>#REF!</v>
      </c>
      <c r="N147" s="321" t="e">
        <f>'01-Mapa de riesgo-UO'!#REF!</f>
        <v>#REF!</v>
      </c>
      <c r="O147" s="321" t="e">
        <f>'01-Mapa de riesgo-UO'!#REF!</f>
        <v>#REF!</v>
      </c>
      <c r="P147" s="322" t="e">
        <f>'01-Mapa de riesgo-UO'!#REF!</f>
        <v>#REF!</v>
      </c>
      <c r="Q147" s="322" t="e">
        <f>'01-Mapa de riesgo-UO'!#REF!</f>
        <v>#REF!</v>
      </c>
      <c r="R147" s="614"/>
      <c r="S147" s="586"/>
      <c r="T147" s="586"/>
      <c r="U147" s="331" t="e">
        <f>'01-Mapa de riesgo-UO'!#REF!</f>
        <v>#REF!</v>
      </c>
      <c r="V147" s="331" t="e">
        <f>'01-Mapa de riesgo-UO'!#REF!</f>
        <v>#REF!</v>
      </c>
      <c r="W147" s="331" t="e">
        <f>'01-Mapa de riesgo-UO'!#REF!</f>
        <v>#REF!</v>
      </c>
      <c r="X147" s="251"/>
      <c r="Y147" s="251"/>
      <c r="Z147" s="251"/>
      <c r="AA147" s="251"/>
      <c r="AB147" s="625"/>
    </row>
    <row r="148" spans="1:28" ht="64.150000000000006" customHeight="1" x14ac:dyDescent="0.2">
      <c r="A148" s="609"/>
      <c r="B148" s="611"/>
      <c r="C148" s="611"/>
      <c r="D148" s="589"/>
      <c r="E148" s="589"/>
      <c r="F148" s="589"/>
      <c r="G148" s="320" t="e">
        <f>'01-Mapa de riesgo-UO'!#REF!</f>
        <v>#REF!</v>
      </c>
      <c r="H148" s="589"/>
      <c r="I148" s="614"/>
      <c r="J148" s="589"/>
      <c r="K148" s="585"/>
      <c r="L148" s="586"/>
      <c r="M148" s="321" t="e">
        <f>IF('01-Mapa de riesgo-UO'!#REF!="No existen", "No existe control para el riesgo",'01-Mapa de riesgo-UO'!#REF!)</f>
        <v>#REF!</v>
      </c>
      <c r="N148" s="321" t="e">
        <f>'01-Mapa de riesgo-UO'!#REF!</f>
        <v>#REF!</v>
      </c>
      <c r="O148" s="321" t="e">
        <f>'01-Mapa de riesgo-UO'!#REF!</f>
        <v>#REF!</v>
      </c>
      <c r="P148" s="322" t="e">
        <f>'01-Mapa de riesgo-UO'!#REF!</f>
        <v>#REF!</v>
      </c>
      <c r="Q148" s="322" t="e">
        <f>'01-Mapa de riesgo-UO'!#REF!</f>
        <v>#REF!</v>
      </c>
      <c r="R148" s="614"/>
      <c r="S148" s="586"/>
      <c r="T148" s="586"/>
      <c r="U148" s="331" t="e">
        <f>'01-Mapa de riesgo-UO'!#REF!</f>
        <v>#REF!</v>
      </c>
      <c r="V148" s="331" t="e">
        <f>'01-Mapa de riesgo-UO'!#REF!</f>
        <v>#REF!</v>
      </c>
      <c r="W148" s="331" t="e">
        <f>'01-Mapa de riesgo-UO'!#REF!</f>
        <v>#REF!</v>
      </c>
      <c r="X148" s="251"/>
      <c r="Y148" s="251"/>
      <c r="Z148" s="251"/>
      <c r="AA148" s="251"/>
      <c r="AB148" s="625"/>
    </row>
    <row r="149" spans="1:28" ht="64.150000000000006" customHeight="1" x14ac:dyDescent="0.2">
      <c r="A149" s="609">
        <v>48</v>
      </c>
      <c r="B149" s="611" t="str">
        <f>'01-Mapa de riesgo-UO'!C84</f>
        <v>DIRECCIONAMIENTO_INSTITUCIONAL</v>
      </c>
      <c r="C149" s="611" t="str">
        <f>'01-Mapa de riesgo-UO'!E84</f>
        <v>VICERRECTORÍA_ACADÉMICA</v>
      </c>
      <c r="D149" s="589" t="str">
        <f>'01-Mapa de riesgo-UO'!I84</f>
        <v>Estratégico</v>
      </c>
      <c r="E149" s="589" t="str">
        <f>'01-Mapa de riesgo-UO'!J84</f>
        <v>No cumplimiento del Proyecto Educativo Institucional y las orientaciones institucionales para la renovación curricular.</v>
      </c>
      <c r="F149" s="589" t="str">
        <f>'01-Mapa de riesgo-UO'!K84</f>
        <v>Que el Proyecto Educativo Institucional- PEI y, los documentos institucionales para la renovaicón curricular se queden como un documento escrito y no se haga realidad.</v>
      </c>
      <c r="G149" s="320" t="str">
        <f>'01-Mapa de riesgo-UO'!H84</f>
        <v>Incumplimiento de las normas que reglamentan el PEI como carta de navegación académica y, las orientaciones institucionales para el diseño y renovación curricular de los programas académicos en la Universidad.</v>
      </c>
      <c r="H149" s="589" t="str">
        <f>'01-Mapa de riesgo-UO'!L84</f>
        <v>Currículos desactualizados que no responden a los lineamientos institucionales, a las necesidades del contexto y, los desarrollos científicos de las disciplinas.
Estudiantes con bajas competencias en formación humana, pensamiento crítico, ciudadanía y democracia y, compromiso con la sostenibilidad ambiental.
Egresados sin la identidad institucional de la UTP</v>
      </c>
      <c r="I149" s="614" t="str">
        <f>'01-Mapa de riesgo-UO'!AS84</f>
        <v>MODERADO</v>
      </c>
      <c r="J149" s="589" t="str">
        <f>'01-Mapa de riesgo-UO'!AT84</f>
        <v># de programas académicos con currículos actualizados/ Meta propuesta de programas académicos con currículos actualizados</v>
      </c>
      <c r="K149" s="622"/>
      <c r="L149" s="586"/>
      <c r="M149" s="321" t="str">
        <f>IF('01-Mapa de riesgo-UO'!R84="No existen", "No existe control para el riesgo",'01-Mapa de riesgo-UO'!V84)</f>
        <v>Registro de las sesiones de acompañamiento a los programas académicos.
Informe de acompañamiento a los programas académicos</v>
      </c>
      <c r="N149" s="321">
        <f>'01-Mapa de riesgo-UO'!AA84</f>
        <v>0</v>
      </c>
      <c r="O149" s="321" t="str">
        <f>'01-Mapa de riesgo-UO'!AF84</f>
        <v>Contratista</v>
      </c>
      <c r="P149" s="322" t="str">
        <f>'01-Mapa de riesgo-UO'!AK84</f>
        <v>Anual</v>
      </c>
      <c r="Q149" s="322" t="str">
        <f>'01-Mapa de riesgo-UO'!AO84</f>
        <v>Preventivo</v>
      </c>
      <c r="R149" s="614" t="str">
        <f>'01-Mapa de riesgo-UO'!AQ84</f>
        <v>ACEPTABLE</v>
      </c>
      <c r="S149" s="586"/>
      <c r="T149" s="586"/>
      <c r="U149" s="331" t="str">
        <f>'01-Mapa de riesgo-UO'!AV84</f>
        <v>COMPARTIR</v>
      </c>
      <c r="V149" s="331" t="str">
        <f>'01-Mapa de riesgo-UO'!AW84</f>
        <v>Renovación curricular</v>
      </c>
      <c r="W149" s="331" t="str">
        <f>'01-Mapa de riesgo-UO'!AZ84</f>
        <v>Vicerrectoría Académica,
Facultades y programas académicos</v>
      </c>
      <c r="X149" s="251"/>
      <c r="Y149" s="251"/>
      <c r="Z149" s="251"/>
      <c r="AA149" s="251"/>
      <c r="AB149" s="625"/>
    </row>
    <row r="150" spans="1:28" ht="64.150000000000006" customHeight="1" x14ac:dyDescent="0.2">
      <c r="A150" s="609"/>
      <c r="B150" s="611"/>
      <c r="C150" s="611"/>
      <c r="D150" s="589"/>
      <c r="E150" s="589"/>
      <c r="F150" s="589"/>
      <c r="G150" s="320" t="str">
        <f>'01-Mapa de riesgo-UO'!H85</f>
        <v>Que la comunidad educativa no entienda como pueden aplicar en los programas académicos y en las prácticas educativas los lineamientos expuestos en el PEI y las orientaciones institucionales para la renovación curricular, esto debido a la baja formación de los docentes en temas curriculares, en pedagogía y en didáctica.</v>
      </c>
      <c r="H150" s="589"/>
      <c r="I150" s="614"/>
      <c r="J150" s="589"/>
      <c r="K150" s="585"/>
      <c r="L150" s="586"/>
      <c r="M150" s="321">
        <f>IF('01-Mapa de riesgo-UO'!R85="No existen", "No existe control para el riesgo",'01-Mapa de riesgo-UO'!V85)</f>
        <v>0</v>
      </c>
      <c r="N150" s="321">
        <f>'01-Mapa de riesgo-UO'!AA85</f>
        <v>0</v>
      </c>
      <c r="O150" s="321">
        <f>'01-Mapa de riesgo-UO'!AF85</f>
        <v>0</v>
      </c>
      <c r="P150" s="322">
        <f>'01-Mapa de riesgo-UO'!AK85</f>
        <v>0</v>
      </c>
      <c r="Q150" s="322">
        <f>'01-Mapa de riesgo-UO'!AO85</f>
        <v>0</v>
      </c>
      <c r="R150" s="614"/>
      <c r="S150" s="586"/>
      <c r="T150" s="586"/>
      <c r="U150" s="331">
        <f>'01-Mapa de riesgo-UO'!AV85</f>
        <v>0</v>
      </c>
      <c r="V150" s="331">
        <f>'01-Mapa de riesgo-UO'!AW85</f>
        <v>0</v>
      </c>
      <c r="W150" s="331">
        <f>'01-Mapa de riesgo-UO'!AZ85</f>
        <v>0</v>
      </c>
      <c r="X150" s="251"/>
      <c r="Y150" s="251"/>
      <c r="Z150" s="251"/>
      <c r="AA150" s="251"/>
      <c r="AB150" s="625"/>
    </row>
    <row r="151" spans="1:28" ht="64.150000000000006" customHeight="1" x14ac:dyDescent="0.2">
      <c r="A151" s="609"/>
      <c r="B151" s="611"/>
      <c r="C151" s="611"/>
      <c r="D151" s="589"/>
      <c r="E151" s="589"/>
      <c r="F151" s="589"/>
      <c r="G151" s="320" t="str">
        <f>'01-Mapa de riesgo-UO'!H86</f>
        <v>No disponer de los recursos requeridospara la implemetación de propuestas curriculares y prácticas educativas innovadoras, flexibles, pertinentes e integradoras, lo cual impediría el cumplimiento de los lineamientos.</v>
      </c>
      <c r="H151" s="589"/>
      <c r="I151" s="614"/>
      <c r="J151" s="589"/>
      <c r="K151" s="585"/>
      <c r="L151" s="586"/>
      <c r="M151" s="321">
        <f>IF('01-Mapa de riesgo-UO'!R86="No existen", "No existe control para el riesgo",'01-Mapa de riesgo-UO'!V86)</f>
        <v>0</v>
      </c>
      <c r="N151" s="321">
        <f>'01-Mapa de riesgo-UO'!AA86</f>
        <v>0</v>
      </c>
      <c r="O151" s="321">
        <f>'01-Mapa de riesgo-UO'!AF86</f>
        <v>0</v>
      </c>
      <c r="P151" s="322">
        <f>'01-Mapa de riesgo-UO'!AK86</f>
        <v>0</v>
      </c>
      <c r="Q151" s="322">
        <f>'01-Mapa de riesgo-UO'!AO86</f>
        <v>0</v>
      </c>
      <c r="R151" s="614"/>
      <c r="S151" s="586"/>
      <c r="T151" s="586"/>
      <c r="U151" s="331">
        <f>'01-Mapa de riesgo-UO'!AV86</f>
        <v>0</v>
      </c>
      <c r="V151" s="331">
        <f>'01-Mapa de riesgo-UO'!AW86</f>
        <v>0</v>
      </c>
      <c r="W151" s="331">
        <f>'01-Mapa de riesgo-UO'!AZ86</f>
        <v>0</v>
      </c>
      <c r="X151" s="251"/>
      <c r="Y151" s="251"/>
      <c r="Z151" s="251"/>
      <c r="AA151" s="251"/>
      <c r="AB151" s="625"/>
    </row>
    <row r="152" spans="1:28" ht="64.150000000000006" customHeight="1" x14ac:dyDescent="0.2">
      <c r="A152" s="609">
        <v>49</v>
      </c>
      <c r="B152" s="611" t="str">
        <f>'01-Mapa de riesgo-UO'!C87</f>
        <v>DOCENCIA</v>
      </c>
      <c r="C152" s="611" t="str">
        <f>'01-Mapa de riesgo-UO'!E87</f>
        <v>VICERRECTORÍA_ACADÉMICA</v>
      </c>
      <c r="D152" s="589" t="str">
        <f>'01-Mapa de riesgo-UO'!I87</f>
        <v>Estratégico</v>
      </c>
      <c r="E152" s="589" t="str">
        <f>'01-Mapa de riesgo-UO'!J87</f>
        <v>Pérdida del Registro Calificado de un Programa Académico</v>
      </c>
      <c r="F152" s="589" t="str">
        <f>'01-Mapa de riesgo-UO'!K87</f>
        <v>No renovación del registro calificado de un programa académico</v>
      </c>
      <c r="G152" s="320" t="str">
        <f>'01-Mapa de riesgo-UO'!H87</f>
        <v>No realizar seguimiento adecuado a las fechas de vencimiento y por lo tanto no realizar la solicitud en el tiempo reglamentario</v>
      </c>
      <c r="H152" s="589" t="str">
        <f>'01-Mapa de riesgo-UO'!L87</f>
        <v>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v>
      </c>
      <c r="I152" s="614" t="str">
        <f>'01-Mapa de riesgo-UO'!AS87</f>
        <v>LEVE</v>
      </c>
      <c r="J152" s="589" t="str">
        <f>'01-Mapa de riesgo-UO'!AT87</f>
        <v># de programas con registro calificado vencido / programas activos en un año</v>
      </c>
      <c r="K152" s="622"/>
      <c r="L152" s="586"/>
      <c r="M152" s="321" t="str">
        <f>IF('01-Mapa de riesgo-UO'!R87="No existen", "No existe control para el riesgo",'01-Mapa de riesgo-UO'!V87)</f>
        <v>Seguimiento permanente a la fecha de vencimiento de todos los registros calificados de los programas académicos a través del SACES y del cuadro de Vicerrectoría Académica</v>
      </c>
      <c r="N152" s="321">
        <f>'01-Mapa de riesgo-UO'!AA87</f>
        <v>0</v>
      </c>
      <c r="O152" s="321" t="str">
        <f>'01-Mapa de riesgo-UO'!AF87</f>
        <v>Profesional Transitorio</v>
      </c>
      <c r="P152" s="322" t="str">
        <f>'01-Mapa de riesgo-UO'!AK87</f>
        <v>Mensual</v>
      </c>
      <c r="Q152" s="322" t="str">
        <f>'01-Mapa de riesgo-UO'!AO87</f>
        <v>Preventivo</v>
      </c>
      <c r="R152" s="614" t="str">
        <f>'01-Mapa de riesgo-UO'!AQ87</f>
        <v>ACEPTABLE</v>
      </c>
      <c r="S152" s="586"/>
      <c r="T152" s="586"/>
      <c r="U152" s="331" t="str">
        <f>'01-Mapa de riesgo-UO'!AV87</f>
        <v>ASUMIR</v>
      </c>
      <c r="V152" s="331">
        <f>'01-Mapa de riesgo-UO'!AW87</f>
        <v>0</v>
      </c>
      <c r="W152" s="331">
        <f>'01-Mapa de riesgo-UO'!AZ87</f>
        <v>0</v>
      </c>
      <c r="X152" s="251"/>
      <c r="Y152" s="251"/>
      <c r="Z152" s="251"/>
      <c r="AA152" s="251"/>
      <c r="AB152" s="625"/>
    </row>
    <row r="153" spans="1:28" ht="64.150000000000006" customHeight="1" x14ac:dyDescent="0.2">
      <c r="A153" s="609"/>
      <c r="B153" s="611"/>
      <c r="C153" s="611"/>
      <c r="D153" s="589"/>
      <c r="E153" s="589"/>
      <c r="F153" s="589"/>
      <c r="G153" s="320" t="str">
        <f>'01-Mapa de riesgo-UO'!H88</f>
        <v>No cumplir con los estándares establecidos para la renovación del Registro Calificado</v>
      </c>
      <c r="H153" s="589"/>
      <c r="I153" s="614"/>
      <c r="J153" s="589"/>
      <c r="K153" s="585"/>
      <c r="L153" s="586"/>
      <c r="M153" s="321" t="str">
        <f>IF('01-Mapa de riesgo-UO'!R88="No existen", "No existe control para el riesgo",'01-Mapa de riesgo-UO'!V88)</f>
        <v>Recordar a través de memorando un año antes, la fecha de vencimiento de registro calificado al programa y a su respectiva facultad</v>
      </c>
      <c r="N153" s="321">
        <f>'01-Mapa de riesgo-UO'!AA88</f>
        <v>0</v>
      </c>
      <c r="O153" s="321" t="str">
        <f>'01-Mapa de riesgo-UO'!AF88</f>
        <v>Profesional Transitorio</v>
      </c>
      <c r="P153" s="322" t="str">
        <f>'01-Mapa de riesgo-UO'!AK88</f>
        <v>No definida</v>
      </c>
      <c r="Q153" s="322" t="str">
        <f>'01-Mapa de riesgo-UO'!AO88</f>
        <v>Preventivo</v>
      </c>
      <c r="R153" s="614"/>
      <c r="S153" s="586"/>
      <c r="T153" s="586"/>
      <c r="U153" s="331" t="str">
        <f>'01-Mapa de riesgo-UO'!AV88</f>
        <v>ASUMIR</v>
      </c>
      <c r="V153" s="331">
        <f>'01-Mapa de riesgo-UO'!AW88</f>
        <v>0</v>
      </c>
      <c r="W153" s="331">
        <f>'01-Mapa de riesgo-UO'!AZ88</f>
        <v>0</v>
      </c>
      <c r="X153" s="251"/>
      <c r="Y153" s="251"/>
      <c r="Z153" s="251"/>
      <c r="AA153" s="251"/>
      <c r="AB153" s="625"/>
    </row>
    <row r="154" spans="1:28" ht="64.150000000000006" customHeight="1" x14ac:dyDescent="0.2">
      <c r="A154" s="609"/>
      <c r="B154" s="611"/>
      <c r="C154" s="611"/>
      <c r="D154" s="589"/>
      <c r="E154" s="589"/>
      <c r="F154" s="589"/>
      <c r="G154" s="320">
        <f>'01-Mapa de riesgo-UO'!H89</f>
        <v>0</v>
      </c>
      <c r="H154" s="589"/>
      <c r="I154" s="614"/>
      <c r="J154" s="589"/>
      <c r="K154" s="585"/>
      <c r="L154" s="586"/>
      <c r="M154" s="321" t="str">
        <f>IF('01-Mapa de riesgo-UO'!R89="No existen", "No existe control para el riesgo",'01-Mapa de riesgo-UO'!V89)</f>
        <v>Brindar asesoria a los directores de programa sobre el procedimiento para la solicitud de renovación de registro calificado.</v>
      </c>
      <c r="N154" s="321">
        <f>'01-Mapa de riesgo-UO'!AA89</f>
        <v>0</v>
      </c>
      <c r="O154" s="321" t="str">
        <f>'01-Mapa de riesgo-UO'!AF89</f>
        <v>Profesional Transitorio</v>
      </c>
      <c r="P154" s="322" t="str">
        <f>'01-Mapa de riesgo-UO'!AK89</f>
        <v>No definida</v>
      </c>
      <c r="Q154" s="322" t="str">
        <f>'01-Mapa de riesgo-UO'!AO89</f>
        <v>Preventivo</v>
      </c>
      <c r="R154" s="614"/>
      <c r="S154" s="586"/>
      <c r="T154" s="586"/>
      <c r="U154" s="331" t="str">
        <f>'01-Mapa de riesgo-UO'!AV89</f>
        <v>ASUMIR</v>
      </c>
      <c r="V154" s="331">
        <f>'01-Mapa de riesgo-UO'!AW89</f>
        <v>0</v>
      </c>
      <c r="W154" s="331">
        <f>'01-Mapa de riesgo-UO'!AZ89</f>
        <v>0</v>
      </c>
      <c r="X154" s="251"/>
      <c r="Y154" s="251"/>
      <c r="Z154" s="251"/>
      <c r="AA154" s="251"/>
      <c r="AB154" s="625"/>
    </row>
    <row r="155" spans="1:28" ht="64.150000000000006" customHeight="1" x14ac:dyDescent="0.2">
      <c r="A155" s="609">
        <v>50</v>
      </c>
      <c r="B155" s="611" t="e">
        <f>'01-Mapa de riesgo-UO'!#REF!</f>
        <v>#REF!</v>
      </c>
      <c r="C155" s="611" t="e">
        <f>'01-Mapa de riesgo-UO'!#REF!</f>
        <v>#REF!</v>
      </c>
      <c r="D155" s="589" t="e">
        <f>'01-Mapa de riesgo-UO'!#REF!</f>
        <v>#REF!</v>
      </c>
      <c r="E155" s="589" t="e">
        <f>'01-Mapa de riesgo-UO'!#REF!</f>
        <v>#REF!</v>
      </c>
      <c r="F155" s="589" t="e">
        <f>'01-Mapa de riesgo-UO'!#REF!</f>
        <v>#REF!</v>
      </c>
      <c r="G155" s="320" t="e">
        <f>'01-Mapa de riesgo-UO'!#REF!</f>
        <v>#REF!</v>
      </c>
      <c r="H155" s="589" t="e">
        <f>'01-Mapa de riesgo-UO'!#REF!</f>
        <v>#REF!</v>
      </c>
      <c r="I155" s="614" t="e">
        <f>'01-Mapa de riesgo-UO'!#REF!</f>
        <v>#REF!</v>
      </c>
      <c r="J155" s="589" t="e">
        <f>'01-Mapa de riesgo-UO'!#REF!</f>
        <v>#REF!</v>
      </c>
      <c r="K155" s="622"/>
      <c r="L155" s="586"/>
      <c r="M155" s="321" t="e">
        <f>IF('01-Mapa de riesgo-UO'!#REF!="No existen", "No existe control para el riesgo",'01-Mapa de riesgo-UO'!#REF!)</f>
        <v>#REF!</v>
      </c>
      <c r="N155" s="321" t="e">
        <f>'01-Mapa de riesgo-UO'!#REF!</f>
        <v>#REF!</v>
      </c>
      <c r="O155" s="321" t="e">
        <f>'01-Mapa de riesgo-UO'!#REF!</f>
        <v>#REF!</v>
      </c>
      <c r="P155" s="322" t="e">
        <f>'01-Mapa de riesgo-UO'!#REF!</f>
        <v>#REF!</v>
      </c>
      <c r="Q155" s="322" t="e">
        <f>'01-Mapa de riesgo-UO'!#REF!</f>
        <v>#REF!</v>
      </c>
      <c r="R155" s="614" t="e">
        <f>'01-Mapa de riesgo-UO'!#REF!</f>
        <v>#REF!</v>
      </c>
      <c r="S155" s="586"/>
      <c r="T155" s="586"/>
      <c r="U155" s="331" t="e">
        <f>'01-Mapa de riesgo-UO'!#REF!</f>
        <v>#REF!</v>
      </c>
      <c r="V155" s="331" t="e">
        <f>'01-Mapa de riesgo-UO'!#REF!</f>
        <v>#REF!</v>
      </c>
      <c r="W155" s="331" t="e">
        <f>'01-Mapa de riesgo-UO'!#REF!</f>
        <v>#REF!</v>
      </c>
      <c r="X155" s="251"/>
      <c r="Y155" s="251"/>
      <c r="Z155" s="251"/>
      <c r="AA155" s="251"/>
      <c r="AB155" s="625"/>
    </row>
    <row r="156" spans="1:28" ht="64.150000000000006" customHeight="1" x14ac:dyDescent="0.2">
      <c r="A156" s="609"/>
      <c r="B156" s="611"/>
      <c r="C156" s="611"/>
      <c r="D156" s="589"/>
      <c r="E156" s="589"/>
      <c r="F156" s="589"/>
      <c r="G156" s="320" t="e">
        <f>'01-Mapa de riesgo-UO'!#REF!</f>
        <v>#REF!</v>
      </c>
      <c r="H156" s="589"/>
      <c r="I156" s="614"/>
      <c r="J156" s="589"/>
      <c r="K156" s="585"/>
      <c r="L156" s="586"/>
      <c r="M156" s="321" t="e">
        <f>IF('01-Mapa de riesgo-UO'!#REF!="No existen", "No existe control para el riesgo",'01-Mapa de riesgo-UO'!#REF!)</f>
        <v>#REF!</v>
      </c>
      <c r="N156" s="321" t="e">
        <f>'01-Mapa de riesgo-UO'!#REF!</f>
        <v>#REF!</v>
      </c>
      <c r="O156" s="321" t="e">
        <f>'01-Mapa de riesgo-UO'!#REF!</f>
        <v>#REF!</v>
      </c>
      <c r="P156" s="322" t="e">
        <f>'01-Mapa de riesgo-UO'!#REF!</f>
        <v>#REF!</v>
      </c>
      <c r="Q156" s="322" t="e">
        <f>'01-Mapa de riesgo-UO'!#REF!</f>
        <v>#REF!</v>
      </c>
      <c r="R156" s="614"/>
      <c r="S156" s="586"/>
      <c r="T156" s="586"/>
      <c r="U156" s="331" t="e">
        <f>'01-Mapa de riesgo-UO'!#REF!</f>
        <v>#REF!</v>
      </c>
      <c r="V156" s="331" t="e">
        <f>'01-Mapa de riesgo-UO'!#REF!</f>
        <v>#REF!</v>
      </c>
      <c r="W156" s="331" t="e">
        <f>'01-Mapa de riesgo-UO'!#REF!</f>
        <v>#REF!</v>
      </c>
      <c r="X156" s="251"/>
      <c r="Y156" s="251"/>
      <c r="Z156" s="251"/>
      <c r="AA156" s="251"/>
      <c r="AB156" s="625"/>
    </row>
    <row r="157" spans="1:28" ht="64.150000000000006" customHeight="1" x14ac:dyDescent="0.2">
      <c r="A157" s="609"/>
      <c r="B157" s="611"/>
      <c r="C157" s="611"/>
      <c r="D157" s="589"/>
      <c r="E157" s="589"/>
      <c r="F157" s="589"/>
      <c r="G157" s="320" t="e">
        <f>'01-Mapa de riesgo-UO'!#REF!</f>
        <v>#REF!</v>
      </c>
      <c r="H157" s="589"/>
      <c r="I157" s="614"/>
      <c r="J157" s="589"/>
      <c r="K157" s="585"/>
      <c r="L157" s="586"/>
      <c r="M157" s="321" t="e">
        <f>IF('01-Mapa de riesgo-UO'!#REF!="No existen", "No existe control para el riesgo",'01-Mapa de riesgo-UO'!#REF!)</f>
        <v>#REF!</v>
      </c>
      <c r="N157" s="321" t="e">
        <f>'01-Mapa de riesgo-UO'!#REF!</f>
        <v>#REF!</v>
      </c>
      <c r="O157" s="321" t="e">
        <f>'01-Mapa de riesgo-UO'!#REF!</f>
        <v>#REF!</v>
      </c>
      <c r="P157" s="322" t="e">
        <f>'01-Mapa de riesgo-UO'!#REF!</f>
        <v>#REF!</v>
      </c>
      <c r="Q157" s="322" t="e">
        <f>'01-Mapa de riesgo-UO'!#REF!</f>
        <v>#REF!</v>
      </c>
      <c r="R157" s="614"/>
      <c r="S157" s="586"/>
      <c r="T157" s="586"/>
      <c r="U157" s="331" t="e">
        <f>'01-Mapa de riesgo-UO'!#REF!</f>
        <v>#REF!</v>
      </c>
      <c r="V157" s="331" t="e">
        <f>'01-Mapa de riesgo-UO'!#REF!</f>
        <v>#REF!</v>
      </c>
      <c r="W157" s="331" t="e">
        <f>'01-Mapa de riesgo-UO'!#REF!</f>
        <v>#REF!</v>
      </c>
      <c r="X157" s="251"/>
      <c r="Y157" s="251"/>
      <c r="Z157" s="251"/>
      <c r="AA157" s="251"/>
      <c r="AB157" s="625"/>
    </row>
    <row r="158" spans="1:28" ht="64.150000000000006" customHeight="1" x14ac:dyDescent="0.2">
      <c r="A158" s="609">
        <v>51</v>
      </c>
      <c r="B158" s="611" t="str">
        <f>'01-Mapa de riesgo-UO'!C90</f>
        <v>DOCENCIA</v>
      </c>
      <c r="C158" s="611" t="str">
        <f>'01-Mapa de riesgo-UO'!E90</f>
        <v>VICERRECTORÍA_ACADÉMICA</v>
      </c>
      <c r="D158" s="589" t="str">
        <f>'01-Mapa de riesgo-UO'!I90</f>
        <v>Información</v>
      </c>
      <c r="E158" s="589" t="str">
        <f>'01-Mapa de riesgo-UO'!J90</f>
        <v>Abandono estudiantil  en asignaturas virtuales y/o semipresenciales</v>
      </c>
      <c r="F158" s="589" t="str">
        <f>'01-Mapa de riesgo-UO'!K90</f>
        <v>Cancelación estudiantil en las asignaturas virtuales y/o semipresenciales en la Universidad Tecnológica de Pereira</v>
      </c>
      <c r="G158" s="320" t="str">
        <f>'01-Mapa de riesgo-UO'!H90</f>
        <v xml:space="preserve">El reglamento estudiantil permite la cancelación de asignaturas en cualquier período del semestre académico. </v>
      </c>
      <c r="H158" s="589" t="str">
        <f>'01-Mapa de riesgo-UO'!L90</f>
        <v xml:space="preserve">Disminución de estudiantes que pueden acceder o mantenerse en metodologías educativas mediadas por TIC en la Universidad Tecnológica de Pereira.
Mala imagen de las asignaturas virtuales frente a los estudiantes.    </v>
      </c>
      <c r="I158" s="614" t="str">
        <f>'01-Mapa de riesgo-UO'!AS90</f>
        <v>MODERADO</v>
      </c>
      <c r="J158" s="589" t="str">
        <f>'01-Mapa de riesgo-UO'!AT90</f>
        <v>% de cancelación =
# de cancelaciones semestrales/ # de estudiantes matriculados semestrales</v>
      </c>
      <c r="K158" s="622"/>
      <c r="L158" s="586"/>
      <c r="M158" s="321" t="str">
        <f>IF('01-Mapa de riesgo-UO'!R90="No existen", "No existe control para el riesgo",'01-Mapa de riesgo-UO'!V90)</f>
        <v>Estrategias de acompañamiento a estudiantes y docentes</v>
      </c>
      <c r="N158" s="321">
        <f>'01-Mapa de riesgo-UO'!AA90</f>
        <v>0</v>
      </c>
      <c r="O158" s="321" t="str">
        <f>'01-Mapa de riesgo-UO'!AF90</f>
        <v xml:space="preserve">TRANISTORIO: DIRECTOR </v>
      </c>
      <c r="P158" s="322" t="str">
        <f>'01-Mapa de riesgo-UO'!AK90</f>
        <v>Semanal</v>
      </c>
      <c r="Q158" s="322" t="str">
        <f>'01-Mapa de riesgo-UO'!AO90</f>
        <v>Preventivo</v>
      </c>
      <c r="R158" s="614" t="str">
        <f>'01-Mapa de riesgo-UO'!AQ90</f>
        <v>ACEPTABLE</v>
      </c>
      <c r="S158" s="586"/>
      <c r="T158" s="586"/>
      <c r="U158" s="331" t="str">
        <f>'01-Mapa de riesgo-UO'!AV90</f>
        <v>REDUCIR</v>
      </c>
      <c r="V158" s="331" t="str">
        <f>'01-Mapa de riesgo-UO'!AW90</f>
        <v>Comunicación permanente con los estudiantes a través los canales de contacto de Univirtual</v>
      </c>
      <c r="W158" s="331">
        <f>'01-Mapa de riesgo-UO'!AZ90</f>
        <v>0</v>
      </c>
      <c r="X158" s="251"/>
      <c r="Y158" s="251"/>
      <c r="Z158" s="251"/>
      <c r="AA158" s="251"/>
      <c r="AB158" s="625"/>
    </row>
    <row r="159" spans="1:28" ht="64.150000000000006" customHeight="1" x14ac:dyDescent="0.2">
      <c r="A159" s="609"/>
      <c r="B159" s="611"/>
      <c r="C159" s="611"/>
      <c r="D159" s="589"/>
      <c r="E159" s="589"/>
      <c r="F159" s="589"/>
      <c r="G159" s="320" t="str">
        <f>'01-Mapa de riesgo-UO'!H91</f>
        <v>Falta de habilidades y competencias fundamentales para mantenerse en la modalidad.</v>
      </c>
      <c r="H159" s="589"/>
      <c r="I159" s="614"/>
      <c r="J159" s="589"/>
      <c r="K159" s="585"/>
      <c r="L159" s="586"/>
      <c r="M159" s="321" t="str">
        <f>IF('01-Mapa de riesgo-UO'!R91="No existen", "No existe control para el riesgo",'01-Mapa de riesgo-UO'!V91)</f>
        <v>Medición periódica de la deserción de los estudiantes en las asignaturas semipresenciales</v>
      </c>
      <c r="N159" s="321">
        <f>'01-Mapa de riesgo-UO'!AA91</f>
        <v>0</v>
      </c>
      <c r="O159" s="321" t="str">
        <f>'01-Mapa de riesgo-UO'!AF91</f>
        <v xml:space="preserve">TRANISTORIO: DIRECTOR </v>
      </c>
      <c r="P159" s="322" t="str">
        <f>'01-Mapa de riesgo-UO'!AK91</f>
        <v>Semanal</v>
      </c>
      <c r="Q159" s="322" t="str">
        <f>'01-Mapa de riesgo-UO'!AO91</f>
        <v>Detectivo</v>
      </c>
      <c r="R159" s="614"/>
      <c r="S159" s="586"/>
      <c r="T159" s="586"/>
      <c r="U159" s="331" t="str">
        <f>'01-Mapa de riesgo-UO'!AV91</f>
        <v>REDUCIR</v>
      </c>
      <c r="V159" s="331" t="str">
        <f>'01-Mapa de riesgo-UO'!AW91</f>
        <v>Identificación de estudiantes con riesgo de cancelación o abandono de asignaturas semipresenciales y remitir aquellos casos que presenten causas personales y/o académicas a las dependencias que correspondan</v>
      </c>
      <c r="W159" s="331">
        <f>'01-Mapa de riesgo-UO'!AZ91</f>
        <v>0</v>
      </c>
      <c r="X159" s="251"/>
      <c r="Y159" s="251"/>
      <c r="Z159" s="251"/>
      <c r="AA159" s="251"/>
      <c r="AB159" s="625"/>
    </row>
    <row r="160" spans="1:28" ht="64.150000000000006" customHeight="1" x14ac:dyDescent="0.2">
      <c r="A160" s="609"/>
      <c r="B160" s="611"/>
      <c r="C160" s="611"/>
      <c r="D160" s="589"/>
      <c r="E160" s="589"/>
      <c r="F160" s="589"/>
      <c r="G160" s="320" t="str">
        <f>'01-Mapa de riesgo-UO'!H92</f>
        <v>Falta de cultura en el uso del correo institucional.</v>
      </c>
      <c r="H160" s="589"/>
      <c r="I160" s="614"/>
      <c r="J160" s="589"/>
      <c r="K160" s="585"/>
      <c r="L160" s="586"/>
      <c r="M160" s="321" t="str">
        <f>IF('01-Mapa de riesgo-UO'!R92="No existen", "No existe control para el riesgo",'01-Mapa de riesgo-UO'!V92)</f>
        <v>Actualización de Perfil en Campus Univirtual</v>
      </c>
      <c r="N160" s="321">
        <f>'01-Mapa de riesgo-UO'!AA92</f>
        <v>0</v>
      </c>
      <c r="O160" s="321" t="str">
        <f>'01-Mapa de riesgo-UO'!AF92</f>
        <v xml:space="preserve">TRANISTORIO: DIRECTOR </v>
      </c>
      <c r="P160" s="322" t="str">
        <f>'01-Mapa de riesgo-UO'!AK92</f>
        <v>Semanal</v>
      </c>
      <c r="Q160" s="322" t="str">
        <f>'01-Mapa de riesgo-UO'!AO92</f>
        <v>Preventivo</v>
      </c>
      <c r="R160" s="614"/>
      <c r="S160" s="586"/>
      <c r="T160" s="586"/>
      <c r="U160" s="331" t="str">
        <f>'01-Mapa de riesgo-UO'!AV92</f>
        <v>REDUCIR</v>
      </c>
      <c r="V160" s="331" t="str">
        <f>'01-Mapa de riesgo-UO'!AW92</f>
        <v>Fomentar la actualización de datos personales en el portal de Univirtual (Perfilador)</v>
      </c>
      <c r="W160" s="331">
        <f>'01-Mapa de riesgo-UO'!AZ92</f>
        <v>0</v>
      </c>
      <c r="X160" s="251"/>
      <c r="Y160" s="251"/>
      <c r="Z160" s="251"/>
      <c r="AA160" s="251"/>
      <c r="AB160" s="625"/>
    </row>
    <row r="161" spans="1:28" ht="64.150000000000006" customHeight="1" x14ac:dyDescent="0.2">
      <c r="A161" s="609">
        <v>52</v>
      </c>
      <c r="B161" s="611" t="str">
        <f>'01-Mapa de riesgo-UO'!C93</f>
        <v>DOCENCIA</v>
      </c>
      <c r="C161" s="611" t="str">
        <f>'01-Mapa de riesgo-UO'!E93</f>
        <v>VICERRECTORÍA_ACADÉMICA</v>
      </c>
      <c r="D161" s="589" t="str">
        <f>'01-Mapa de riesgo-UO'!I93</f>
        <v>Tecnológico</v>
      </c>
      <c r="E161" s="589" t="str">
        <f>'01-Mapa de riesgo-UO'!J93</f>
        <v>No disponer de espacio de almacenamiento en el servidor requerido para el funcionamiento de la unidad</v>
      </c>
      <c r="F161" s="589" t="str">
        <f>'01-Mapa de riesgo-UO'!K93</f>
        <v>El peso de la información que actualmente se genra a partir de los procesos de formación vigentes superan el limite de la capacidad disponible.</v>
      </c>
      <c r="G161" s="320" t="str">
        <f>'01-Mapa de riesgo-UO'!H93</f>
        <v>El crecimiento de los proceos liderados por univirtual han superado la capacidad actual del servidor</v>
      </c>
      <c r="H161" s="589" t="str">
        <f>'01-Mapa de riesgo-UO'!L93</f>
        <v xml:space="preserve">Suspensión de servicios de formación virtual y procesos administrativos </v>
      </c>
      <c r="I161" s="614" t="str">
        <f>'01-Mapa de riesgo-UO'!AS93</f>
        <v>MODERADO</v>
      </c>
      <c r="J161" s="589" t="str">
        <f>'01-Mapa de riesgo-UO'!AT93</f>
        <v>% disponible = informacion almacenad  / capacidad disco duro</v>
      </c>
      <c r="K161" s="622"/>
      <c r="L161" s="586"/>
      <c r="M161" s="321" t="str">
        <f>IF('01-Mapa de riesgo-UO'!R93="No existen", "No existe control para el riesgo",'01-Mapa de riesgo-UO'!V93)</f>
        <v>Se realiza medición de la capacida disponible del disco duro</v>
      </c>
      <c r="N161" s="321" t="str">
        <f>'01-Mapa de riesgo-UO'!AA93</f>
        <v>Comandos</v>
      </c>
      <c r="O161" s="321" t="str">
        <f>'01-Mapa de riesgo-UO'!AF93</f>
        <v xml:space="preserve">TRANISTORIO: DIRECTOR </v>
      </c>
      <c r="P161" s="322" t="str">
        <f>'01-Mapa de riesgo-UO'!AK93</f>
        <v>Semanal</v>
      </c>
      <c r="Q161" s="322" t="str">
        <f>'01-Mapa de riesgo-UO'!AO93</f>
        <v>Preventivo</v>
      </c>
      <c r="R161" s="614" t="str">
        <f>'01-Mapa de riesgo-UO'!AQ93</f>
        <v>FUERTE</v>
      </c>
      <c r="S161" s="586"/>
      <c r="T161" s="586"/>
      <c r="U161" s="331" t="str">
        <f>'01-Mapa de riesgo-UO'!AV93</f>
        <v>REDUCIR</v>
      </c>
      <c r="V161" s="331" t="str">
        <f>'01-Mapa de riesgo-UO'!AW93</f>
        <v>Bajar ifnormación del servidor a discos duros locales</v>
      </c>
      <c r="W161" s="331">
        <f>'01-Mapa de riesgo-UO'!AZ93</f>
        <v>0</v>
      </c>
      <c r="X161" s="251"/>
      <c r="Y161" s="251"/>
      <c r="Z161" s="251"/>
      <c r="AA161" s="251"/>
      <c r="AB161" s="625"/>
    </row>
    <row r="162" spans="1:28" ht="64.150000000000006" customHeight="1" x14ac:dyDescent="0.2">
      <c r="A162" s="609"/>
      <c r="B162" s="611"/>
      <c r="C162" s="611"/>
      <c r="D162" s="589"/>
      <c r="E162" s="589"/>
      <c r="F162" s="589"/>
      <c r="G162" s="320">
        <f>'01-Mapa de riesgo-UO'!H94</f>
        <v>0</v>
      </c>
      <c r="H162" s="589"/>
      <c r="I162" s="614"/>
      <c r="J162" s="589"/>
      <c r="K162" s="585"/>
      <c r="L162" s="586"/>
      <c r="M162" s="321" t="str">
        <f>IF('01-Mapa de riesgo-UO'!R94="No existen", "No existe control para el riesgo",'01-Mapa de riesgo-UO'!V94)</f>
        <v>Se realizan copias de seguridad en la nube de manera periodicas</v>
      </c>
      <c r="N162" s="321" t="str">
        <f>'01-Mapa de riesgo-UO'!AA94</f>
        <v>Git Lab</v>
      </c>
      <c r="O162" s="321" t="str">
        <f>'01-Mapa de riesgo-UO'!AF94</f>
        <v xml:space="preserve">TRANISTORIO: DIRECTOR </v>
      </c>
      <c r="P162" s="322" t="str">
        <f>'01-Mapa de riesgo-UO'!AK94</f>
        <v>Mensual</v>
      </c>
      <c r="Q162" s="322" t="str">
        <f>'01-Mapa de riesgo-UO'!AO94</f>
        <v>Preventivo</v>
      </c>
      <c r="R162" s="614"/>
      <c r="S162" s="586"/>
      <c r="T162" s="586"/>
      <c r="U162" s="331" t="str">
        <f>'01-Mapa de riesgo-UO'!AV94</f>
        <v>COMPARTIR</v>
      </c>
      <c r="V162" s="331" t="str">
        <f>'01-Mapa de riesgo-UO'!AW94</f>
        <v>Se requiere adquirir disco duros adicionales</v>
      </c>
      <c r="W162" s="331" t="str">
        <f>'01-Mapa de riesgo-UO'!AZ94</f>
        <v>Vicerrectoria Administrativa, Gestión Financiera, Univirtual</v>
      </c>
      <c r="X162" s="251"/>
      <c r="Y162" s="251"/>
      <c r="Z162" s="251"/>
      <c r="AA162" s="251"/>
      <c r="AB162" s="625"/>
    </row>
    <row r="163" spans="1:28" ht="64.150000000000006" customHeight="1" x14ac:dyDescent="0.2">
      <c r="A163" s="609"/>
      <c r="B163" s="611"/>
      <c r="C163" s="611"/>
      <c r="D163" s="589"/>
      <c r="E163" s="589"/>
      <c r="F163" s="589"/>
      <c r="G163" s="320">
        <f>'01-Mapa de riesgo-UO'!H95</f>
        <v>0</v>
      </c>
      <c r="H163" s="589"/>
      <c r="I163" s="614"/>
      <c r="J163" s="589"/>
      <c r="K163" s="585"/>
      <c r="L163" s="586"/>
      <c r="M163" s="321">
        <f>IF('01-Mapa de riesgo-UO'!R95="No existen", "No existe control para el riesgo",'01-Mapa de riesgo-UO'!V95)</f>
        <v>0</v>
      </c>
      <c r="N163" s="321">
        <f>'01-Mapa de riesgo-UO'!AA95</f>
        <v>0</v>
      </c>
      <c r="O163" s="321">
        <f>'01-Mapa de riesgo-UO'!AF95</f>
        <v>0</v>
      </c>
      <c r="P163" s="322">
        <f>'01-Mapa de riesgo-UO'!AK95</f>
        <v>0</v>
      </c>
      <c r="Q163" s="322">
        <f>'01-Mapa de riesgo-UO'!AO95</f>
        <v>0</v>
      </c>
      <c r="R163" s="614"/>
      <c r="S163" s="586"/>
      <c r="T163" s="586"/>
      <c r="U163" s="331">
        <f>'01-Mapa de riesgo-UO'!AV95</f>
        <v>0</v>
      </c>
      <c r="V163" s="331">
        <f>'01-Mapa de riesgo-UO'!AW95</f>
        <v>0</v>
      </c>
      <c r="W163" s="331">
        <f>'01-Mapa de riesgo-UO'!AZ95</f>
        <v>0</v>
      </c>
      <c r="X163" s="251"/>
      <c r="Y163" s="251"/>
      <c r="Z163" s="251"/>
      <c r="AA163" s="251"/>
      <c r="AB163" s="625"/>
    </row>
    <row r="164" spans="1:28" ht="64.150000000000006" customHeight="1" x14ac:dyDescent="0.2">
      <c r="A164" s="609">
        <v>53</v>
      </c>
      <c r="B164" s="611" t="str">
        <f>'01-Mapa de riesgo-UO'!C96</f>
        <v>DOCENCIA</v>
      </c>
      <c r="C164" s="611" t="str">
        <f>'01-Mapa de riesgo-UO'!E96</f>
        <v>ADMISIONES, REGISTRO Y CONTROL ACADÉMICO</v>
      </c>
      <c r="D164" s="589" t="str">
        <f>'01-Mapa de riesgo-UO'!I96</f>
        <v>Cumplimiento</v>
      </c>
      <c r="E164" s="589" t="str">
        <f>'01-Mapa de riesgo-UO'!J96</f>
        <v>Historias Académicas físicas y digitalizadas incompletas</v>
      </c>
      <c r="F164" s="589" t="str">
        <f>'01-Mapa de riesgo-UO'!K96</f>
        <v>Pérdida de la información del archivo histórico de las historias académicas físicas y digitalizadas</v>
      </c>
      <c r="G164" s="320" t="str">
        <f>'01-Mapa de riesgo-UO'!H96</f>
        <v>Falta de cuidado en el manejo de la información</v>
      </c>
      <c r="H164" s="589" t="str">
        <f>'01-Mapa de riesgo-UO'!L96</f>
        <v>Insatisfacción del estudiante y padres de familia, reflejado en el aumento de PQRS
Pérdida de la memoria histórica de los estudiantes
Implicaciones de carácter legal</v>
      </c>
      <c r="I164" s="614" t="str">
        <f>'01-Mapa de riesgo-UO'!AS96</f>
        <v>LEVE</v>
      </c>
      <c r="J164" s="589" t="str">
        <f>'01-Mapa de riesgo-UO'!AT96</f>
        <v>No. De Historias Académicas pérdidas  por semestre</v>
      </c>
      <c r="K164" s="622"/>
      <c r="L164" s="586"/>
      <c r="M164" s="321" t="str">
        <f>IF('01-Mapa de riesgo-UO'!R96="No existen", "No existe control para el riesgo",'01-Mapa de riesgo-UO'!V96)</f>
        <v>Microfilmación de los documentos de los estudiantes graduadso de la Universidad</v>
      </c>
      <c r="N164" s="321">
        <f>'01-Mapa de riesgo-UO'!AA96</f>
        <v>0</v>
      </c>
      <c r="O164" s="321" t="str">
        <f>'01-Mapa de riesgo-UO'!AF96</f>
        <v>Asistencial II
Ejecutivo 26</v>
      </c>
      <c r="P164" s="322" t="str">
        <f>'01-Mapa de riesgo-UO'!AK96</f>
        <v>Anual</v>
      </c>
      <c r="Q164" s="322" t="str">
        <f>'01-Mapa de riesgo-UO'!AO96</f>
        <v>Preventivo</v>
      </c>
      <c r="R164" s="614" t="str">
        <f>'01-Mapa de riesgo-UO'!AQ96</f>
        <v>FUERTE</v>
      </c>
      <c r="S164" s="586"/>
      <c r="T164" s="586"/>
      <c r="U164" s="331" t="str">
        <f>'01-Mapa de riesgo-UO'!AV96</f>
        <v>ASUMIR</v>
      </c>
      <c r="V164" s="331">
        <f>'01-Mapa de riesgo-UO'!AW96</f>
        <v>0</v>
      </c>
      <c r="W164" s="331">
        <f>'01-Mapa de riesgo-UO'!AZ96</f>
        <v>0</v>
      </c>
      <c r="X164" s="251"/>
      <c r="Y164" s="251"/>
      <c r="Z164" s="251"/>
      <c r="AA164" s="251"/>
      <c r="AB164" s="625"/>
    </row>
    <row r="165" spans="1:28" ht="64.150000000000006" customHeight="1" x14ac:dyDescent="0.2">
      <c r="A165" s="609"/>
      <c r="B165" s="611"/>
      <c r="C165" s="611"/>
      <c r="D165" s="589"/>
      <c r="E165" s="589"/>
      <c r="F165" s="589"/>
      <c r="G165" s="320" t="str">
        <f>'01-Mapa de riesgo-UO'!H97</f>
        <v>Falta de verificación de la información digitaliada</v>
      </c>
      <c r="H165" s="589"/>
      <c r="I165" s="614"/>
      <c r="J165" s="589"/>
      <c r="K165" s="585"/>
      <c r="L165" s="586"/>
      <c r="M165" s="321" t="str">
        <f>IF('01-Mapa de riesgo-UO'!R97="No existen", "No existe control para el riesgo",'01-Mapa de riesgo-UO'!V97)</f>
        <v>Digitalización de las historias académicas</v>
      </c>
      <c r="N165" s="321" t="str">
        <f>'01-Mapa de riesgo-UO'!AA97</f>
        <v>Aplicativo JAVA: Hoja de vida General, Hoja de Vida Inscripciones y Graduaciones</v>
      </c>
      <c r="O165" s="321" t="str">
        <f>'01-Mapa de riesgo-UO'!AF97</f>
        <v>Ejecutivo 26
Asistencial 23
Asistencial III - Pregrado y Posgrado
Técnico 18</v>
      </c>
      <c r="P165" s="322" t="str">
        <f>'01-Mapa de riesgo-UO'!AK97</f>
        <v>Semestral</v>
      </c>
      <c r="Q165" s="322" t="str">
        <f>'01-Mapa de riesgo-UO'!AO97</f>
        <v>Preventivo</v>
      </c>
      <c r="R165" s="614"/>
      <c r="S165" s="586"/>
      <c r="T165" s="586"/>
      <c r="U165" s="331" t="str">
        <f>'01-Mapa de riesgo-UO'!AV97</f>
        <v>ASUMIR</v>
      </c>
      <c r="V165" s="331">
        <f>'01-Mapa de riesgo-UO'!AW97</f>
        <v>0</v>
      </c>
      <c r="W165" s="331">
        <f>'01-Mapa de riesgo-UO'!AZ97</f>
        <v>0</v>
      </c>
      <c r="X165" s="251"/>
      <c r="Y165" s="251"/>
      <c r="Z165" s="251"/>
      <c r="AA165" s="251"/>
      <c r="AB165" s="625"/>
    </row>
    <row r="166" spans="1:28" ht="64.150000000000006" customHeight="1" x14ac:dyDescent="0.2">
      <c r="A166" s="609"/>
      <c r="B166" s="611"/>
      <c r="C166" s="611"/>
      <c r="D166" s="589"/>
      <c r="E166" s="589"/>
      <c r="F166" s="589"/>
      <c r="G166" s="320" t="str">
        <f>'01-Mapa de riesgo-UO'!H98</f>
        <v>Fallas en el sistema de informaciónn</v>
      </c>
      <c r="H166" s="589"/>
      <c r="I166" s="614"/>
      <c r="J166" s="589"/>
      <c r="K166" s="585"/>
      <c r="L166" s="586"/>
      <c r="M166" s="321">
        <f>IF('01-Mapa de riesgo-UO'!R98="No existen", "No existe control para el riesgo",'01-Mapa de riesgo-UO'!V98)</f>
        <v>0</v>
      </c>
      <c r="N166" s="321">
        <f>'01-Mapa de riesgo-UO'!AA98</f>
        <v>0</v>
      </c>
      <c r="O166" s="321">
        <f>'01-Mapa de riesgo-UO'!AF98</f>
        <v>0</v>
      </c>
      <c r="P166" s="322">
        <f>'01-Mapa de riesgo-UO'!AK98</f>
        <v>0</v>
      </c>
      <c r="Q166" s="322">
        <f>'01-Mapa de riesgo-UO'!AO98</f>
        <v>0</v>
      </c>
      <c r="R166" s="614"/>
      <c r="S166" s="586"/>
      <c r="T166" s="586"/>
      <c r="U166" s="331">
        <f>'01-Mapa de riesgo-UO'!AV98</f>
        <v>0</v>
      </c>
      <c r="V166" s="331">
        <f>'01-Mapa de riesgo-UO'!AW98</f>
        <v>0</v>
      </c>
      <c r="W166" s="331">
        <f>'01-Mapa de riesgo-UO'!AZ98</f>
        <v>0</v>
      </c>
      <c r="X166" s="251"/>
      <c r="Y166" s="251"/>
      <c r="Z166" s="251"/>
      <c r="AA166" s="251"/>
      <c r="AB166" s="625"/>
    </row>
    <row r="167" spans="1:28" ht="64.150000000000006" customHeight="1" x14ac:dyDescent="0.2">
      <c r="A167" s="609">
        <v>54</v>
      </c>
      <c r="B167" s="611" t="e">
        <f>'01-Mapa de riesgo-UO'!#REF!</f>
        <v>#REF!</v>
      </c>
      <c r="C167" s="611" t="e">
        <f>'01-Mapa de riesgo-UO'!#REF!</f>
        <v>#REF!</v>
      </c>
      <c r="D167" s="589" t="e">
        <f>'01-Mapa de riesgo-UO'!#REF!</f>
        <v>#REF!</v>
      </c>
      <c r="E167" s="589" t="e">
        <f>'01-Mapa de riesgo-UO'!#REF!</f>
        <v>#REF!</v>
      </c>
      <c r="F167" s="589" t="e">
        <f>'01-Mapa de riesgo-UO'!#REF!</f>
        <v>#REF!</v>
      </c>
      <c r="G167" s="320" t="e">
        <f>'01-Mapa de riesgo-UO'!#REF!</f>
        <v>#REF!</v>
      </c>
      <c r="H167" s="589" t="e">
        <f>'01-Mapa de riesgo-UO'!#REF!</f>
        <v>#REF!</v>
      </c>
      <c r="I167" s="614" t="e">
        <f>'01-Mapa de riesgo-UO'!#REF!</f>
        <v>#REF!</v>
      </c>
      <c r="J167" s="589" t="e">
        <f>'01-Mapa de riesgo-UO'!#REF!</f>
        <v>#REF!</v>
      </c>
      <c r="K167" s="622"/>
      <c r="L167" s="586"/>
      <c r="M167" s="321" t="e">
        <f>IF('01-Mapa de riesgo-UO'!#REF!="No existen", "No existe control para el riesgo",'01-Mapa de riesgo-UO'!#REF!)</f>
        <v>#REF!</v>
      </c>
      <c r="N167" s="321" t="e">
        <f>'01-Mapa de riesgo-UO'!#REF!</f>
        <v>#REF!</v>
      </c>
      <c r="O167" s="321" t="e">
        <f>'01-Mapa de riesgo-UO'!#REF!</f>
        <v>#REF!</v>
      </c>
      <c r="P167" s="322" t="e">
        <f>'01-Mapa de riesgo-UO'!#REF!</f>
        <v>#REF!</v>
      </c>
      <c r="Q167" s="322" t="e">
        <f>'01-Mapa de riesgo-UO'!#REF!</f>
        <v>#REF!</v>
      </c>
      <c r="R167" s="614" t="e">
        <f>'01-Mapa de riesgo-UO'!#REF!</f>
        <v>#REF!</v>
      </c>
      <c r="S167" s="586"/>
      <c r="T167" s="586"/>
      <c r="U167" s="331" t="e">
        <f>'01-Mapa de riesgo-UO'!#REF!</f>
        <v>#REF!</v>
      </c>
      <c r="V167" s="331" t="e">
        <f>'01-Mapa de riesgo-UO'!#REF!</f>
        <v>#REF!</v>
      </c>
      <c r="W167" s="331" t="e">
        <f>'01-Mapa de riesgo-UO'!#REF!</f>
        <v>#REF!</v>
      </c>
      <c r="X167" s="251"/>
      <c r="Y167" s="251"/>
      <c r="Z167" s="251"/>
      <c r="AA167" s="251"/>
      <c r="AB167" s="625"/>
    </row>
    <row r="168" spans="1:28" ht="64.150000000000006" customHeight="1" x14ac:dyDescent="0.2">
      <c r="A168" s="609"/>
      <c r="B168" s="611"/>
      <c r="C168" s="611"/>
      <c r="D168" s="589"/>
      <c r="E168" s="589"/>
      <c r="F168" s="589"/>
      <c r="G168" s="320" t="e">
        <f>'01-Mapa de riesgo-UO'!#REF!</f>
        <v>#REF!</v>
      </c>
      <c r="H168" s="589"/>
      <c r="I168" s="614"/>
      <c r="J168" s="589"/>
      <c r="K168" s="585"/>
      <c r="L168" s="586"/>
      <c r="M168" s="321" t="e">
        <f>IF('01-Mapa de riesgo-UO'!#REF!="No existen", "No existe control para el riesgo",'01-Mapa de riesgo-UO'!#REF!)</f>
        <v>#REF!</v>
      </c>
      <c r="N168" s="321" t="e">
        <f>'01-Mapa de riesgo-UO'!#REF!</f>
        <v>#REF!</v>
      </c>
      <c r="O168" s="321" t="e">
        <f>'01-Mapa de riesgo-UO'!#REF!</f>
        <v>#REF!</v>
      </c>
      <c r="P168" s="322" t="e">
        <f>'01-Mapa de riesgo-UO'!#REF!</f>
        <v>#REF!</v>
      </c>
      <c r="Q168" s="322" t="e">
        <f>'01-Mapa de riesgo-UO'!#REF!</f>
        <v>#REF!</v>
      </c>
      <c r="R168" s="614"/>
      <c r="S168" s="586"/>
      <c r="T168" s="586"/>
      <c r="U168" s="331" t="e">
        <f>'01-Mapa de riesgo-UO'!#REF!</f>
        <v>#REF!</v>
      </c>
      <c r="V168" s="331" t="e">
        <f>'01-Mapa de riesgo-UO'!#REF!</f>
        <v>#REF!</v>
      </c>
      <c r="W168" s="331" t="e">
        <f>'01-Mapa de riesgo-UO'!#REF!</f>
        <v>#REF!</v>
      </c>
      <c r="X168" s="251"/>
      <c r="Y168" s="251"/>
      <c r="Z168" s="251"/>
      <c r="AA168" s="251"/>
      <c r="AB168" s="625"/>
    </row>
    <row r="169" spans="1:28" ht="64.150000000000006" customHeight="1" x14ac:dyDescent="0.2">
      <c r="A169" s="609"/>
      <c r="B169" s="611"/>
      <c r="C169" s="611"/>
      <c r="D169" s="589"/>
      <c r="E169" s="589"/>
      <c r="F169" s="589"/>
      <c r="G169" s="320" t="e">
        <f>'01-Mapa de riesgo-UO'!#REF!</f>
        <v>#REF!</v>
      </c>
      <c r="H169" s="589"/>
      <c r="I169" s="614"/>
      <c r="J169" s="589"/>
      <c r="K169" s="585"/>
      <c r="L169" s="586"/>
      <c r="M169" s="321" t="e">
        <f>IF('01-Mapa de riesgo-UO'!#REF!="No existen", "No existe control para el riesgo",'01-Mapa de riesgo-UO'!#REF!)</f>
        <v>#REF!</v>
      </c>
      <c r="N169" s="321" t="e">
        <f>'01-Mapa de riesgo-UO'!#REF!</f>
        <v>#REF!</v>
      </c>
      <c r="O169" s="321" t="e">
        <f>'01-Mapa de riesgo-UO'!#REF!</f>
        <v>#REF!</v>
      </c>
      <c r="P169" s="322" t="e">
        <f>'01-Mapa de riesgo-UO'!#REF!</f>
        <v>#REF!</v>
      </c>
      <c r="Q169" s="322" t="e">
        <f>'01-Mapa de riesgo-UO'!#REF!</f>
        <v>#REF!</v>
      </c>
      <c r="R169" s="614"/>
      <c r="S169" s="586"/>
      <c r="T169" s="586"/>
      <c r="U169" s="331" t="e">
        <f>'01-Mapa de riesgo-UO'!#REF!</f>
        <v>#REF!</v>
      </c>
      <c r="V169" s="331" t="e">
        <f>'01-Mapa de riesgo-UO'!#REF!</f>
        <v>#REF!</v>
      </c>
      <c r="W169" s="331" t="e">
        <f>'01-Mapa de riesgo-UO'!#REF!</f>
        <v>#REF!</v>
      </c>
      <c r="X169" s="251"/>
      <c r="Y169" s="251"/>
      <c r="Z169" s="251"/>
      <c r="AA169" s="251"/>
      <c r="AB169" s="625"/>
    </row>
    <row r="170" spans="1:28" ht="64.150000000000006" customHeight="1" x14ac:dyDescent="0.2">
      <c r="A170" s="609">
        <v>55</v>
      </c>
      <c r="B170" s="611" t="e">
        <f>'01-Mapa de riesgo-UO'!#REF!</f>
        <v>#REF!</v>
      </c>
      <c r="C170" s="611" t="e">
        <f>'01-Mapa de riesgo-UO'!#REF!</f>
        <v>#REF!</v>
      </c>
      <c r="D170" s="589" t="e">
        <f>'01-Mapa de riesgo-UO'!#REF!</f>
        <v>#REF!</v>
      </c>
      <c r="E170" s="589" t="e">
        <f>'01-Mapa de riesgo-UO'!#REF!</f>
        <v>#REF!</v>
      </c>
      <c r="F170" s="589" t="e">
        <f>'01-Mapa de riesgo-UO'!#REF!</f>
        <v>#REF!</v>
      </c>
      <c r="G170" s="320" t="e">
        <f>'01-Mapa de riesgo-UO'!#REF!</f>
        <v>#REF!</v>
      </c>
      <c r="H170" s="589" t="e">
        <f>'01-Mapa de riesgo-UO'!#REF!</f>
        <v>#REF!</v>
      </c>
      <c r="I170" s="614" t="e">
        <f>'01-Mapa de riesgo-UO'!#REF!</f>
        <v>#REF!</v>
      </c>
      <c r="J170" s="589" t="e">
        <f>'01-Mapa de riesgo-UO'!#REF!</f>
        <v>#REF!</v>
      </c>
      <c r="K170" s="622"/>
      <c r="L170" s="586"/>
      <c r="M170" s="321" t="e">
        <f>IF('01-Mapa de riesgo-UO'!#REF!="No existen", "No existe control para el riesgo",'01-Mapa de riesgo-UO'!#REF!)</f>
        <v>#REF!</v>
      </c>
      <c r="N170" s="321" t="e">
        <f>'01-Mapa de riesgo-UO'!#REF!</f>
        <v>#REF!</v>
      </c>
      <c r="O170" s="321" t="e">
        <f>'01-Mapa de riesgo-UO'!#REF!</f>
        <v>#REF!</v>
      </c>
      <c r="P170" s="322" t="e">
        <f>'01-Mapa de riesgo-UO'!#REF!</f>
        <v>#REF!</v>
      </c>
      <c r="Q170" s="322" t="e">
        <f>'01-Mapa de riesgo-UO'!#REF!</f>
        <v>#REF!</v>
      </c>
      <c r="R170" s="614" t="e">
        <f>'01-Mapa de riesgo-UO'!#REF!</f>
        <v>#REF!</v>
      </c>
      <c r="S170" s="586"/>
      <c r="T170" s="586"/>
      <c r="U170" s="331" t="e">
        <f>'01-Mapa de riesgo-UO'!#REF!</f>
        <v>#REF!</v>
      </c>
      <c r="V170" s="331" t="e">
        <f>'01-Mapa de riesgo-UO'!#REF!</f>
        <v>#REF!</v>
      </c>
      <c r="W170" s="331" t="e">
        <f>'01-Mapa de riesgo-UO'!#REF!</f>
        <v>#REF!</v>
      </c>
      <c r="X170" s="251"/>
      <c r="Y170" s="251"/>
      <c r="Z170" s="251"/>
      <c r="AA170" s="251"/>
      <c r="AB170" s="625"/>
    </row>
    <row r="171" spans="1:28" ht="64.150000000000006" customHeight="1" x14ac:dyDescent="0.2">
      <c r="A171" s="609"/>
      <c r="B171" s="611"/>
      <c r="C171" s="611"/>
      <c r="D171" s="589"/>
      <c r="E171" s="589"/>
      <c r="F171" s="589"/>
      <c r="G171" s="320" t="e">
        <f>'01-Mapa de riesgo-UO'!#REF!</f>
        <v>#REF!</v>
      </c>
      <c r="H171" s="589"/>
      <c r="I171" s="614"/>
      <c r="J171" s="589"/>
      <c r="K171" s="585"/>
      <c r="L171" s="586"/>
      <c r="M171" s="321" t="e">
        <f>IF('01-Mapa de riesgo-UO'!#REF!="No existen", "No existe control para el riesgo",'01-Mapa de riesgo-UO'!#REF!)</f>
        <v>#REF!</v>
      </c>
      <c r="N171" s="321" t="e">
        <f>'01-Mapa de riesgo-UO'!#REF!</f>
        <v>#REF!</v>
      </c>
      <c r="O171" s="321" t="e">
        <f>'01-Mapa de riesgo-UO'!#REF!</f>
        <v>#REF!</v>
      </c>
      <c r="P171" s="322" t="e">
        <f>'01-Mapa de riesgo-UO'!#REF!</f>
        <v>#REF!</v>
      </c>
      <c r="Q171" s="322" t="e">
        <f>'01-Mapa de riesgo-UO'!#REF!</f>
        <v>#REF!</v>
      </c>
      <c r="R171" s="614"/>
      <c r="S171" s="586"/>
      <c r="T171" s="586"/>
      <c r="U171" s="331" t="e">
        <f>'01-Mapa de riesgo-UO'!#REF!</f>
        <v>#REF!</v>
      </c>
      <c r="V171" s="331" t="e">
        <f>'01-Mapa de riesgo-UO'!#REF!</f>
        <v>#REF!</v>
      </c>
      <c r="W171" s="331" t="e">
        <f>'01-Mapa de riesgo-UO'!#REF!</f>
        <v>#REF!</v>
      </c>
      <c r="X171" s="251"/>
      <c r="Y171" s="251"/>
      <c r="Z171" s="251"/>
      <c r="AA171" s="251"/>
      <c r="AB171" s="625"/>
    </row>
    <row r="172" spans="1:28" ht="64.150000000000006" customHeight="1" x14ac:dyDescent="0.2">
      <c r="A172" s="609"/>
      <c r="B172" s="611"/>
      <c r="C172" s="611"/>
      <c r="D172" s="589"/>
      <c r="E172" s="589"/>
      <c r="F172" s="589"/>
      <c r="G172" s="320" t="e">
        <f>'01-Mapa de riesgo-UO'!#REF!</f>
        <v>#REF!</v>
      </c>
      <c r="H172" s="589"/>
      <c r="I172" s="614"/>
      <c r="J172" s="589"/>
      <c r="K172" s="585"/>
      <c r="L172" s="586"/>
      <c r="M172" s="321" t="e">
        <f>IF('01-Mapa de riesgo-UO'!#REF!="No existen", "No existe control para el riesgo",'01-Mapa de riesgo-UO'!#REF!)</f>
        <v>#REF!</v>
      </c>
      <c r="N172" s="321" t="e">
        <f>'01-Mapa de riesgo-UO'!#REF!</f>
        <v>#REF!</v>
      </c>
      <c r="O172" s="321" t="e">
        <f>'01-Mapa de riesgo-UO'!#REF!</f>
        <v>#REF!</v>
      </c>
      <c r="P172" s="322" t="e">
        <f>'01-Mapa de riesgo-UO'!#REF!</f>
        <v>#REF!</v>
      </c>
      <c r="Q172" s="322" t="e">
        <f>'01-Mapa de riesgo-UO'!#REF!</f>
        <v>#REF!</v>
      </c>
      <c r="R172" s="614"/>
      <c r="S172" s="586"/>
      <c r="T172" s="586"/>
      <c r="U172" s="331" t="e">
        <f>'01-Mapa de riesgo-UO'!#REF!</f>
        <v>#REF!</v>
      </c>
      <c r="V172" s="331" t="e">
        <f>'01-Mapa de riesgo-UO'!#REF!</f>
        <v>#REF!</v>
      </c>
      <c r="W172" s="331" t="e">
        <f>'01-Mapa de riesgo-UO'!#REF!</f>
        <v>#REF!</v>
      </c>
      <c r="X172" s="251"/>
      <c r="Y172" s="251"/>
      <c r="Z172" s="251"/>
      <c r="AA172" s="251"/>
      <c r="AB172" s="625"/>
    </row>
    <row r="173" spans="1:28" ht="64.150000000000006" customHeight="1" x14ac:dyDescent="0.2">
      <c r="A173" s="609">
        <v>56</v>
      </c>
      <c r="B173" s="611" t="str">
        <f>'01-Mapa de riesgo-UO'!C99</f>
        <v>CONTROL_SEGUIMIENTO</v>
      </c>
      <c r="C173" s="611" t="str">
        <f>'01-Mapa de riesgo-UO'!E99</f>
        <v>CONTROL_INTERNO</v>
      </c>
      <c r="D173" s="589" t="str">
        <f>'01-Mapa de riesgo-UO'!I99</f>
        <v>Cumplimiento</v>
      </c>
      <c r="E173" s="589" t="str">
        <f>'01-Mapa de riesgo-UO'!J99</f>
        <v>Presentación inoportuna de los informes establecidos por  la Contraloría General de la República</v>
      </c>
      <c r="F173" s="589" t="str">
        <f>'01-Mapa de riesgo-UO'!K99</f>
        <v>Informes entregados posteriormente a las fechas requeridas por el ente de control o a la normatividad aplicable</v>
      </c>
      <c r="G173" s="320" t="str">
        <f>'01-Mapa de riesgo-UO'!H99</f>
        <v>Incumplimiento de las dependencias académicas o administrativas en la entrega de información para atender un requerimiento</v>
      </c>
      <c r="H173" s="589" t="str">
        <f>'01-Mapa de riesgo-UO'!L99</f>
        <v>Sanciones y/o multas impuestas a la institución o a sus funcionarios.</v>
      </c>
      <c r="I173" s="614" t="str">
        <f>'01-Mapa de riesgo-UO'!AS99</f>
        <v>LEVE</v>
      </c>
      <c r="J173" s="589" t="str">
        <f>'01-Mapa de riesgo-UO'!AT99</f>
        <v>No. de informes que no son entregados oportunamente a CGR / Total de informes</v>
      </c>
      <c r="K173" s="622"/>
      <c r="L173" s="586"/>
      <c r="M173" s="321" t="str">
        <f>IF('01-Mapa de riesgo-UO'!R99="No existen", "No existe control para el riesgo",'01-Mapa de riesgo-UO'!V99)</f>
        <v>Verificacion aleatoria de la informacion contenida en los informes a presentar</v>
      </c>
      <c r="N173" s="321">
        <f>'01-Mapa de riesgo-UO'!AA99</f>
        <v>0</v>
      </c>
      <c r="O173" s="321" t="str">
        <f>'01-Mapa de riesgo-UO'!AF99</f>
        <v>Jefe de Control Interno
Profesional Transitorio
Profesionales Orden de Servicio</v>
      </c>
      <c r="P173" s="322" t="str">
        <f>'01-Mapa de riesgo-UO'!AK99</f>
        <v>Mensual</v>
      </c>
      <c r="Q173" s="322" t="str">
        <f>'01-Mapa de riesgo-UO'!AO99</f>
        <v>Preventivo</v>
      </c>
      <c r="R173" s="614" t="str">
        <f>'01-Mapa de riesgo-UO'!AQ99</f>
        <v>FUERTE</v>
      </c>
      <c r="S173" s="586"/>
      <c r="T173" s="586"/>
      <c r="U173" s="331" t="str">
        <f>'01-Mapa de riesgo-UO'!AV99</f>
        <v>ASUMIR</v>
      </c>
      <c r="V173" s="331">
        <f>'01-Mapa de riesgo-UO'!AW99</f>
        <v>0</v>
      </c>
      <c r="W173" s="331">
        <f>'01-Mapa de riesgo-UO'!AZ99</f>
        <v>0</v>
      </c>
      <c r="X173" s="251"/>
      <c r="Y173" s="251"/>
      <c r="Z173" s="251"/>
      <c r="AA173" s="251"/>
      <c r="AB173" s="625"/>
    </row>
    <row r="174" spans="1:28" ht="64.150000000000006" customHeight="1" x14ac:dyDescent="0.2">
      <c r="A174" s="609"/>
      <c r="B174" s="611"/>
      <c r="C174" s="611"/>
      <c r="D174" s="589"/>
      <c r="E174" s="589"/>
      <c r="F174" s="589"/>
      <c r="G174" s="320" t="str">
        <f>'01-Mapa de riesgo-UO'!H100</f>
        <v>La información requerida por el ente de control no se encuentra sistematizada y requiere ser construida manualmente</v>
      </c>
      <c r="H174" s="589"/>
      <c r="I174" s="614"/>
      <c r="J174" s="589"/>
      <c r="K174" s="585"/>
      <c r="L174" s="586"/>
      <c r="M174" s="321" t="str">
        <f>IF('01-Mapa de riesgo-UO'!R100="No existen", "No existe control para el riesgo",'01-Mapa de riesgo-UO'!V100)</f>
        <v>Seguimiento a cumplimiento de los Instructivos para la rendición de la cuenta en el SIRECI</v>
      </c>
      <c r="N174" s="321">
        <f>'01-Mapa de riesgo-UO'!AA100</f>
        <v>0</v>
      </c>
      <c r="O174" s="321" t="str">
        <f>'01-Mapa de riesgo-UO'!AF100</f>
        <v>Profesional Transitorio 
Profesionales Orden de Servicio</v>
      </c>
      <c r="P174" s="322" t="str">
        <f>'01-Mapa de riesgo-UO'!AK100</f>
        <v>Mensual</v>
      </c>
      <c r="Q174" s="322" t="str">
        <f>'01-Mapa de riesgo-UO'!AO100</f>
        <v>Preventivo</v>
      </c>
      <c r="R174" s="614"/>
      <c r="S174" s="586"/>
      <c r="T174" s="586"/>
      <c r="U174" s="331">
        <f>'01-Mapa de riesgo-UO'!AV100</f>
        <v>0</v>
      </c>
      <c r="V174" s="331">
        <f>'01-Mapa de riesgo-UO'!AW100</f>
        <v>0</v>
      </c>
      <c r="W174" s="331">
        <f>'01-Mapa de riesgo-UO'!AZ100</f>
        <v>0</v>
      </c>
      <c r="X174" s="251"/>
      <c r="Y174" s="251"/>
      <c r="Z174" s="251"/>
      <c r="AA174" s="251"/>
      <c r="AB174" s="625"/>
    </row>
    <row r="175" spans="1:28" ht="64.150000000000006" customHeight="1" x14ac:dyDescent="0.2">
      <c r="A175" s="609"/>
      <c r="B175" s="611"/>
      <c r="C175" s="611"/>
      <c r="D175" s="589"/>
      <c r="E175" s="589"/>
      <c r="F175" s="589"/>
      <c r="G175" s="320">
        <f>'01-Mapa de riesgo-UO'!H101</f>
        <v>0</v>
      </c>
      <c r="H175" s="589"/>
      <c r="I175" s="614"/>
      <c r="J175" s="589"/>
      <c r="K175" s="585"/>
      <c r="L175" s="586"/>
      <c r="M175" s="321" t="str">
        <f>IF('01-Mapa de riesgo-UO'!R101="No existen", "No existe control para el riesgo",'01-Mapa de riesgo-UO'!V101)</f>
        <v>Validacion del informe SIRECI a presentar</v>
      </c>
      <c r="N175" s="321" t="str">
        <f>'01-Mapa de riesgo-UO'!AA101</f>
        <v>Aplicativo STORM de la CGR</v>
      </c>
      <c r="O175" s="321" t="str">
        <f>'01-Mapa de riesgo-UO'!AF101</f>
        <v>Auxiliar Administrativo</v>
      </c>
      <c r="P175" s="322" t="str">
        <f>'01-Mapa de riesgo-UO'!AK101</f>
        <v>Mensual</v>
      </c>
      <c r="Q175" s="322" t="str">
        <f>'01-Mapa de riesgo-UO'!AO101</f>
        <v>Preventivo</v>
      </c>
      <c r="R175" s="614"/>
      <c r="S175" s="586"/>
      <c r="T175" s="586"/>
      <c r="U175" s="331">
        <f>'01-Mapa de riesgo-UO'!AV101</f>
        <v>0</v>
      </c>
      <c r="V175" s="331">
        <f>'01-Mapa de riesgo-UO'!AW101</f>
        <v>0</v>
      </c>
      <c r="W175" s="331">
        <f>'01-Mapa de riesgo-UO'!AZ101</f>
        <v>0</v>
      </c>
      <c r="X175" s="251"/>
      <c r="Y175" s="251"/>
      <c r="Z175" s="251"/>
      <c r="AA175" s="251"/>
      <c r="AB175" s="625"/>
    </row>
    <row r="176" spans="1:28" ht="64.150000000000006" customHeight="1" x14ac:dyDescent="0.2">
      <c r="A176" s="609">
        <v>57</v>
      </c>
      <c r="B176" s="611" t="e">
        <f>'01-Mapa de riesgo-UO'!#REF!</f>
        <v>#REF!</v>
      </c>
      <c r="C176" s="611" t="e">
        <f>'01-Mapa de riesgo-UO'!#REF!</f>
        <v>#REF!</v>
      </c>
      <c r="D176" s="589" t="e">
        <f>'01-Mapa de riesgo-UO'!#REF!</f>
        <v>#REF!</v>
      </c>
      <c r="E176" s="589" t="e">
        <f>'01-Mapa de riesgo-UO'!#REF!</f>
        <v>#REF!</v>
      </c>
      <c r="F176" s="589" t="e">
        <f>'01-Mapa de riesgo-UO'!#REF!</f>
        <v>#REF!</v>
      </c>
      <c r="G176" s="320" t="e">
        <f>'01-Mapa de riesgo-UO'!#REF!</f>
        <v>#REF!</v>
      </c>
      <c r="H176" s="589" t="e">
        <f>'01-Mapa de riesgo-UO'!#REF!</f>
        <v>#REF!</v>
      </c>
      <c r="I176" s="614" t="e">
        <f>'01-Mapa de riesgo-UO'!#REF!</f>
        <v>#REF!</v>
      </c>
      <c r="J176" s="589" t="e">
        <f>'01-Mapa de riesgo-UO'!#REF!</f>
        <v>#REF!</v>
      </c>
      <c r="K176" s="622"/>
      <c r="L176" s="586"/>
      <c r="M176" s="321" t="e">
        <f>IF('01-Mapa de riesgo-UO'!#REF!="No existen", "No existe control para el riesgo",'01-Mapa de riesgo-UO'!#REF!)</f>
        <v>#REF!</v>
      </c>
      <c r="N176" s="321" t="e">
        <f>'01-Mapa de riesgo-UO'!#REF!</f>
        <v>#REF!</v>
      </c>
      <c r="O176" s="321" t="e">
        <f>'01-Mapa de riesgo-UO'!#REF!</f>
        <v>#REF!</v>
      </c>
      <c r="P176" s="322" t="e">
        <f>'01-Mapa de riesgo-UO'!#REF!</f>
        <v>#REF!</v>
      </c>
      <c r="Q176" s="322" t="e">
        <f>'01-Mapa de riesgo-UO'!#REF!</f>
        <v>#REF!</v>
      </c>
      <c r="R176" s="614" t="e">
        <f>'01-Mapa de riesgo-UO'!#REF!</f>
        <v>#REF!</v>
      </c>
      <c r="S176" s="586"/>
      <c r="T176" s="586"/>
      <c r="U176" s="331" t="e">
        <f>'01-Mapa de riesgo-UO'!#REF!</f>
        <v>#REF!</v>
      </c>
      <c r="V176" s="331" t="e">
        <f>'01-Mapa de riesgo-UO'!#REF!</f>
        <v>#REF!</v>
      </c>
      <c r="W176" s="331" t="e">
        <f>'01-Mapa de riesgo-UO'!#REF!</f>
        <v>#REF!</v>
      </c>
      <c r="X176" s="251"/>
      <c r="Y176" s="251"/>
      <c r="Z176" s="251"/>
      <c r="AA176" s="251"/>
      <c r="AB176" s="625"/>
    </row>
    <row r="177" spans="1:28" ht="64.150000000000006" customHeight="1" x14ac:dyDescent="0.2">
      <c r="A177" s="609"/>
      <c r="B177" s="611"/>
      <c r="C177" s="611"/>
      <c r="D177" s="589"/>
      <c r="E177" s="589"/>
      <c r="F177" s="589"/>
      <c r="G177" s="320" t="e">
        <f>'01-Mapa de riesgo-UO'!#REF!</f>
        <v>#REF!</v>
      </c>
      <c r="H177" s="589"/>
      <c r="I177" s="614"/>
      <c r="J177" s="589"/>
      <c r="K177" s="585"/>
      <c r="L177" s="586"/>
      <c r="M177" s="321" t="e">
        <f>IF('01-Mapa de riesgo-UO'!#REF!="No existen", "No existe control para el riesgo",'01-Mapa de riesgo-UO'!#REF!)</f>
        <v>#REF!</v>
      </c>
      <c r="N177" s="321" t="e">
        <f>'01-Mapa de riesgo-UO'!#REF!</f>
        <v>#REF!</v>
      </c>
      <c r="O177" s="321" t="e">
        <f>'01-Mapa de riesgo-UO'!#REF!</f>
        <v>#REF!</v>
      </c>
      <c r="P177" s="322" t="e">
        <f>'01-Mapa de riesgo-UO'!#REF!</f>
        <v>#REF!</v>
      </c>
      <c r="Q177" s="322" t="e">
        <f>'01-Mapa de riesgo-UO'!#REF!</f>
        <v>#REF!</v>
      </c>
      <c r="R177" s="614"/>
      <c r="S177" s="586"/>
      <c r="T177" s="586"/>
      <c r="U177" s="331" t="e">
        <f>'01-Mapa de riesgo-UO'!#REF!</f>
        <v>#REF!</v>
      </c>
      <c r="V177" s="331" t="e">
        <f>'01-Mapa de riesgo-UO'!#REF!</f>
        <v>#REF!</v>
      </c>
      <c r="W177" s="331" t="e">
        <f>'01-Mapa de riesgo-UO'!#REF!</f>
        <v>#REF!</v>
      </c>
      <c r="X177" s="251"/>
      <c r="Y177" s="251"/>
      <c r="Z177" s="251"/>
      <c r="AA177" s="251"/>
      <c r="AB177" s="625"/>
    </row>
    <row r="178" spans="1:28" ht="64.150000000000006" customHeight="1" x14ac:dyDescent="0.2">
      <c r="A178" s="609"/>
      <c r="B178" s="611"/>
      <c r="C178" s="611"/>
      <c r="D178" s="589"/>
      <c r="E178" s="589"/>
      <c r="F178" s="589"/>
      <c r="G178" s="320" t="e">
        <f>'01-Mapa de riesgo-UO'!#REF!</f>
        <v>#REF!</v>
      </c>
      <c r="H178" s="589"/>
      <c r="I178" s="614"/>
      <c r="J178" s="589"/>
      <c r="K178" s="585"/>
      <c r="L178" s="586"/>
      <c r="M178" s="321" t="e">
        <f>IF('01-Mapa de riesgo-UO'!#REF!="No existen", "No existe control para el riesgo",'01-Mapa de riesgo-UO'!#REF!)</f>
        <v>#REF!</v>
      </c>
      <c r="N178" s="321" t="e">
        <f>'01-Mapa de riesgo-UO'!#REF!</f>
        <v>#REF!</v>
      </c>
      <c r="O178" s="321" t="e">
        <f>'01-Mapa de riesgo-UO'!#REF!</f>
        <v>#REF!</v>
      </c>
      <c r="P178" s="322" t="e">
        <f>'01-Mapa de riesgo-UO'!#REF!</f>
        <v>#REF!</v>
      </c>
      <c r="Q178" s="322" t="e">
        <f>'01-Mapa de riesgo-UO'!#REF!</f>
        <v>#REF!</v>
      </c>
      <c r="R178" s="614"/>
      <c r="S178" s="586"/>
      <c r="T178" s="586"/>
      <c r="U178" s="331" t="e">
        <f>'01-Mapa de riesgo-UO'!#REF!</f>
        <v>#REF!</v>
      </c>
      <c r="V178" s="331" t="e">
        <f>'01-Mapa de riesgo-UO'!#REF!</f>
        <v>#REF!</v>
      </c>
      <c r="W178" s="331" t="e">
        <f>'01-Mapa de riesgo-UO'!#REF!</f>
        <v>#REF!</v>
      </c>
      <c r="X178" s="251"/>
      <c r="Y178" s="251"/>
      <c r="Z178" s="251"/>
      <c r="AA178" s="251"/>
      <c r="AB178" s="625"/>
    </row>
    <row r="179" spans="1:28" ht="64.150000000000006" customHeight="1" x14ac:dyDescent="0.2">
      <c r="A179" s="609">
        <v>58</v>
      </c>
      <c r="B179" s="611" t="str">
        <f>'01-Mapa de riesgo-UO'!C102</f>
        <v>CONTROL_SEGUIMIENTO</v>
      </c>
      <c r="C179" s="611" t="str">
        <f>'01-Mapa de riesgo-UO'!E102</f>
        <v>CONTROL_INTERNO</v>
      </c>
      <c r="D179" s="589" t="str">
        <f>'01-Mapa de riesgo-UO'!I102</f>
        <v>Corrupción</v>
      </c>
      <c r="E179" s="589" t="str">
        <f>'01-Mapa de riesgo-UO'!J102</f>
        <v>Favorecimiento en informes de auditoria o evaluación por intereses personales</v>
      </c>
      <c r="F179" s="589" t="str">
        <f>'01-Mapa de riesgo-UO'!K102</f>
        <v>Manipulación de informes de control interno, a través de la omisión de posibles actos de corrupción o irregularidades administrativas</v>
      </c>
      <c r="G179" s="320" t="str">
        <f>'01-Mapa de riesgo-UO'!H102</f>
        <v>Personal no idóneo que no atiende los valores de la institución o del servicio público</v>
      </c>
      <c r="H179" s="589" t="str">
        <f>'01-Mapa de riesgo-UO'!L102</f>
        <v>Información deficiente para la alta dirección que permita tomar decisiones para la mejora
Investigaciones disciplinarias
Afectación del buen nombre y reconocimiento de la Universidad</v>
      </c>
      <c r="I179" s="614" t="str">
        <f>'01-Mapa de riesgo-UO'!AS102</f>
        <v>LEVE</v>
      </c>
      <c r="J179" s="589" t="str">
        <f>'01-Mapa de riesgo-UO'!AT102</f>
        <v>No. De  investigaciones al personal de control interno derivadas de hechos de corrupción</v>
      </c>
      <c r="K179" s="622"/>
      <c r="L179" s="586"/>
      <c r="M179" s="321" t="str">
        <f>IF('01-Mapa de riesgo-UO'!R102="No existen", "No existe control para el riesgo",'01-Mapa de riesgo-UO'!V102)</f>
        <v>Verificacion de la aplicación del Manual de auditoria que incluye el marco ético para la auditoria interna en la Universidad</v>
      </c>
      <c r="N179" s="321">
        <f>'01-Mapa de riesgo-UO'!AA102</f>
        <v>0</v>
      </c>
      <c r="O179" s="321" t="str">
        <f>'01-Mapa de riesgo-UO'!AF102</f>
        <v>Jefe de Control Interno</v>
      </c>
      <c r="P179" s="322" t="str">
        <f>'01-Mapa de riesgo-UO'!AK102</f>
        <v>Anual</v>
      </c>
      <c r="Q179" s="322" t="str">
        <f>'01-Mapa de riesgo-UO'!AO102</f>
        <v>Preventivo</v>
      </c>
      <c r="R179" s="614" t="str">
        <f>'01-Mapa de riesgo-UO'!AQ102</f>
        <v>ACEPTABLE</v>
      </c>
      <c r="S179" s="586"/>
      <c r="T179" s="586"/>
      <c r="U179" s="331" t="str">
        <f>'01-Mapa de riesgo-UO'!AV102</f>
        <v>ASUMIR</v>
      </c>
      <c r="V179" s="331">
        <f>'01-Mapa de riesgo-UO'!AW102</f>
        <v>0</v>
      </c>
      <c r="W179" s="331">
        <f>'01-Mapa de riesgo-UO'!AZ102</f>
        <v>0</v>
      </c>
      <c r="X179" s="251"/>
      <c r="Y179" s="251"/>
      <c r="Z179" s="251"/>
      <c r="AA179" s="251"/>
      <c r="AB179" s="625"/>
    </row>
    <row r="180" spans="1:28" ht="64.150000000000006" customHeight="1" x14ac:dyDescent="0.2">
      <c r="A180" s="609"/>
      <c r="B180" s="611"/>
      <c r="C180" s="611"/>
      <c r="D180" s="589"/>
      <c r="E180" s="589"/>
      <c r="F180" s="589"/>
      <c r="G180" s="320" t="str">
        <f>'01-Mapa de riesgo-UO'!H103</f>
        <v>Presión externa  al personal de control interno para favorecer a terceros</v>
      </c>
      <c r="H180" s="589"/>
      <c r="I180" s="614"/>
      <c r="J180" s="589"/>
      <c r="K180" s="585"/>
      <c r="L180" s="586"/>
      <c r="M180" s="321" t="str">
        <f>IF('01-Mapa de riesgo-UO'!R103="No existen", "No existe control para el riesgo",'01-Mapa de riesgo-UO'!V103)</f>
        <v>Verificacion de la aplicación de Procedimientos documentados de auditoria de control interno en el sistema integral de gestión</v>
      </c>
      <c r="N180" s="321">
        <f>'01-Mapa de riesgo-UO'!AA103</f>
        <v>0</v>
      </c>
      <c r="O180" s="321" t="str">
        <f>'01-Mapa de riesgo-UO'!AF103</f>
        <v>Jefe de Control Interno</v>
      </c>
      <c r="P180" s="322" t="str">
        <f>'01-Mapa de riesgo-UO'!AK103</f>
        <v>Anual</v>
      </c>
      <c r="Q180" s="322" t="str">
        <f>'01-Mapa de riesgo-UO'!AO103</f>
        <v>Preventivo</v>
      </c>
      <c r="R180" s="614"/>
      <c r="S180" s="586"/>
      <c r="T180" s="586"/>
      <c r="U180" s="331">
        <f>'01-Mapa de riesgo-UO'!AV103</f>
        <v>0</v>
      </c>
      <c r="V180" s="331">
        <f>'01-Mapa de riesgo-UO'!AW103</f>
        <v>0</v>
      </c>
      <c r="W180" s="331">
        <f>'01-Mapa de riesgo-UO'!AZ103</f>
        <v>0</v>
      </c>
      <c r="X180" s="251"/>
      <c r="Y180" s="251"/>
      <c r="Z180" s="251"/>
      <c r="AA180" s="251"/>
      <c r="AB180" s="625"/>
    </row>
    <row r="181" spans="1:28" ht="64.150000000000006" customHeight="1" x14ac:dyDescent="0.2">
      <c r="A181" s="609"/>
      <c r="B181" s="611"/>
      <c r="C181" s="611"/>
      <c r="D181" s="589"/>
      <c r="E181" s="589"/>
      <c r="F181" s="589"/>
      <c r="G181" s="320">
        <f>'01-Mapa de riesgo-UO'!H104</f>
        <v>0</v>
      </c>
      <c r="H181" s="589"/>
      <c r="I181" s="614"/>
      <c r="J181" s="589"/>
      <c r="K181" s="585"/>
      <c r="L181" s="586"/>
      <c r="M181" s="321">
        <f>IF('01-Mapa de riesgo-UO'!R104="No existen", "No existe control para el riesgo",'01-Mapa de riesgo-UO'!V104)</f>
        <v>0</v>
      </c>
      <c r="N181" s="321">
        <f>'01-Mapa de riesgo-UO'!AA104</f>
        <v>0</v>
      </c>
      <c r="O181" s="321">
        <f>'01-Mapa de riesgo-UO'!AF104</f>
        <v>0</v>
      </c>
      <c r="P181" s="322">
        <f>'01-Mapa de riesgo-UO'!AK104</f>
        <v>0</v>
      </c>
      <c r="Q181" s="322">
        <f>'01-Mapa de riesgo-UO'!AO104</f>
        <v>0</v>
      </c>
      <c r="R181" s="614"/>
      <c r="S181" s="586"/>
      <c r="T181" s="586"/>
      <c r="U181" s="331">
        <f>'01-Mapa de riesgo-UO'!AV104</f>
        <v>0</v>
      </c>
      <c r="V181" s="331">
        <f>'01-Mapa de riesgo-UO'!AW104</f>
        <v>0</v>
      </c>
      <c r="W181" s="331">
        <f>'01-Mapa de riesgo-UO'!AZ104</f>
        <v>0</v>
      </c>
      <c r="X181" s="251"/>
      <c r="Y181" s="251"/>
      <c r="Z181" s="251"/>
      <c r="AA181" s="251"/>
      <c r="AB181" s="625"/>
    </row>
    <row r="182" spans="1:28" ht="64.150000000000006" customHeight="1" x14ac:dyDescent="0.2">
      <c r="A182" s="609">
        <v>59</v>
      </c>
      <c r="B182" s="611" t="e">
        <f>'01-Mapa de riesgo-UO'!#REF!</f>
        <v>#REF!</v>
      </c>
      <c r="C182" s="611" t="e">
        <f>'01-Mapa de riesgo-UO'!#REF!</f>
        <v>#REF!</v>
      </c>
      <c r="D182" s="589" t="e">
        <f>'01-Mapa de riesgo-UO'!#REF!</f>
        <v>#REF!</v>
      </c>
      <c r="E182" s="589" t="e">
        <f>'01-Mapa de riesgo-UO'!#REF!</f>
        <v>#REF!</v>
      </c>
      <c r="F182" s="589" t="e">
        <f>'01-Mapa de riesgo-UO'!#REF!</f>
        <v>#REF!</v>
      </c>
      <c r="G182" s="320" t="e">
        <f>'01-Mapa de riesgo-UO'!#REF!</f>
        <v>#REF!</v>
      </c>
      <c r="H182" s="589" t="e">
        <f>'01-Mapa de riesgo-UO'!#REF!</f>
        <v>#REF!</v>
      </c>
      <c r="I182" s="614" t="e">
        <f>'01-Mapa de riesgo-UO'!#REF!</f>
        <v>#REF!</v>
      </c>
      <c r="J182" s="589" t="e">
        <f>'01-Mapa de riesgo-UO'!#REF!</f>
        <v>#REF!</v>
      </c>
      <c r="K182" s="622"/>
      <c r="L182" s="586"/>
      <c r="M182" s="321" t="e">
        <f>IF('01-Mapa de riesgo-UO'!#REF!="No existen", "No existe control para el riesgo",'01-Mapa de riesgo-UO'!#REF!)</f>
        <v>#REF!</v>
      </c>
      <c r="N182" s="321" t="e">
        <f>'01-Mapa de riesgo-UO'!#REF!</f>
        <v>#REF!</v>
      </c>
      <c r="O182" s="321" t="e">
        <f>'01-Mapa de riesgo-UO'!#REF!</f>
        <v>#REF!</v>
      </c>
      <c r="P182" s="322" t="e">
        <f>'01-Mapa de riesgo-UO'!#REF!</f>
        <v>#REF!</v>
      </c>
      <c r="Q182" s="322" t="e">
        <f>'01-Mapa de riesgo-UO'!#REF!</f>
        <v>#REF!</v>
      </c>
      <c r="R182" s="614" t="e">
        <f>'01-Mapa de riesgo-UO'!#REF!</f>
        <v>#REF!</v>
      </c>
      <c r="S182" s="586"/>
      <c r="T182" s="586"/>
      <c r="U182" s="331" t="e">
        <f>'01-Mapa de riesgo-UO'!#REF!</f>
        <v>#REF!</v>
      </c>
      <c r="V182" s="331" t="e">
        <f>'01-Mapa de riesgo-UO'!#REF!</f>
        <v>#REF!</v>
      </c>
      <c r="W182" s="331" t="e">
        <f>'01-Mapa de riesgo-UO'!#REF!</f>
        <v>#REF!</v>
      </c>
      <c r="X182" s="251"/>
      <c r="Y182" s="251"/>
      <c r="Z182" s="251"/>
      <c r="AA182" s="251"/>
      <c r="AB182" s="625"/>
    </row>
    <row r="183" spans="1:28" ht="64.150000000000006" customHeight="1" x14ac:dyDescent="0.2">
      <c r="A183" s="609"/>
      <c r="B183" s="611"/>
      <c r="C183" s="611"/>
      <c r="D183" s="589"/>
      <c r="E183" s="589"/>
      <c r="F183" s="589"/>
      <c r="G183" s="320" t="e">
        <f>'01-Mapa de riesgo-UO'!#REF!</f>
        <v>#REF!</v>
      </c>
      <c r="H183" s="589"/>
      <c r="I183" s="614"/>
      <c r="J183" s="589"/>
      <c r="K183" s="585"/>
      <c r="L183" s="586"/>
      <c r="M183" s="321" t="e">
        <f>IF('01-Mapa de riesgo-UO'!#REF!="No existen", "No existe control para el riesgo",'01-Mapa de riesgo-UO'!#REF!)</f>
        <v>#REF!</v>
      </c>
      <c r="N183" s="321" t="e">
        <f>'01-Mapa de riesgo-UO'!#REF!</f>
        <v>#REF!</v>
      </c>
      <c r="O183" s="321" t="e">
        <f>'01-Mapa de riesgo-UO'!#REF!</f>
        <v>#REF!</v>
      </c>
      <c r="P183" s="322" t="e">
        <f>'01-Mapa de riesgo-UO'!#REF!</f>
        <v>#REF!</v>
      </c>
      <c r="Q183" s="322" t="e">
        <f>'01-Mapa de riesgo-UO'!#REF!</f>
        <v>#REF!</v>
      </c>
      <c r="R183" s="614"/>
      <c r="S183" s="586"/>
      <c r="T183" s="586"/>
      <c r="U183" s="331" t="e">
        <f>'01-Mapa de riesgo-UO'!#REF!</f>
        <v>#REF!</v>
      </c>
      <c r="V183" s="331" t="e">
        <f>'01-Mapa de riesgo-UO'!#REF!</f>
        <v>#REF!</v>
      </c>
      <c r="W183" s="331" t="e">
        <f>'01-Mapa de riesgo-UO'!#REF!</f>
        <v>#REF!</v>
      </c>
      <c r="X183" s="251"/>
      <c r="Y183" s="251"/>
      <c r="Z183" s="251"/>
      <c r="AA183" s="251"/>
      <c r="AB183" s="625"/>
    </row>
    <row r="184" spans="1:28" ht="64.150000000000006" customHeight="1" x14ac:dyDescent="0.2">
      <c r="A184" s="609"/>
      <c r="B184" s="611"/>
      <c r="C184" s="611"/>
      <c r="D184" s="589"/>
      <c r="E184" s="589"/>
      <c r="F184" s="589"/>
      <c r="G184" s="320" t="e">
        <f>'01-Mapa de riesgo-UO'!#REF!</f>
        <v>#REF!</v>
      </c>
      <c r="H184" s="589"/>
      <c r="I184" s="614"/>
      <c r="J184" s="589"/>
      <c r="K184" s="585"/>
      <c r="L184" s="586"/>
      <c r="M184" s="321" t="e">
        <f>IF('01-Mapa de riesgo-UO'!#REF!="No existen", "No existe control para el riesgo",'01-Mapa de riesgo-UO'!#REF!)</f>
        <v>#REF!</v>
      </c>
      <c r="N184" s="321" t="e">
        <f>'01-Mapa de riesgo-UO'!#REF!</f>
        <v>#REF!</v>
      </c>
      <c r="O184" s="321" t="e">
        <f>'01-Mapa de riesgo-UO'!#REF!</f>
        <v>#REF!</v>
      </c>
      <c r="P184" s="322" t="e">
        <f>'01-Mapa de riesgo-UO'!#REF!</f>
        <v>#REF!</v>
      </c>
      <c r="Q184" s="322" t="e">
        <f>'01-Mapa de riesgo-UO'!#REF!</f>
        <v>#REF!</v>
      </c>
      <c r="R184" s="614"/>
      <c r="S184" s="586"/>
      <c r="T184" s="586"/>
      <c r="U184" s="331" t="e">
        <f>'01-Mapa de riesgo-UO'!#REF!</f>
        <v>#REF!</v>
      </c>
      <c r="V184" s="331" t="e">
        <f>'01-Mapa de riesgo-UO'!#REF!</f>
        <v>#REF!</v>
      </c>
      <c r="W184" s="331" t="e">
        <f>'01-Mapa de riesgo-UO'!#REF!</f>
        <v>#REF!</v>
      </c>
      <c r="X184" s="251"/>
      <c r="Y184" s="251"/>
      <c r="Z184" s="251"/>
      <c r="AA184" s="251"/>
      <c r="AB184" s="625"/>
    </row>
    <row r="185" spans="1:28" ht="64.150000000000006" customHeight="1" x14ac:dyDescent="0.2">
      <c r="A185" s="609">
        <v>60</v>
      </c>
      <c r="B185" s="611" t="e">
        <f>'01-Mapa de riesgo-UO'!#REF!</f>
        <v>#REF!</v>
      </c>
      <c r="C185" s="611" t="e">
        <f>'01-Mapa de riesgo-UO'!#REF!</f>
        <v>#REF!</v>
      </c>
      <c r="D185" s="589" t="e">
        <f>'01-Mapa de riesgo-UO'!#REF!</f>
        <v>#REF!</v>
      </c>
      <c r="E185" s="589" t="e">
        <f>'01-Mapa de riesgo-UO'!#REF!</f>
        <v>#REF!</v>
      </c>
      <c r="F185" s="589" t="e">
        <f>'01-Mapa de riesgo-UO'!#REF!</f>
        <v>#REF!</v>
      </c>
      <c r="G185" s="320" t="e">
        <f>'01-Mapa de riesgo-UO'!#REF!</f>
        <v>#REF!</v>
      </c>
      <c r="H185" s="589" t="e">
        <f>'01-Mapa de riesgo-UO'!#REF!</f>
        <v>#REF!</v>
      </c>
      <c r="I185" s="614" t="e">
        <f>'01-Mapa de riesgo-UO'!#REF!</f>
        <v>#REF!</v>
      </c>
      <c r="J185" s="589" t="e">
        <f>'01-Mapa de riesgo-UO'!#REF!</f>
        <v>#REF!</v>
      </c>
      <c r="K185" s="622"/>
      <c r="L185" s="586"/>
      <c r="M185" s="321" t="e">
        <f>IF('01-Mapa de riesgo-UO'!#REF!="No existen", "No existe control para el riesgo",'01-Mapa de riesgo-UO'!#REF!)</f>
        <v>#REF!</v>
      </c>
      <c r="N185" s="321" t="e">
        <f>'01-Mapa de riesgo-UO'!#REF!</f>
        <v>#REF!</v>
      </c>
      <c r="O185" s="321" t="e">
        <f>'01-Mapa de riesgo-UO'!#REF!</f>
        <v>#REF!</v>
      </c>
      <c r="P185" s="322" t="e">
        <f>'01-Mapa de riesgo-UO'!#REF!</f>
        <v>#REF!</v>
      </c>
      <c r="Q185" s="322" t="e">
        <f>'01-Mapa de riesgo-UO'!#REF!</f>
        <v>#REF!</v>
      </c>
      <c r="R185" s="614" t="e">
        <f>'01-Mapa de riesgo-UO'!#REF!</f>
        <v>#REF!</v>
      </c>
      <c r="S185" s="586"/>
      <c r="T185" s="586"/>
      <c r="U185" s="331" t="e">
        <f>'01-Mapa de riesgo-UO'!#REF!</f>
        <v>#REF!</v>
      </c>
      <c r="V185" s="331" t="e">
        <f>'01-Mapa de riesgo-UO'!#REF!</f>
        <v>#REF!</v>
      </c>
      <c r="W185" s="331" t="e">
        <f>'01-Mapa de riesgo-UO'!#REF!</f>
        <v>#REF!</v>
      </c>
      <c r="X185" s="251"/>
      <c r="Y185" s="251"/>
      <c r="Z185" s="251"/>
      <c r="AA185" s="251"/>
      <c r="AB185" s="625"/>
    </row>
    <row r="186" spans="1:28" ht="64.150000000000006" customHeight="1" x14ac:dyDescent="0.2">
      <c r="A186" s="609"/>
      <c r="B186" s="611"/>
      <c r="C186" s="611"/>
      <c r="D186" s="589"/>
      <c r="E186" s="589"/>
      <c r="F186" s="589"/>
      <c r="G186" s="320" t="e">
        <f>'01-Mapa de riesgo-UO'!#REF!</f>
        <v>#REF!</v>
      </c>
      <c r="H186" s="589"/>
      <c r="I186" s="614"/>
      <c r="J186" s="589"/>
      <c r="K186" s="585"/>
      <c r="L186" s="586"/>
      <c r="M186" s="321" t="e">
        <f>IF('01-Mapa de riesgo-UO'!#REF!="No existen", "No existe control para el riesgo",'01-Mapa de riesgo-UO'!#REF!)</f>
        <v>#REF!</v>
      </c>
      <c r="N186" s="321" t="e">
        <f>'01-Mapa de riesgo-UO'!#REF!</f>
        <v>#REF!</v>
      </c>
      <c r="O186" s="321" t="e">
        <f>'01-Mapa de riesgo-UO'!#REF!</f>
        <v>#REF!</v>
      </c>
      <c r="P186" s="322" t="e">
        <f>'01-Mapa de riesgo-UO'!#REF!</f>
        <v>#REF!</v>
      </c>
      <c r="Q186" s="322" t="e">
        <f>'01-Mapa de riesgo-UO'!#REF!</f>
        <v>#REF!</v>
      </c>
      <c r="R186" s="614"/>
      <c r="S186" s="586"/>
      <c r="T186" s="586"/>
      <c r="U186" s="331" t="e">
        <f>'01-Mapa de riesgo-UO'!#REF!</f>
        <v>#REF!</v>
      </c>
      <c r="V186" s="331" t="e">
        <f>'01-Mapa de riesgo-UO'!#REF!</f>
        <v>#REF!</v>
      </c>
      <c r="W186" s="331" t="e">
        <f>'01-Mapa de riesgo-UO'!#REF!</f>
        <v>#REF!</v>
      </c>
      <c r="X186" s="251"/>
      <c r="Y186" s="251"/>
      <c r="Z186" s="251"/>
      <c r="AA186" s="251"/>
      <c r="AB186" s="625"/>
    </row>
    <row r="187" spans="1:28" ht="64.150000000000006" customHeight="1" x14ac:dyDescent="0.2">
      <c r="A187" s="609"/>
      <c r="B187" s="611"/>
      <c r="C187" s="611"/>
      <c r="D187" s="589"/>
      <c r="E187" s="589"/>
      <c r="F187" s="589"/>
      <c r="G187" s="320" t="e">
        <f>'01-Mapa de riesgo-UO'!#REF!</f>
        <v>#REF!</v>
      </c>
      <c r="H187" s="589"/>
      <c r="I187" s="614"/>
      <c r="J187" s="589"/>
      <c r="K187" s="585"/>
      <c r="L187" s="586"/>
      <c r="M187" s="321" t="e">
        <f>IF('01-Mapa de riesgo-UO'!#REF!="No existen", "No existe control para el riesgo",'01-Mapa de riesgo-UO'!#REF!)</f>
        <v>#REF!</v>
      </c>
      <c r="N187" s="321" t="e">
        <f>'01-Mapa de riesgo-UO'!#REF!</f>
        <v>#REF!</v>
      </c>
      <c r="O187" s="321" t="e">
        <f>'01-Mapa de riesgo-UO'!#REF!</f>
        <v>#REF!</v>
      </c>
      <c r="P187" s="322" t="e">
        <f>'01-Mapa de riesgo-UO'!#REF!</f>
        <v>#REF!</v>
      </c>
      <c r="Q187" s="322" t="e">
        <f>'01-Mapa de riesgo-UO'!#REF!</f>
        <v>#REF!</v>
      </c>
      <c r="R187" s="614"/>
      <c r="S187" s="586"/>
      <c r="T187" s="586"/>
      <c r="U187" s="331" t="e">
        <f>'01-Mapa de riesgo-UO'!#REF!</f>
        <v>#REF!</v>
      </c>
      <c r="V187" s="331" t="e">
        <f>'01-Mapa de riesgo-UO'!#REF!</f>
        <v>#REF!</v>
      </c>
      <c r="W187" s="331" t="e">
        <f>'01-Mapa de riesgo-UO'!#REF!</f>
        <v>#REF!</v>
      </c>
      <c r="X187" s="251"/>
      <c r="Y187" s="251"/>
      <c r="Z187" s="251"/>
      <c r="AA187" s="251"/>
      <c r="AB187" s="625"/>
    </row>
    <row r="188" spans="1:28" ht="64.150000000000006" customHeight="1" x14ac:dyDescent="0.2">
      <c r="A188" s="609">
        <v>61</v>
      </c>
      <c r="B188" s="611" t="str">
        <f>'01-Mapa de riesgo-UO'!C105</f>
        <v>ADMINISTRACIÓN_INSTITUCIONAL</v>
      </c>
      <c r="C188" s="611" t="str">
        <f>'01-Mapa de riesgo-UO'!E105</f>
        <v>JURÍDICA</v>
      </c>
      <c r="D188" s="589" t="str">
        <f>'01-Mapa de riesgo-UO'!I105</f>
        <v>Cumplimiento</v>
      </c>
      <c r="E188" s="589" t="str">
        <f>'01-Mapa de riesgo-UO'!J105</f>
        <v xml:space="preserve">Vencimiento de los términos establecidos en la Ley </v>
      </c>
      <c r="F188" s="589" t="str">
        <f>'01-Mapa de riesgo-UO'!K105</f>
        <v>No dar respuesta oportuna a los requerimientos judiciales y/o administrativos,de los cuales tiene conocimiento la Oficina Jurídica.</v>
      </c>
      <c r="G188" s="320" t="str">
        <f>'01-Mapa de riesgo-UO'!H105</f>
        <v>Falta de seguimiento a las actuaciones procesales judiciales y/o Administrativas.</v>
      </c>
      <c r="H188" s="589" t="str">
        <f>'01-Mapa de riesgo-UO'!L105</f>
        <v>Apertura de procesos disciplinarios.
Investigaciones administrativa.
Investigaciones Fiscales.
Investigaciones Penales.</v>
      </c>
      <c r="I188" s="614" t="str">
        <f>'01-Mapa de riesgo-UO'!AS105</f>
        <v>LEVE</v>
      </c>
      <c r="J188" s="589" t="str">
        <f>'01-Mapa de riesgo-UO'!AT105</f>
        <v>No. De procesos con términos vencidos / total de procesos</v>
      </c>
      <c r="K188" s="622"/>
      <c r="L188" s="586"/>
      <c r="M188" s="321" t="str">
        <f>IF('01-Mapa de riesgo-UO'!R105="No existen", "No existe control para el riesgo",'01-Mapa de riesgo-UO'!V105)</f>
        <v>1.Otorgamiento de poder para representación Judicial y/o Administrativa.</v>
      </c>
      <c r="N188" s="321">
        <f>'01-Mapa de riesgo-UO'!AA105</f>
        <v>0</v>
      </c>
      <c r="O188" s="321" t="str">
        <f>'01-Mapa de riesgo-UO'!AF105</f>
        <v>TRANSITORIO ADMINISTRATIVO PROFESIONAL III</v>
      </c>
      <c r="P188" s="322" t="str">
        <f>'01-Mapa de riesgo-UO'!AK105</f>
        <v>No definida</v>
      </c>
      <c r="Q188" s="322" t="str">
        <f>'01-Mapa de riesgo-UO'!AO105</f>
        <v>Preventivo</v>
      </c>
      <c r="R188" s="614" t="str">
        <f>'01-Mapa de riesgo-UO'!AQ105</f>
        <v>FUERTE</v>
      </c>
      <c r="S188" s="586"/>
      <c r="T188" s="586"/>
      <c r="U188" s="331" t="str">
        <f>'01-Mapa de riesgo-UO'!AV105</f>
        <v>ASUMIR</v>
      </c>
      <c r="V188" s="331">
        <f>'01-Mapa de riesgo-UO'!AW105</f>
        <v>0</v>
      </c>
      <c r="W188" s="331">
        <f>'01-Mapa de riesgo-UO'!AZ105</f>
        <v>0</v>
      </c>
      <c r="X188" s="251"/>
      <c r="Y188" s="251"/>
      <c r="Z188" s="251"/>
      <c r="AA188" s="251"/>
      <c r="AB188" s="625"/>
    </row>
    <row r="189" spans="1:28" ht="64.150000000000006" customHeight="1" x14ac:dyDescent="0.2">
      <c r="A189" s="609"/>
      <c r="B189" s="611"/>
      <c r="C189" s="611"/>
      <c r="D189" s="589"/>
      <c r="E189" s="589"/>
      <c r="F189" s="589"/>
      <c r="G189" s="320">
        <f>'01-Mapa de riesgo-UO'!H106</f>
        <v>0</v>
      </c>
      <c r="H189" s="589"/>
      <c r="I189" s="614"/>
      <c r="J189" s="589"/>
      <c r="K189" s="585"/>
      <c r="L189" s="586"/>
      <c r="M189" s="321" t="str">
        <f>IF('01-Mapa de riesgo-UO'!R106="No existen", "No existe control para el riesgo",'01-Mapa de riesgo-UO'!V106)</f>
        <v>2. Registro de actuaciones procesales en el aplicativo e-KOGUI y seguimiento a las mismas</v>
      </c>
      <c r="N189" s="321" t="str">
        <f>'01-Mapa de riesgo-UO'!AA106</f>
        <v>E-KOGUI</v>
      </c>
      <c r="O189" s="321" t="str">
        <f>'01-Mapa de riesgo-UO'!AF106</f>
        <v>TRANSITORIO ADMINISTRATIVO PROFESIONAL III</v>
      </c>
      <c r="P189" s="322" t="str">
        <f>'01-Mapa de riesgo-UO'!AK106</f>
        <v>No definida</v>
      </c>
      <c r="Q189" s="322" t="str">
        <f>'01-Mapa de riesgo-UO'!AO106</f>
        <v>Detectivo</v>
      </c>
      <c r="R189" s="614"/>
      <c r="S189" s="586"/>
      <c r="T189" s="586"/>
      <c r="U189" s="331" t="str">
        <f>'01-Mapa de riesgo-UO'!AV106</f>
        <v>ASUMIR</v>
      </c>
      <c r="V189" s="331">
        <f>'01-Mapa de riesgo-UO'!AW106</f>
        <v>0</v>
      </c>
      <c r="W189" s="331">
        <f>'01-Mapa de riesgo-UO'!AZ106</f>
        <v>0</v>
      </c>
      <c r="X189" s="251"/>
      <c r="Y189" s="251"/>
      <c r="Z189" s="251"/>
      <c r="AA189" s="251"/>
      <c r="AB189" s="625"/>
    </row>
    <row r="190" spans="1:28" ht="64.150000000000006" customHeight="1" x14ac:dyDescent="0.2">
      <c r="A190" s="609"/>
      <c r="B190" s="611"/>
      <c r="C190" s="611"/>
      <c r="D190" s="589"/>
      <c r="E190" s="589"/>
      <c r="F190" s="589"/>
      <c r="G190" s="320">
        <f>'01-Mapa de riesgo-UO'!H107</f>
        <v>0</v>
      </c>
      <c r="H190" s="589"/>
      <c r="I190" s="614"/>
      <c r="J190" s="589"/>
      <c r="K190" s="585"/>
      <c r="L190" s="586"/>
      <c r="M190" s="321" t="str">
        <f>IF('01-Mapa de riesgo-UO'!R107="No existen", "No existe control para el riesgo",'01-Mapa de riesgo-UO'!V107)</f>
        <v>3.Solicitud de informes trimestrales respecto de avances y estados de los procesos, en donde la Universidad actúa en calidad de demandante o demandada.</v>
      </c>
      <c r="N190" s="321">
        <f>'01-Mapa de riesgo-UO'!AA107</f>
        <v>0</v>
      </c>
      <c r="O190" s="321" t="str">
        <f>'01-Mapa de riesgo-UO'!AF107</f>
        <v>TRANSITORIO ADMINISTRATIVO PROFESIONAL III</v>
      </c>
      <c r="P190" s="322" t="str">
        <f>'01-Mapa de riesgo-UO'!AK107</f>
        <v>Trimestral</v>
      </c>
      <c r="Q190" s="322" t="str">
        <f>'01-Mapa de riesgo-UO'!AO107</f>
        <v>Preventivo</v>
      </c>
      <c r="R190" s="614"/>
      <c r="S190" s="586"/>
      <c r="T190" s="586"/>
      <c r="U190" s="331">
        <f>'01-Mapa de riesgo-UO'!AV107</f>
        <v>0</v>
      </c>
      <c r="V190" s="331">
        <f>'01-Mapa de riesgo-UO'!AW107</f>
        <v>0</v>
      </c>
      <c r="W190" s="331">
        <f>'01-Mapa de riesgo-UO'!AZ107</f>
        <v>0</v>
      </c>
      <c r="X190" s="251"/>
      <c r="Y190" s="251"/>
      <c r="Z190" s="251"/>
      <c r="AA190" s="251"/>
      <c r="AB190" s="625"/>
    </row>
    <row r="191" spans="1:28" ht="64.150000000000006" customHeight="1" x14ac:dyDescent="0.2">
      <c r="A191" s="609">
        <v>62</v>
      </c>
      <c r="B191" s="611" t="str">
        <f>'01-Mapa de riesgo-UO'!C108</f>
        <v>ADMINISTRACIÓN_INSTITUCIONAL</v>
      </c>
      <c r="C191" s="611" t="str">
        <f>'01-Mapa de riesgo-UO'!E108</f>
        <v>JURÍDICA</v>
      </c>
      <c r="D191" s="589" t="str">
        <f>'01-Mapa de riesgo-UO'!I108</f>
        <v>Operacional</v>
      </c>
      <c r="E191" s="589" t="str">
        <f>'01-Mapa de riesgo-UO'!J108</f>
        <v>Incumplimiento en los plazos establecidos para gestionar las necesidades de tipo contractual de las dependencias</v>
      </c>
      <c r="F191" s="589" t="str">
        <f>'01-Mapa de riesgo-UO'!K108</f>
        <v>Demora en la atención de los requerimientos de tipo contractual (perfeccionamiento y legalización, modificaciones, actas de ejecución, terminacion y liquidacion del contratos) de las dependencias academicas y administrativas</v>
      </c>
      <c r="G191" s="320" t="str">
        <f>'01-Mapa de riesgo-UO'!H108</f>
        <v>El Software de contratación no se ha implementado</v>
      </c>
      <c r="H191" s="589" t="str">
        <f>'01-Mapa de riesgo-UO'!L108</f>
        <v xml:space="preserve">
Vencimiento de terminos legales de la gestión contractual
Incumplimiento de la prestacion de servicios de la Universidad
Demoras en la realización actividades de las dependencias de la Universidad</v>
      </c>
      <c r="I191" s="614" t="str">
        <f>'01-Mapa de riesgo-UO'!AS108</f>
        <v>MODERADO</v>
      </c>
      <c r="J191" s="589" t="str">
        <f>'01-Mapa de riesgo-UO'!AT108</f>
        <v>Número de requerimientos relacionados con contratación presentados extemporaneamente a Gestión de la Contración</v>
      </c>
      <c r="K191" s="622"/>
      <c r="L191" s="586"/>
      <c r="M191" s="321" t="str">
        <f>IF('01-Mapa de riesgo-UO'!R108="No existen", "No existe control para el riesgo",'01-Mapa de riesgo-UO'!V108)</f>
        <v>Cuaderno de radicación de documentos Gestión Contractual</v>
      </c>
      <c r="N191" s="321">
        <f>'01-Mapa de riesgo-UO'!AA108</f>
        <v>0</v>
      </c>
      <c r="O191" s="321" t="str">
        <f>'01-Mapa de riesgo-UO'!AF108</f>
        <v>ABOGADOS CONTRATISTAS</v>
      </c>
      <c r="P191" s="322" t="str">
        <f>'01-Mapa de riesgo-UO'!AK108</f>
        <v>Diaria</v>
      </c>
      <c r="Q191" s="322" t="str">
        <f>'01-Mapa de riesgo-UO'!AO108</f>
        <v>Preventivo</v>
      </c>
      <c r="R191" s="614" t="str">
        <f>'01-Mapa de riesgo-UO'!AQ108</f>
        <v>ACEPTABLE</v>
      </c>
      <c r="S191" s="586"/>
      <c r="T191" s="586"/>
      <c r="U191" s="331" t="str">
        <f>'01-Mapa de riesgo-UO'!AV108</f>
        <v>COMPARTIR</v>
      </c>
      <c r="V191" s="331" t="str">
        <f>'01-Mapa de riesgo-UO'!AW108</f>
        <v>Implementación del software de contratación</v>
      </c>
      <c r="W191" s="331" t="str">
        <f>'01-Mapa de riesgo-UO'!AZ108</f>
        <v>GESTION DE TECNOLOGIAS DE LA INFORMACION</v>
      </c>
      <c r="X191" s="251"/>
      <c r="Y191" s="251"/>
      <c r="Z191" s="251"/>
      <c r="AA191" s="251"/>
      <c r="AB191" s="625"/>
    </row>
    <row r="192" spans="1:28" ht="64.150000000000006" customHeight="1" x14ac:dyDescent="0.2">
      <c r="A192" s="609"/>
      <c r="B192" s="611"/>
      <c r="C192" s="611"/>
      <c r="D192" s="589"/>
      <c r="E192" s="589"/>
      <c r="F192" s="589"/>
      <c r="G192" s="320" t="str">
        <f>'01-Mapa de riesgo-UO'!H109</f>
        <v>Los procedimientos relacionados con la Gestión Contractual se llevan a cabo de forma manual</v>
      </c>
      <c r="H192" s="589"/>
      <c r="I192" s="614"/>
      <c r="J192" s="589"/>
      <c r="K192" s="585"/>
      <c r="L192" s="586"/>
      <c r="M192" s="321" t="str">
        <f>IF('01-Mapa de riesgo-UO'!R109="No existen", "No existe control para el riesgo",'01-Mapa de riesgo-UO'!V109)</f>
        <v xml:space="preserve">Planilla de salida de los documentos, para cualquier asunto de trámite </v>
      </c>
      <c r="N192" s="321">
        <f>'01-Mapa de riesgo-UO'!AA109</f>
        <v>0</v>
      </c>
      <c r="O192" s="321" t="str">
        <f>'01-Mapa de riesgo-UO'!AF109</f>
        <v>CONTRATISTA</v>
      </c>
      <c r="P192" s="322" t="str">
        <f>'01-Mapa de riesgo-UO'!AK109</f>
        <v>Diaria</v>
      </c>
      <c r="Q192" s="322" t="str">
        <f>'01-Mapa de riesgo-UO'!AO109</f>
        <v>Preventivo</v>
      </c>
      <c r="R192" s="614"/>
      <c r="S192" s="586"/>
      <c r="T192" s="586"/>
      <c r="U192" s="331" t="str">
        <f>'01-Mapa de riesgo-UO'!AV109</f>
        <v>COMPARTIR</v>
      </c>
      <c r="V192" s="331" t="str">
        <f>'01-Mapa de riesgo-UO'!AW109</f>
        <v xml:space="preserve">Sensibilización sobre los plazos establecidos por Gestión de la Contratación </v>
      </c>
      <c r="W192" s="331" t="str">
        <f>'01-Mapa de riesgo-UO'!AZ109</f>
        <v>COMUNICACIONES</v>
      </c>
      <c r="X192" s="251"/>
      <c r="Y192" s="251"/>
      <c r="Z192" s="251"/>
      <c r="AA192" s="251"/>
      <c r="AB192" s="625"/>
    </row>
    <row r="193" spans="1:28" ht="64.150000000000006" customHeight="1" x14ac:dyDescent="0.2">
      <c r="A193" s="609"/>
      <c r="B193" s="611"/>
      <c r="C193" s="611"/>
      <c r="D193" s="589"/>
      <c r="E193" s="589"/>
      <c r="F193" s="589"/>
      <c r="G193" s="320">
        <f>'01-Mapa de riesgo-UO'!H110</f>
        <v>0</v>
      </c>
      <c r="H193" s="589"/>
      <c r="I193" s="614"/>
      <c r="J193" s="589"/>
      <c r="K193" s="585"/>
      <c r="L193" s="586"/>
      <c r="M193" s="321" t="str">
        <f>IF('01-Mapa de riesgo-UO'!R110="No existen", "No existe control para el riesgo",'01-Mapa de riesgo-UO'!V110)</f>
        <v>Documento que expresa los plazos para la gestión de la contratación, con el fin de hacer seguimiento.</v>
      </c>
      <c r="N193" s="321">
        <f>'01-Mapa de riesgo-UO'!AA110</f>
        <v>0</v>
      </c>
      <c r="O193" s="321" t="str">
        <f>'01-Mapa de riesgo-UO'!AF110</f>
        <v>TODOS:PLANTA/TRANSITORIO/CONTRATISTA</v>
      </c>
      <c r="P193" s="322" t="str">
        <f>'01-Mapa de riesgo-UO'!AK110</f>
        <v>Diaria</v>
      </c>
      <c r="Q193" s="322" t="str">
        <f>'01-Mapa de riesgo-UO'!AO110</f>
        <v>Preventivo</v>
      </c>
      <c r="R193" s="614"/>
      <c r="S193" s="586"/>
      <c r="T193" s="586"/>
      <c r="U193" s="331">
        <f>'01-Mapa de riesgo-UO'!AV110</f>
        <v>0</v>
      </c>
      <c r="V193" s="331">
        <f>'01-Mapa de riesgo-UO'!AW110</f>
        <v>0</v>
      </c>
      <c r="W193" s="331">
        <f>'01-Mapa de riesgo-UO'!AZ110</f>
        <v>0</v>
      </c>
      <c r="X193" s="251"/>
      <c r="Y193" s="251"/>
      <c r="Z193" s="251"/>
      <c r="AA193" s="251"/>
      <c r="AB193" s="625"/>
    </row>
    <row r="194" spans="1:28" ht="64.150000000000006" customHeight="1" x14ac:dyDescent="0.2">
      <c r="A194" s="609">
        <v>63</v>
      </c>
      <c r="B194" s="611" t="e">
        <f>'01-Mapa de riesgo-UO'!#REF!</f>
        <v>#REF!</v>
      </c>
      <c r="C194" s="611" t="e">
        <f>'01-Mapa de riesgo-UO'!#REF!</f>
        <v>#REF!</v>
      </c>
      <c r="D194" s="589" t="e">
        <f>'01-Mapa de riesgo-UO'!#REF!</f>
        <v>#REF!</v>
      </c>
      <c r="E194" s="589" t="e">
        <f>'01-Mapa de riesgo-UO'!#REF!</f>
        <v>#REF!</v>
      </c>
      <c r="F194" s="589" t="e">
        <f>'01-Mapa de riesgo-UO'!#REF!</f>
        <v>#REF!</v>
      </c>
      <c r="G194" s="320" t="e">
        <f>'01-Mapa de riesgo-UO'!#REF!</f>
        <v>#REF!</v>
      </c>
      <c r="H194" s="589" t="e">
        <f>'01-Mapa de riesgo-UO'!#REF!</f>
        <v>#REF!</v>
      </c>
      <c r="I194" s="614" t="e">
        <f>'01-Mapa de riesgo-UO'!#REF!</f>
        <v>#REF!</v>
      </c>
      <c r="J194" s="589" t="e">
        <f>'01-Mapa de riesgo-UO'!#REF!</f>
        <v>#REF!</v>
      </c>
      <c r="K194" s="622"/>
      <c r="L194" s="586"/>
      <c r="M194" s="321" t="e">
        <f>IF('01-Mapa de riesgo-UO'!#REF!="No existen", "No existe control para el riesgo",'01-Mapa de riesgo-UO'!#REF!)</f>
        <v>#REF!</v>
      </c>
      <c r="N194" s="321" t="e">
        <f>'01-Mapa de riesgo-UO'!#REF!</f>
        <v>#REF!</v>
      </c>
      <c r="O194" s="321" t="e">
        <f>'01-Mapa de riesgo-UO'!#REF!</f>
        <v>#REF!</v>
      </c>
      <c r="P194" s="322" t="e">
        <f>'01-Mapa de riesgo-UO'!#REF!</f>
        <v>#REF!</v>
      </c>
      <c r="Q194" s="322" t="e">
        <f>'01-Mapa de riesgo-UO'!#REF!</f>
        <v>#REF!</v>
      </c>
      <c r="R194" s="614" t="e">
        <f>'01-Mapa de riesgo-UO'!#REF!</f>
        <v>#REF!</v>
      </c>
      <c r="S194" s="586"/>
      <c r="T194" s="586"/>
      <c r="U194" s="331" t="e">
        <f>'01-Mapa de riesgo-UO'!#REF!</f>
        <v>#REF!</v>
      </c>
      <c r="V194" s="331" t="e">
        <f>'01-Mapa de riesgo-UO'!#REF!</f>
        <v>#REF!</v>
      </c>
      <c r="W194" s="331" t="e">
        <f>'01-Mapa de riesgo-UO'!#REF!</f>
        <v>#REF!</v>
      </c>
      <c r="X194" s="251"/>
      <c r="Y194" s="251"/>
      <c r="Z194" s="251"/>
      <c r="AA194" s="251"/>
      <c r="AB194" s="625"/>
    </row>
    <row r="195" spans="1:28" ht="64.150000000000006" customHeight="1" x14ac:dyDescent="0.2">
      <c r="A195" s="609"/>
      <c r="B195" s="611"/>
      <c r="C195" s="611"/>
      <c r="D195" s="589"/>
      <c r="E195" s="589"/>
      <c r="F195" s="589"/>
      <c r="G195" s="320" t="e">
        <f>'01-Mapa de riesgo-UO'!#REF!</f>
        <v>#REF!</v>
      </c>
      <c r="H195" s="589"/>
      <c r="I195" s="614"/>
      <c r="J195" s="589"/>
      <c r="K195" s="585"/>
      <c r="L195" s="586"/>
      <c r="M195" s="321" t="e">
        <f>IF('01-Mapa de riesgo-UO'!#REF!="No existen", "No existe control para el riesgo",'01-Mapa de riesgo-UO'!#REF!)</f>
        <v>#REF!</v>
      </c>
      <c r="N195" s="321" t="e">
        <f>'01-Mapa de riesgo-UO'!#REF!</f>
        <v>#REF!</v>
      </c>
      <c r="O195" s="321" t="e">
        <f>'01-Mapa de riesgo-UO'!#REF!</f>
        <v>#REF!</v>
      </c>
      <c r="P195" s="322" t="e">
        <f>'01-Mapa de riesgo-UO'!#REF!</f>
        <v>#REF!</v>
      </c>
      <c r="Q195" s="322" t="e">
        <f>'01-Mapa de riesgo-UO'!#REF!</f>
        <v>#REF!</v>
      </c>
      <c r="R195" s="614"/>
      <c r="S195" s="586"/>
      <c r="T195" s="586"/>
      <c r="U195" s="331" t="e">
        <f>'01-Mapa de riesgo-UO'!#REF!</f>
        <v>#REF!</v>
      </c>
      <c r="V195" s="331" t="e">
        <f>'01-Mapa de riesgo-UO'!#REF!</f>
        <v>#REF!</v>
      </c>
      <c r="W195" s="331" t="e">
        <f>'01-Mapa de riesgo-UO'!#REF!</f>
        <v>#REF!</v>
      </c>
      <c r="X195" s="251"/>
      <c r="Y195" s="251"/>
      <c r="Z195" s="251"/>
      <c r="AA195" s="251"/>
      <c r="AB195" s="625"/>
    </row>
    <row r="196" spans="1:28" ht="64.150000000000006" customHeight="1" x14ac:dyDescent="0.2">
      <c r="A196" s="609"/>
      <c r="B196" s="611"/>
      <c r="C196" s="611"/>
      <c r="D196" s="589"/>
      <c r="E196" s="589"/>
      <c r="F196" s="589"/>
      <c r="G196" s="320" t="e">
        <f>'01-Mapa de riesgo-UO'!#REF!</f>
        <v>#REF!</v>
      </c>
      <c r="H196" s="589"/>
      <c r="I196" s="614"/>
      <c r="J196" s="589"/>
      <c r="K196" s="585"/>
      <c r="L196" s="586"/>
      <c r="M196" s="321" t="e">
        <f>IF('01-Mapa de riesgo-UO'!#REF!="No existen", "No existe control para el riesgo",'01-Mapa de riesgo-UO'!#REF!)</f>
        <v>#REF!</v>
      </c>
      <c r="N196" s="321" t="e">
        <f>'01-Mapa de riesgo-UO'!#REF!</f>
        <v>#REF!</v>
      </c>
      <c r="O196" s="321" t="e">
        <f>'01-Mapa de riesgo-UO'!#REF!</f>
        <v>#REF!</v>
      </c>
      <c r="P196" s="322" t="e">
        <f>'01-Mapa de riesgo-UO'!#REF!</f>
        <v>#REF!</v>
      </c>
      <c r="Q196" s="322" t="e">
        <f>'01-Mapa de riesgo-UO'!#REF!</f>
        <v>#REF!</v>
      </c>
      <c r="R196" s="614"/>
      <c r="S196" s="586"/>
      <c r="T196" s="586"/>
      <c r="U196" s="331" t="e">
        <f>'01-Mapa de riesgo-UO'!#REF!</f>
        <v>#REF!</v>
      </c>
      <c r="V196" s="331" t="e">
        <f>'01-Mapa de riesgo-UO'!#REF!</f>
        <v>#REF!</v>
      </c>
      <c r="W196" s="331" t="e">
        <f>'01-Mapa de riesgo-UO'!#REF!</f>
        <v>#REF!</v>
      </c>
      <c r="X196" s="251"/>
      <c r="Y196" s="251"/>
      <c r="Z196" s="251"/>
      <c r="AA196" s="251"/>
      <c r="AB196" s="625"/>
    </row>
    <row r="197" spans="1:28" ht="64.150000000000006" customHeight="1" x14ac:dyDescent="0.2">
      <c r="A197" s="609">
        <v>64</v>
      </c>
      <c r="B197" s="611" t="str">
        <f>'01-Mapa de riesgo-UO'!C111</f>
        <v>BIENESTAR_INSTITUCIONAL</v>
      </c>
      <c r="C197" s="611" t="str">
        <f>'01-Mapa de riesgo-UO'!E111</f>
        <v>VICERRECTORÍA RESPONSABILIDAD SOCIAL Y BIENESTAR UNIVERSITARIO</v>
      </c>
      <c r="D197" s="589" t="str">
        <f>'01-Mapa de riesgo-UO'!I111</f>
        <v>Estratégico</v>
      </c>
      <c r="E197" s="589" t="str">
        <f>'01-Mapa de riesgo-UO'!J111</f>
        <v xml:space="preserve">Disminución de recursos gestionados para la entrega de apoyos socioeconómicos a estudiantes de programas sociales, becas, plan padrino </v>
      </c>
      <c r="F197" s="589" t="str">
        <f>'01-Mapa de riesgo-UO'!K111</f>
        <v xml:space="preserve">La Universidad no cuente con los recursos suficientes para la asignación de apoyos socioeconómicos asociados a los programas sociales de la Vicerrectoria  
Perdida de aliados por temas normativos y de aplicación de la reglamentación interna y externa </v>
      </c>
      <c r="G197" s="320" t="str">
        <f>'01-Mapa de riesgo-UO'!H111</f>
        <v>Factores económicos propios de la situación de la empresas o entidades gubernamentales   no se logre la gestión de las donaciones y la entrega de algunos recursos a la UTP.</v>
      </c>
      <c r="H197" s="589" t="str">
        <f>'01-Mapa de riesgo-UO'!L111</f>
        <v xml:space="preserve">Disminución en la posiblidad de atención y entrega de apoyos socioeconomicos a los  estudianes que lo  requieren. 
Deserción estudiantil.
Afectación en la imagen institucional.
Perdida de aliados estrategicos </v>
      </c>
      <c r="I197" s="614" t="str">
        <f>'01-Mapa de riesgo-UO'!AS111</f>
        <v>LEVE</v>
      </c>
      <c r="J197" s="589" t="str">
        <f>'01-Mapa de riesgo-UO'!AT111</f>
        <v>Número total de programas sociales con recursos gestionados/ Número de programas sociales que se ofertan</v>
      </c>
      <c r="K197" s="622"/>
      <c r="L197" s="586"/>
      <c r="M197" s="321" t="str">
        <f>IF('01-Mapa de riesgo-UO'!R111="No existen", "No existe control para el riesgo",'01-Mapa de riesgo-UO'!V111)</f>
        <v>Busqueda permanente de nuevos donantes y fuentes de financiación para los programas de apoyo</v>
      </c>
      <c r="N197" s="321">
        <f>'01-Mapa de riesgo-UO'!AA111</f>
        <v>0</v>
      </c>
      <c r="O197" s="321" t="str">
        <f>'01-Mapa de riesgo-UO'!AF111</f>
        <v>Contratistas Gestión Estrategica
Transitorio promocion social y contratistas promocion social</v>
      </c>
      <c r="P197" s="322" t="str">
        <f>'01-Mapa de riesgo-UO'!AK111</f>
        <v>No definida</v>
      </c>
      <c r="Q197" s="322" t="str">
        <f>'01-Mapa de riesgo-UO'!AO111</f>
        <v>Preventivo</v>
      </c>
      <c r="R197" s="614" t="str">
        <f>'01-Mapa de riesgo-UO'!AQ111</f>
        <v>ACEPTABLE</v>
      </c>
      <c r="S197" s="586"/>
      <c r="T197" s="586"/>
      <c r="U197" s="331" t="str">
        <f>'01-Mapa de riesgo-UO'!AV111</f>
        <v>ASUMIR</v>
      </c>
      <c r="V197" s="331">
        <f>'01-Mapa de riesgo-UO'!AW111</f>
        <v>0</v>
      </c>
      <c r="W197" s="331">
        <f>'01-Mapa de riesgo-UO'!AZ111</f>
        <v>0</v>
      </c>
      <c r="X197" s="251"/>
      <c r="Y197" s="251"/>
      <c r="Z197" s="251"/>
      <c r="AA197" s="251"/>
      <c r="AB197" s="625"/>
    </row>
    <row r="198" spans="1:28" ht="64.150000000000006" customHeight="1" x14ac:dyDescent="0.2">
      <c r="A198" s="609"/>
      <c r="B198" s="611"/>
      <c r="C198" s="611"/>
      <c r="D198" s="589"/>
      <c r="E198" s="589"/>
      <c r="F198" s="589"/>
      <c r="G198" s="320" t="str">
        <f>'01-Mapa de riesgo-UO'!H112</f>
        <v>Cambios en la normatividad nacional y en temas tributarios que  no permitan la recepción de donaciones para los programas de becas o plan padrino</v>
      </c>
      <c r="H198" s="589"/>
      <c r="I198" s="614"/>
      <c r="J198" s="589"/>
      <c r="K198" s="585"/>
      <c r="L198" s="586"/>
      <c r="M198" s="321" t="str">
        <f>IF('01-Mapa de riesgo-UO'!R112="No existen", "No existe control para el riesgo",'01-Mapa de riesgo-UO'!V112)</f>
        <v>Revisión  de la normatividad externa para el tema de donaciones y articulación con el área financiera, contable y jurídica</v>
      </c>
      <c r="N198" s="321">
        <f>'01-Mapa de riesgo-UO'!AA112</f>
        <v>0</v>
      </c>
      <c r="O198" s="321" t="str">
        <f>'01-Mapa de riesgo-UO'!AF112</f>
        <v>Jefe Gestión  Financiera
Jefe de contabilibilidad - Gestión Financiera 
Contratistas Gestión Estrategica
Transitorios promocion social y contratistas promocion social</v>
      </c>
      <c r="P198" s="322" t="str">
        <f>'01-Mapa de riesgo-UO'!AK112</f>
        <v>No definida</v>
      </c>
      <c r="Q198" s="322" t="str">
        <f>'01-Mapa de riesgo-UO'!AO112</f>
        <v>Preventivo</v>
      </c>
      <c r="R198" s="614"/>
      <c r="S198" s="586"/>
      <c r="T198" s="586"/>
      <c r="U198" s="331" t="str">
        <f>'01-Mapa de riesgo-UO'!AV112</f>
        <v>ASUMIR</v>
      </c>
      <c r="V198" s="331">
        <f>'01-Mapa de riesgo-UO'!AW112</f>
        <v>0</v>
      </c>
      <c r="W198" s="331">
        <f>'01-Mapa de riesgo-UO'!AZ112</f>
        <v>0</v>
      </c>
      <c r="X198" s="251"/>
      <c r="Y198" s="251"/>
      <c r="Z198" s="251"/>
      <c r="AA198" s="251"/>
      <c r="AB198" s="625"/>
    </row>
    <row r="199" spans="1:28" ht="64.150000000000006" customHeight="1" x14ac:dyDescent="0.2">
      <c r="A199" s="609"/>
      <c r="B199" s="611"/>
      <c r="C199" s="611"/>
      <c r="D199" s="589"/>
      <c r="E199" s="589"/>
      <c r="F199" s="589"/>
      <c r="G199" s="320" t="str">
        <f>'01-Mapa de riesgo-UO'!H113</f>
        <v>Cambios en la normatividad interna de la Universidad relacionados con la asignación y ejecución de apoyos, especialmente en procesos de paro, anormalidad académica y demás</v>
      </c>
      <c r="H199" s="589"/>
      <c r="I199" s="614"/>
      <c r="J199" s="589"/>
      <c r="K199" s="585"/>
      <c r="L199" s="586"/>
      <c r="M199" s="321" t="str">
        <f>IF('01-Mapa de riesgo-UO'!R113="No existen", "No existe control para el riesgo",'01-Mapa de riesgo-UO'!V113)</f>
        <v>Busqueda  de opciones para la ejecución, normatividad que operativiza los apoyos actualizada, resoluciones y demás actos administrativos que permitan trazabilidad  en la ejecución y entrega de dichos apoyos.</v>
      </c>
      <c r="N199" s="321">
        <f>'01-Mapa de riesgo-UO'!AA113</f>
        <v>0</v>
      </c>
      <c r="O199" s="321" t="str">
        <f>'01-Mapa de riesgo-UO'!AF113</f>
        <v>Contratistas Gestión Estrategica
Transitorios promocion social y contratistas promocion social</v>
      </c>
      <c r="P199" s="322" t="str">
        <f>'01-Mapa de riesgo-UO'!AK113</f>
        <v>No definida</v>
      </c>
      <c r="Q199" s="322" t="str">
        <f>'01-Mapa de riesgo-UO'!AO113</f>
        <v>Preventivo</v>
      </c>
      <c r="R199" s="614"/>
      <c r="S199" s="586"/>
      <c r="T199" s="586"/>
      <c r="U199" s="331">
        <f>'01-Mapa de riesgo-UO'!AV113</f>
        <v>0</v>
      </c>
      <c r="V199" s="331">
        <f>'01-Mapa de riesgo-UO'!AW113</f>
        <v>0</v>
      </c>
      <c r="W199" s="331">
        <f>'01-Mapa de riesgo-UO'!AZ113</f>
        <v>0</v>
      </c>
      <c r="X199" s="251"/>
      <c r="Y199" s="251"/>
      <c r="Z199" s="251"/>
      <c r="AA199" s="251"/>
      <c r="AB199" s="625"/>
    </row>
    <row r="200" spans="1:28" ht="64.150000000000006" customHeight="1" x14ac:dyDescent="0.2">
      <c r="A200" s="609">
        <v>65</v>
      </c>
      <c r="B200" s="611" t="str">
        <f>'01-Mapa de riesgo-UO'!C114</f>
        <v>ADMINISTRACIÓN_INSTITUCIONAL</v>
      </c>
      <c r="C200" s="611" t="str">
        <f>'01-Mapa de riesgo-UO'!E114</f>
        <v>GESTIÓN_FINANCIERA</v>
      </c>
      <c r="D200" s="589" t="str">
        <f>'01-Mapa de riesgo-UO'!I114</f>
        <v>Financiero</v>
      </c>
      <c r="E200" s="589" t="str">
        <f>'01-Mapa de riesgo-UO'!J114</f>
        <v>Fraude eléctronico</v>
      </c>
      <c r="F200" s="589" t="str">
        <f>'01-Mapa de riesgo-UO'!K114</f>
        <v>Acceso no autorizado a la banca virtual</v>
      </c>
      <c r="G200" s="320" t="str">
        <f>'01-Mapa de riesgo-UO'!H114</f>
        <v>Falta de seguimiento a los protocolos definidos.</v>
      </c>
      <c r="H200" s="589" t="str">
        <f>'01-Mapa de riesgo-UO'!L114</f>
        <v xml:space="preserve">Detrimento patrimonial.           Exposición de la información financiera de la Universidad.  </v>
      </c>
      <c r="I200" s="614" t="str">
        <f>'01-Mapa de riesgo-UO'!AS114</f>
        <v>LEVE</v>
      </c>
      <c r="J200" s="589" t="str">
        <f>'01-Mapa de riesgo-UO'!AT114</f>
        <v>No. de accesos no autorizados</v>
      </c>
      <c r="K200" s="622"/>
      <c r="L200" s="586"/>
      <c r="M200" s="321" t="str">
        <f>IF('01-Mapa de riesgo-UO'!R114="No existen", "No existe control para el riesgo",'01-Mapa de riesgo-UO'!V114)</f>
        <v>Descripción en los manuales de  funciones en las personas que manejan recursos</v>
      </c>
      <c r="N200" s="321">
        <f>'01-Mapa de riesgo-UO'!AA114</f>
        <v>0</v>
      </c>
      <c r="O200" s="321" t="str">
        <f>'01-Mapa de riesgo-UO'!AF114</f>
        <v>Profesional XVII</v>
      </c>
      <c r="P200" s="322" t="str">
        <f>'01-Mapa de riesgo-UO'!AK114</f>
        <v>Anual</v>
      </c>
      <c r="Q200" s="322" t="str">
        <f>'01-Mapa de riesgo-UO'!AO114</f>
        <v>Preventivo</v>
      </c>
      <c r="R200" s="614" t="str">
        <f>'01-Mapa de riesgo-UO'!AQ114</f>
        <v>FUERTE</v>
      </c>
      <c r="S200" s="586"/>
      <c r="T200" s="586"/>
      <c r="U200" s="331" t="str">
        <f>'01-Mapa de riesgo-UO'!AV114</f>
        <v>ASUMIR</v>
      </c>
      <c r="V200" s="331">
        <f>'01-Mapa de riesgo-UO'!AW114</f>
        <v>0</v>
      </c>
      <c r="W200" s="331">
        <f>'01-Mapa de riesgo-UO'!AZ114</f>
        <v>0</v>
      </c>
      <c r="X200" s="251"/>
      <c r="Y200" s="251"/>
      <c r="Z200" s="251"/>
      <c r="AA200" s="251"/>
      <c r="AB200" s="625"/>
    </row>
    <row r="201" spans="1:28" ht="64.150000000000006" customHeight="1" x14ac:dyDescent="0.2">
      <c r="A201" s="609"/>
      <c r="B201" s="611"/>
      <c r="C201" s="611"/>
      <c r="D201" s="589"/>
      <c r="E201" s="589"/>
      <c r="F201" s="589"/>
      <c r="G201" s="320" t="str">
        <f>'01-Mapa de riesgo-UO'!H115</f>
        <v>Incumplimiento de los protocolos</v>
      </c>
      <c r="H201" s="589"/>
      <c r="I201" s="614"/>
      <c r="J201" s="589"/>
      <c r="K201" s="585"/>
      <c r="L201" s="586"/>
      <c r="M201" s="321" t="str">
        <f>IF('01-Mapa de riesgo-UO'!R115="No existen", "No existe control para el riesgo",'01-Mapa de riesgo-UO'!V115)</f>
        <v>Cambio de claves</v>
      </c>
      <c r="N201" s="321" t="str">
        <f>'01-Mapa de riesgo-UO'!AA115</f>
        <v>Software de las sucursales virtuales</v>
      </c>
      <c r="O201" s="321" t="str">
        <f>'01-Mapa de riesgo-UO'!AF115</f>
        <v>Profesional XIII
Ejecutivo 22
Ejecutivo 26</v>
      </c>
      <c r="P201" s="322" t="str">
        <f>'01-Mapa de riesgo-UO'!AK115</f>
        <v>Mensual</v>
      </c>
      <c r="Q201" s="322" t="str">
        <f>'01-Mapa de riesgo-UO'!AO115</f>
        <v>Preventivo</v>
      </c>
      <c r="R201" s="614"/>
      <c r="S201" s="586"/>
      <c r="T201" s="586"/>
      <c r="U201" s="331">
        <f>'01-Mapa de riesgo-UO'!AV115</f>
        <v>0</v>
      </c>
      <c r="V201" s="331">
        <f>'01-Mapa de riesgo-UO'!AW115</f>
        <v>0</v>
      </c>
      <c r="W201" s="331">
        <f>'01-Mapa de riesgo-UO'!AZ115</f>
        <v>0</v>
      </c>
      <c r="X201" s="251"/>
      <c r="Y201" s="251"/>
      <c r="Z201" s="251"/>
      <c r="AA201" s="251"/>
      <c r="AB201" s="625"/>
    </row>
    <row r="202" spans="1:28" ht="64.150000000000006" customHeight="1" x14ac:dyDescent="0.2">
      <c r="A202" s="609"/>
      <c r="B202" s="611"/>
      <c r="C202" s="611"/>
      <c r="D202" s="589"/>
      <c r="E202" s="589"/>
      <c r="F202" s="589"/>
      <c r="G202" s="320" t="str">
        <f>'01-Mapa de riesgo-UO'!H116</f>
        <v>Ataques cibernéticos.</v>
      </c>
      <c r="H202" s="589"/>
      <c r="I202" s="614"/>
      <c r="J202" s="589"/>
      <c r="K202" s="585"/>
      <c r="L202" s="586"/>
      <c r="M202" s="321" t="str">
        <f>IF('01-Mapa de riesgo-UO'!R116="No existen", "No existe control para el riesgo",'01-Mapa de riesgo-UO'!V116)</f>
        <v>Manejo de  token</v>
      </c>
      <c r="N202" s="321" t="str">
        <f>'01-Mapa de riesgo-UO'!AA116</f>
        <v>Software bancario para uso de los cuentadantes</v>
      </c>
      <c r="O202" s="321" t="str">
        <f>'01-Mapa de riesgo-UO'!AF116</f>
        <v>Profesional XIII
Ejecutivo 22
Ejecutivo 26</v>
      </c>
      <c r="P202" s="322" t="str">
        <f>'01-Mapa de riesgo-UO'!AK116</f>
        <v>No definida</v>
      </c>
      <c r="Q202" s="322" t="str">
        <f>'01-Mapa de riesgo-UO'!AO116</f>
        <v>Preventivo</v>
      </c>
      <c r="R202" s="614"/>
      <c r="S202" s="586"/>
      <c r="T202" s="586"/>
      <c r="U202" s="331">
        <f>'01-Mapa de riesgo-UO'!AV116</f>
        <v>0</v>
      </c>
      <c r="V202" s="331">
        <f>'01-Mapa de riesgo-UO'!AW116</f>
        <v>0</v>
      </c>
      <c r="W202" s="331">
        <f>'01-Mapa de riesgo-UO'!AZ116</f>
        <v>0</v>
      </c>
      <c r="X202" s="251"/>
      <c r="Y202" s="251"/>
      <c r="Z202" s="251"/>
      <c r="AA202" s="251"/>
      <c r="AB202" s="625"/>
    </row>
    <row r="203" spans="1:28" ht="64.150000000000006" customHeight="1" x14ac:dyDescent="0.2">
      <c r="A203" s="609">
        <v>66</v>
      </c>
      <c r="B203" s="611" t="str">
        <f>'01-Mapa de riesgo-UO'!C117</f>
        <v>ADMINISTRACIÓN_INSTITUCIONAL</v>
      </c>
      <c r="C203" s="611" t="str">
        <f>'01-Mapa de riesgo-UO'!E117</f>
        <v>GESTIÓN_FINANCIERA</v>
      </c>
      <c r="D203" s="589" t="str">
        <f>'01-Mapa de riesgo-UO'!I117</f>
        <v>Contable</v>
      </c>
      <c r="E203" s="589" t="str">
        <f>'01-Mapa de riesgo-UO'!J117</f>
        <v>Hechos económicos no incluidos en el proceso contable.</v>
      </c>
      <c r="F203" s="589" t="str">
        <f>'01-Mapa de riesgo-UO'!K117</f>
        <v>Gestión Contable, no sea informada de los hechos económicos, sociales y financieros generados en otras dependencias de la Universidad</v>
      </c>
      <c r="G203" s="320" t="str">
        <f>'01-Mapa de riesgo-UO'!H117</f>
        <v>Desconocimiento de las políticas y prácticas contables establecidas por la UTP.</v>
      </c>
      <c r="H203" s="589" t="str">
        <f>'01-Mapa de riesgo-UO'!L117</f>
        <v>Estados Financieros no razonables</v>
      </c>
      <c r="I203" s="614" t="str">
        <f>'01-Mapa de riesgo-UO'!AS117</f>
        <v>LEVE</v>
      </c>
      <c r="J203" s="589" t="str">
        <f>'01-Mapa de riesgo-UO'!AT117</f>
        <v>Número de hechos económicos no reportados en el período</v>
      </c>
      <c r="K203" s="622"/>
      <c r="L203" s="586"/>
      <c r="M203" s="321" t="str">
        <f>IF('01-Mapa de riesgo-UO'!R117="No existen", "No existe control para el riesgo",'01-Mapa de riesgo-UO'!V117)</f>
        <v>Actualización y divulgación de las políticas contables</v>
      </c>
      <c r="N203" s="321">
        <f>'01-Mapa de riesgo-UO'!AA117</f>
        <v>0</v>
      </c>
      <c r="O203" s="321" t="str">
        <f>'01-Mapa de riesgo-UO'!AF117</f>
        <v>Profesional XVII</v>
      </c>
      <c r="P203" s="322" t="str">
        <f>'01-Mapa de riesgo-UO'!AK117</f>
        <v>Anual</v>
      </c>
      <c r="Q203" s="322" t="str">
        <f>'01-Mapa de riesgo-UO'!AO117</f>
        <v>Preventivo</v>
      </c>
      <c r="R203" s="614" t="str">
        <f>'01-Mapa de riesgo-UO'!AQ117</f>
        <v>ACEPTABLE</v>
      </c>
      <c r="S203" s="586"/>
      <c r="T203" s="586"/>
      <c r="U203" s="331" t="str">
        <f>'01-Mapa de riesgo-UO'!AV117</f>
        <v>ASUMIR</v>
      </c>
      <c r="V203" s="331">
        <f>'01-Mapa de riesgo-UO'!AW117</f>
        <v>0</v>
      </c>
      <c r="W203" s="331">
        <f>'01-Mapa de riesgo-UO'!AZ117</f>
        <v>0</v>
      </c>
      <c r="X203" s="251"/>
      <c r="Y203" s="251"/>
      <c r="Z203" s="251"/>
      <c r="AA203" s="251"/>
      <c r="AB203" s="625"/>
    </row>
    <row r="204" spans="1:28" ht="64.150000000000006" customHeight="1" x14ac:dyDescent="0.2">
      <c r="A204" s="609"/>
      <c r="B204" s="611"/>
      <c r="C204" s="611"/>
      <c r="D204" s="589"/>
      <c r="E204" s="589"/>
      <c r="F204" s="589"/>
      <c r="G204" s="320">
        <f>'01-Mapa de riesgo-UO'!H118</f>
        <v>0</v>
      </c>
      <c r="H204" s="589"/>
      <c r="I204" s="614"/>
      <c r="J204" s="589"/>
      <c r="K204" s="585"/>
      <c r="L204" s="586"/>
      <c r="M204" s="321" t="str">
        <f>IF('01-Mapa de riesgo-UO'!R118="No existen", "No existe control para el riesgo",'01-Mapa de riesgo-UO'!V118)</f>
        <v>Solicitud de información contable al cierre de cada vigencia</v>
      </c>
      <c r="N204" s="321">
        <f>'01-Mapa de riesgo-UO'!AA118</f>
        <v>0</v>
      </c>
      <c r="O204" s="321" t="str">
        <f>'01-Mapa de riesgo-UO'!AF118</f>
        <v>Profesional XVII</v>
      </c>
      <c r="P204" s="322" t="str">
        <f>'01-Mapa de riesgo-UO'!AK118</f>
        <v>Anual</v>
      </c>
      <c r="Q204" s="322" t="str">
        <f>'01-Mapa de riesgo-UO'!AO118</f>
        <v>Preventivo</v>
      </c>
      <c r="R204" s="614"/>
      <c r="S204" s="586"/>
      <c r="T204" s="586"/>
      <c r="U204" s="331" t="str">
        <f>'01-Mapa de riesgo-UO'!AV118</f>
        <v>ASUMIR</v>
      </c>
      <c r="V204" s="331">
        <f>'01-Mapa de riesgo-UO'!AW118</f>
        <v>0</v>
      </c>
      <c r="W204" s="331">
        <f>'01-Mapa de riesgo-UO'!AZ118</f>
        <v>0</v>
      </c>
      <c r="X204" s="251"/>
      <c r="Y204" s="251"/>
      <c r="Z204" s="251"/>
      <c r="AA204" s="251"/>
      <c r="AB204" s="625"/>
    </row>
    <row r="205" spans="1:28" ht="64.150000000000006" customHeight="1" x14ac:dyDescent="0.2">
      <c r="A205" s="609"/>
      <c r="B205" s="611"/>
      <c r="C205" s="611"/>
      <c r="D205" s="589"/>
      <c r="E205" s="589"/>
      <c r="F205" s="589"/>
      <c r="G205" s="320">
        <f>'01-Mapa de riesgo-UO'!H119</f>
        <v>0</v>
      </c>
      <c r="H205" s="589"/>
      <c r="I205" s="614"/>
      <c r="J205" s="589"/>
      <c r="K205" s="585"/>
      <c r="L205" s="586"/>
      <c r="M205" s="321" t="str">
        <f>IF('01-Mapa de riesgo-UO'!R119="No existen", "No existe control para el riesgo",'01-Mapa de riesgo-UO'!V119)</f>
        <v>Asesoría y auditoría financiera</v>
      </c>
      <c r="N205" s="321">
        <f>'01-Mapa de riesgo-UO'!AA119</f>
        <v>0</v>
      </c>
      <c r="O205" s="321" t="str">
        <f>'01-Mapa de riesgo-UO'!AF119</f>
        <v>Profesional XVII</v>
      </c>
      <c r="P205" s="322" t="str">
        <f>'01-Mapa de riesgo-UO'!AK119</f>
        <v>Anual</v>
      </c>
      <c r="Q205" s="322" t="str">
        <f>'01-Mapa de riesgo-UO'!AO119</f>
        <v>Preventivo</v>
      </c>
      <c r="R205" s="614"/>
      <c r="S205" s="586"/>
      <c r="T205" s="586"/>
      <c r="U205" s="331" t="str">
        <f>'01-Mapa de riesgo-UO'!AV119</f>
        <v>ASUMIR</v>
      </c>
      <c r="V205" s="331">
        <f>'01-Mapa de riesgo-UO'!AW119</f>
        <v>0</v>
      </c>
      <c r="W205" s="331">
        <f>'01-Mapa de riesgo-UO'!AZ119</f>
        <v>0</v>
      </c>
      <c r="X205" s="251"/>
      <c r="Y205" s="251"/>
      <c r="Z205" s="251"/>
      <c r="AA205" s="251"/>
      <c r="AB205" s="625"/>
    </row>
    <row r="206" spans="1:28" ht="64.150000000000006" customHeight="1" x14ac:dyDescent="0.2">
      <c r="A206" s="609">
        <v>67</v>
      </c>
      <c r="B206" s="611" t="str">
        <f>'01-Mapa de riesgo-UO'!C120</f>
        <v>ADMINISTRACIÓN_INSTITUCIONAL</v>
      </c>
      <c r="C206" s="611" t="str">
        <f>'01-Mapa de riesgo-UO'!E120</f>
        <v>GESTIÓN_FINANCIERA</v>
      </c>
      <c r="D206" s="589" t="str">
        <f>'01-Mapa de riesgo-UO'!I120</f>
        <v>Corrupción</v>
      </c>
      <c r="E206" s="589" t="str">
        <f>'01-Mapa de riesgo-UO'!J120</f>
        <v>Destinación indebida de recursos públicos.</v>
      </c>
      <c r="F206" s="589" t="str">
        <f>'01-Mapa de riesgo-UO'!K120</f>
        <v xml:space="preserve">Se configura cuando se destinan recursos públicos a finalidades distintas; o se realizan actuaciones de los funcionarios por fuera de las establecidas en la Constitución, en la ley o en la reglamentación interna. </v>
      </c>
      <c r="G206" s="320" t="str">
        <f>'01-Mapa de riesgo-UO'!H120</f>
        <v>Ausencia de valores éticos.</v>
      </c>
      <c r="H206" s="589" t="str">
        <f>'01-Mapa de riesgo-UO'!L120</f>
        <v>Detrimento patrimonial.
Sanciones disciplinarias, fiscales y/o penales.</v>
      </c>
      <c r="I206" s="614" t="str">
        <f>'01-Mapa de riesgo-UO'!AS120</f>
        <v>LEVE</v>
      </c>
      <c r="J206" s="589" t="str">
        <f>'01-Mapa de riesgo-UO'!AT120</f>
        <v>Número de hechos sancionados por corrupción.</v>
      </c>
      <c r="K206" s="622"/>
      <c r="L206" s="586"/>
      <c r="M206" s="321" t="str">
        <f>IF('01-Mapa de riesgo-UO'!R120="No existen", "No existe control para el riesgo",'01-Mapa de riesgo-UO'!V120)</f>
        <v>Actualización de los procedimientos.</v>
      </c>
      <c r="N206" s="321">
        <f>'01-Mapa de riesgo-UO'!AA120</f>
        <v>0</v>
      </c>
      <c r="O206" s="321" t="str">
        <f>'01-Mapa de riesgo-UO'!AF120</f>
        <v>Ejecutivo 26</v>
      </c>
      <c r="P206" s="322" t="str">
        <f>'01-Mapa de riesgo-UO'!AK120</f>
        <v>Anual</v>
      </c>
      <c r="Q206" s="322" t="str">
        <f>'01-Mapa de riesgo-UO'!AO120</f>
        <v>Preventivo</v>
      </c>
      <c r="R206" s="614" t="str">
        <f>'01-Mapa de riesgo-UO'!AQ120</f>
        <v>ACEPTABLE</v>
      </c>
      <c r="S206" s="586"/>
      <c r="T206" s="586"/>
      <c r="U206" s="331" t="str">
        <f>'01-Mapa de riesgo-UO'!AV120</f>
        <v>ASUMIR</v>
      </c>
      <c r="V206" s="331">
        <f>'01-Mapa de riesgo-UO'!AW120</f>
        <v>0</v>
      </c>
      <c r="W206" s="331">
        <f>'01-Mapa de riesgo-UO'!AZ120</f>
        <v>0</v>
      </c>
      <c r="X206" s="251"/>
      <c r="Y206" s="251"/>
      <c r="Z206" s="251"/>
      <c r="AA206" s="251"/>
      <c r="AB206" s="625"/>
    </row>
    <row r="207" spans="1:28" ht="64.150000000000006" customHeight="1" x14ac:dyDescent="0.2">
      <c r="A207" s="609"/>
      <c r="B207" s="611"/>
      <c r="C207" s="611"/>
      <c r="D207" s="589"/>
      <c r="E207" s="589"/>
      <c r="F207" s="589"/>
      <c r="G207" s="320">
        <f>'01-Mapa de riesgo-UO'!H121</f>
        <v>0</v>
      </c>
      <c r="H207" s="589"/>
      <c r="I207" s="614"/>
      <c r="J207" s="589"/>
      <c r="K207" s="585"/>
      <c r="L207" s="586"/>
      <c r="M207" s="321">
        <f>IF('01-Mapa de riesgo-UO'!R121="No existen", "No existe control para el riesgo",'01-Mapa de riesgo-UO'!V121)</f>
        <v>0</v>
      </c>
      <c r="N207" s="321">
        <f>'01-Mapa de riesgo-UO'!AA121</f>
        <v>0</v>
      </c>
      <c r="O207" s="321">
        <f>'01-Mapa de riesgo-UO'!AF121</f>
        <v>0</v>
      </c>
      <c r="P207" s="322">
        <f>'01-Mapa de riesgo-UO'!AK121</f>
        <v>0</v>
      </c>
      <c r="Q207" s="322">
        <f>'01-Mapa de riesgo-UO'!AO121</f>
        <v>0</v>
      </c>
      <c r="R207" s="614"/>
      <c r="S207" s="586"/>
      <c r="T207" s="586"/>
      <c r="U207" s="331">
        <f>'01-Mapa de riesgo-UO'!AV121</f>
        <v>0</v>
      </c>
      <c r="V207" s="331">
        <f>'01-Mapa de riesgo-UO'!AW121</f>
        <v>0</v>
      </c>
      <c r="W207" s="331">
        <f>'01-Mapa de riesgo-UO'!AZ121</f>
        <v>0</v>
      </c>
      <c r="X207" s="251"/>
      <c r="Y207" s="251"/>
      <c r="Z207" s="251"/>
      <c r="AA207" s="251"/>
      <c r="AB207" s="625"/>
    </row>
    <row r="208" spans="1:28" ht="64.150000000000006" customHeight="1" x14ac:dyDescent="0.2">
      <c r="A208" s="609"/>
      <c r="B208" s="611"/>
      <c r="C208" s="611"/>
      <c r="D208" s="589"/>
      <c r="E208" s="589"/>
      <c r="F208" s="589"/>
      <c r="G208" s="320">
        <f>'01-Mapa de riesgo-UO'!H122</f>
        <v>0</v>
      </c>
      <c r="H208" s="589"/>
      <c r="I208" s="614"/>
      <c r="J208" s="589"/>
      <c r="K208" s="585"/>
      <c r="L208" s="586"/>
      <c r="M208" s="321">
        <f>IF('01-Mapa de riesgo-UO'!R122="No existen", "No existe control para el riesgo",'01-Mapa de riesgo-UO'!V122)</f>
        <v>0</v>
      </c>
      <c r="N208" s="321">
        <f>'01-Mapa de riesgo-UO'!AA122</f>
        <v>0</v>
      </c>
      <c r="O208" s="321">
        <f>'01-Mapa de riesgo-UO'!AF122</f>
        <v>0</v>
      </c>
      <c r="P208" s="322">
        <f>'01-Mapa de riesgo-UO'!AK122</f>
        <v>0</v>
      </c>
      <c r="Q208" s="322">
        <f>'01-Mapa de riesgo-UO'!AO122</f>
        <v>0</v>
      </c>
      <c r="R208" s="614"/>
      <c r="S208" s="586"/>
      <c r="T208" s="586"/>
      <c r="U208" s="331">
        <f>'01-Mapa de riesgo-UO'!AV122</f>
        <v>0</v>
      </c>
      <c r="V208" s="331">
        <f>'01-Mapa de riesgo-UO'!AW122</f>
        <v>0</v>
      </c>
      <c r="W208" s="331">
        <f>'01-Mapa de riesgo-UO'!AZ122</f>
        <v>0</v>
      </c>
      <c r="X208" s="251"/>
      <c r="Y208" s="251"/>
      <c r="Z208" s="251"/>
      <c r="AA208" s="251"/>
      <c r="AB208" s="625"/>
    </row>
    <row r="209" spans="1:28" ht="64.150000000000006" customHeight="1" x14ac:dyDescent="0.2">
      <c r="A209" s="609">
        <v>68</v>
      </c>
      <c r="B209" s="611" t="str">
        <f>'01-Mapa de riesgo-UO'!C123</f>
        <v>ADMINISTRACIÓN_INSTITUCIONAL</v>
      </c>
      <c r="C209" s="611" t="str">
        <f>'01-Mapa de riesgo-UO'!E123</f>
        <v>GESTIÓN_FINANCIERA</v>
      </c>
      <c r="D209" s="589" t="str">
        <f>'01-Mapa de riesgo-UO'!I123</f>
        <v>Cumplimiento</v>
      </c>
      <c r="E209" s="589" t="str">
        <f>'01-Mapa de riesgo-UO'!J123</f>
        <v>Registros presupuestales generados después de que se inicie la ejecución de los compromisos u obligaciones</v>
      </c>
      <c r="F209" s="589" t="str">
        <f>'01-Mapa de riesgo-UO'!K123</f>
        <v xml:space="preserve">Registros presupuestales generados por gestiòn de presupuesto después de haber  iniciado el compromiso u obligaición por falta de claridad en los actos administrativos y contratos sobre la fecha de inicio de ejecución. </v>
      </c>
      <c r="G209" s="320" t="str">
        <f>'01-Mapa de riesgo-UO'!H123</f>
        <v>Actos administrativos y contratos que establecen fechas de inicio anterior a la solicitud del registro presupuestal o no son claros en sus condiciones para iniciar.</v>
      </c>
      <c r="H209" s="589" t="str">
        <f>'01-Mapa de riesgo-UO'!L123</f>
        <v xml:space="preserve">
Generacion de hechos cumplidos
Investigaciones disciplinarias
Pago de pasivos  exigibles</v>
      </c>
      <c r="I209" s="614" t="str">
        <f>'01-Mapa de riesgo-UO'!AS123</f>
        <v>LEVE</v>
      </c>
      <c r="J209" s="589" t="str">
        <f>'01-Mapa de riesgo-UO'!AT123</f>
        <v>No. de registros presupuestales generados después de ejecución o por pago de pasivos exigibles vigencias expiradas</v>
      </c>
      <c r="K209" s="622"/>
      <c r="L209" s="586"/>
      <c r="M209" s="321" t="str">
        <f>IF('01-Mapa de riesgo-UO'!R123="No existen", "No existe control para el riesgo",'01-Mapa de riesgo-UO'!V123)</f>
        <v>Procedimiento: 134-PRS-04 - Expedición de registros presupuestales</v>
      </c>
      <c r="N209" s="321">
        <f>'01-Mapa de riesgo-UO'!AA123</f>
        <v>0</v>
      </c>
      <c r="O209" s="321" t="str">
        <f>'01-Mapa de riesgo-UO'!AF123</f>
        <v>Profesional 17 - Gestión de Presupuesto</v>
      </c>
      <c r="P209" s="322" t="str">
        <f>'01-Mapa de riesgo-UO'!AK123</f>
        <v>Diaria</v>
      </c>
      <c r="Q209" s="322" t="str">
        <f>'01-Mapa de riesgo-UO'!AO123</f>
        <v>Detectivo</v>
      </c>
      <c r="R209" s="614" t="str">
        <f>'01-Mapa de riesgo-UO'!AQ123</f>
        <v>ACEPTABLE</v>
      </c>
      <c r="S209" s="586"/>
      <c r="T209" s="586"/>
      <c r="U209" s="331" t="str">
        <f>'01-Mapa de riesgo-UO'!AV123</f>
        <v>ASUMIR</v>
      </c>
      <c r="V209" s="331">
        <f>'01-Mapa de riesgo-UO'!AW123</f>
        <v>0</v>
      </c>
      <c r="W209" s="331">
        <f>'01-Mapa de riesgo-UO'!AZ123</f>
        <v>0</v>
      </c>
      <c r="X209" s="251"/>
      <c r="Y209" s="251"/>
      <c r="Z209" s="251"/>
      <c r="AA209" s="251"/>
      <c r="AB209" s="625"/>
    </row>
    <row r="210" spans="1:28" ht="64.150000000000006" customHeight="1" x14ac:dyDescent="0.2">
      <c r="A210" s="609"/>
      <c r="B210" s="611"/>
      <c r="C210" s="611"/>
      <c r="D210" s="589"/>
      <c r="E210" s="589"/>
      <c r="F210" s="589"/>
      <c r="G210" s="320">
        <f>'01-Mapa de riesgo-UO'!H124</f>
        <v>0</v>
      </c>
      <c r="H210" s="589"/>
      <c r="I210" s="614"/>
      <c r="J210" s="589"/>
      <c r="K210" s="585"/>
      <c r="L210" s="586"/>
      <c r="M210" s="321" t="str">
        <f>IF('01-Mapa de riesgo-UO'!R124="No existen", "No existe control para el riesgo",'01-Mapa de riesgo-UO'!V124)</f>
        <v>Tips presupuestales</v>
      </c>
      <c r="N210" s="321">
        <f>'01-Mapa de riesgo-UO'!AA124</f>
        <v>0</v>
      </c>
      <c r="O210" s="321" t="str">
        <f>'01-Mapa de riesgo-UO'!AF124</f>
        <v>Profesional 17 - Gestión de Presupuesto</v>
      </c>
      <c r="P210" s="322" t="str">
        <f>'01-Mapa de riesgo-UO'!AK124</f>
        <v>Semestral</v>
      </c>
      <c r="Q210" s="322" t="str">
        <f>'01-Mapa de riesgo-UO'!AO124</f>
        <v>Preventivo</v>
      </c>
      <c r="R210" s="614"/>
      <c r="S210" s="586"/>
      <c r="T210" s="586"/>
      <c r="U210" s="331" t="str">
        <f>'01-Mapa de riesgo-UO'!AV124</f>
        <v>ASUMIR</v>
      </c>
      <c r="V210" s="331">
        <f>'01-Mapa de riesgo-UO'!AW124</f>
        <v>0</v>
      </c>
      <c r="W210" s="331">
        <f>'01-Mapa de riesgo-UO'!AZ124</f>
        <v>0</v>
      </c>
      <c r="X210" s="251"/>
      <c r="Y210" s="251"/>
      <c r="Z210" s="251"/>
      <c r="AA210" s="251"/>
      <c r="AB210" s="625"/>
    </row>
    <row r="211" spans="1:28" ht="64.150000000000006" customHeight="1" x14ac:dyDescent="0.2">
      <c r="A211" s="609"/>
      <c r="B211" s="611"/>
      <c r="C211" s="611"/>
      <c r="D211" s="589"/>
      <c r="E211" s="589"/>
      <c r="F211" s="589"/>
      <c r="G211" s="320">
        <f>'01-Mapa de riesgo-UO'!H125</f>
        <v>0</v>
      </c>
      <c r="H211" s="589"/>
      <c r="I211" s="614"/>
      <c r="J211" s="589"/>
      <c r="K211" s="585"/>
      <c r="L211" s="586"/>
      <c r="M211" s="321" t="str">
        <f>IF('01-Mapa de riesgo-UO'!R125="No existen", "No existe control para el riesgo",'01-Mapa de riesgo-UO'!V125)</f>
        <v>Procedimiento: 134-PRS-11 - Pago de pasivos exigibles - vigencias expiradas</v>
      </c>
      <c r="N211" s="321">
        <f>'01-Mapa de riesgo-UO'!AA125</f>
        <v>0</v>
      </c>
      <c r="O211" s="321" t="str">
        <f>'01-Mapa de riesgo-UO'!AF125</f>
        <v>Profesional 17 - Gestión de Presupuesto</v>
      </c>
      <c r="P211" s="322" t="str">
        <f>'01-Mapa de riesgo-UO'!AK125</f>
        <v>No definida</v>
      </c>
      <c r="Q211" s="322" t="str">
        <f>'01-Mapa de riesgo-UO'!AO125</f>
        <v>Detectivo</v>
      </c>
      <c r="R211" s="614"/>
      <c r="S211" s="586"/>
      <c r="T211" s="586"/>
      <c r="U211" s="331" t="str">
        <f>'01-Mapa de riesgo-UO'!AV125</f>
        <v>ASUMIR</v>
      </c>
      <c r="V211" s="331">
        <f>'01-Mapa de riesgo-UO'!AW125</f>
        <v>0</v>
      </c>
      <c r="W211" s="331">
        <f>'01-Mapa de riesgo-UO'!AZ125</f>
        <v>0</v>
      </c>
      <c r="X211" s="251"/>
      <c r="Y211" s="251"/>
      <c r="Z211" s="251"/>
      <c r="AA211" s="251"/>
      <c r="AB211" s="625"/>
    </row>
    <row r="212" spans="1:28" ht="64.150000000000006" customHeight="1" x14ac:dyDescent="0.2">
      <c r="A212" s="609">
        <v>69</v>
      </c>
      <c r="B212" s="611" t="e">
        <f>'01-Mapa de riesgo-UO'!#REF!</f>
        <v>#REF!</v>
      </c>
      <c r="C212" s="611" t="e">
        <f>'01-Mapa de riesgo-UO'!#REF!</f>
        <v>#REF!</v>
      </c>
      <c r="D212" s="589" t="e">
        <f>'01-Mapa de riesgo-UO'!#REF!</f>
        <v>#REF!</v>
      </c>
      <c r="E212" s="589" t="e">
        <f>'01-Mapa de riesgo-UO'!#REF!</f>
        <v>#REF!</v>
      </c>
      <c r="F212" s="589" t="e">
        <f>'01-Mapa de riesgo-UO'!#REF!</f>
        <v>#REF!</v>
      </c>
      <c r="G212" s="320" t="e">
        <f>'01-Mapa de riesgo-UO'!#REF!</f>
        <v>#REF!</v>
      </c>
      <c r="H212" s="589" t="e">
        <f>'01-Mapa de riesgo-UO'!#REF!</f>
        <v>#REF!</v>
      </c>
      <c r="I212" s="614" t="e">
        <f>'01-Mapa de riesgo-UO'!#REF!</f>
        <v>#REF!</v>
      </c>
      <c r="J212" s="589" t="e">
        <f>'01-Mapa de riesgo-UO'!#REF!</f>
        <v>#REF!</v>
      </c>
      <c r="K212" s="622"/>
      <c r="L212" s="586"/>
      <c r="M212" s="321" t="e">
        <f>IF('01-Mapa de riesgo-UO'!#REF!="No existen", "No existe control para el riesgo",'01-Mapa de riesgo-UO'!#REF!)</f>
        <v>#REF!</v>
      </c>
      <c r="N212" s="321" t="e">
        <f>'01-Mapa de riesgo-UO'!#REF!</f>
        <v>#REF!</v>
      </c>
      <c r="O212" s="321" t="e">
        <f>'01-Mapa de riesgo-UO'!#REF!</f>
        <v>#REF!</v>
      </c>
      <c r="P212" s="322" t="e">
        <f>'01-Mapa de riesgo-UO'!#REF!</f>
        <v>#REF!</v>
      </c>
      <c r="Q212" s="322" t="e">
        <f>'01-Mapa de riesgo-UO'!#REF!</f>
        <v>#REF!</v>
      </c>
      <c r="R212" s="614" t="e">
        <f>'01-Mapa de riesgo-UO'!#REF!</f>
        <v>#REF!</v>
      </c>
      <c r="S212" s="586"/>
      <c r="T212" s="586"/>
      <c r="U212" s="331" t="e">
        <f>'01-Mapa de riesgo-UO'!#REF!</f>
        <v>#REF!</v>
      </c>
      <c r="V212" s="331" t="e">
        <f>'01-Mapa de riesgo-UO'!#REF!</f>
        <v>#REF!</v>
      </c>
      <c r="W212" s="331" t="e">
        <f>'01-Mapa de riesgo-UO'!#REF!</f>
        <v>#REF!</v>
      </c>
      <c r="X212" s="251"/>
      <c r="Y212" s="251"/>
      <c r="Z212" s="251"/>
      <c r="AA212" s="251"/>
      <c r="AB212" s="625"/>
    </row>
    <row r="213" spans="1:28" ht="64.150000000000006" customHeight="1" x14ac:dyDescent="0.2">
      <c r="A213" s="609"/>
      <c r="B213" s="611"/>
      <c r="C213" s="611"/>
      <c r="D213" s="589"/>
      <c r="E213" s="589"/>
      <c r="F213" s="589"/>
      <c r="G213" s="320" t="e">
        <f>'01-Mapa de riesgo-UO'!#REF!</f>
        <v>#REF!</v>
      </c>
      <c r="H213" s="589"/>
      <c r="I213" s="614"/>
      <c r="J213" s="589"/>
      <c r="K213" s="585"/>
      <c r="L213" s="586"/>
      <c r="M213" s="321" t="e">
        <f>IF('01-Mapa de riesgo-UO'!#REF!="No existen", "No existe control para el riesgo",'01-Mapa de riesgo-UO'!#REF!)</f>
        <v>#REF!</v>
      </c>
      <c r="N213" s="321" t="e">
        <f>'01-Mapa de riesgo-UO'!#REF!</f>
        <v>#REF!</v>
      </c>
      <c r="O213" s="321" t="e">
        <f>'01-Mapa de riesgo-UO'!#REF!</f>
        <v>#REF!</v>
      </c>
      <c r="P213" s="322" t="e">
        <f>'01-Mapa de riesgo-UO'!#REF!</f>
        <v>#REF!</v>
      </c>
      <c r="Q213" s="322" t="e">
        <f>'01-Mapa de riesgo-UO'!#REF!</f>
        <v>#REF!</v>
      </c>
      <c r="R213" s="614"/>
      <c r="S213" s="586"/>
      <c r="T213" s="586"/>
      <c r="U213" s="331" t="e">
        <f>'01-Mapa de riesgo-UO'!#REF!</f>
        <v>#REF!</v>
      </c>
      <c r="V213" s="331" t="e">
        <f>'01-Mapa de riesgo-UO'!#REF!</f>
        <v>#REF!</v>
      </c>
      <c r="W213" s="331" t="e">
        <f>'01-Mapa de riesgo-UO'!#REF!</f>
        <v>#REF!</v>
      </c>
      <c r="X213" s="251"/>
      <c r="Y213" s="251"/>
      <c r="Z213" s="251"/>
      <c r="AA213" s="251"/>
      <c r="AB213" s="625"/>
    </row>
    <row r="214" spans="1:28" ht="64.150000000000006" customHeight="1" x14ac:dyDescent="0.2">
      <c r="A214" s="609"/>
      <c r="B214" s="611"/>
      <c r="C214" s="611"/>
      <c r="D214" s="589"/>
      <c r="E214" s="589"/>
      <c r="F214" s="589"/>
      <c r="G214" s="320" t="e">
        <f>'01-Mapa de riesgo-UO'!#REF!</f>
        <v>#REF!</v>
      </c>
      <c r="H214" s="589"/>
      <c r="I214" s="614"/>
      <c r="J214" s="589"/>
      <c r="K214" s="585"/>
      <c r="L214" s="586"/>
      <c r="M214" s="321" t="e">
        <f>IF('01-Mapa de riesgo-UO'!#REF!="No existen", "No existe control para el riesgo",'01-Mapa de riesgo-UO'!#REF!)</f>
        <v>#REF!</v>
      </c>
      <c r="N214" s="321" t="e">
        <f>'01-Mapa de riesgo-UO'!#REF!</f>
        <v>#REF!</v>
      </c>
      <c r="O214" s="321" t="e">
        <f>'01-Mapa de riesgo-UO'!#REF!</f>
        <v>#REF!</v>
      </c>
      <c r="P214" s="322" t="e">
        <f>'01-Mapa de riesgo-UO'!#REF!</f>
        <v>#REF!</v>
      </c>
      <c r="Q214" s="322" t="e">
        <f>'01-Mapa de riesgo-UO'!#REF!</f>
        <v>#REF!</v>
      </c>
      <c r="R214" s="614"/>
      <c r="S214" s="586"/>
      <c r="T214" s="586"/>
      <c r="U214" s="331" t="e">
        <f>'01-Mapa de riesgo-UO'!#REF!</f>
        <v>#REF!</v>
      </c>
      <c r="V214" s="331" t="e">
        <f>'01-Mapa de riesgo-UO'!#REF!</f>
        <v>#REF!</v>
      </c>
      <c r="W214" s="331" t="e">
        <f>'01-Mapa de riesgo-UO'!#REF!</f>
        <v>#REF!</v>
      </c>
      <c r="X214" s="251"/>
      <c r="Y214" s="251"/>
      <c r="Z214" s="251"/>
      <c r="AA214" s="251"/>
      <c r="AB214" s="625"/>
    </row>
    <row r="215" spans="1:28" ht="64.150000000000006" customHeight="1" x14ac:dyDescent="0.2">
      <c r="A215" s="609">
        <v>70</v>
      </c>
      <c r="B215" s="611" t="e">
        <f>'01-Mapa de riesgo-UO'!#REF!</f>
        <v>#REF!</v>
      </c>
      <c r="C215" s="611" t="e">
        <f>'01-Mapa de riesgo-UO'!#REF!</f>
        <v>#REF!</v>
      </c>
      <c r="D215" s="589" t="e">
        <f>'01-Mapa de riesgo-UO'!#REF!</f>
        <v>#REF!</v>
      </c>
      <c r="E215" s="589" t="e">
        <f>'01-Mapa de riesgo-UO'!#REF!</f>
        <v>#REF!</v>
      </c>
      <c r="F215" s="589" t="e">
        <f>'01-Mapa de riesgo-UO'!#REF!</f>
        <v>#REF!</v>
      </c>
      <c r="G215" s="320" t="e">
        <f>'01-Mapa de riesgo-UO'!#REF!</f>
        <v>#REF!</v>
      </c>
      <c r="H215" s="589" t="e">
        <f>'01-Mapa de riesgo-UO'!#REF!</f>
        <v>#REF!</v>
      </c>
      <c r="I215" s="614" t="e">
        <f>'01-Mapa de riesgo-UO'!#REF!</f>
        <v>#REF!</v>
      </c>
      <c r="J215" s="589" t="e">
        <f>'01-Mapa de riesgo-UO'!#REF!</f>
        <v>#REF!</v>
      </c>
      <c r="K215" s="622"/>
      <c r="L215" s="586"/>
      <c r="M215" s="321" t="e">
        <f>IF('01-Mapa de riesgo-UO'!#REF!="No existen", "No existe control para el riesgo",'01-Mapa de riesgo-UO'!#REF!)</f>
        <v>#REF!</v>
      </c>
      <c r="N215" s="321" t="e">
        <f>'01-Mapa de riesgo-UO'!#REF!</f>
        <v>#REF!</v>
      </c>
      <c r="O215" s="321" t="e">
        <f>'01-Mapa de riesgo-UO'!#REF!</f>
        <v>#REF!</v>
      </c>
      <c r="P215" s="322" t="e">
        <f>'01-Mapa de riesgo-UO'!#REF!</f>
        <v>#REF!</v>
      </c>
      <c r="Q215" s="322" t="e">
        <f>'01-Mapa de riesgo-UO'!#REF!</f>
        <v>#REF!</v>
      </c>
      <c r="R215" s="614" t="e">
        <f>'01-Mapa de riesgo-UO'!#REF!</f>
        <v>#REF!</v>
      </c>
      <c r="S215" s="586"/>
      <c r="T215" s="586"/>
      <c r="U215" s="331" t="e">
        <f>'01-Mapa de riesgo-UO'!#REF!</f>
        <v>#REF!</v>
      </c>
      <c r="V215" s="331" t="e">
        <f>'01-Mapa de riesgo-UO'!#REF!</f>
        <v>#REF!</v>
      </c>
      <c r="W215" s="331" t="e">
        <f>'01-Mapa de riesgo-UO'!#REF!</f>
        <v>#REF!</v>
      </c>
      <c r="X215" s="251"/>
      <c r="Y215" s="251"/>
      <c r="Z215" s="251"/>
      <c r="AA215" s="251"/>
      <c r="AB215" s="625"/>
    </row>
    <row r="216" spans="1:28" ht="64.150000000000006" customHeight="1" x14ac:dyDescent="0.2">
      <c r="A216" s="609"/>
      <c r="B216" s="611"/>
      <c r="C216" s="611"/>
      <c r="D216" s="589"/>
      <c r="E216" s="589"/>
      <c r="F216" s="589"/>
      <c r="G216" s="320" t="e">
        <f>'01-Mapa de riesgo-UO'!#REF!</f>
        <v>#REF!</v>
      </c>
      <c r="H216" s="589"/>
      <c r="I216" s="614"/>
      <c r="J216" s="589"/>
      <c r="K216" s="585"/>
      <c r="L216" s="586"/>
      <c r="M216" s="321" t="e">
        <f>IF('01-Mapa de riesgo-UO'!#REF!="No existen", "No existe control para el riesgo",'01-Mapa de riesgo-UO'!#REF!)</f>
        <v>#REF!</v>
      </c>
      <c r="N216" s="321" t="e">
        <f>'01-Mapa de riesgo-UO'!#REF!</f>
        <v>#REF!</v>
      </c>
      <c r="O216" s="321" t="e">
        <f>'01-Mapa de riesgo-UO'!#REF!</f>
        <v>#REF!</v>
      </c>
      <c r="P216" s="322" t="e">
        <f>'01-Mapa de riesgo-UO'!#REF!</f>
        <v>#REF!</v>
      </c>
      <c r="Q216" s="322" t="e">
        <f>'01-Mapa de riesgo-UO'!#REF!</f>
        <v>#REF!</v>
      </c>
      <c r="R216" s="614"/>
      <c r="S216" s="586"/>
      <c r="T216" s="586"/>
      <c r="U216" s="331" t="e">
        <f>'01-Mapa de riesgo-UO'!#REF!</f>
        <v>#REF!</v>
      </c>
      <c r="V216" s="331" t="e">
        <f>'01-Mapa de riesgo-UO'!#REF!</f>
        <v>#REF!</v>
      </c>
      <c r="W216" s="331" t="e">
        <f>'01-Mapa de riesgo-UO'!#REF!</f>
        <v>#REF!</v>
      </c>
      <c r="X216" s="251"/>
      <c r="Y216" s="251"/>
      <c r="Z216" s="251"/>
      <c r="AA216" s="251"/>
      <c r="AB216" s="625"/>
    </row>
    <row r="217" spans="1:28" ht="64.150000000000006" customHeight="1" thickBot="1" x14ac:dyDescent="0.25">
      <c r="A217" s="626"/>
      <c r="B217" s="628"/>
      <c r="C217" s="628"/>
      <c r="D217" s="629"/>
      <c r="E217" s="629"/>
      <c r="F217" s="629"/>
      <c r="G217" s="326" t="e">
        <f>'01-Mapa de riesgo-UO'!#REF!</f>
        <v>#REF!</v>
      </c>
      <c r="H217" s="629"/>
      <c r="I217" s="630"/>
      <c r="J217" s="629"/>
      <c r="K217" s="631"/>
      <c r="L217" s="632"/>
      <c r="M217" s="327" t="e">
        <f>IF('01-Mapa de riesgo-UO'!#REF!="No existen", "No existe control para el riesgo",'01-Mapa de riesgo-UO'!#REF!)</f>
        <v>#REF!</v>
      </c>
      <c r="N217" s="327" t="e">
        <f>'01-Mapa de riesgo-UO'!#REF!</f>
        <v>#REF!</v>
      </c>
      <c r="O217" s="327" t="e">
        <f>'01-Mapa de riesgo-UO'!#REF!</f>
        <v>#REF!</v>
      </c>
      <c r="P217" s="328" t="e">
        <f>'01-Mapa de riesgo-UO'!#REF!</f>
        <v>#REF!</v>
      </c>
      <c r="Q217" s="328" t="e">
        <f>'01-Mapa de riesgo-UO'!#REF!</f>
        <v>#REF!</v>
      </c>
      <c r="R217" s="630"/>
      <c r="S217" s="632"/>
      <c r="T217" s="632"/>
      <c r="U217" s="332" t="e">
        <f>'01-Mapa de riesgo-UO'!#REF!</f>
        <v>#REF!</v>
      </c>
      <c r="V217" s="332" t="e">
        <f>'01-Mapa de riesgo-UO'!#REF!</f>
        <v>#REF!</v>
      </c>
      <c r="W217" s="332" t="e">
        <f>'01-Mapa de riesgo-UO'!#REF!</f>
        <v>#REF!</v>
      </c>
      <c r="X217" s="252"/>
      <c r="Y217" s="252"/>
      <c r="Z217" s="252"/>
      <c r="AA217" s="252"/>
      <c r="AB217" s="627"/>
    </row>
    <row r="1048451" spans="22:26" ht="24" x14ac:dyDescent="0.2">
      <c r="V1048451" s="3" t="s">
        <v>274</v>
      </c>
      <c r="W1048451" s="3" t="s">
        <v>275</v>
      </c>
      <c r="X1048451" s="3" t="s">
        <v>266</v>
      </c>
      <c r="Y1048451" s="3" t="s">
        <v>267</v>
      </c>
    </row>
    <row r="1048452" spans="22:26" ht="24" x14ac:dyDescent="0.2">
      <c r="V1048452" s="3" t="s">
        <v>275</v>
      </c>
      <c r="W1048452" s="3" t="s">
        <v>276</v>
      </c>
      <c r="X1048452" s="3" t="s">
        <v>272</v>
      </c>
      <c r="Y1048452" s="3" t="s">
        <v>277</v>
      </c>
    </row>
    <row r="1048453" spans="22:26" x14ac:dyDescent="0.2">
      <c r="V1048453" s="3" t="s">
        <v>266</v>
      </c>
      <c r="W1048453" s="3" t="s">
        <v>278</v>
      </c>
    </row>
    <row r="1048454" spans="22:26" x14ac:dyDescent="0.2">
      <c r="V1048454" s="3" t="s">
        <v>267</v>
      </c>
    </row>
    <row r="1048460" spans="22:26" x14ac:dyDescent="0.2">
      <c r="V1048460" s="3" t="s">
        <v>84</v>
      </c>
      <c r="W1048460" s="3" t="s">
        <v>87</v>
      </c>
      <c r="X1048460" s="3" t="s">
        <v>85</v>
      </c>
      <c r="Y1048460" s="3" t="s">
        <v>88</v>
      </c>
      <c r="Z1048460" s="3" t="s">
        <v>86</v>
      </c>
    </row>
    <row r="1048461" spans="22:26" ht="24" x14ac:dyDescent="0.2">
      <c r="W1048461" s="3" t="s">
        <v>275</v>
      </c>
      <c r="X1048461" s="3" t="s">
        <v>275</v>
      </c>
      <c r="Y1048461" s="3" t="s">
        <v>275</v>
      </c>
      <c r="Z1048461" s="3" t="s">
        <v>275</v>
      </c>
    </row>
    <row r="1048462" spans="22:26" ht="24" x14ac:dyDescent="0.2">
      <c r="W1048462" s="3" t="s">
        <v>266</v>
      </c>
      <c r="X1048462" s="3" t="s">
        <v>266</v>
      </c>
      <c r="Y1048462" s="3" t="s">
        <v>266</v>
      </c>
      <c r="Z1048462" s="3" t="s">
        <v>266</v>
      </c>
    </row>
    <row r="1048463" spans="22:26" x14ac:dyDescent="0.2">
      <c r="W1048463" s="3" t="s">
        <v>267</v>
      </c>
      <c r="X1048463" s="3" t="s">
        <v>267</v>
      </c>
      <c r="Y1048463" s="3" t="s">
        <v>267</v>
      </c>
      <c r="Z1048463" s="3" t="s">
        <v>267</v>
      </c>
    </row>
    <row r="1048465" spans="7:9" x14ac:dyDescent="0.2">
      <c r="G1048465" s="307" t="s">
        <v>83</v>
      </c>
      <c r="H1048465" s="4" t="s">
        <v>82</v>
      </c>
      <c r="I1048465" s="4" t="s">
        <v>81</v>
      </c>
    </row>
    <row r="1048466" spans="7:9" x14ac:dyDescent="0.2">
      <c r="G1048466" s="307" t="s">
        <v>259</v>
      </c>
      <c r="H1048466" s="4" t="s">
        <v>259</v>
      </c>
      <c r="I1048466" s="4" t="s">
        <v>261</v>
      </c>
    </row>
    <row r="1048467" spans="7:9" x14ac:dyDescent="0.2">
      <c r="H1048467" s="4" t="s">
        <v>260</v>
      </c>
      <c r="I1048467" s="4" t="s">
        <v>262</v>
      </c>
    </row>
  </sheetData>
  <sheetProtection algorithmName="SHA-512" hashValue="pyLDFWyNzHt23Rvy77AXi4NccBNQZk18mUVbzeom3ZO8eQkCJwYEOZnJzIiHYPpyYqY49Km5asmzVKOIEbP0Tg==" saltValue="vwVIx0QbbUVVXxnyXJ36Bg==" spinCount="100000" sheet="1" formatRows="0" insertRows="0" deleteRows="0" selectLockedCells="1"/>
  <dataConsolidate/>
  <mergeCells count="1135">
    <mergeCell ref="R212:R214"/>
    <mergeCell ref="R215:R217"/>
    <mergeCell ref="S182:T182"/>
    <mergeCell ref="S183:T183"/>
    <mergeCell ref="S184:T184"/>
    <mergeCell ref="S185:T185"/>
    <mergeCell ref="S186:T186"/>
    <mergeCell ref="S187:T187"/>
    <mergeCell ref="S188:T188"/>
    <mergeCell ref="S189:T189"/>
    <mergeCell ref="S190:T190"/>
    <mergeCell ref="S191:T191"/>
    <mergeCell ref="S192:T192"/>
    <mergeCell ref="S193:T193"/>
    <mergeCell ref="S194:T194"/>
    <mergeCell ref="S195:T195"/>
    <mergeCell ref="S196:T196"/>
    <mergeCell ref="S197:T197"/>
    <mergeCell ref="S198:T198"/>
    <mergeCell ref="S217:T217"/>
    <mergeCell ref="S208:T208"/>
    <mergeCell ref="S209:T209"/>
    <mergeCell ref="S210:T210"/>
    <mergeCell ref="S211:T211"/>
    <mergeCell ref="S212:T212"/>
    <mergeCell ref="S213:T213"/>
    <mergeCell ref="S214:T214"/>
    <mergeCell ref="S215:T215"/>
    <mergeCell ref="S216:T216"/>
    <mergeCell ref="S199:T199"/>
    <mergeCell ref="S200:T200"/>
    <mergeCell ref="S201:T201"/>
    <mergeCell ref="S181:T181"/>
    <mergeCell ref="K182:K184"/>
    <mergeCell ref="K185:K187"/>
    <mergeCell ref="K188:K190"/>
    <mergeCell ref="K191:K193"/>
    <mergeCell ref="K194:K196"/>
    <mergeCell ref="R182:R184"/>
    <mergeCell ref="R185:R187"/>
    <mergeCell ref="R188:R190"/>
    <mergeCell ref="R191:R193"/>
    <mergeCell ref="R194:R196"/>
    <mergeCell ref="L179:L181"/>
    <mergeCell ref="R197:R199"/>
    <mergeCell ref="R200:R202"/>
    <mergeCell ref="R203:R205"/>
    <mergeCell ref="R206:R208"/>
    <mergeCell ref="R209:R211"/>
    <mergeCell ref="S202:T202"/>
    <mergeCell ref="S203:T203"/>
    <mergeCell ref="S204:T204"/>
    <mergeCell ref="S205:T205"/>
    <mergeCell ref="S206:T206"/>
    <mergeCell ref="S207:T207"/>
    <mergeCell ref="S171:T171"/>
    <mergeCell ref="S172:T172"/>
    <mergeCell ref="S173:T173"/>
    <mergeCell ref="S174:T174"/>
    <mergeCell ref="S175:T175"/>
    <mergeCell ref="S176:T176"/>
    <mergeCell ref="S177:T177"/>
    <mergeCell ref="S160:T160"/>
    <mergeCell ref="S161:T161"/>
    <mergeCell ref="S162:T162"/>
    <mergeCell ref="S163:T163"/>
    <mergeCell ref="S164:T164"/>
    <mergeCell ref="S165:T165"/>
    <mergeCell ref="S166:T166"/>
    <mergeCell ref="S167:T167"/>
    <mergeCell ref="S168:T168"/>
    <mergeCell ref="K215:K217"/>
    <mergeCell ref="L182:L184"/>
    <mergeCell ref="L185:L187"/>
    <mergeCell ref="L188:L190"/>
    <mergeCell ref="L191:L193"/>
    <mergeCell ref="L194:L196"/>
    <mergeCell ref="L197:L199"/>
    <mergeCell ref="L200:L202"/>
    <mergeCell ref="L203:L205"/>
    <mergeCell ref="L206:L208"/>
    <mergeCell ref="L209:L211"/>
    <mergeCell ref="L212:L214"/>
    <mergeCell ref="L215:L217"/>
    <mergeCell ref="S178:T178"/>
    <mergeCell ref="S179:T179"/>
    <mergeCell ref="S180:T180"/>
    <mergeCell ref="R161:R163"/>
    <mergeCell ref="R164:R166"/>
    <mergeCell ref="R167:R169"/>
    <mergeCell ref="R170:R172"/>
    <mergeCell ref="R173:R175"/>
    <mergeCell ref="R176:R178"/>
    <mergeCell ref="R179:R181"/>
    <mergeCell ref="S152:T152"/>
    <mergeCell ref="K155:K157"/>
    <mergeCell ref="K158:K160"/>
    <mergeCell ref="K161:K163"/>
    <mergeCell ref="K164:K166"/>
    <mergeCell ref="K167:K169"/>
    <mergeCell ref="K170:K172"/>
    <mergeCell ref="K173:K175"/>
    <mergeCell ref="K176:K178"/>
    <mergeCell ref="L155:L157"/>
    <mergeCell ref="L158:L160"/>
    <mergeCell ref="L161:L163"/>
    <mergeCell ref="L164:L166"/>
    <mergeCell ref="L167:L169"/>
    <mergeCell ref="L170:L172"/>
    <mergeCell ref="L173:L175"/>
    <mergeCell ref="L176:L178"/>
    <mergeCell ref="S153:T153"/>
    <mergeCell ref="S154:T154"/>
    <mergeCell ref="S155:T155"/>
    <mergeCell ref="S156:T156"/>
    <mergeCell ref="S157:T157"/>
    <mergeCell ref="S158:T158"/>
    <mergeCell ref="S169:T169"/>
    <mergeCell ref="S170:T170"/>
    <mergeCell ref="S159:T159"/>
    <mergeCell ref="L152:L154"/>
    <mergeCell ref="R134:R136"/>
    <mergeCell ref="R137:R139"/>
    <mergeCell ref="R140:R142"/>
    <mergeCell ref="R143:R145"/>
    <mergeCell ref="R146:R148"/>
    <mergeCell ref="R149:R151"/>
    <mergeCell ref="R152:R154"/>
    <mergeCell ref="S134:T134"/>
    <mergeCell ref="S135:T135"/>
    <mergeCell ref="S136:T136"/>
    <mergeCell ref="S137:T137"/>
    <mergeCell ref="S138:T138"/>
    <mergeCell ref="S139:T139"/>
    <mergeCell ref="S140:T140"/>
    <mergeCell ref="S141:T141"/>
    <mergeCell ref="S142:T142"/>
    <mergeCell ref="S143:T143"/>
    <mergeCell ref="S144:T144"/>
    <mergeCell ref="S145:T145"/>
    <mergeCell ref="S146:T146"/>
    <mergeCell ref="S147:T147"/>
    <mergeCell ref="S148:T148"/>
    <mergeCell ref="S149:T149"/>
    <mergeCell ref="R155:R157"/>
    <mergeCell ref="R158:R160"/>
    <mergeCell ref="S131:T131"/>
    <mergeCell ref="S132:T132"/>
    <mergeCell ref="S133:T133"/>
    <mergeCell ref="K134:K136"/>
    <mergeCell ref="K137:K139"/>
    <mergeCell ref="K140:K142"/>
    <mergeCell ref="K143:K145"/>
    <mergeCell ref="K146:K148"/>
    <mergeCell ref="K149:K151"/>
    <mergeCell ref="L134:L136"/>
    <mergeCell ref="L137:L139"/>
    <mergeCell ref="L140:L142"/>
    <mergeCell ref="L143:L145"/>
    <mergeCell ref="L146:L148"/>
    <mergeCell ref="L149:L151"/>
    <mergeCell ref="S150:T150"/>
    <mergeCell ref="S151:T151"/>
    <mergeCell ref="S122:T122"/>
    <mergeCell ref="S123:T123"/>
    <mergeCell ref="S124:T124"/>
    <mergeCell ref="S125:T125"/>
    <mergeCell ref="S126:T126"/>
    <mergeCell ref="S127:T127"/>
    <mergeCell ref="S128:T128"/>
    <mergeCell ref="S129:T129"/>
    <mergeCell ref="S130:T130"/>
    <mergeCell ref="S113:T113"/>
    <mergeCell ref="S114:T114"/>
    <mergeCell ref="S115:T115"/>
    <mergeCell ref="S116:T116"/>
    <mergeCell ref="S117:T117"/>
    <mergeCell ref="S118:T118"/>
    <mergeCell ref="S119:T119"/>
    <mergeCell ref="S120:T120"/>
    <mergeCell ref="S121:T121"/>
    <mergeCell ref="L110:L112"/>
    <mergeCell ref="L113:L115"/>
    <mergeCell ref="L116:L118"/>
    <mergeCell ref="L119:L121"/>
    <mergeCell ref="L122:L124"/>
    <mergeCell ref="L125:L127"/>
    <mergeCell ref="L128:L130"/>
    <mergeCell ref="L131:L133"/>
    <mergeCell ref="R110:R112"/>
    <mergeCell ref="R113:R115"/>
    <mergeCell ref="R116:R118"/>
    <mergeCell ref="R119:R121"/>
    <mergeCell ref="R122:R124"/>
    <mergeCell ref="R125:R127"/>
    <mergeCell ref="R128:R130"/>
    <mergeCell ref="R131:R133"/>
    <mergeCell ref="K110:K112"/>
    <mergeCell ref="K113:K115"/>
    <mergeCell ref="K116:K118"/>
    <mergeCell ref="K119:K121"/>
    <mergeCell ref="K122:K124"/>
    <mergeCell ref="K125:K127"/>
    <mergeCell ref="K128:K130"/>
    <mergeCell ref="K131:K133"/>
    <mergeCell ref="K152:K154"/>
    <mergeCell ref="K179:K181"/>
    <mergeCell ref="K197:K199"/>
    <mergeCell ref="K200:K202"/>
    <mergeCell ref="K203:K205"/>
    <mergeCell ref="K206:K208"/>
    <mergeCell ref="K209:K211"/>
    <mergeCell ref="K212:K214"/>
    <mergeCell ref="J215:J217"/>
    <mergeCell ref="J188:J190"/>
    <mergeCell ref="J191:J193"/>
    <mergeCell ref="J194:J196"/>
    <mergeCell ref="J197:J199"/>
    <mergeCell ref="J200:J202"/>
    <mergeCell ref="J203:J205"/>
    <mergeCell ref="J206:J208"/>
    <mergeCell ref="J209:J211"/>
    <mergeCell ref="J212:J214"/>
    <mergeCell ref="J161:J163"/>
    <mergeCell ref="J164:J166"/>
    <mergeCell ref="J167:J169"/>
    <mergeCell ref="J170:J172"/>
    <mergeCell ref="J173:J175"/>
    <mergeCell ref="J176:J178"/>
    <mergeCell ref="J179:J181"/>
    <mergeCell ref="J182:J184"/>
    <mergeCell ref="J185:J187"/>
    <mergeCell ref="I197:I199"/>
    <mergeCell ref="I200:I202"/>
    <mergeCell ref="I203:I205"/>
    <mergeCell ref="I206:I208"/>
    <mergeCell ref="I209:I211"/>
    <mergeCell ref="I212:I214"/>
    <mergeCell ref="I215:I217"/>
    <mergeCell ref="J110:J112"/>
    <mergeCell ref="J113:J115"/>
    <mergeCell ref="J116:J118"/>
    <mergeCell ref="J119:J121"/>
    <mergeCell ref="J122:J124"/>
    <mergeCell ref="J125:J127"/>
    <mergeCell ref="J128:J130"/>
    <mergeCell ref="J131:J133"/>
    <mergeCell ref="J134:J136"/>
    <mergeCell ref="J137:J139"/>
    <mergeCell ref="J140:J142"/>
    <mergeCell ref="J143:J145"/>
    <mergeCell ref="J146:J148"/>
    <mergeCell ref="J149:J151"/>
    <mergeCell ref="J152:J154"/>
    <mergeCell ref="J155:J157"/>
    <mergeCell ref="J158:J160"/>
    <mergeCell ref="I170:I172"/>
    <mergeCell ref="I173:I175"/>
    <mergeCell ref="I176:I178"/>
    <mergeCell ref="I179:I181"/>
    <mergeCell ref="I182:I184"/>
    <mergeCell ref="I185:I187"/>
    <mergeCell ref="I188:I190"/>
    <mergeCell ref="I191:I193"/>
    <mergeCell ref="I194:I196"/>
    <mergeCell ref="I110:I112"/>
    <mergeCell ref="I113:I115"/>
    <mergeCell ref="I116:I118"/>
    <mergeCell ref="I119:I121"/>
    <mergeCell ref="I122:I124"/>
    <mergeCell ref="I125:I127"/>
    <mergeCell ref="I128:I130"/>
    <mergeCell ref="I131:I133"/>
    <mergeCell ref="I134:I136"/>
    <mergeCell ref="I137:I139"/>
    <mergeCell ref="I140:I142"/>
    <mergeCell ref="I143:I145"/>
    <mergeCell ref="I146:I148"/>
    <mergeCell ref="I149:I151"/>
    <mergeCell ref="I152:I154"/>
    <mergeCell ref="I155:I157"/>
    <mergeCell ref="I158:I160"/>
    <mergeCell ref="I161:I163"/>
    <mergeCell ref="I164:I166"/>
    <mergeCell ref="I167:I169"/>
    <mergeCell ref="H191:H193"/>
    <mergeCell ref="H194:H196"/>
    <mergeCell ref="H197:H199"/>
    <mergeCell ref="H200:H202"/>
    <mergeCell ref="H203:H205"/>
    <mergeCell ref="H206:H208"/>
    <mergeCell ref="H209:H211"/>
    <mergeCell ref="H212:H214"/>
    <mergeCell ref="H215:H217"/>
    <mergeCell ref="H164:H166"/>
    <mergeCell ref="H167:H169"/>
    <mergeCell ref="H170:H172"/>
    <mergeCell ref="H173:H175"/>
    <mergeCell ref="H176:H178"/>
    <mergeCell ref="H179:H181"/>
    <mergeCell ref="H182:H184"/>
    <mergeCell ref="H185:H187"/>
    <mergeCell ref="H188:H190"/>
    <mergeCell ref="H137:H139"/>
    <mergeCell ref="H140:H142"/>
    <mergeCell ref="H143:H145"/>
    <mergeCell ref="H146:H148"/>
    <mergeCell ref="H149:H151"/>
    <mergeCell ref="H152:H154"/>
    <mergeCell ref="H155:H157"/>
    <mergeCell ref="H158:H160"/>
    <mergeCell ref="H161:H163"/>
    <mergeCell ref="H110:H112"/>
    <mergeCell ref="H113:H115"/>
    <mergeCell ref="H116:H118"/>
    <mergeCell ref="H119:H121"/>
    <mergeCell ref="H122:H124"/>
    <mergeCell ref="H125:H127"/>
    <mergeCell ref="H128:H130"/>
    <mergeCell ref="H131:H133"/>
    <mergeCell ref="H134:H136"/>
    <mergeCell ref="F191:F193"/>
    <mergeCell ref="F194:F196"/>
    <mergeCell ref="F197:F199"/>
    <mergeCell ref="F200:F202"/>
    <mergeCell ref="F203:F205"/>
    <mergeCell ref="F206:F208"/>
    <mergeCell ref="F209:F211"/>
    <mergeCell ref="F212:F214"/>
    <mergeCell ref="F215:F217"/>
    <mergeCell ref="F164:F166"/>
    <mergeCell ref="F167:F169"/>
    <mergeCell ref="F170:F172"/>
    <mergeCell ref="F173:F175"/>
    <mergeCell ref="F176:F178"/>
    <mergeCell ref="F179:F181"/>
    <mergeCell ref="F182:F184"/>
    <mergeCell ref="F185:F187"/>
    <mergeCell ref="F188:F190"/>
    <mergeCell ref="F137:F139"/>
    <mergeCell ref="F140:F142"/>
    <mergeCell ref="F143:F145"/>
    <mergeCell ref="F146:F148"/>
    <mergeCell ref="F149:F151"/>
    <mergeCell ref="F152:F154"/>
    <mergeCell ref="F155:F157"/>
    <mergeCell ref="F158:F160"/>
    <mergeCell ref="F161:F163"/>
    <mergeCell ref="F110:F112"/>
    <mergeCell ref="F113:F115"/>
    <mergeCell ref="F116:F118"/>
    <mergeCell ref="F119:F121"/>
    <mergeCell ref="F122:F124"/>
    <mergeCell ref="F125:F127"/>
    <mergeCell ref="F128:F130"/>
    <mergeCell ref="F131:F133"/>
    <mergeCell ref="F134:F136"/>
    <mergeCell ref="E191:E193"/>
    <mergeCell ref="E194:E196"/>
    <mergeCell ref="E197:E199"/>
    <mergeCell ref="E200:E202"/>
    <mergeCell ref="E203:E205"/>
    <mergeCell ref="E206:E208"/>
    <mergeCell ref="E209:E211"/>
    <mergeCell ref="E212:E214"/>
    <mergeCell ref="E215:E217"/>
    <mergeCell ref="E164:E166"/>
    <mergeCell ref="E167:E169"/>
    <mergeCell ref="E170:E172"/>
    <mergeCell ref="E173:E175"/>
    <mergeCell ref="E176:E178"/>
    <mergeCell ref="E179:E181"/>
    <mergeCell ref="E182:E184"/>
    <mergeCell ref="E185:E187"/>
    <mergeCell ref="E188:E190"/>
    <mergeCell ref="D212:D214"/>
    <mergeCell ref="D215:D217"/>
    <mergeCell ref="E110:E112"/>
    <mergeCell ref="E113:E115"/>
    <mergeCell ref="E116:E118"/>
    <mergeCell ref="E119:E121"/>
    <mergeCell ref="E122:E124"/>
    <mergeCell ref="E125:E127"/>
    <mergeCell ref="E128:E130"/>
    <mergeCell ref="E131:E133"/>
    <mergeCell ref="E134:E136"/>
    <mergeCell ref="E137:E139"/>
    <mergeCell ref="E140:E142"/>
    <mergeCell ref="E143:E145"/>
    <mergeCell ref="E146:E148"/>
    <mergeCell ref="E149:E151"/>
    <mergeCell ref="E152:E154"/>
    <mergeCell ref="E155:E157"/>
    <mergeCell ref="E158:E160"/>
    <mergeCell ref="E161:E163"/>
    <mergeCell ref="D185:D187"/>
    <mergeCell ref="D188:D190"/>
    <mergeCell ref="D191:D193"/>
    <mergeCell ref="D194:D196"/>
    <mergeCell ref="D197:D199"/>
    <mergeCell ref="D200:D202"/>
    <mergeCell ref="D203:D205"/>
    <mergeCell ref="D206:D208"/>
    <mergeCell ref="D209:D211"/>
    <mergeCell ref="D158:D160"/>
    <mergeCell ref="D161:D163"/>
    <mergeCell ref="D164:D166"/>
    <mergeCell ref="D167:D169"/>
    <mergeCell ref="D170:D172"/>
    <mergeCell ref="D173:D175"/>
    <mergeCell ref="D176:D178"/>
    <mergeCell ref="D179:D181"/>
    <mergeCell ref="D182:D184"/>
    <mergeCell ref="C206:C208"/>
    <mergeCell ref="C209:C211"/>
    <mergeCell ref="C212:C214"/>
    <mergeCell ref="C215:C217"/>
    <mergeCell ref="D110:D112"/>
    <mergeCell ref="D113:D115"/>
    <mergeCell ref="D116:D118"/>
    <mergeCell ref="D119:D121"/>
    <mergeCell ref="D122:D124"/>
    <mergeCell ref="D125:D127"/>
    <mergeCell ref="D128:D130"/>
    <mergeCell ref="D131:D133"/>
    <mergeCell ref="D134:D136"/>
    <mergeCell ref="D137:D139"/>
    <mergeCell ref="D140:D142"/>
    <mergeCell ref="D143:D145"/>
    <mergeCell ref="D146:D148"/>
    <mergeCell ref="D149:D151"/>
    <mergeCell ref="D152:D154"/>
    <mergeCell ref="D155:D157"/>
    <mergeCell ref="C179:C181"/>
    <mergeCell ref="C182:C184"/>
    <mergeCell ref="C185:C187"/>
    <mergeCell ref="C188:C190"/>
    <mergeCell ref="C191:C193"/>
    <mergeCell ref="C194:C196"/>
    <mergeCell ref="C197:C199"/>
    <mergeCell ref="C200:C202"/>
    <mergeCell ref="C203:C205"/>
    <mergeCell ref="B215:B217"/>
    <mergeCell ref="C110:C112"/>
    <mergeCell ref="C113:C115"/>
    <mergeCell ref="C116:C118"/>
    <mergeCell ref="C119:C121"/>
    <mergeCell ref="C122:C124"/>
    <mergeCell ref="C125:C127"/>
    <mergeCell ref="C128:C130"/>
    <mergeCell ref="C131:C133"/>
    <mergeCell ref="C134:C136"/>
    <mergeCell ref="C137:C139"/>
    <mergeCell ref="C140:C142"/>
    <mergeCell ref="C143:C145"/>
    <mergeCell ref="C146:C148"/>
    <mergeCell ref="C149:C151"/>
    <mergeCell ref="C152:C154"/>
    <mergeCell ref="C155:C157"/>
    <mergeCell ref="C158:C160"/>
    <mergeCell ref="C161:C163"/>
    <mergeCell ref="C164:C166"/>
    <mergeCell ref="C167:C169"/>
    <mergeCell ref="C170:C172"/>
    <mergeCell ref="C173:C175"/>
    <mergeCell ref="C176:C178"/>
    <mergeCell ref="B188:B190"/>
    <mergeCell ref="B191:B193"/>
    <mergeCell ref="B194:B196"/>
    <mergeCell ref="B197:B199"/>
    <mergeCell ref="B200:B202"/>
    <mergeCell ref="B203:B205"/>
    <mergeCell ref="B206:B208"/>
    <mergeCell ref="B209:B211"/>
    <mergeCell ref="B212:B214"/>
    <mergeCell ref="B161:B163"/>
    <mergeCell ref="B164:B166"/>
    <mergeCell ref="B167:B169"/>
    <mergeCell ref="B170:B172"/>
    <mergeCell ref="B173:B175"/>
    <mergeCell ref="B176:B178"/>
    <mergeCell ref="B179:B181"/>
    <mergeCell ref="B182:B184"/>
    <mergeCell ref="B185:B187"/>
    <mergeCell ref="B134:B136"/>
    <mergeCell ref="B137:B139"/>
    <mergeCell ref="B140:B142"/>
    <mergeCell ref="B143:B145"/>
    <mergeCell ref="B146:B148"/>
    <mergeCell ref="B149:B151"/>
    <mergeCell ref="B152:B154"/>
    <mergeCell ref="B155:B157"/>
    <mergeCell ref="B158:B160"/>
    <mergeCell ref="AB194:AB196"/>
    <mergeCell ref="AB197:AB199"/>
    <mergeCell ref="AB200:AB202"/>
    <mergeCell ref="AB203:AB205"/>
    <mergeCell ref="AB206:AB208"/>
    <mergeCell ref="AB209:AB211"/>
    <mergeCell ref="AB212:AB214"/>
    <mergeCell ref="AB215:AB217"/>
    <mergeCell ref="AB167:AB169"/>
    <mergeCell ref="AB170:AB172"/>
    <mergeCell ref="AB173:AB175"/>
    <mergeCell ref="AB176:AB178"/>
    <mergeCell ref="AB179:AB181"/>
    <mergeCell ref="AB182:AB184"/>
    <mergeCell ref="AB185:AB187"/>
    <mergeCell ref="AB188:AB190"/>
    <mergeCell ref="AB191:AB193"/>
    <mergeCell ref="AB140:AB142"/>
    <mergeCell ref="AB143:AB145"/>
    <mergeCell ref="AB146:AB148"/>
    <mergeCell ref="AB149:AB151"/>
    <mergeCell ref="AB152:AB154"/>
    <mergeCell ref="AB155:AB157"/>
    <mergeCell ref="AB158:AB160"/>
    <mergeCell ref="AB161:AB163"/>
    <mergeCell ref="AB164:AB166"/>
    <mergeCell ref="AB113:AB115"/>
    <mergeCell ref="AB116:AB118"/>
    <mergeCell ref="AB119:AB121"/>
    <mergeCell ref="AB122:AB124"/>
    <mergeCell ref="AB125:AB127"/>
    <mergeCell ref="AB128:AB130"/>
    <mergeCell ref="AB131:AB133"/>
    <mergeCell ref="AB134:AB136"/>
    <mergeCell ref="AB137:AB139"/>
    <mergeCell ref="S110:T110"/>
    <mergeCell ref="AB74:AB76"/>
    <mergeCell ref="AB77:AB79"/>
    <mergeCell ref="AB80:AB82"/>
    <mergeCell ref="AB83:AB85"/>
    <mergeCell ref="AB86:AB88"/>
    <mergeCell ref="AB89:AB91"/>
    <mergeCell ref="AB92:AB94"/>
    <mergeCell ref="AB95:AB97"/>
    <mergeCell ref="AB98:AB100"/>
    <mergeCell ref="AB101:AB103"/>
    <mergeCell ref="AB104:AB106"/>
    <mergeCell ref="AB107:AB109"/>
    <mergeCell ref="AB110:AB112"/>
    <mergeCell ref="S111:T111"/>
    <mergeCell ref="S112:T112"/>
    <mergeCell ref="S101:T101"/>
    <mergeCell ref="S102:T102"/>
    <mergeCell ref="S103:T103"/>
    <mergeCell ref="S104:T104"/>
    <mergeCell ref="S105:T105"/>
    <mergeCell ref="S106:T106"/>
    <mergeCell ref="S107:T107"/>
    <mergeCell ref="S108:T108"/>
    <mergeCell ref="S109:T109"/>
    <mergeCell ref="S92:T92"/>
    <mergeCell ref="S93:T93"/>
    <mergeCell ref="S94:T94"/>
    <mergeCell ref="S95:T95"/>
    <mergeCell ref="S96:T96"/>
    <mergeCell ref="S97:T97"/>
    <mergeCell ref="S98:T98"/>
    <mergeCell ref="S99:T99"/>
    <mergeCell ref="S100:T100"/>
    <mergeCell ref="S83:T83"/>
    <mergeCell ref="S84:T84"/>
    <mergeCell ref="S85:T85"/>
    <mergeCell ref="S86:T86"/>
    <mergeCell ref="S87:T87"/>
    <mergeCell ref="S88:T88"/>
    <mergeCell ref="S89:T89"/>
    <mergeCell ref="S90:T90"/>
    <mergeCell ref="S91:T91"/>
    <mergeCell ref="S74:T74"/>
    <mergeCell ref="S75:T75"/>
    <mergeCell ref="S76:T76"/>
    <mergeCell ref="S77:T77"/>
    <mergeCell ref="S78:T78"/>
    <mergeCell ref="S79:T79"/>
    <mergeCell ref="S80:T80"/>
    <mergeCell ref="S81:T81"/>
    <mergeCell ref="S82:T82"/>
    <mergeCell ref="L101:L103"/>
    <mergeCell ref="L104:L106"/>
    <mergeCell ref="L107:L109"/>
    <mergeCell ref="R86:R88"/>
    <mergeCell ref="R89:R91"/>
    <mergeCell ref="R92:R94"/>
    <mergeCell ref="R95:R97"/>
    <mergeCell ref="R98:R100"/>
    <mergeCell ref="R101:R103"/>
    <mergeCell ref="R104:R106"/>
    <mergeCell ref="R107:R109"/>
    <mergeCell ref="L74:L76"/>
    <mergeCell ref="L77:L79"/>
    <mergeCell ref="L80:L82"/>
    <mergeCell ref="L83:L85"/>
    <mergeCell ref="L86:L88"/>
    <mergeCell ref="L89:L91"/>
    <mergeCell ref="L92:L94"/>
    <mergeCell ref="L95:L97"/>
    <mergeCell ref="L98:L100"/>
    <mergeCell ref="R77:R79"/>
    <mergeCell ref="R80:R82"/>
    <mergeCell ref="R83:R85"/>
    <mergeCell ref="R74:R76"/>
    <mergeCell ref="J101:J103"/>
    <mergeCell ref="J104:J106"/>
    <mergeCell ref="J107:J109"/>
    <mergeCell ref="K74:K76"/>
    <mergeCell ref="K77:K79"/>
    <mergeCell ref="K80:K82"/>
    <mergeCell ref="K83:K85"/>
    <mergeCell ref="K86:K88"/>
    <mergeCell ref="K89:K91"/>
    <mergeCell ref="K92:K94"/>
    <mergeCell ref="K95:K97"/>
    <mergeCell ref="K98:K100"/>
    <mergeCell ref="K101:K103"/>
    <mergeCell ref="K104:K106"/>
    <mergeCell ref="K107:K109"/>
    <mergeCell ref="J74:J76"/>
    <mergeCell ref="J77:J79"/>
    <mergeCell ref="J80:J82"/>
    <mergeCell ref="J83:J85"/>
    <mergeCell ref="J86:J88"/>
    <mergeCell ref="J89:J91"/>
    <mergeCell ref="J92:J94"/>
    <mergeCell ref="J95:J97"/>
    <mergeCell ref="J98:J100"/>
    <mergeCell ref="H101:H103"/>
    <mergeCell ref="H104:H106"/>
    <mergeCell ref="H107:H109"/>
    <mergeCell ref="I74:I76"/>
    <mergeCell ref="I77:I79"/>
    <mergeCell ref="I80:I82"/>
    <mergeCell ref="I83:I85"/>
    <mergeCell ref="I86:I88"/>
    <mergeCell ref="I89:I91"/>
    <mergeCell ref="I92:I94"/>
    <mergeCell ref="I95:I97"/>
    <mergeCell ref="I98:I100"/>
    <mergeCell ref="I101:I103"/>
    <mergeCell ref="I104:I106"/>
    <mergeCell ref="I107:I109"/>
    <mergeCell ref="H74:H76"/>
    <mergeCell ref="H77:H79"/>
    <mergeCell ref="H80:H82"/>
    <mergeCell ref="H83:H85"/>
    <mergeCell ref="H86:H88"/>
    <mergeCell ref="H89:H91"/>
    <mergeCell ref="H92:H94"/>
    <mergeCell ref="H95:H97"/>
    <mergeCell ref="H98:H100"/>
    <mergeCell ref="F74:F76"/>
    <mergeCell ref="F77:F79"/>
    <mergeCell ref="F80:F82"/>
    <mergeCell ref="F83:F85"/>
    <mergeCell ref="F86:F88"/>
    <mergeCell ref="F89:F91"/>
    <mergeCell ref="F92:F94"/>
    <mergeCell ref="F95:F97"/>
    <mergeCell ref="F98:F100"/>
    <mergeCell ref="F101:F103"/>
    <mergeCell ref="F104:F106"/>
    <mergeCell ref="F107:F109"/>
    <mergeCell ref="E74:E76"/>
    <mergeCell ref="E77:E79"/>
    <mergeCell ref="E80:E82"/>
    <mergeCell ref="E83:E85"/>
    <mergeCell ref="E86:E88"/>
    <mergeCell ref="E89:E91"/>
    <mergeCell ref="E92:E94"/>
    <mergeCell ref="E95:E97"/>
    <mergeCell ref="E98:E100"/>
    <mergeCell ref="D89:D91"/>
    <mergeCell ref="D92:D94"/>
    <mergeCell ref="D95:D97"/>
    <mergeCell ref="D98:D100"/>
    <mergeCell ref="D101:D103"/>
    <mergeCell ref="D104:D106"/>
    <mergeCell ref="D107:D109"/>
    <mergeCell ref="C74:C76"/>
    <mergeCell ref="C77:C79"/>
    <mergeCell ref="C80:C82"/>
    <mergeCell ref="C83:C85"/>
    <mergeCell ref="C86:C88"/>
    <mergeCell ref="C89:C91"/>
    <mergeCell ref="C92:C94"/>
    <mergeCell ref="C95:C97"/>
    <mergeCell ref="C98:C100"/>
    <mergeCell ref="E101:E103"/>
    <mergeCell ref="E104:E106"/>
    <mergeCell ref="E107:E109"/>
    <mergeCell ref="A209:A211"/>
    <mergeCell ref="A212:A214"/>
    <mergeCell ref="A215:A217"/>
    <mergeCell ref="B74:B76"/>
    <mergeCell ref="B77:B79"/>
    <mergeCell ref="B80:B82"/>
    <mergeCell ref="B83:B85"/>
    <mergeCell ref="B86:B88"/>
    <mergeCell ref="B89:B91"/>
    <mergeCell ref="B92:B94"/>
    <mergeCell ref="B95:B97"/>
    <mergeCell ref="B98:B100"/>
    <mergeCell ref="B101:B103"/>
    <mergeCell ref="B104:B106"/>
    <mergeCell ref="B107:B109"/>
    <mergeCell ref="B110:B112"/>
    <mergeCell ref="B113:B115"/>
    <mergeCell ref="B116:B118"/>
    <mergeCell ref="B119:B121"/>
    <mergeCell ref="B122:B124"/>
    <mergeCell ref="B125:B127"/>
    <mergeCell ref="B128:B130"/>
    <mergeCell ref="B131:B133"/>
    <mergeCell ref="A182:A184"/>
    <mergeCell ref="A185:A187"/>
    <mergeCell ref="A188:A190"/>
    <mergeCell ref="A191:A193"/>
    <mergeCell ref="A194:A196"/>
    <mergeCell ref="A197:A199"/>
    <mergeCell ref="A200:A202"/>
    <mergeCell ref="A203:A205"/>
    <mergeCell ref="A206:A208"/>
    <mergeCell ref="A155:A157"/>
    <mergeCell ref="A158:A160"/>
    <mergeCell ref="A161:A163"/>
    <mergeCell ref="A164:A166"/>
    <mergeCell ref="A167:A169"/>
    <mergeCell ref="A170:A172"/>
    <mergeCell ref="A173:A175"/>
    <mergeCell ref="A176:A178"/>
    <mergeCell ref="A179:A181"/>
    <mergeCell ref="A128:A130"/>
    <mergeCell ref="A131:A133"/>
    <mergeCell ref="A134:A136"/>
    <mergeCell ref="A137:A139"/>
    <mergeCell ref="A140:A142"/>
    <mergeCell ref="A143:A145"/>
    <mergeCell ref="A146:A148"/>
    <mergeCell ref="A149:A151"/>
    <mergeCell ref="A152:A154"/>
    <mergeCell ref="R65:R67"/>
    <mergeCell ref="R68:R70"/>
    <mergeCell ref="R71:R73"/>
    <mergeCell ref="R14:R16"/>
    <mergeCell ref="R17:R19"/>
    <mergeCell ref="R20:R22"/>
    <mergeCell ref="A101:A103"/>
    <mergeCell ref="A104:A106"/>
    <mergeCell ref="A107:A109"/>
    <mergeCell ref="A110:A112"/>
    <mergeCell ref="A113:A115"/>
    <mergeCell ref="A116:A118"/>
    <mergeCell ref="A119:A121"/>
    <mergeCell ref="A122:A124"/>
    <mergeCell ref="A125:A127"/>
    <mergeCell ref="A74:A76"/>
    <mergeCell ref="A77:A79"/>
    <mergeCell ref="A80:A82"/>
    <mergeCell ref="A83:A85"/>
    <mergeCell ref="A86:A88"/>
    <mergeCell ref="A89:A91"/>
    <mergeCell ref="A92:A94"/>
    <mergeCell ref="A95:A97"/>
    <mergeCell ref="A98:A100"/>
    <mergeCell ref="C101:C103"/>
    <mergeCell ref="C104:C106"/>
    <mergeCell ref="C107:C109"/>
    <mergeCell ref="D74:D76"/>
    <mergeCell ref="D77:D79"/>
    <mergeCell ref="D80:D82"/>
    <mergeCell ref="D83:D85"/>
    <mergeCell ref="D86:D88"/>
    <mergeCell ref="D6:H6"/>
    <mergeCell ref="C50:C52"/>
    <mergeCell ref="C53:C55"/>
    <mergeCell ref="C56:C58"/>
    <mergeCell ref="C59:C61"/>
    <mergeCell ref="C62:C64"/>
    <mergeCell ref="C65:C67"/>
    <mergeCell ref="C68:C70"/>
    <mergeCell ref="C71:C73"/>
    <mergeCell ref="C8:C10"/>
    <mergeCell ref="C11:C13"/>
    <mergeCell ref="C14:C16"/>
    <mergeCell ref="C17:C19"/>
    <mergeCell ref="C20:C22"/>
    <mergeCell ref="C23:C25"/>
    <mergeCell ref="C26:C28"/>
    <mergeCell ref="C29:C31"/>
    <mergeCell ref="E17:E19"/>
    <mergeCell ref="F41:F43"/>
    <mergeCell ref="H41:H43"/>
    <mergeCell ref="L65:L67"/>
    <mergeCell ref="S65:T65"/>
    <mergeCell ref="AB65:AB67"/>
    <mergeCell ref="S66:T66"/>
    <mergeCell ref="S67:T67"/>
    <mergeCell ref="L68:L70"/>
    <mergeCell ref="S68:T68"/>
    <mergeCell ref="AB68:AB70"/>
    <mergeCell ref="S69:T69"/>
    <mergeCell ref="S70:T70"/>
    <mergeCell ref="AB71:AB73"/>
    <mergeCell ref="S72:T72"/>
    <mergeCell ref="S73:T73"/>
    <mergeCell ref="L71:L73"/>
    <mergeCell ref="L59:L61"/>
    <mergeCell ref="L53:L55"/>
    <mergeCell ref="S53:T53"/>
    <mergeCell ref="AB53:AB55"/>
    <mergeCell ref="S54:T54"/>
    <mergeCell ref="S55:T55"/>
    <mergeCell ref="L56:L58"/>
    <mergeCell ref="S56:T56"/>
    <mergeCell ref="AB56:AB58"/>
    <mergeCell ref="S57:T57"/>
    <mergeCell ref="S58:T58"/>
    <mergeCell ref="AB59:AB61"/>
    <mergeCell ref="S71:T71"/>
    <mergeCell ref="S59:T59"/>
    <mergeCell ref="R53:R55"/>
    <mergeCell ref="R56:R58"/>
    <mergeCell ref="R59:R61"/>
    <mergeCell ref="R62:R64"/>
    <mergeCell ref="A68:A70"/>
    <mergeCell ref="B68:B70"/>
    <mergeCell ref="D68:D70"/>
    <mergeCell ref="E68:E70"/>
    <mergeCell ref="F68:F70"/>
    <mergeCell ref="H68:H70"/>
    <mergeCell ref="I68:I70"/>
    <mergeCell ref="J68:J70"/>
    <mergeCell ref="K68:K70"/>
    <mergeCell ref="A71:A73"/>
    <mergeCell ref="B71:B73"/>
    <mergeCell ref="D71:D73"/>
    <mergeCell ref="E71:E73"/>
    <mergeCell ref="F71:F73"/>
    <mergeCell ref="H71:H73"/>
    <mergeCell ref="I71:I73"/>
    <mergeCell ref="J71:J73"/>
    <mergeCell ref="K71:K73"/>
    <mergeCell ref="A65:A67"/>
    <mergeCell ref="B65:B67"/>
    <mergeCell ref="D65:D67"/>
    <mergeCell ref="E65:E67"/>
    <mergeCell ref="F65:F67"/>
    <mergeCell ref="H65:H67"/>
    <mergeCell ref="I65:I67"/>
    <mergeCell ref="J65:J67"/>
    <mergeCell ref="K65:K67"/>
    <mergeCell ref="L62:L64"/>
    <mergeCell ref="S62:T62"/>
    <mergeCell ref="AB62:AB64"/>
    <mergeCell ref="S63:T63"/>
    <mergeCell ref="S64:T64"/>
    <mergeCell ref="A59:A61"/>
    <mergeCell ref="B59:B61"/>
    <mergeCell ref="D59:D61"/>
    <mergeCell ref="E59:E61"/>
    <mergeCell ref="F59:F61"/>
    <mergeCell ref="A62:A64"/>
    <mergeCell ref="B62:B64"/>
    <mergeCell ref="D62:D64"/>
    <mergeCell ref="E62:E64"/>
    <mergeCell ref="F62:F64"/>
    <mergeCell ref="H62:H64"/>
    <mergeCell ref="I62:I64"/>
    <mergeCell ref="J62:J64"/>
    <mergeCell ref="K62:K64"/>
    <mergeCell ref="H59:H61"/>
    <mergeCell ref="I59:I61"/>
    <mergeCell ref="J59:J61"/>
    <mergeCell ref="K59:K61"/>
    <mergeCell ref="S60:T60"/>
    <mergeCell ref="S61:T61"/>
    <mergeCell ref="A56:A58"/>
    <mergeCell ref="B56:B58"/>
    <mergeCell ref="D56:D58"/>
    <mergeCell ref="E56:E58"/>
    <mergeCell ref="F56:F58"/>
    <mergeCell ref="H56:H58"/>
    <mergeCell ref="I56:I58"/>
    <mergeCell ref="J56:J58"/>
    <mergeCell ref="K56:K58"/>
    <mergeCell ref="A53:A55"/>
    <mergeCell ref="B53:B55"/>
    <mergeCell ref="D53:D55"/>
    <mergeCell ref="E53:E55"/>
    <mergeCell ref="F53:F55"/>
    <mergeCell ref="H53:H55"/>
    <mergeCell ref="I53:I55"/>
    <mergeCell ref="J53:J55"/>
    <mergeCell ref="K53:K55"/>
    <mergeCell ref="L50:L52"/>
    <mergeCell ref="S50:T50"/>
    <mergeCell ref="AB50:AB52"/>
    <mergeCell ref="S51:T51"/>
    <mergeCell ref="S52:T52"/>
    <mergeCell ref="A47:A49"/>
    <mergeCell ref="B47:B49"/>
    <mergeCell ref="D47:D49"/>
    <mergeCell ref="E47:E49"/>
    <mergeCell ref="F47:F49"/>
    <mergeCell ref="A50:A52"/>
    <mergeCell ref="B50:B52"/>
    <mergeCell ref="D50:D52"/>
    <mergeCell ref="E50:E52"/>
    <mergeCell ref="F50:F52"/>
    <mergeCell ref="H50:H52"/>
    <mergeCell ref="I50:I52"/>
    <mergeCell ref="J50:J52"/>
    <mergeCell ref="K50:K52"/>
    <mergeCell ref="H47:H49"/>
    <mergeCell ref="I47:I49"/>
    <mergeCell ref="J47:J49"/>
    <mergeCell ref="K47:K49"/>
    <mergeCell ref="L47:L49"/>
    <mergeCell ref="R50:R52"/>
    <mergeCell ref="L41:L43"/>
    <mergeCell ref="S41:T41"/>
    <mergeCell ref="AB41:AB43"/>
    <mergeCell ref="S42:T42"/>
    <mergeCell ref="S43:T43"/>
    <mergeCell ref="L44:L46"/>
    <mergeCell ref="S44:T44"/>
    <mergeCell ref="AB44:AB46"/>
    <mergeCell ref="S45:T45"/>
    <mergeCell ref="S46:T46"/>
    <mergeCell ref="R41:R43"/>
    <mergeCell ref="R44:R46"/>
    <mergeCell ref="S47:T47"/>
    <mergeCell ref="AB47:AB49"/>
    <mergeCell ref="S48:T48"/>
    <mergeCell ref="S49:T49"/>
    <mergeCell ref="A44:A46"/>
    <mergeCell ref="B44:B46"/>
    <mergeCell ref="D44:D46"/>
    <mergeCell ref="E44:E46"/>
    <mergeCell ref="F44:F46"/>
    <mergeCell ref="H44:H46"/>
    <mergeCell ref="I44:I46"/>
    <mergeCell ref="J44:J46"/>
    <mergeCell ref="K44:K46"/>
    <mergeCell ref="R47:R49"/>
    <mergeCell ref="C44:C46"/>
    <mergeCell ref="C47:C49"/>
    <mergeCell ref="A41:A43"/>
    <mergeCell ref="B41:B43"/>
    <mergeCell ref="D41:D43"/>
    <mergeCell ref="E41:E43"/>
    <mergeCell ref="AB29:AB31"/>
    <mergeCell ref="S30:T30"/>
    <mergeCell ref="S31:T31"/>
    <mergeCell ref="L32:L34"/>
    <mergeCell ref="S32:T32"/>
    <mergeCell ref="AB32:AB34"/>
    <mergeCell ref="S33:T33"/>
    <mergeCell ref="S34:T34"/>
    <mergeCell ref="L38:L40"/>
    <mergeCell ref="S38:T38"/>
    <mergeCell ref="AB38:AB40"/>
    <mergeCell ref="S39:T39"/>
    <mergeCell ref="S40:T40"/>
    <mergeCell ref="L35:L37"/>
    <mergeCell ref="S36:T36"/>
    <mergeCell ref="S37:T37"/>
    <mergeCell ref="S35:T35"/>
    <mergeCell ref="AB35:AB37"/>
    <mergeCell ref="R29:R31"/>
    <mergeCell ref="R32:R34"/>
    <mergeCell ref="R35:R37"/>
    <mergeCell ref="R38:R40"/>
    <mergeCell ref="I29:I31"/>
    <mergeCell ref="J29:J31"/>
    <mergeCell ref="K29:K31"/>
    <mergeCell ref="I41:I43"/>
    <mergeCell ref="J41:J43"/>
    <mergeCell ref="K41:K43"/>
    <mergeCell ref="C41:C43"/>
    <mergeCell ref="A38:A40"/>
    <mergeCell ref="B38:B40"/>
    <mergeCell ref="D38:D40"/>
    <mergeCell ref="E38:E40"/>
    <mergeCell ref="F38:F40"/>
    <mergeCell ref="H38:H40"/>
    <mergeCell ref="I38:I40"/>
    <mergeCell ref="J38:J40"/>
    <mergeCell ref="K38:K40"/>
    <mergeCell ref="C38:C40"/>
    <mergeCell ref="B8:B10"/>
    <mergeCell ref="B11:B13"/>
    <mergeCell ref="S16:T16"/>
    <mergeCell ref="I8:I10"/>
    <mergeCell ref="L29:L31"/>
    <mergeCell ref="S29:T29"/>
    <mergeCell ref="A35:A37"/>
    <mergeCell ref="B35:B37"/>
    <mergeCell ref="D35:D37"/>
    <mergeCell ref="E35:E37"/>
    <mergeCell ref="F35:F37"/>
    <mergeCell ref="H35:H37"/>
    <mergeCell ref="I35:I37"/>
    <mergeCell ref="J35:J37"/>
    <mergeCell ref="K35:K37"/>
    <mergeCell ref="C35:C37"/>
    <mergeCell ref="A32:A34"/>
    <mergeCell ref="B32:B34"/>
    <mergeCell ref="D32:D34"/>
    <mergeCell ref="E32:E34"/>
    <mergeCell ref="F32:F34"/>
    <mergeCell ref="H32:H34"/>
    <mergeCell ref="I32:I34"/>
    <mergeCell ref="J32:J34"/>
    <mergeCell ref="K32:K34"/>
    <mergeCell ref="C32:C34"/>
    <mergeCell ref="A29:A31"/>
    <mergeCell ref="B29:B31"/>
    <mergeCell ref="D29:D31"/>
    <mergeCell ref="E29:E31"/>
    <mergeCell ref="F29:F31"/>
    <mergeCell ref="H29:H31"/>
    <mergeCell ref="K14:K16"/>
    <mergeCell ref="J14:J16"/>
    <mergeCell ref="I17:I19"/>
    <mergeCell ref="I14:I16"/>
    <mergeCell ref="L17:L19"/>
    <mergeCell ref="J17:J19"/>
    <mergeCell ref="S17:T17"/>
    <mergeCell ref="S18:T18"/>
    <mergeCell ref="S19:T19"/>
    <mergeCell ref="S20:T20"/>
    <mergeCell ref="S14:T14"/>
    <mergeCell ref="S15:T15"/>
    <mergeCell ref="D2:Z2"/>
    <mergeCell ref="D3:Z3"/>
    <mergeCell ref="D4:Z4"/>
    <mergeCell ref="U6:AA6"/>
    <mergeCell ref="A5:AB5"/>
    <mergeCell ref="A6:A7"/>
    <mergeCell ref="L14:L16"/>
    <mergeCell ref="AB14:AB16"/>
    <mergeCell ref="AB11:AB13"/>
    <mergeCell ref="H8:H10"/>
    <mergeCell ref="H11:H13"/>
    <mergeCell ref="A14:A16"/>
    <mergeCell ref="D14:D16"/>
    <mergeCell ref="E14:E16"/>
    <mergeCell ref="F14:F16"/>
    <mergeCell ref="H14:H16"/>
    <mergeCell ref="A8:A10"/>
    <mergeCell ref="D8:D10"/>
    <mergeCell ref="E8:E10"/>
    <mergeCell ref="F8:F10"/>
    <mergeCell ref="AB20:AB22"/>
    <mergeCell ref="S21:T21"/>
    <mergeCell ref="S22:T22"/>
    <mergeCell ref="AB17:AB19"/>
    <mergeCell ref="S23:T23"/>
    <mergeCell ref="AB23:AB25"/>
    <mergeCell ref="S24:T24"/>
    <mergeCell ref="S25:T25"/>
    <mergeCell ref="AB26:AB28"/>
    <mergeCell ref="D26:D28"/>
    <mergeCell ref="E26:E28"/>
    <mergeCell ref="F26:F28"/>
    <mergeCell ref="H26:H28"/>
    <mergeCell ref="K26:K28"/>
    <mergeCell ref="L26:L28"/>
    <mergeCell ref="S26:T26"/>
    <mergeCell ref="S27:T27"/>
    <mergeCell ref="I23:I25"/>
    <mergeCell ref="J23:J25"/>
    <mergeCell ref="K23:K25"/>
    <mergeCell ref="L23:L25"/>
    <mergeCell ref="I26:I28"/>
    <mergeCell ref="J26:J28"/>
    <mergeCell ref="S28:T28"/>
    <mergeCell ref="I20:I22"/>
    <mergeCell ref="J20:J22"/>
    <mergeCell ref="K20:K22"/>
    <mergeCell ref="L20:L22"/>
    <mergeCell ref="K17:K19"/>
    <mergeCell ref="R23:R25"/>
    <mergeCell ref="R26:R28"/>
    <mergeCell ref="A23:A25"/>
    <mergeCell ref="B23:B25"/>
    <mergeCell ref="D23:D25"/>
    <mergeCell ref="E23:E25"/>
    <mergeCell ref="F23:F25"/>
    <mergeCell ref="H23:H25"/>
    <mergeCell ref="A26:A28"/>
    <mergeCell ref="B26:B28"/>
    <mergeCell ref="F11:F13"/>
    <mergeCell ref="A20:A22"/>
    <mergeCell ref="D20:D22"/>
    <mergeCell ref="E20:E22"/>
    <mergeCell ref="F20:F22"/>
    <mergeCell ref="H20:H22"/>
    <mergeCell ref="B20:B22"/>
    <mergeCell ref="B17:B19"/>
    <mergeCell ref="A11:A13"/>
    <mergeCell ref="D11:D13"/>
    <mergeCell ref="E11:E13"/>
    <mergeCell ref="F17:F19"/>
    <mergeCell ref="H17:H19"/>
    <mergeCell ref="A17:A19"/>
    <mergeCell ref="D17:D19"/>
    <mergeCell ref="B14:B16"/>
    <mergeCell ref="AC12:AC13"/>
    <mergeCell ref="S7:T7"/>
    <mergeCell ref="S8:T8"/>
    <mergeCell ref="S9:T9"/>
    <mergeCell ref="S10:T10"/>
    <mergeCell ref="S11:T11"/>
    <mergeCell ref="S12:T12"/>
    <mergeCell ref="S13:T13"/>
    <mergeCell ref="I6:I7"/>
    <mergeCell ref="AB6:AB7"/>
    <mergeCell ref="J6:L6"/>
    <mergeCell ref="M6:T6"/>
    <mergeCell ref="AB8:AB10"/>
    <mergeCell ref="X7:Y7"/>
    <mergeCell ref="K8:K10"/>
    <mergeCell ref="K11:K13"/>
    <mergeCell ref="L11:L13"/>
    <mergeCell ref="L8:L10"/>
    <mergeCell ref="I11:I13"/>
    <mergeCell ref="J11:J13"/>
    <mergeCell ref="J8:J10"/>
    <mergeCell ref="R8:R10"/>
    <mergeCell ref="R11:R13"/>
    <mergeCell ref="Z7:AA7"/>
  </mergeCells>
  <phoneticPr fontId="4" type="noConversion"/>
  <conditionalFormatting sqref="I8:I217">
    <cfRule type="cellIs" dxfId="92" priority="122" stopIfTrue="1" operator="equal">
      <formula>1</formula>
    </cfRule>
    <cfRule type="cellIs" dxfId="91" priority="123" stopIfTrue="1" operator="between">
      <formula>1.9</formula>
      <formula>3.1</formula>
    </cfRule>
    <cfRule type="cellIs" dxfId="90" priority="124" stopIfTrue="1" operator="equal">
      <formula>4</formula>
    </cfRule>
  </conditionalFormatting>
  <conditionalFormatting sqref="I8:I217">
    <cfRule type="cellIs" dxfId="89" priority="113" operator="equal">
      <formula>"LEVE"</formula>
    </cfRule>
    <cfRule type="cellIs" dxfId="88" priority="114" operator="equal">
      <formula>"MODERADO"</formula>
    </cfRule>
    <cfRule type="cellIs" dxfId="87" priority="115" operator="equal">
      <formula>"GRAVE"</formula>
    </cfRule>
  </conditionalFormatting>
  <conditionalFormatting sqref="AB8:AB217">
    <cfRule type="containsText" dxfId="86" priority="106" operator="containsText" text="CONTINUA LA ACCIÓN ANTERIOR">
      <formula>NOT(ISERROR(SEARCH("CONTINUA LA ACCIÓN ANTERIOR",AB8)))</formula>
    </cfRule>
    <cfRule type="containsText" dxfId="85" priority="107" operator="containsText" text="REQUIERE NUEVA ACCIÓN">
      <formula>NOT(ISERROR(SEARCH("REQUIERE NUEVA ACCIÓN",AB8)))</formula>
    </cfRule>
    <cfRule type="containsText" dxfId="84" priority="108" operator="containsText" text="RIESGO CONTROLADO">
      <formula>NOT(ISERROR(SEARCH("RIESGO CONTROLADO",AB8)))</formula>
    </cfRule>
  </conditionalFormatting>
  <conditionalFormatting sqref="Z8:Z217">
    <cfRule type="beginsWith" dxfId="83" priority="99" operator="beginsWith" text="No eficaz">
      <formula>LEFT(Z8,LEN("No eficaz"))="No eficaz"</formula>
    </cfRule>
  </conditionalFormatting>
  <conditionalFormatting sqref="Z8:Z217">
    <cfRule type="beginsWith" dxfId="82" priority="95" operator="beginsWith" text="Eficaz">
      <formula>LEFT(Z8,LEN("Eficaz"))="Eficaz"</formula>
    </cfRule>
  </conditionalFormatting>
  <conditionalFormatting sqref="V8:V217">
    <cfRule type="expression" dxfId="81" priority="94">
      <formula>U8="ASUMIR"</formula>
    </cfRule>
  </conditionalFormatting>
  <conditionalFormatting sqref="W8:W217">
    <cfRule type="expression" dxfId="80" priority="93">
      <formula>U8="ASUMIR"</formula>
    </cfRule>
  </conditionalFormatting>
  <conditionalFormatting sqref="X8:X217">
    <cfRule type="expression" dxfId="79" priority="92">
      <formula>U8="ASUMIR"</formula>
    </cfRule>
  </conditionalFormatting>
  <conditionalFormatting sqref="Z8:Z217">
    <cfRule type="expression" dxfId="78" priority="90">
      <formula>U8="ASUMIR"</formula>
    </cfRule>
  </conditionalFormatting>
  <conditionalFormatting sqref="Y8:Y217">
    <cfRule type="expression" dxfId="77" priority="83">
      <formula>U8="ASUMIR"</formula>
    </cfRule>
  </conditionalFormatting>
  <conditionalFormatting sqref="AA8:AA217">
    <cfRule type="expression" dxfId="76" priority="81">
      <formula>U8="ASUMIR"</formula>
    </cfRule>
  </conditionalFormatting>
  <conditionalFormatting sqref="P8:P217">
    <cfRule type="expression" dxfId="75" priority="80">
      <formula>$M$8="No existe control para el riesgo"</formula>
    </cfRule>
  </conditionalFormatting>
  <conditionalFormatting sqref="Q8:R8 R11 R14 R17 R20 R23 R26 R29 R32 R35 R38 R41 R44 R47 R50 R53 R56 R59 R62 R65 R68 R71 R74 R77 R80 R83 R86 R89 R92 R95 R98 R101 R104 R107 R110 R113 R116 R119 R131 R122 R125 R128 R134 R137 R140 R143 R146 R149 R152 R155 R158 R161 R164 R167 R170 R173 R176 R179 Q9:Q217 R182 R185 R188 R191 R194 R197 R200 R203 R206 R209 R212 R215">
    <cfRule type="expression" dxfId="74" priority="79">
      <formula>$M$8="No existe control para el riesgo"</formula>
    </cfRule>
  </conditionalFormatting>
  <conditionalFormatting sqref="X8">
    <cfRule type="cellIs" dxfId="73" priority="74" operator="equal">
      <formula>"NO_CUMPLIDA"</formula>
    </cfRule>
  </conditionalFormatting>
  <conditionalFormatting sqref="X9:X217">
    <cfRule type="cellIs" dxfId="72" priority="73" operator="equal">
      <formula>"NO_CUMPLIDA"</formula>
    </cfRule>
  </conditionalFormatting>
  <conditionalFormatting sqref="AA8">
    <cfRule type="expression" dxfId="71" priority="72">
      <formula>$X$8&lt;&gt;"CUMPLIMIENTO_TOTAL"</formula>
    </cfRule>
  </conditionalFormatting>
  <conditionalFormatting sqref="AA9">
    <cfRule type="expression" dxfId="70" priority="70">
      <formula>$X$9&lt;&gt;"CUMPLIMIENTO_TOTAL"</formula>
    </cfRule>
  </conditionalFormatting>
  <conditionalFormatting sqref="AA10">
    <cfRule type="expression" dxfId="69" priority="69">
      <formula>$X$10&lt;&gt;"CUMPLIMIENTO_TOTAL"</formula>
    </cfRule>
  </conditionalFormatting>
  <conditionalFormatting sqref="AA11">
    <cfRule type="expression" dxfId="68" priority="68">
      <formula>$X$11&lt;&gt;"CUMPLIMIENTO_TOTAL"</formula>
    </cfRule>
  </conditionalFormatting>
  <conditionalFormatting sqref="AA12">
    <cfRule type="expression" dxfId="67" priority="67">
      <formula>$X$12&lt;&gt;"CUMPLIMIENTO_TOTAL"</formula>
    </cfRule>
  </conditionalFormatting>
  <conditionalFormatting sqref="AA13">
    <cfRule type="expression" dxfId="66" priority="66">
      <formula>$X$13&lt;&gt;"CUMPLIMIENTO_TOTAL"</formula>
    </cfRule>
  </conditionalFormatting>
  <conditionalFormatting sqref="AA14">
    <cfRule type="expression" dxfId="65" priority="65">
      <formula>$X$14&lt;&gt;"CUMPLIMIENTO_TOTAL"</formula>
    </cfRule>
  </conditionalFormatting>
  <conditionalFormatting sqref="AA15">
    <cfRule type="expression" dxfId="64" priority="64">
      <formula>$X$15&lt;&gt;"CUMPLIMIENTO_TOTAL"</formula>
    </cfRule>
  </conditionalFormatting>
  <conditionalFormatting sqref="AA16">
    <cfRule type="expression" dxfId="63" priority="63">
      <formula>$X$16&lt;&gt;"CUMPLIMIENTO_TOTAL"</formula>
    </cfRule>
  </conditionalFormatting>
  <conditionalFormatting sqref="AA17">
    <cfRule type="expression" dxfId="62" priority="62">
      <formula>$X$17&lt;&gt;"CUMPLIMIENTO_TOTAL"</formula>
    </cfRule>
  </conditionalFormatting>
  <conditionalFormatting sqref="AA18">
    <cfRule type="expression" dxfId="61" priority="61">
      <formula>$X$18&lt;&gt;"CUMPLIMIENTO_TOTAL"</formula>
    </cfRule>
  </conditionalFormatting>
  <conditionalFormatting sqref="AA19">
    <cfRule type="expression" dxfId="60" priority="60">
      <formula>$X$19&lt;&gt;"CUMPLIMIENTO_TOTAL"</formula>
    </cfRule>
  </conditionalFormatting>
  <conditionalFormatting sqref="AA20">
    <cfRule type="expression" dxfId="59" priority="59">
      <formula>$X$20&lt;&gt;"CUMPLIMIENTO_TOTAL"</formula>
    </cfRule>
  </conditionalFormatting>
  <conditionalFormatting sqref="AA21">
    <cfRule type="expression" dxfId="58" priority="58">
      <formula>$X$21&lt;&gt;"CUMPLIMIENTO_TOTAL"</formula>
    </cfRule>
  </conditionalFormatting>
  <conditionalFormatting sqref="AA22">
    <cfRule type="expression" dxfId="57" priority="57">
      <formula>$X$22&lt;&gt;"CUMPLIMIENTO_TOTAL"</formula>
    </cfRule>
  </conditionalFormatting>
  <conditionalFormatting sqref="AA23">
    <cfRule type="expression" dxfId="56" priority="56">
      <formula>$X$23&lt;&gt;"CUMPLIMIENTO_TOTAL"</formula>
    </cfRule>
  </conditionalFormatting>
  <conditionalFormatting sqref="AA24">
    <cfRule type="expression" dxfId="55" priority="55">
      <formula>$X$24&lt;&gt;"CUMPLIMIENTO_TOTAL"</formula>
    </cfRule>
  </conditionalFormatting>
  <conditionalFormatting sqref="AA25">
    <cfRule type="expression" dxfId="54" priority="54">
      <formula>$X$25&lt;&gt;"CUMPLIMIENTO_TOTAL"</formula>
    </cfRule>
  </conditionalFormatting>
  <conditionalFormatting sqref="AA26">
    <cfRule type="expression" dxfId="53" priority="53">
      <formula>$X$26&lt;&gt;"CUMPLIMIENTO_TOTAL"</formula>
    </cfRule>
  </conditionalFormatting>
  <conditionalFormatting sqref="AA27">
    <cfRule type="expression" dxfId="52" priority="52">
      <formula>$X$27&lt;&gt;"CUMPLIMIENTO_TOTAL"</formula>
    </cfRule>
  </conditionalFormatting>
  <conditionalFormatting sqref="AA28">
    <cfRule type="expression" dxfId="51" priority="51">
      <formula>$X$28&lt;&gt;"CUMPLIMIENTO_TOTAL"</formula>
    </cfRule>
  </conditionalFormatting>
  <conditionalFormatting sqref="AA29">
    <cfRule type="expression" dxfId="50" priority="50">
      <formula>$X$29&lt;&gt;"CUMPLIMIENTO_TOTAL"</formula>
    </cfRule>
  </conditionalFormatting>
  <conditionalFormatting sqref="AA30">
    <cfRule type="expression" dxfId="49" priority="49">
      <formula>$X$30&lt;&gt;"CUMPLIMIENTO_TOTAL"</formula>
    </cfRule>
  </conditionalFormatting>
  <conditionalFormatting sqref="AA31">
    <cfRule type="expression" dxfId="48" priority="48">
      <formula>$X$31&lt;&gt;"CUMPLIMIENTO_TOTAL"</formula>
    </cfRule>
  </conditionalFormatting>
  <conditionalFormatting sqref="AA32">
    <cfRule type="expression" dxfId="47" priority="47">
      <formula>$X$32&lt;&gt;"CUMPLIMIENTO_TOTAL"</formula>
    </cfRule>
  </conditionalFormatting>
  <conditionalFormatting sqref="AA33">
    <cfRule type="expression" dxfId="46" priority="46">
      <formula>$X$33&lt;&gt;"CUMPLIMIENTO_TOTAL"</formula>
    </cfRule>
  </conditionalFormatting>
  <conditionalFormatting sqref="AA34">
    <cfRule type="expression" dxfId="45" priority="45">
      <formula>$X$34&lt;&gt;"CUMPLIMIENTO_TOTAL"</formula>
    </cfRule>
  </conditionalFormatting>
  <conditionalFormatting sqref="AA35">
    <cfRule type="expression" dxfId="44" priority="44">
      <formula>$X$35&lt;&gt;"CUMPLIMIENTO_TOTAL"</formula>
    </cfRule>
  </conditionalFormatting>
  <conditionalFormatting sqref="AA36">
    <cfRule type="expression" dxfId="43" priority="43">
      <formula>$X$36&lt;&gt;"CUMPLIMIENTO_TOTAL"</formula>
    </cfRule>
  </conditionalFormatting>
  <conditionalFormatting sqref="AA37">
    <cfRule type="expression" dxfId="42" priority="42">
      <formula>$X$37&lt;&gt;"CUMPLIMIENTO_TOTAL"</formula>
    </cfRule>
  </conditionalFormatting>
  <conditionalFormatting sqref="AA38">
    <cfRule type="expression" dxfId="41" priority="41">
      <formula>$X$38&lt;&gt;"CUMPLIMIENTO_TOTAL"</formula>
    </cfRule>
  </conditionalFormatting>
  <conditionalFormatting sqref="AA39">
    <cfRule type="expression" dxfId="40" priority="40">
      <formula>$X$39&lt;&gt;"CUMPLIMIENTO_TOTAL"</formula>
    </cfRule>
  </conditionalFormatting>
  <conditionalFormatting sqref="AA40">
    <cfRule type="expression" dxfId="39" priority="39">
      <formula>$X$40&lt;&gt;"CUMPLIMIENTO_TOTAL"</formula>
    </cfRule>
  </conditionalFormatting>
  <conditionalFormatting sqref="AA41">
    <cfRule type="expression" dxfId="38" priority="38">
      <formula>$X$41&lt;&gt;"CUMPLIMIENTO_TOTAL"</formula>
    </cfRule>
  </conditionalFormatting>
  <conditionalFormatting sqref="AA42">
    <cfRule type="expression" dxfId="37" priority="37">
      <formula>$X$42&lt;&gt;"CUMPLIMIENTO_TOTAL"</formula>
    </cfRule>
  </conditionalFormatting>
  <conditionalFormatting sqref="AA43">
    <cfRule type="expression" dxfId="36" priority="36">
      <formula>$X$43&lt;&gt;"CUMPLIMIENTO_TOTAL"</formula>
    </cfRule>
  </conditionalFormatting>
  <conditionalFormatting sqref="AA44">
    <cfRule type="expression" dxfId="35" priority="35">
      <formula>$X$44&lt;&gt;"CUMPLIMIENTO_TOTAL"</formula>
    </cfRule>
  </conditionalFormatting>
  <conditionalFormatting sqref="AA45">
    <cfRule type="expression" dxfId="34" priority="34">
      <formula>$X$45&lt;&gt;"CUMPLIMIENTO_TOTAL"</formula>
    </cfRule>
  </conditionalFormatting>
  <conditionalFormatting sqref="AA46">
    <cfRule type="expression" dxfId="33" priority="33">
      <formula>$X$46&lt;&gt;"CUMPLIMIENTO_TOTAL"</formula>
    </cfRule>
  </conditionalFormatting>
  <conditionalFormatting sqref="AA47">
    <cfRule type="expression" dxfId="32" priority="32">
      <formula>$X$47&lt;&gt;"CUMPLIMIENTO_TOTAL"</formula>
    </cfRule>
  </conditionalFormatting>
  <conditionalFormatting sqref="AA48">
    <cfRule type="expression" dxfId="31" priority="31">
      <formula>$X$48&lt;&gt;"CUMPLIMIENTO_TOTAL"</formula>
    </cfRule>
  </conditionalFormatting>
  <conditionalFormatting sqref="AA49">
    <cfRule type="expression" dxfId="30" priority="30">
      <formula>$X$49&lt;&gt;"CUMPLIMIENTO_TOTAL"</formula>
    </cfRule>
  </conditionalFormatting>
  <conditionalFormatting sqref="AA50">
    <cfRule type="expression" dxfId="29" priority="29">
      <formula>$X$50&lt;&gt;"CUMPLIMIENTO_TOTAL"</formula>
    </cfRule>
  </conditionalFormatting>
  <conditionalFormatting sqref="AA51">
    <cfRule type="expression" dxfId="28" priority="28">
      <formula>$X$51&lt;&gt;"CUMPLIMIENTO_TOTAL"</formula>
    </cfRule>
  </conditionalFormatting>
  <conditionalFormatting sqref="AA52">
    <cfRule type="expression" dxfId="27" priority="27">
      <formula>$X$52&lt;&gt;"CUMPLIMIENTO_TOTAL"</formula>
    </cfRule>
  </conditionalFormatting>
  <conditionalFormatting sqref="AA53">
    <cfRule type="expression" dxfId="26" priority="26">
      <formula>$X$53&lt;&gt;"CUMPLIMIENTO_TOTAL"</formula>
    </cfRule>
  </conditionalFormatting>
  <conditionalFormatting sqref="AA54">
    <cfRule type="expression" dxfId="25" priority="25">
      <formula>$X$54&lt;&gt;"CUMPLIMIENTO_TOTAL"</formula>
    </cfRule>
  </conditionalFormatting>
  <conditionalFormatting sqref="AA55">
    <cfRule type="expression" dxfId="24" priority="24">
      <formula>$X$55&lt;&gt;"CUMPLIMIENTO_TOTAL"</formula>
    </cfRule>
  </conditionalFormatting>
  <conditionalFormatting sqref="AA56">
    <cfRule type="expression" dxfId="23" priority="23">
      <formula>$X$56&lt;&gt;"CUMPLIMIENTO_TOTAL"</formula>
    </cfRule>
  </conditionalFormatting>
  <conditionalFormatting sqref="AA57">
    <cfRule type="expression" dxfId="22" priority="22">
      <formula>$X$57&lt;&gt;"CUMPLIMIENTO_TOTAL"</formula>
    </cfRule>
  </conditionalFormatting>
  <conditionalFormatting sqref="AA58">
    <cfRule type="expression" dxfId="21" priority="21">
      <formula>$X$58&lt;&gt;"CUMPLIMIENTO_TOTAL"</formula>
    </cfRule>
  </conditionalFormatting>
  <conditionalFormatting sqref="AA59">
    <cfRule type="expression" dxfId="20" priority="20">
      <formula>$X$59&lt;&gt;"CUMPLIMIENTO_TOTAL"</formula>
    </cfRule>
  </conditionalFormatting>
  <conditionalFormatting sqref="AA60">
    <cfRule type="expression" dxfId="19" priority="19">
      <formula>$X$60&lt;&gt;"CUMPLIMIENTO_TOTAL"</formula>
    </cfRule>
  </conditionalFormatting>
  <conditionalFormatting sqref="AA61">
    <cfRule type="expression" dxfId="18" priority="18">
      <formula>$X$61&lt;&gt;"CUMPLIMIENTO_TOTAL"</formula>
    </cfRule>
  </conditionalFormatting>
  <conditionalFormatting sqref="AA62">
    <cfRule type="expression" dxfId="17" priority="17">
      <formula>$X$62&lt;&gt;"CUMPLIMIENTO_TOTAL"</formula>
    </cfRule>
  </conditionalFormatting>
  <conditionalFormatting sqref="AA63">
    <cfRule type="expression" dxfId="16" priority="16">
      <formula>$X$63&lt;&gt;"CUMPLIMIENTO_TOTAL"</formula>
    </cfRule>
  </conditionalFormatting>
  <conditionalFormatting sqref="AA64">
    <cfRule type="expression" dxfId="15" priority="15">
      <formula>$X$64&lt;&gt;"CUMPLIMIENTO_TOTAL"</formula>
    </cfRule>
  </conditionalFormatting>
  <conditionalFormatting sqref="AA65">
    <cfRule type="expression" dxfId="14" priority="14">
      <formula>$X$65&lt;&gt;"CUMPLIMIENTO_TOTAL"</formula>
    </cfRule>
  </conditionalFormatting>
  <conditionalFormatting sqref="AA66">
    <cfRule type="expression" dxfId="13" priority="13">
      <formula>$X$66&lt;&gt;"CUMPLIMIENTO_TOTAL"</formula>
    </cfRule>
  </conditionalFormatting>
  <conditionalFormatting sqref="AA67">
    <cfRule type="expression" dxfId="12" priority="12">
      <formula>$X$67&lt;&gt;"CUMPLIMIENTO_TOTAL"</formula>
    </cfRule>
  </conditionalFormatting>
  <conditionalFormatting sqref="AA68">
    <cfRule type="expression" dxfId="11" priority="11">
      <formula>$X$68&lt;&gt;"CUMPLIMIENTO_TOTAL"</formula>
    </cfRule>
  </conditionalFormatting>
  <conditionalFormatting sqref="AA69">
    <cfRule type="expression" dxfId="10" priority="10">
      <formula>$X$69&lt;&gt;"CUMPLIMIENTO_TOTAL"</formula>
    </cfRule>
  </conditionalFormatting>
  <conditionalFormatting sqref="AA70">
    <cfRule type="expression" dxfId="9" priority="9">
      <formula>$X$70&lt;&gt;"CUMPLIMIENTO_TOTAL"</formula>
    </cfRule>
  </conditionalFormatting>
  <conditionalFormatting sqref="AA71">
    <cfRule type="expression" dxfId="8" priority="8">
      <formula>$X$71&lt;&gt;"CUMPLIMIENTO_TOTAL"</formula>
    </cfRule>
  </conditionalFormatting>
  <conditionalFormatting sqref="AA72">
    <cfRule type="expression" dxfId="7" priority="7">
      <formula>$X$72&lt;&gt;"CUMPLIMIENTO_TOTAL"</formula>
    </cfRule>
  </conditionalFormatting>
  <conditionalFormatting sqref="AA73:AA217">
    <cfRule type="expression" dxfId="6" priority="6">
      <formula>$X$73&lt;&gt;"CUMPLIMIENTO_TOTAL"</formula>
    </cfRule>
  </conditionalFormatting>
  <conditionalFormatting sqref="R8:R217">
    <cfRule type="cellIs" dxfId="5" priority="1" operator="equal">
      <formula>"INEXISTENTE"</formula>
    </cfRule>
    <cfRule type="cellIs" dxfId="4" priority="2" operator="equal">
      <formula>"ACEPTABLE"</formula>
    </cfRule>
    <cfRule type="cellIs" dxfId="3" priority="3" operator="equal">
      <formula>"FUERTE"</formula>
    </cfRule>
    <cfRule type="cellIs" dxfId="2" priority="4" operator="equal">
      <formula>"DÉBIL"</formula>
    </cfRule>
  </conditionalFormatting>
  <dataValidations xWindow="910" yWindow="255" count="9">
    <dataValidation allowBlank="1" showInputMessage="1" showErrorMessage="1" promptTitle="FACTORES DE RIESGO" prompt="Seleccione el factor de riesgo interno o externo" sqref="D8:D217"/>
    <dataValidation allowBlank="1" showInputMessage="1" showErrorMessage="1" promptTitle="Análisis del indicador" prompt="Describa brevemente el comportamiento del indicador" sqref="L8:L217"/>
    <dataValidation allowBlank="1" showInputMessage="1" showErrorMessage="1" promptTitle="Limitación del control" prompt="Describa brevemente los problemas o limitantes tenidos al momento de aplicar el control establecido._x000a_En caso de &quot;NO EXISTE CONTROL&quot;, deje en blanco la celda" sqref="S8:T217"/>
    <dataValidation allowBlank="1" showInputMessage="1" showErrorMessage="1" promptTitle="Acción" prompt="Describa la forma en la cual se ha cumplido con la acción (oportunidad de mejora) que se implementó para tratar el riesgo" sqref="Y8:Y217"/>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AA8:AA218">
      <formula1>X8="CUMPLIMIENTO_TOTAL"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B8:AB217">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X8:X217">
      <formula1>INDIRECT(U8)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Z8:Z217">
      <formula1>INDIRECT(X8)</formula1>
    </dataValidation>
    <dataValidation type="decimal" allowBlank="1" showInputMessage="1" showErrorMessage="1" promptTitle="% De medición del indicador" prompt="Sólo permite números" sqref="K8:K217">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6" operator="containsText" id="{5FF8A8BD-18FC-417B-850F-ACA90835F62D}">
            <xm:f>NOT(ISERROR(SEARCH(#REF!,Z8)))</xm:f>
            <xm:f>#REF!</xm:f>
            <x14:dxf>
              <font>
                <color rgb="FF9C0006"/>
              </font>
              <fill>
                <patternFill>
                  <bgColor rgb="FFFFC7CE"/>
                </patternFill>
              </fill>
            </x14:dxf>
          </x14:cfRule>
          <xm:sqref>Z8:Z217</xm:sqref>
        </x14:conditionalFormatting>
        <x14:conditionalFormatting xmlns:xm="http://schemas.microsoft.com/office/excel/2006/main">
          <x14:cfRule type="containsText" priority="128" operator="containsText" id="{13013706-2595-4270-A379-FEE68B7EE3BE}">
            <xm:f>NOT(ISERROR(SEARCH(#REF!,X8)))</xm:f>
            <xm:f>#REF!</xm:f>
            <x14:dxf>
              <font>
                <color rgb="FF9C0006"/>
              </font>
              <fill>
                <patternFill>
                  <bgColor rgb="FFFFC7CE"/>
                </patternFill>
              </fill>
            </x14:dxf>
          </x14:cfRule>
          <xm:sqref>X8:X217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5"/>
  <sheetViews>
    <sheetView topLeftCell="A61" zoomScale="90" zoomScaleNormal="90" workbookViewId="0">
      <selection activeCell="K12" sqref="K12:S13"/>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672" t="s">
        <v>62</v>
      </c>
      <c r="B1" s="673"/>
      <c r="C1" s="673"/>
      <c r="D1" s="673"/>
      <c r="E1" s="673"/>
      <c r="F1" s="673"/>
      <c r="G1" s="673"/>
      <c r="H1" s="673"/>
      <c r="I1" s="673"/>
      <c r="J1" s="673"/>
      <c r="K1" s="673"/>
      <c r="L1" s="673"/>
      <c r="M1" s="673"/>
      <c r="N1" s="673"/>
      <c r="O1" s="673"/>
      <c r="P1" s="673"/>
      <c r="Q1" s="673"/>
      <c r="R1" s="673"/>
      <c r="S1" s="673"/>
      <c r="T1" s="674"/>
    </row>
    <row r="2" spans="1:34" ht="15.75" x14ac:dyDescent="0.25">
      <c r="A2" s="25"/>
      <c r="B2" s="26"/>
      <c r="C2" s="26"/>
      <c r="D2" s="26"/>
      <c r="E2" s="26"/>
      <c r="F2" s="26"/>
      <c r="G2" s="26"/>
      <c r="H2" s="26"/>
      <c r="I2" s="26"/>
      <c r="J2" s="26"/>
      <c r="K2" s="26"/>
      <c r="L2" s="26"/>
      <c r="M2" s="26"/>
      <c r="N2" s="26"/>
      <c r="O2" s="26"/>
      <c r="P2" s="26"/>
      <c r="Q2" s="26"/>
      <c r="R2" s="37"/>
      <c r="S2" s="37"/>
      <c r="T2" s="27"/>
    </row>
    <row r="3" spans="1:34" ht="15.75" x14ac:dyDescent="0.25">
      <c r="A3" s="669" t="s">
        <v>61</v>
      </c>
      <c r="B3" s="670"/>
      <c r="C3" s="670"/>
      <c r="D3" s="670"/>
      <c r="E3" s="670"/>
      <c r="F3" s="670"/>
      <c r="G3" s="670"/>
      <c r="H3" s="670"/>
      <c r="I3" s="670"/>
      <c r="J3" s="670"/>
      <c r="K3" s="670"/>
      <c r="L3" s="670"/>
      <c r="M3" s="670"/>
      <c r="N3" s="670"/>
      <c r="O3" s="670"/>
      <c r="P3" s="670"/>
      <c r="Q3" s="670"/>
      <c r="R3" s="670"/>
      <c r="S3" s="670"/>
      <c r="T3" s="671"/>
    </row>
    <row r="4" spans="1:34" x14ac:dyDescent="0.2">
      <c r="A4" s="21"/>
      <c r="B4" s="22"/>
      <c r="C4" s="23"/>
      <c r="D4" s="23"/>
      <c r="E4" s="23"/>
      <c r="F4" s="23"/>
      <c r="G4" s="23"/>
      <c r="H4" s="23"/>
      <c r="I4" s="23"/>
      <c r="J4" s="23"/>
      <c r="K4" s="23"/>
      <c r="L4" s="23"/>
      <c r="M4" s="23"/>
      <c r="N4" s="23"/>
      <c r="O4" s="23"/>
      <c r="P4" s="23"/>
      <c r="Q4" s="23"/>
      <c r="R4" s="23"/>
      <c r="S4" s="23"/>
      <c r="T4" s="24"/>
    </row>
    <row r="5" spans="1:34" ht="13.5" thickBot="1" x14ac:dyDescent="0.25">
      <c r="A5" s="28"/>
      <c r="B5" s="28"/>
      <c r="C5" s="29"/>
      <c r="D5" s="29"/>
      <c r="E5" s="29"/>
      <c r="F5" s="29"/>
      <c r="G5" s="29"/>
      <c r="H5" s="29"/>
      <c r="I5" s="29"/>
      <c r="J5" s="29"/>
      <c r="K5" s="29"/>
      <c r="L5" s="29"/>
      <c r="M5" s="29"/>
      <c r="N5" s="29"/>
      <c r="O5" s="29"/>
      <c r="P5" s="29"/>
      <c r="Q5" s="29"/>
      <c r="R5" s="29"/>
      <c r="S5" s="29"/>
      <c r="T5" s="29"/>
    </row>
    <row r="6" spans="1:34" ht="24" customHeight="1" x14ac:dyDescent="0.2">
      <c r="A6" s="30" t="s">
        <v>18</v>
      </c>
      <c r="B6" s="683"/>
      <c r="C6" s="702" t="s">
        <v>77</v>
      </c>
      <c r="D6" s="702"/>
      <c r="E6" s="702"/>
      <c r="F6" s="702"/>
      <c r="G6" s="702"/>
      <c r="H6" s="702"/>
      <c r="I6" s="690"/>
      <c r="J6" s="687"/>
      <c r="K6" s="686" t="s">
        <v>76</v>
      </c>
      <c r="L6" s="686"/>
      <c r="M6" s="686"/>
      <c r="N6" s="686"/>
      <c r="O6" s="686"/>
      <c r="P6" s="686"/>
      <c r="Q6" s="686"/>
      <c r="R6" s="39"/>
      <c r="S6" s="39"/>
      <c r="T6" s="676"/>
    </row>
    <row r="7" spans="1:34" ht="15" customHeight="1" x14ac:dyDescent="0.2">
      <c r="A7" s="681" t="s">
        <v>20</v>
      </c>
      <c r="B7" s="684"/>
      <c r="C7" s="656"/>
      <c r="D7" s="656"/>
      <c r="E7" s="656"/>
      <c r="F7" s="656"/>
      <c r="G7" s="656"/>
      <c r="H7" s="656"/>
      <c r="I7" s="691"/>
      <c r="J7" s="688"/>
      <c r="K7" s="634" t="s">
        <v>90</v>
      </c>
      <c r="L7" s="634"/>
      <c r="M7" s="634"/>
      <c r="N7" s="634"/>
      <c r="O7" s="634"/>
      <c r="P7" s="634"/>
      <c r="Q7" s="634"/>
      <c r="R7" s="634"/>
      <c r="S7" s="634"/>
      <c r="T7" s="677"/>
    </row>
    <row r="8" spans="1:34" ht="15" customHeight="1" x14ac:dyDescent="0.2">
      <c r="A8" s="681"/>
      <c r="B8" s="684"/>
      <c r="C8" s="633" t="s">
        <v>19</v>
      </c>
      <c r="D8" s="633"/>
      <c r="E8" s="633"/>
      <c r="F8" s="633" t="s">
        <v>218</v>
      </c>
      <c r="G8" s="633"/>
      <c r="H8" s="633"/>
      <c r="I8" s="691"/>
      <c r="J8" s="688"/>
      <c r="K8" s="634"/>
      <c r="L8" s="634"/>
      <c r="M8" s="634"/>
      <c r="N8" s="634"/>
      <c r="O8" s="634"/>
      <c r="P8" s="634"/>
      <c r="Q8" s="634"/>
      <c r="R8" s="634"/>
      <c r="S8" s="634"/>
      <c r="T8" s="677"/>
    </row>
    <row r="9" spans="1:34" ht="15" customHeight="1" x14ac:dyDescent="0.2">
      <c r="A9" s="681"/>
      <c r="B9" s="684"/>
      <c r="C9" s="675" t="s">
        <v>32</v>
      </c>
      <c r="D9" s="675"/>
      <c r="E9" s="675"/>
      <c r="F9" s="675" t="s">
        <v>258</v>
      </c>
      <c r="G9" s="675"/>
      <c r="H9" s="675"/>
      <c r="I9" s="691"/>
      <c r="J9" s="688"/>
      <c r="K9" s="634" t="s">
        <v>413</v>
      </c>
      <c r="L9" s="634"/>
      <c r="M9" s="634"/>
      <c r="N9" s="634"/>
      <c r="O9" s="634"/>
      <c r="P9" s="634"/>
      <c r="Q9" s="634"/>
      <c r="R9" s="634"/>
      <c r="S9" s="634"/>
      <c r="T9" s="677"/>
      <c r="W9" s="7"/>
      <c r="X9" s="7"/>
      <c r="Y9" s="7"/>
      <c r="Z9" s="7"/>
      <c r="AA9" s="7"/>
      <c r="AB9" s="7"/>
      <c r="AC9" s="7"/>
      <c r="AD9" s="7"/>
      <c r="AE9" s="7"/>
      <c r="AF9" s="7"/>
      <c r="AG9" s="7"/>
      <c r="AH9" s="7"/>
    </row>
    <row r="10" spans="1:34" ht="12.75" customHeight="1" x14ac:dyDescent="0.2">
      <c r="A10" s="681"/>
      <c r="B10" s="684"/>
      <c r="C10" s="675" t="s">
        <v>33</v>
      </c>
      <c r="D10" s="675"/>
      <c r="E10" s="675"/>
      <c r="F10" s="675" t="s">
        <v>37</v>
      </c>
      <c r="G10" s="675"/>
      <c r="H10" s="675"/>
      <c r="I10" s="691"/>
      <c r="J10" s="688"/>
      <c r="K10" s="634"/>
      <c r="L10" s="634"/>
      <c r="M10" s="634"/>
      <c r="N10" s="634"/>
      <c r="O10" s="634"/>
      <c r="P10" s="634"/>
      <c r="Q10" s="634"/>
      <c r="R10" s="634"/>
      <c r="S10" s="634"/>
      <c r="T10" s="677"/>
      <c r="W10" s="638"/>
      <c r="X10" s="638"/>
      <c r="Y10" s="638"/>
      <c r="Z10" s="657"/>
      <c r="AA10" s="638"/>
      <c r="AB10" s="638"/>
      <c r="AC10" s="638"/>
      <c r="AD10" s="638"/>
      <c r="AE10" s="638"/>
      <c r="AF10" s="638"/>
      <c r="AG10" s="638"/>
      <c r="AH10" s="638"/>
    </row>
    <row r="11" spans="1:34" ht="15" customHeight="1" x14ac:dyDescent="0.2">
      <c r="A11" s="681"/>
      <c r="B11" s="684"/>
      <c r="C11" s="675" t="s">
        <v>34</v>
      </c>
      <c r="D11" s="675"/>
      <c r="E11" s="675"/>
      <c r="F11" s="675" t="s">
        <v>38</v>
      </c>
      <c r="G11" s="675"/>
      <c r="H11" s="675"/>
      <c r="I11" s="691"/>
      <c r="J11" s="688"/>
      <c r="K11" s="634"/>
      <c r="L11" s="634"/>
      <c r="M11" s="634"/>
      <c r="N11" s="634"/>
      <c r="O11" s="634"/>
      <c r="P11" s="634"/>
      <c r="Q11" s="634"/>
      <c r="R11" s="634"/>
      <c r="S11" s="634"/>
      <c r="T11" s="677"/>
      <c r="W11" s="638"/>
      <c r="X11" s="638"/>
      <c r="Y11" s="638"/>
      <c r="Z11" s="657"/>
      <c r="AA11" s="638"/>
      <c r="AB11" s="638"/>
      <c r="AC11" s="638"/>
      <c r="AD11" s="638"/>
      <c r="AE11" s="638"/>
      <c r="AF11" s="638"/>
      <c r="AG11" s="638"/>
      <c r="AH11" s="638"/>
    </row>
    <row r="12" spans="1:34" ht="12.75" customHeight="1" x14ac:dyDescent="0.2">
      <c r="A12" s="681"/>
      <c r="B12" s="684"/>
      <c r="C12" s="675" t="s">
        <v>35</v>
      </c>
      <c r="D12" s="675"/>
      <c r="E12" s="675"/>
      <c r="F12" s="675" t="s">
        <v>39</v>
      </c>
      <c r="G12" s="675"/>
      <c r="H12" s="675"/>
      <c r="I12" s="691"/>
      <c r="J12" s="688"/>
      <c r="K12" s="634" t="s">
        <v>91</v>
      </c>
      <c r="L12" s="634"/>
      <c r="M12" s="634"/>
      <c r="N12" s="634"/>
      <c r="O12" s="634"/>
      <c r="P12" s="634"/>
      <c r="Q12" s="634"/>
      <c r="R12" s="634"/>
      <c r="S12" s="634"/>
      <c r="T12" s="677"/>
    </row>
    <row r="13" spans="1:34" ht="12.75" customHeight="1" x14ac:dyDescent="0.2">
      <c r="A13" s="681"/>
      <c r="B13" s="684"/>
      <c r="C13" s="675" t="s">
        <v>221</v>
      </c>
      <c r="D13" s="675"/>
      <c r="E13" s="675"/>
      <c r="F13" s="675" t="s">
        <v>219</v>
      </c>
      <c r="G13" s="675"/>
      <c r="H13" s="675"/>
      <c r="I13" s="691"/>
      <c r="J13" s="688"/>
      <c r="K13" s="634"/>
      <c r="L13" s="634"/>
      <c r="M13" s="634"/>
      <c r="N13" s="634"/>
      <c r="O13" s="634"/>
      <c r="P13" s="634"/>
      <c r="Q13" s="634"/>
      <c r="R13" s="634"/>
      <c r="S13" s="634"/>
      <c r="T13" s="677"/>
    </row>
    <row r="14" spans="1:34" ht="19.5" customHeight="1" x14ac:dyDescent="0.2">
      <c r="A14" s="681"/>
      <c r="B14" s="684"/>
      <c r="C14" s="675" t="s">
        <v>36</v>
      </c>
      <c r="D14" s="675"/>
      <c r="E14" s="675"/>
      <c r="F14" s="675" t="s">
        <v>220</v>
      </c>
      <c r="G14" s="675"/>
      <c r="H14" s="675"/>
      <c r="I14" s="691"/>
      <c r="J14" s="688"/>
      <c r="K14" s="634" t="s">
        <v>92</v>
      </c>
      <c r="L14" s="634"/>
      <c r="M14" s="634"/>
      <c r="N14" s="634"/>
      <c r="O14" s="634"/>
      <c r="P14" s="634"/>
      <c r="Q14" s="634"/>
      <c r="R14" s="634"/>
      <c r="S14" s="634"/>
      <c r="T14" s="677"/>
    </row>
    <row r="15" spans="1:34" ht="12.75" customHeight="1" x14ac:dyDescent="0.2">
      <c r="A15" s="681"/>
      <c r="B15" s="684"/>
      <c r="C15" s="675"/>
      <c r="D15" s="675"/>
      <c r="E15" s="675"/>
      <c r="F15" s="650"/>
      <c r="G15" s="650"/>
      <c r="H15" s="650"/>
      <c r="I15" s="691"/>
      <c r="J15" s="688"/>
      <c r="K15" s="634" t="s">
        <v>93</v>
      </c>
      <c r="L15" s="634"/>
      <c r="M15" s="634"/>
      <c r="N15" s="634"/>
      <c r="O15" s="634"/>
      <c r="P15" s="634"/>
      <c r="Q15" s="634"/>
      <c r="R15" s="634"/>
      <c r="S15" s="634"/>
      <c r="T15" s="677"/>
    </row>
    <row r="16" spans="1:34" ht="12.75" customHeight="1" x14ac:dyDescent="0.2">
      <c r="A16" s="681"/>
      <c r="B16" s="684"/>
      <c r="C16" s="675" t="s">
        <v>78</v>
      </c>
      <c r="D16" s="675"/>
      <c r="E16" s="675"/>
      <c r="F16" s="675"/>
      <c r="G16" s="675"/>
      <c r="H16" s="675"/>
      <c r="I16" s="691"/>
      <c r="J16" s="688"/>
      <c r="K16" s="634"/>
      <c r="L16" s="634"/>
      <c r="M16" s="634"/>
      <c r="N16" s="634"/>
      <c r="O16" s="634"/>
      <c r="P16" s="634"/>
      <c r="Q16" s="634"/>
      <c r="R16" s="634"/>
      <c r="S16" s="634"/>
      <c r="T16" s="677"/>
    </row>
    <row r="17" spans="1:21" ht="12.75" customHeight="1" x14ac:dyDescent="0.2">
      <c r="A17" s="681"/>
      <c r="B17" s="684"/>
      <c r="C17" s="675"/>
      <c r="D17" s="675"/>
      <c r="E17" s="675"/>
      <c r="F17" s="675"/>
      <c r="G17" s="675"/>
      <c r="H17" s="675"/>
      <c r="I17" s="691"/>
      <c r="J17" s="688"/>
      <c r="K17" s="634"/>
      <c r="L17" s="634"/>
      <c r="M17" s="634"/>
      <c r="N17" s="634"/>
      <c r="O17" s="634"/>
      <c r="P17" s="634"/>
      <c r="Q17" s="634"/>
      <c r="R17" s="634"/>
      <c r="S17" s="634"/>
      <c r="T17" s="677"/>
    </row>
    <row r="18" spans="1:21" ht="13.5" thickBot="1" x14ac:dyDescent="0.25">
      <c r="A18" s="682"/>
      <c r="B18" s="685"/>
      <c r="C18" s="679"/>
      <c r="D18" s="679"/>
      <c r="E18" s="679"/>
      <c r="F18" s="679"/>
      <c r="G18" s="679"/>
      <c r="H18" s="679"/>
      <c r="I18" s="692"/>
      <c r="J18" s="689"/>
      <c r="K18" s="680"/>
      <c r="L18" s="680"/>
      <c r="M18" s="680"/>
      <c r="N18" s="680"/>
      <c r="O18" s="680"/>
      <c r="P18" s="680"/>
      <c r="Q18" s="680"/>
      <c r="R18" s="38"/>
      <c r="S18" s="38"/>
      <c r="T18" s="678"/>
    </row>
    <row r="19" spans="1:21" ht="24" customHeight="1" x14ac:dyDescent="0.2">
      <c r="A19" s="31" t="s">
        <v>21</v>
      </c>
      <c r="B19" s="693"/>
      <c r="C19" s="702" t="s">
        <v>48</v>
      </c>
      <c r="D19" s="702"/>
      <c r="E19" s="702"/>
      <c r="F19" s="702"/>
      <c r="G19" s="702"/>
      <c r="H19" s="702"/>
      <c r="I19" s="696"/>
      <c r="J19" s="687"/>
      <c r="K19" s="65"/>
      <c r="L19" s="65"/>
      <c r="M19" s="65"/>
      <c r="N19" s="65"/>
      <c r="O19" s="65"/>
      <c r="P19" s="65"/>
      <c r="Q19" s="65"/>
      <c r="R19" s="65"/>
      <c r="S19" s="65"/>
      <c r="T19" s="658"/>
    </row>
    <row r="20" spans="1:21" ht="12.75" customHeight="1" x14ac:dyDescent="0.2">
      <c r="A20" s="681" t="s">
        <v>22</v>
      </c>
      <c r="B20" s="694"/>
      <c r="C20" s="665"/>
      <c r="D20" s="665"/>
      <c r="E20" s="665"/>
      <c r="F20" s="665"/>
      <c r="G20" s="665"/>
      <c r="H20" s="665"/>
      <c r="I20" s="697"/>
      <c r="J20" s="688"/>
      <c r="K20" s="661" t="s">
        <v>194</v>
      </c>
      <c r="L20" s="661"/>
      <c r="M20" s="661"/>
      <c r="N20" s="661"/>
      <c r="O20" s="661"/>
      <c r="P20" s="661"/>
      <c r="Q20" s="661"/>
      <c r="R20" s="661"/>
      <c r="S20" s="661"/>
      <c r="T20" s="659"/>
      <c r="U20" s="8"/>
    </row>
    <row r="21" spans="1:21" ht="12.75" customHeight="1" x14ac:dyDescent="0.2">
      <c r="A21" s="681"/>
      <c r="B21" s="694"/>
      <c r="C21" s="655" t="s">
        <v>94</v>
      </c>
      <c r="D21" s="655"/>
      <c r="E21" s="655"/>
      <c r="F21" s="655"/>
      <c r="G21" s="655"/>
      <c r="H21" s="655"/>
      <c r="I21" s="697"/>
      <c r="J21" s="688"/>
      <c r="K21" s="666" t="s">
        <v>23</v>
      </c>
      <c r="L21" s="47" t="s">
        <v>195</v>
      </c>
      <c r="M21" s="48" t="s">
        <v>142</v>
      </c>
      <c r="N21" s="48">
        <v>5</v>
      </c>
      <c r="O21" s="49">
        <v>5</v>
      </c>
      <c r="P21" s="50">
        <v>10</v>
      </c>
      <c r="Q21" s="50">
        <v>15</v>
      </c>
      <c r="R21" s="50">
        <v>20</v>
      </c>
      <c r="S21" s="50">
        <v>25</v>
      </c>
      <c r="T21" s="659"/>
      <c r="U21" s="7"/>
    </row>
    <row r="22" spans="1:21" x14ac:dyDescent="0.2">
      <c r="A22" s="681"/>
      <c r="B22" s="694"/>
      <c r="C22" s="655" t="s">
        <v>208</v>
      </c>
      <c r="D22" s="655"/>
      <c r="E22" s="655"/>
      <c r="F22" s="655"/>
      <c r="G22" s="655"/>
      <c r="H22" s="655"/>
      <c r="I22" s="697"/>
      <c r="J22" s="688"/>
      <c r="K22" s="667"/>
      <c r="L22" s="51" t="s">
        <v>196</v>
      </c>
      <c r="M22" s="48" t="s">
        <v>197</v>
      </c>
      <c r="N22" s="48">
        <v>4</v>
      </c>
      <c r="O22" s="49">
        <v>4</v>
      </c>
      <c r="P22" s="49">
        <v>8</v>
      </c>
      <c r="Q22" s="50">
        <v>12</v>
      </c>
      <c r="R22" s="50">
        <v>16</v>
      </c>
      <c r="S22" s="50">
        <v>20</v>
      </c>
      <c r="T22" s="659"/>
      <c r="U22" s="7"/>
    </row>
    <row r="23" spans="1:21" x14ac:dyDescent="0.2">
      <c r="A23" s="681"/>
      <c r="B23" s="694"/>
      <c r="C23" s="655" t="s">
        <v>209</v>
      </c>
      <c r="D23" s="655"/>
      <c r="E23" s="655"/>
      <c r="F23" s="655"/>
      <c r="G23" s="655"/>
      <c r="H23" s="655"/>
      <c r="I23" s="697"/>
      <c r="J23" s="688"/>
      <c r="K23" s="667"/>
      <c r="L23" s="51" t="s">
        <v>198</v>
      </c>
      <c r="M23" s="48" t="s">
        <v>99</v>
      </c>
      <c r="N23" s="48">
        <v>3</v>
      </c>
      <c r="O23" s="52">
        <v>3</v>
      </c>
      <c r="P23" s="49">
        <v>6</v>
      </c>
      <c r="Q23" s="49">
        <v>9</v>
      </c>
      <c r="R23" s="50">
        <v>12</v>
      </c>
      <c r="S23" s="50">
        <v>15</v>
      </c>
      <c r="T23" s="659"/>
      <c r="U23" s="7"/>
    </row>
    <row r="24" spans="1:21" x14ac:dyDescent="0.2">
      <c r="A24" s="681"/>
      <c r="B24" s="694"/>
      <c r="C24" s="655" t="s">
        <v>212</v>
      </c>
      <c r="D24" s="655"/>
      <c r="E24" s="655"/>
      <c r="F24" s="655"/>
      <c r="G24" s="655"/>
      <c r="H24" s="655"/>
      <c r="I24" s="697"/>
      <c r="J24" s="688"/>
      <c r="K24" s="667"/>
      <c r="L24" s="51" t="s">
        <v>199</v>
      </c>
      <c r="M24" s="48" t="s">
        <v>200</v>
      </c>
      <c r="N24" s="48">
        <v>2</v>
      </c>
      <c r="O24" s="52">
        <v>2</v>
      </c>
      <c r="P24" s="49">
        <v>4</v>
      </c>
      <c r="Q24" s="49">
        <v>6</v>
      </c>
      <c r="R24" s="49">
        <v>8</v>
      </c>
      <c r="S24" s="50">
        <v>10</v>
      </c>
      <c r="T24" s="659"/>
      <c r="U24" s="7"/>
    </row>
    <row r="25" spans="1:21" x14ac:dyDescent="0.2">
      <c r="A25" s="681"/>
      <c r="B25" s="694"/>
      <c r="C25" s="655" t="s">
        <v>213</v>
      </c>
      <c r="D25" s="655"/>
      <c r="E25" s="655"/>
      <c r="F25" s="655"/>
      <c r="G25" s="655"/>
      <c r="H25" s="655"/>
      <c r="I25" s="697"/>
      <c r="J25" s="688"/>
      <c r="K25" s="668"/>
      <c r="L25" s="51" t="s">
        <v>201</v>
      </c>
      <c r="M25" s="48" t="s">
        <v>121</v>
      </c>
      <c r="N25" s="48">
        <v>1</v>
      </c>
      <c r="O25" s="53">
        <v>1</v>
      </c>
      <c r="P25" s="53">
        <v>2</v>
      </c>
      <c r="Q25" s="53">
        <v>3</v>
      </c>
      <c r="R25" s="54">
        <v>4</v>
      </c>
      <c r="S25" s="49">
        <v>5</v>
      </c>
      <c r="T25" s="659"/>
      <c r="U25" s="7"/>
    </row>
    <row r="26" spans="1:21" ht="12.75" customHeight="1" x14ac:dyDescent="0.2">
      <c r="A26" s="681"/>
      <c r="B26" s="694"/>
      <c r="C26" s="655" t="s">
        <v>210</v>
      </c>
      <c r="D26" s="655"/>
      <c r="E26" s="655"/>
      <c r="F26" s="655"/>
      <c r="G26" s="655"/>
      <c r="H26" s="655"/>
      <c r="I26" s="697"/>
      <c r="J26" s="688"/>
      <c r="K26" s="55"/>
      <c r="L26" s="55"/>
      <c r="M26" s="55"/>
      <c r="N26" s="55"/>
      <c r="O26" s="48">
        <v>1</v>
      </c>
      <c r="P26" s="48">
        <v>2</v>
      </c>
      <c r="Q26" s="48">
        <v>3</v>
      </c>
      <c r="R26" s="56">
        <v>4</v>
      </c>
      <c r="S26" s="48">
        <v>5</v>
      </c>
      <c r="T26" s="659"/>
    </row>
    <row r="27" spans="1:21" ht="12.75" customHeight="1" x14ac:dyDescent="0.2">
      <c r="A27" s="681"/>
      <c r="B27" s="694"/>
      <c r="C27" s="7"/>
      <c r="D27" s="7"/>
      <c r="E27" s="7"/>
      <c r="F27" s="7"/>
      <c r="G27" s="7"/>
      <c r="H27" s="7"/>
      <c r="I27" s="697"/>
      <c r="J27" s="688"/>
      <c r="K27" s="57"/>
      <c r="L27" s="57"/>
      <c r="M27" s="58"/>
      <c r="N27" s="58"/>
      <c r="O27" s="48" t="s">
        <v>135</v>
      </c>
      <c r="P27" s="48" t="s">
        <v>202</v>
      </c>
      <c r="Q27" s="48" t="s">
        <v>134</v>
      </c>
      <c r="R27" s="48" t="s">
        <v>203</v>
      </c>
      <c r="S27" s="48" t="s">
        <v>133</v>
      </c>
      <c r="T27" s="659"/>
    </row>
    <row r="28" spans="1:21" ht="12.75" customHeight="1" x14ac:dyDescent="0.2">
      <c r="A28" s="681"/>
      <c r="B28" s="694"/>
      <c r="C28" s="665" t="s">
        <v>414</v>
      </c>
      <c r="D28" s="665"/>
      <c r="E28" s="665"/>
      <c r="F28" s="665"/>
      <c r="G28" s="665"/>
      <c r="H28" s="665"/>
      <c r="I28" s="697"/>
      <c r="J28" s="688"/>
      <c r="K28" s="57"/>
      <c r="L28" s="57"/>
      <c r="M28" s="58"/>
      <c r="N28" s="58"/>
      <c r="O28" s="59" t="s">
        <v>204</v>
      </c>
      <c r="P28" s="59" t="s">
        <v>205</v>
      </c>
      <c r="Q28" s="59" t="s">
        <v>82</v>
      </c>
      <c r="R28" s="59" t="s">
        <v>206</v>
      </c>
      <c r="S28" s="59" t="s">
        <v>207</v>
      </c>
      <c r="T28" s="659"/>
    </row>
    <row r="29" spans="1:21" ht="25.5" customHeight="1" x14ac:dyDescent="0.2">
      <c r="A29" s="681"/>
      <c r="B29" s="694"/>
      <c r="C29" s="655" t="s">
        <v>211</v>
      </c>
      <c r="D29" s="655"/>
      <c r="E29" s="655"/>
      <c r="F29" s="655"/>
      <c r="G29" s="655"/>
      <c r="H29" s="655"/>
      <c r="I29" s="697"/>
      <c r="J29" s="688"/>
      <c r="K29" s="60"/>
      <c r="L29" s="57"/>
      <c r="M29" s="61"/>
      <c r="N29" s="61"/>
      <c r="O29" s="662" t="s">
        <v>24</v>
      </c>
      <c r="P29" s="663"/>
      <c r="Q29" s="663"/>
      <c r="R29" s="663"/>
      <c r="S29" s="663"/>
      <c r="T29" s="659"/>
    </row>
    <row r="30" spans="1:21" ht="12.75" customHeight="1" x14ac:dyDescent="0.2">
      <c r="A30" s="681"/>
      <c r="B30" s="694"/>
      <c r="C30" s="655" t="s">
        <v>214</v>
      </c>
      <c r="D30" s="655"/>
      <c r="E30" s="655"/>
      <c r="F30" s="655"/>
      <c r="G30" s="655"/>
      <c r="H30" s="655"/>
      <c r="I30" s="697"/>
      <c r="J30" s="688"/>
      <c r="K30" s="66"/>
      <c r="L30" s="66"/>
      <c r="M30" s="66"/>
      <c r="N30" s="66"/>
      <c r="O30" s="66"/>
      <c r="P30" s="66"/>
      <c r="Q30" s="66"/>
      <c r="R30" s="66"/>
      <c r="S30" s="66"/>
      <c r="T30" s="659"/>
    </row>
    <row r="31" spans="1:21" ht="12.75" customHeight="1" x14ac:dyDescent="0.2">
      <c r="A31" s="681"/>
      <c r="B31" s="694"/>
      <c r="C31" s="655" t="s">
        <v>215</v>
      </c>
      <c r="D31" s="655"/>
      <c r="E31" s="655"/>
      <c r="F31" s="655"/>
      <c r="G31" s="655"/>
      <c r="H31" s="655"/>
      <c r="I31" s="697"/>
      <c r="J31" s="688"/>
      <c r="K31" s="664" t="s">
        <v>41</v>
      </c>
      <c r="L31" s="664"/>
      <c r="M31" s="664"/>
      <c r="N31" s="664"/>
      <c r="O31" s="664"/>
      <c r="P31" s="664"/>
      <c r="Q31" s="664"/>
      <c r="R31" s="664"/>
      <c r="S31" s="664"/>
      <c r="T31" s="659"/>
    </row>
    <row r="32" spans="1:21" ht="12.75" customHeight="1" x14ac:dyDescent="0.2">
      <c r="A32" s="681"/>
      <c r="B32" s="694"/>
      <c r="C32" s="655" t="s">
        <v>216</v>
      </c>
      <c r="D32" s="655"/>
      <c r="E32" s="655"/>
      <c r="F32" s="655"/>
      <c r="G32" s="655"/>
      <c r="H32" s="655"/>
      <c r="I32" s="697"/>
      <c r="J32" s="688"/>
      <c r="K32" s="66"/>
      <c r="L32" s="66"/>
      <c r="M32" s="66"/>
      <c r="N32" s="66"/>
      <c r="O32" s="66"/>
      <c r="P32" s="66"/>
      <c r="Q32" s="66"/>
      <c r="R32" s="66"/>
      <c r="S32" s="66"/>
      <c r="T32" s="659"/>
    </row>
    <row r="33" spans="1:20" ht="12.75" customHeight="1" x14ac:dyDescent="0.2">
      <c r="A33" s="681"/>
      <c r="B33" s="694"/>
      <c r="C33" s="655" t="s">
        <v>217</v>
      </c>
      <c r="D33" s="655"/>
      <c r="E33" s="655"/>
      <c r="F33" s="655"/>
      <c r="G33" s="655"/>
      <c r="H33" s="655"/>
      <c r="I33" s="697"/>
      <c r="J33" s="688"/>
      <c r="K33" s="665" t="s">
        <v>416</v>
      </c>
      <c r="L33" s="665"/>
      <c r="M33" s="665"/>
      <c r="N33" s="665"/>
      <c r="O33" s="665"/>
      <c r="P33" s="665"/>
      <c r="Q33" s="665"/>
      <c r="R33" s="665"/>
      <c r="S33" s="665"/>
      <c r="T33" s="659"/>
    </row>
    <row r="34" spans="1:20" ht="12.75" customHeight="1" x14ac:dyDescent="0.2">
      <c r="A34" s="681"/>
      <c r="B34" s="694"/>
      <c r="C34" s="159"/>
      <c r="D34" s="159"/>
      <c r="E34" s="159"/>
      <c r="F34" s="159"/>
      <c r="G34" s="159"/>
      <c r="H34" s="159"/>
      <c r="I34" s="697"/>
      <c r="J34" s="688"/>
      <c r="K34" s="665"/>
      <c r="L34" s="665"/>
      <c r="M34" s="665"/>
      <c r="N34" s="665"/>
      <c r="O34" s="665"/>
      <c r="P34" s="665"/>
      <c r="Q34" s="665"/>
      <c r="R34" s="665"/>
      <c r="S34" s="665"/>
      <c r="T34" s="659"/>
    </row>
    <row r="35" spans="1:20" ht="30" customHeight="1" x14ac:dyDescent="0.2">
      <c r="A35" s="681"/>
      <c r="B35" s="694"/>
      <c r="C35" s="633" t="s">
        <v>415</v>
      </c>
      <c r="D35" s="633"/>
      <c r="E35" s="633"/>
      <c r="F35" s="633"/>
      <c r="G35" s="633"/>
      <c r="H35" s="633"/>
      <c r="I35" s="697"/>
      <c r="J35" s="688"/>
      <c r="K35" s="665"/>
      <c r="L35" s="665"/>
      <c r="M35" s="665"/>
      <c r="N35" s="665"/>
      <c r="O35" s="665"/>
      <c r="P35" s="665"/>
      <c r="Q35" s="665"/>
      <c r="R35" s="665"/>
      <c r="S35" s="665"/>
      <c r="T35" s="659"/>
    </row>
    <row r="36" spans="1:20" ht="13.5" thickBot="1" x14ac:dyDescent="0.25">
      <c r="A36" s="682"/>
      <c r="B36" s="695"/>
      <c r="C36" s="701"/>
      <c r="D36" s="701"/>
      <c r="E36" s="701"/>
      <c r="F36" s="701"/>
      <c r="G36" s="701"/>
      <c r="H36" s="701"/>
      <c r="I36" s="698"/>
      <c r="J36" s="689"/>
      <c r="K36" s="651"/>
      <c r="L36" s="651"/>
      <c r="M36" s="651"/>
      <c r="N36" s="651"/>
      <c r="O36" s="651"/>
      <c r="P36" s="651"/>
      <c r="Q36" s="651"/>
      <c r="R36" s="40"/>
      <c r="S36" s="40"/>
      <c r="T36" s="660"/>
    </row>
    <row r="37" spans="1:20" ht="24" customHeight="1" x14ac:dyDescent="0.2">
      <c r="A37" s="31" t="s">
        <v>25</v>
      </c>
      <c r="B37" s="693"/>
      <c r="I37" s="696"/>
      <c r="J37" s="705"/>
      <c r="K37" s="64"/>
      <c r="L37" s="64"/>
      <c r="M37" s="64"/>
      <c r="N37" s="64"/>
      <c r="O37" s="64"/>
      <c r="P37" s="64"/>
      <c r="Q37" s="64"/>
      <c r="R37" s="62"/>
      <c r="S37" s="62"/>
      <c r="T37" s="640"/>
    </row>
    <row r="38" spans="1:20" ht="21" customHeight="1" x14ac:dyDescent="0.2">
      <c r="A38" s="699" t="s">
        <v>45</v>
      </c>
      <c r="B38" s="694"/>
      <c r="C38" s="656" t="s">
        <v>417</v>
      </c>
      <c r="D38" s="656"/>
      <c r="E38" s="656"/>
      <c r="F38" s="656"/>
      <c r="G38" s="656"/>
      <c r="H38" s="656"/>
      <c r="I38" s="697"/>
      <c r="J38" s="706"/>
      <c r="K38" s="161"/>
      <c r="L38" s="652"/>
      <c r="M38" s="652"/>
      <c r="N38" s="652"/>
      <c r="O38" s="652"/>
      <c r="P38" s="652"/>
      <c r="Q38" s="652"/>
      <c r="R38" s="652"/>
      <c r="S38" s="652"/>
      <c r="T38" s="640"/>
    </row>
    <row r="39" spans="1:20" ht="15.75" customHeight="1" x14ac:dyDescent="0.2">
      <c r="A39" s="699"/>
      <c r="B39" s="694"/>
      <c r="C39" s="656"/>
      <c r="D39" s="656"/>
      <c r="E39" s="656"/>
      <c r="F39" s="656"/>
      <c r="G39" s="656"/>
      <c r="H39" s="656"/>
      <c r="I39" s="697"/>
      <c r="J39" s="706"/>
      <c r="K39" s="162"/>
      <c r="L39" s="653"/>
      <c r="M39" s="163"/>
      <c r="N39" s="164"/>
      <c r="O39" s="165"/>
      <c r="P39" s="165"/>
      <c r="Q39" s="165"/>
      <c r="R39" s="165"/>
      <c r="S39" s="165"/>
      <c r="T39" s="640"/>
    </row>
    <row r="40" spans="1:20" ht="12.75" customHeight="1" x14ac:dyDescent="0.2">
      <c r="A40" s="699"/>
      <c r="B40" s="694"/>
      <c r="I40" s="697"/>
      <c r="J40" s="706"/>
      <c r="K40" s="162"/>
      <c r="L40" s="653"/>
      <c r="M40" s="166"/>
      <c r="N40" s="164"/>
      <c r="O40" s="165"/>
      <c r="P40" s="165"/>
      <c r="Q40" s="165"/>
      <c r="R40" s="165"/>
      <c r="S40" s="165"/>
      <c r="T40" s="640"/>
    </row>
    <row r="41" spans="1:20" x14ac:dyDescent="0.2">
      <c r="A41" s="699"/>
      <c r="B41" s="694"/>
      <c r="C41" s="634" t="s">
        <v>95</v>
      </c>
      <c r="D41" s="634"/>
      <c r="E41" s="634"/>
      <c r="F41" s="634"/>
      <c r="G41" s="634"/>
      <c r="H41" s="634"/>
      <c r="I41" s="697"/>
      <c r="J41" s="706"/>
      <c r="K41" s="162"/>
      <c r="L41" s="653"/>
      <c r="M41" s="166"/>
      <c r="N41" s="164"/>
      <c r="O41" s="165"/>
      <c r="P41" s="165"/>
      <c r="Q41" s="165"/>
      <c r="R41" s="165"/>
      <c r="S41" s="165"/>
      <c r="T41" s="640"/>
    </row>
    <row r="42" spans="1:20" x14ac:dyDescent="0.2">
      <c r="A42" s="699"/>
      <c r="B42" s="694"/>
      <c r="C42" s="634"/>
      <c r="D42" s="634"/>
      <c r="E42" s="634"/>
      <c r="F42" s="634"/>
      <c r="G42" s="634"/>
      <c r="H42" s="634"/>
      <c r="I42" s="697"/>
      <c r="J42" s="706"/>
      <c r="K42" s="162"/>
      <c r="L42" s="653"/>
      <c r="M42" s="166"/>
      <c r="N42" s="164"/>
      <c r="O42" s="165"/>
      <c r="P42" s="165"/>
      <c r="Q42" s="165"/>
      <c r="R42" s="165"/>
      <c r="S42" s="165"/>
      <c r="T42" s="640"/>
    </row>
    <row r="43" spans="1:20" ht="12.75" customHeight="1" x14ac:dyDescent="0.2">
      <c r="A43" s="699"/>
      <c r="B43" s="694"/>
      <c r="C43" s="634"/>
      <c r="D43" s="634"/>
      <c r="E43" s="634"/>
      <c r="F43" s="634"/>
      <c r="G43" s="634"/>
      <c r="H43" s="634"/>
      <c r="I43" s="697"/>
      <c r="J43" s="706"/>
      <c r="K43" s="162"/>
      <c r="L43" s="653"/>
      <c r="M43" s="166"/>
      <c r="N43" s="164"/>
      <c r="O43" s="165"/>
      <c r="P43" s="165"/>
      <c r="Q43" s="165"/>
      <c r="R43" s="165"/>
      <c r="S43" s="165"/>
      <c r="T43" s="640"/>
    </row>
    <row r="44" spans="1:20" ht="12.75" customHeight="1" x14ac:dyDescent="0.2">
      <c r="A44" s="699"/>
      <c r="B44" s="694"/>
      <c r="C44" s="634"/>
      <c r="D44" s="634"/>
      <c r="E44" s="634"/>
      <c r="F44" s="634"/>
      <c r="G44" s="634"/>
      <c r="H44" s="634"/>
      <c r="I44" s="697"/>
      <c r="J44" s="706"/>
      <c r="K44" s="162"/>
      <c r="L44" s="653"/>
      <c r="M44" s="166"/>
      <c r="N44" s="164"/>
      <c r="O44" s="165"/>
      <c r="P44" s="165"/>
      <c r="Q44" s="165"/>
      <c r="R44" s="165"/>
      <c r="S44" s="165"/>
      <c r="T44" s="640"/>
    </row>
    <row r="45" spans="1:20" ht="12.75" customHeight="1" x14ac:dyDescent="0.2">
      <c r="A45" s="699"/>
      <c r="B45" s="694"/>
      <c r="C45" s="29"/>
      <c r="D45" s="33"/>
      <c r="E45" s="33"/>
      <c r="F45" s="33"/>
      <c r="G45" s="33"/>
      <c r="H45" s="33"/>
      <c r="I45" s="697"/>
      <c r="J45" s="706"/>
      <c r="K45" s="162"/>
      <c r="L45" s="653"/>
      <c r="M45" s="166"/>
      <c r="N45" s="164"/>
      <c r="O45" s="165"/>
      <c r="P45" s="165"/>
      <c r="Q45" s="165"/>
      <c r="R45" s="165"/>
      <c r="S45" s="165"/>
      <c r="T45" s="640"/>
    </row>
    <row r="46" spans="1:20" ht="12.75" customHeight="1" x14ac:dyDescent="0.2">
      <c r="A46" s="699"/>
      <c r="B46" s="694"/>
      <c r="C46" s="656" t="s">
        <v>418</v>
      </c>
      <c r="D46" s="656"/>
      <c r="E46" s="656"/>
      <c r="F46" s="656"/>
      <c r="G46" s="656"/>
      <c r="H46" s="656"/>
      <c r="I46" s="697"/>
      <c r="J46" s="706"/>
      <c r="K46" s="162"/>
      <c r="L46" s="653"/>
      <c r="M46" s="166"/>
      <c r="N46" s="164"/>
      <c r="O46" s="165"/>
      <c r="P46" s="165"/>
      <c r="Q46" s="165"/>
      <c r="R46" s="165"/>
      <c r="S46" s="165"/>
      <c r="T46" s="640"/>
    </row>
    <row r="47" spans="1:20" ht="12.75" customHeight="1" x14ac:dyDescent="0.2">
      <c r="A47" s="699"/>
      <c r="B47" s="694"/>
      <c r="C47" s="656"/>
      <c r="D47" s="656"/>
      <c r="E47" s="656"/>
      <c r="F47" s="656"/>
      <c r="G47" s="656"/>
      <c r="H47" s="656"/>
      <c r="I47" s="697"/>
      <c r="J47" s="706"/>
      <c r="K47" s="162"/>
      <c r="L47" s="653"/>
      <c r="M47" s="166"/>
      <c r="N47" s="164"/>
      <c r="O47" s="165"/>
      <c r="P47" s="165"/>
      <c r="Q47" s="165"/>
      <c r="R47" s="165"/>
      <c r="S47" s="165"/>
      <c r="T47" s="640"/>
    </row>
    <row r="48" spans="1:20" ht="12.75" customHeight="1" x14ac:dyDescent="0.2">
      <c r="A48" s="699"/>
      <c r="B48" s="694"/>
      <c r="C48" s="656"/>
      <c r="D48" s="656"/>
      <c r="E48" s="656"/>
      <c r="F48" s="656"/>
      <c r="G48" s="656"/>
      <c r="H48" s="656"/>
      <c r="I48" s="697"/>
      <c r="J48" s="706"/>
      <c r="K48" s="162"/>
      <c r="L48" s="653"/>
      <c r="M48" s="166"/>
      <c r="N48" s="164"/>
      <c r="O48" s="165"/>
      <c r="P48" s="165"/>
      <c r="Q48" s="165"/>
      <c r="R48" s="165"/>
      <c r="S48" s="165"/>
      <c r="T48" s="640"/>
    </row>
    <row r="49" spans="1:20" ht="12.75" customHeight="1" x14ac:dyDescent="0.2">
      <c r="A49" s="699"/>
      <c r="B49" s="694"/>
      <c r="C49" s="656"/>
      <c r="D49" s="656"/>
      <c r="E49" s="656"/>
      <c r="F49" s="656"/>
      <c r="G49" s="656"/>
      <c r="H49" s="656"/>
      <c r="I49" s="697"/>
      <c r="J49" s="706"/>
      <c r="K49" s="162"/>
      <c r="L49" s="653"/>
      <c r="M49" s="166"/>
      <c r="N49" s="164"/>
      <c r="O49" s="165"/>
      <c r="P49" s="165"/>
      <c r="Q49" s="165"/>
      <c r="R49" s="165"/>
      <c r="S49" s="165"/>
      <c r="T49" s="640"/>
    </row>
    <row r="50" spans="1:20" ht="12.75" customHeight="1" x14ac:dyDescent="0.2">
      <c r="A50" s="699"/>
      <c r="B50" s="694"/>
      <c r="C50" s="656"/>
      <c r="D50" s="656"/>
      <c r="E50" s="656"/>
      <c r="F50" s="656"/>
      <c r="G50" s="656"/>
      <c r="H50" s="656"/>
      <c r="I50" s="697"/>
      <c r="J50" s="706"/>
      <c r="K50" s="162"/>
      <c r="L50" s="653"/>
      <c r="M50" s="166"/>
      <c r="N50" s="164"/>
      <c r="O50" s="165"/>
      <c r="P50" s="165"/>
      <c r="Q50" s="165"/>
      <c r="R50" s="165"/>
      <c r="S50" s="165"/>
      <c r="T50" s="640"/>
    </row>
    <row r="51" spans="1:20" ht="12.75" customHeight="1" x14ac:dyDescent="0.2">
      <c r="A51" s="699"/>
      <c r="B51" s="694"/>
      <c r="C51" s="656"/>
      <c r="D51" s="656"/>
      <c r="E51" s="656"/>
      <c r="F51" s="656"/>
      <c r="G51" s="656"/>
      <c r="H51" s="656"/>
      <c r="I51" s="697"/>
      <c r="J51" s="706"/>
      <c r="K51" s="162"/>
      <c r="L51" s="653"/>
      <c r="M51" s="166"/>
      <c r="N51" s="164"/>
      <c r="O51" s="165"/>
      <c r="P51" s="165"/>
      <c r="Q51" s="165"/>
      <c r="R51" s="165"/>
      <c r="S51" s="165"/>
      <c r="T51" s="640"/>
    </row>
    <row r="52" spans="1:20" ht="12.75" customHeight="1" x14ac:dyDescent="0.2">
      <c r="A52" s="699"/>
      <c r="B52" s="694"/>
      <c r="C52" s="656"/>
      <c r="D52" s="656"/>
      <c r="E52" s="656"/>
      <c r="F52" s="656"/>
      <c r="G52" s="656"/>
      <c r="H52" s="656"/>
      <c r="I52" s="697"/>
      <c r="J52" s="706"/>
      <c r="K52" s="162"/>
      <c r="L52" s="653"/>
      <c r="M52" s="166"/>
      <c r="N52" s="164"/>
      <c r="O52" s="165"/>
      <c r="P52" s="165"/>
      <c r="Q52" s="165"/>
      <c r="R52" s="165"/>
      <c r="S52" s="165"/>
      <c r="T52" s="640"/>
    </row>
    <row r="53" spans="1:20" ht="12.75" customHeight="1" x14ac:dyDescent="0.2">
      <c r="A53" s="699"/>
      <c r="B53" s="694"/>
      <c r="C53" s="656"/>
      <c r="D53" s="656"/>
      <c r="E53" s="656"/>
      <c r="F53" s="656"/>
      <c r="G53" s="656"/>
      <c r="H53" s="656"/>
      <c r="I53" s="697"/>
      <c r="J53" s="706"/>
      <c r="K53" s="162"/>
      <c r="L53" s="653"/>
      <c r="M53" s="166"/>
      <c r="N53" s="164"/>
      <c r="O53" s="165"/>
      <c r="P53" s="165"/>
      <c r="Q53" s="165"/>
      <c r="R53" s="165"/>
      <c r="S53" s="165"/>
      <c r="T53" s="640"/>
    </row>
    <row r="54" spans="1:20" ht="12.75" customHeight="1" x14ac:dyDescent="0.2">
      <c r="A54" s="699"/>
      <c r="B54" s="694"/>
      <c r="C54" s="656"/>
      <c r="D54" s="656"/>
      <c r="E54" s="656"/>
      <c r="F54" s="656"/>
      <c r="G54" s="656"/>
      <c r="H54" s="656"/>
      <c r="I54" s="697"/>
      <c r="J54" s="706"/>
      <c r="K54" s="162"/>
      <c r="L54" s="653"/>
      <c r="M54" s="166"/>
      <c r="N54" s="164"/>
      <c r="O54" s="165"/>
      <c r="P54" s="165"/>
      <c r="Q54" s="165"/>
      <c r="R54" s="165"/>
      <c r="S54" s="165"/>
      <c r="T54" s="640"/>
    </row>
    <row r="55" spans="1:20" ht="12.75" customHeight="1" x14ac:dyDescent="0.2">
      <c r="A55" s="699"/>
      <c r="B55" s="694"/>
      <c r="C55" s="656"/>
      <c r="D55" s="656"/>
      <c r="E55" s="656"/>
      <c r="F55" s="656"/>
      <c r="G55" s="656"/>
      <c r="H55" s="656"/>
      <c r="I55" s="697"/>
      <c r="J55" s="706"/>
      <c r="K55" s="162"/>
      <c r="L55" s="653"/>
      <c r="M55" s="166"/>
      <c r="N55" s="164"/>
      <c r="O55" s="165"/>
      <c r="P55" s="165"/>
      <c r="Q55" s="165"/>
      <c r="R55" s="165"/>
      <c r="S55" s="165"/>
      <c r="T55" s="640"/>
    </row>
    <row r="56" spans="1:20" ht="12.75" customHeight="1" x14ac:dyDescent="0.2">
      <c r="A56" s="699"/>
      <c r="B56" s="694"/>
      <c r="C56" s="160"/>
      <c r="D56" s="160"/>
      <c r="E56" s="160"/>
      <c r="F56" s="160"/>
      <c r="G56" s="160"/>
      <c r="H56" s="160"/>
      <c r="I56" s="697"/>
      <c r="J56" s="706"/>
      <c r="K56" s="162"/>
      <c r="L56" s="653"/>
      <c r="M56" s="166"/>
      <c r="N56" s="164"/>
      <c r="O56" s="165"/>
      <c r="P56" s="165"/>
      <c r="Q56" s="165"/>
      <c r="R56" s="165"/>
      <c r="S56" s="165"/>
      <c r="T56" s="640"/>
    </row>
    <row r="57" spans="1:20" ht="12.75" customHeight="1" x14ac:dyDescent="0.2">
      <c r="A57" s="699"/>
      <c r="B57" s="694"/>
      <c r="C57" s="656" t="s">
        <v>419</v>
      </c>
      <c r="D57" s="656"/>
      <c r="E57" s="656"/>
      <c r="F57" s="656"/>
      <c r="G57" s="656"/>
      <c r="H57" s="656"/>
      <c r="I57" s="697"/>
      <c r="J57" s="706"/>
      <c r="K57" s="162"/>
      <c r="L57" s="653"/>
      <c r="M57" s="166"/>
      <c r="N57" s="164"/>
      <c r="O57" s="165"/>
      <c r="P57" s="165"/>
      <c r="Q57" s="165"/>
      <c r="R57" s="165"/>
      <c r="S57" s="165"/>
      <c r="T57" s="640"/>
    </row>
    <row r="58" spans="1:20" ht="12.75" customHeight="1" x14ac:dyDescent="0.2">
      <c r="A58" s="699"/>
      <c r="B58" s="694"/>
      <c r="C58" s="656"/>
      <c r="D58" s="656"/>
      <c r="E58" s="656"/>
      <c r="F58" s="656"/>
      <c r="G58" s="656"/>
      <c r="H58" s="656"/>
      <c r="I58" s="697"/>
      <c r="J58" s="706"/>
      <c r="K58" s="162"/>
      <c r="L58" s="653"/>
      <c r="M58" s="166"/>
      <c r="N58" s="164"/>
      <c r="O58" s="165"/>
      <c r="P58" s="165"/>
      <c r="Q58" s="165"/>
      <c r="R58" s="165"/>
      <c r="S58" s="165"/>
      <c r="T58" s="640"/>
    </row>
    <row r="59" spans="1:20" ht="12.75" customHeight="1" x14ac:dyDescent="0.2">
      <c r="A59" s="699"/>
      <c r="B59" s="694"/>
      <c r="C59" s="656"/>
      <c r="D59" s="656"/>
      <c r="E59" s="656"/>
      <c r="F59" s="656"/>
      <c r="G59" s="656"/>
      <c r="H59" s="656"/>
      <c r="I59" s="697"/>
      <c r="J59" s="706"/>
      <c r="K59" s="162"/>
      <c r="L59" s="653"/>
      <c r="M59" s="166"/>
      <c r="N59" s="164"/>
      <c r="O59" s="165"/>
      <c r="P59" s="165"/>
      <c r="Q59" s="165"/>
      <c r="R59" s="165"/>
      <c r="S59" s="165"/>
      <c r="T59" s="640"/>
    </row>
    <row r="60" spans="1:20" ht="12.75" customHeight="1" x14ac:dyDescent="0.2">
      <c r="A60" s="699"/>
      <c r="B60" s="694"/>
      <c r="C60" s="656"/>
      <c r="D60" s="656"/>
      <c r="E60" s="656"/>
      <c r="F60" s="656"/>
      <c r="G60" s="656"/>
      <c r="H60" s="656"/>
      <c r="I60" s="697"/>
      <c r="J60" s="706"/>
      <c r="K60" s="162"/>
      <c r="L60" s="653"/>
      <c r="M60" s="166"/>
      <c r="N60" s="164"/>
      <c r="O60" s="165"/>
      <c r="P60" s="165"/>
      <c r="Q60" s="165"/>
      <c r="R60" s="165"/>
      <c r="S60" s="165"/>
      <c r="T60" s="640"/>
    </row>
    <row r="61" spans="1:20" ht="12.75" customHeight="1" x14ac:dyDescent="0.2">
      <c r="A61" s="699"/>
      <c r="B61" s="694"/>
      <c r="C61" s="656"/>
      <c r="D61" s="656"/>
      <c r="E61" s="656"/>
      <c r="F61" s="656"/>
      <c r="G61" s="656"/>
      <c r="H61" s="656"/>
      <c r="I61" s="697"/>
      <c r="J61" s="706"/>
      <c r="K61" s="162"/>
      <c r="L61" s="653"/>
      <c r="M61" s="166"/>
      <c r="N61" s="164"/>
      <c r="O61" s="165"/>
      <c r="P61" s="165"/>
      <c r="Q61" s="165"/>
      <c r="R61" s="165"/>
      <c r="S61" s="165"/>
      <c r="T61" s="640"/>
    </row>
    <row r="62" spans="1:20" ht="12.75" customHeight="1" x14ac:dyDescent="0.2">
      <c r="A62" s="699"/>
      <c r="B62" s="694"/>
      <c r="C62" s="656"/>
      <c r="D62" s="656"/>
      <c r="E62" s="656"/>
      <c r="F62" s="656"/>
      <c r="G62" s="656"/>
      <c r="H62" s="656"/>
      <c r="I62" s="697"/>
      <c r="J62" s="706"/>
      <c r="K62" s="162"/>
      <c r="L62" s="653"/>
      <c r="M62" s="166"/>
      <c r="N62" s="164"/>
      <c r="O62" s="165"/>
      <c r="P62" s="165"/>
      <c r="Q62" s="165"/>
      <c r="R62" s="165"/>
      <c r="S62" s="165"/>
      <c r="T62" s="640"/>
    </row>
    <row r="63" spans="1:20" ht="12.75" customHeight="1" x14ac:dyDescent="0.2">
      <c r="A63" s="699"/>
      <c r="B63" s="694"/>
      <c r="C63" s="69"/>
      <c r="D63" s="69"/>
      <c r="E63" s="69"/>
      <c r="F63" s="69"/>
      <c r="G63" s="69"/>
      <c r="H63" s="69"/>
      <c r="I63" s="697"/>
      <c r="J63" s="706"/>
      <c r="K63" s="162"/>
      <c r="L63" s="653"/>
      <c r="M63" s="166"/>
      <c r="N63" s="164"/>
      <c r="O63" s="165"/>
      <c r="P63" s="165"/>
      <c r="Q63" s="165"/>
      <c r="R63" s="165"/>
      <c r="S63" s="165"/>
      <c r="T63" s="640"/>
    </row>
    <row r="64" spans="1:20" ht="12.75" customHeight="1" x14ac:dyDescent="0.2">
      <c r="A64" s="699"/>
      <c r="B64" s="694"/>
      <c r="C64" s="633" t="s">
        <v>75</v>
      </c>
      <c r="D64" s="675"/>
      <c r="E64" s="675"/>
      <c r="F64" s="675"/>
      <c r="G64" s="675"/>
      <c r="H64" s="675"/>
      <c r="I64" s="697"/>
      <c r="J64" s="706"/>
      <c r="K64" s="162"/>
      <c r="L64" s="653"/>
      <c r="M64" s="166"/>
      <c r="N64" s="164"/>
      <c r="O64" s="165"/>
      <c r="P64" s="165"/>
      <c r="Q64" s="165"/>
      <c r="R64" s="165"/>
      <c r="S64" s="165"/>
      <c r="T64" s="640"/>
    </row>
    <row r="65" spans="1:20" ht="12.75" customHeight="1" x14ac:dyDescent="0.2">
      <c r="A65" s="699"/>
      <c r="B65" s="694"/>
      <c r="C65" s="136" t="s">
        <v>372</v>
      </c>
      <c r="D65" s="634" t="s">
        <v>421</v>
      </c>
      <c r="E65" s="634"/>
      <c r="F65" s="634"/>
      <c r="G65" s="634"/>
      <c r="H65" s="634"/>
      <c r="I65" s="697"/>
      <c r="J65" s="706"/>
      <c r="K65" s="162"/>
      <c r="L65" s="653"/>
      <c r="M65" s="166"/>
      <c r="N65" s="164"/>
      <c r="O65" s="165"/>
      <c r="P65" s="165"/>
      <c r="Q65" s="165"/>
      <c r="R65" s="165"/>
      <c r="S65" s="165"/>
      <c r="T65" s="640"/>
    </row>
    <row r="66" spans="1:20" ht="31.5" customHeight="1" x14ac:dyDescent="0.2">
      <c r="A66" s="699"/>
      <c r="B66" s="694"/>
      <c r="C66" s="137" t="s">
        <v>311</v>
      </c>
      <c r="D66" s="712" t="s">
        <v>377</v>
      </c>
      <c r="E66" s="712"/>
      <c r="F66" s="712"/>
      <c r="G66" s="712"/>
      <c r="H66" s="712"/>
      <c r="I66" s="697"/>
      <c r="J66" s="706"/>
      <c r="K66" s="162"/>
      <c r="L66" s="163"/>
      <c r="M66" s="163"/>
      <c r="N66" s="167"/>
      <c r="O66" s="168"/>
      <c r="P66" s="168"/>
      <c r="Q66" s="168"/>
      <c r="R66" s="168"/>
      <c r="S66" s="168"/>
      <c r="T66" s="640"/>
    </row>
    <row r="67" spans="1:20" ht="45" customHeight="1" x14ac:dyDescent="0.2">
      <c r="A67" s="699"/>
      <c r="B67" s="694"/>
      <c r="C67" s="138" t="s">
        <v>373</v>
      </c>
      <c r="D67" s="712" t="s">
        <v>382</v>
      </c>
      <c r="E67" s="712"/>
      <c r="F67" s="712"/>
      <c r="G67" s="712"/>
      <c r="H67" s="712"/>
      <c r="I67" s="697"/>
      <c r="J67" s="706"/>
      <c r="K67" s="162"/>
      <c r="L67" s="163"/>
      <c r="N67" s="167"/>
      <c r="O67" s="169"/>
      <c r="P67" s="169"/>
      <c r="Q67" s="654"/>
      <c r="R67" s="654"/>
      <c r="S67" s="169"/>
      <c r="T67" s="640"/>
    </row>
    <row r="68" spans="1:20" ht="36.75" customHeight="1" x14ac:dyDescent="0.2">
      <c r="A68" s="699"/>
      <c r="B68" s="694"/>
      <c r="C68" s="138" t="s">
        <v>374</v>
      </c>
      <c r="D68" s="712" t="s">
        <v>378</v>
      </c>
      <c r="E68" s="712"/>
      <c r="F68" s="712"/>
      <c r="G68" s="712"/>
      <c r="H68" s="712"/>
      <c r="I68" s="697"/>
      <c r="J68" s="706"/>
      <c r="K68" s="162"/>
      <c r="L68" s="633" t="s">
        <v>379</v>
      </c>
      <c r="M68" s="633"/>
      <c r="N68" s="633"/>
      <c r="O68" s="633"/>
      <c r="P68" s="633"/>
      <c r="Q68" s="633"/>
      <c r="R68" s="633"/>
      <c r="S68" s="633"/>
      <c r="T68" s="640"/>
    </row>
    <row r="69" spans="1:20" ht="36" customHeight="1" x14ac:dyDescent="0.2">
      <c r="A69" s="699"/>
      <c r="B69" s="694"/>
      <c r="C69" s="138" t="s">
        <v>375</v>
      </c>
      <c r="D69" s="712" t="s">
        <v>376</v>
      </c>
      <c r="E69" s="712"/>
      <c r="F69" s="712"/>
      <c r="G69" s="712"/>
      <c r="H69" s="712"/>
      <c r="I69" s="697"/>
      <c r="J69" s="706"/>
      <c r="K69" s="162"/>
      <c r="L69" s="633" t="s">
        <v>420</v>
      </c>
      <c r="M69" s="633"/>
      <c r="N69" s="633"/>
      <c r="O69" s="633"/>
      <c r="P69" s="633"/>
      <c r="Q69" s="633"/>
      <c r="R69" s="633"/>
      <c r="S69" s="633"/>
      <c r="T69" s="640"/>
    </row>
    <row r="70" spans="1:20" ht="11.25" customHeight="1" thickBot="1" x14ac:dyDescent="0.25">
      <c r="A70" s="700"/>
      <c r="B70" s="694"/>
      <c r="C70" s="710"/>
      <c r="D70" s="710"/>
      <c r="E70" s="710"/>
      <c r="F70" s="710"/>
      <c r="G70" s="710"/>
      <c r="H70" s="710"/>
      <c r="I70" s="697"/>
      <c r="J70" s="706"/>
      <c r="K70" s="708"/>
      <c r="L70" s="708"/>
      <c r="M70" s="708"/>
      <c r="N70" s="708"/>
      <c r="O70" s="708"/>
      <c r="P70" s="708"/>
      <c r="Q70" s="708"/>
      <c r="R70" s="708"/>
      <c r="S70" s="708"/>
      <c r="T70" s="709"/>
    </row>
    <row r="71" spans="1:20" ht="32.25" customHeight="1" x14ac:dyDescent="0.2">
      <c r="A71" s="32" t="s">
        <v>26</v>
      </c>
      <c r="B71" s="693"/>
      <c r="C71" s="702" t="s">
        <v>422</v>
      </c>
      <c r="D71" s="702"/>
      <c r="E71" s="702"/>
      <c r="F71" s="702"/>
      <c r="G71" s="702"/>
      <c r="H71" s="702"/>
      <c r="I71" s="642"/>
      <c r="J71" s="705"/>
      <c r="K71" s="711"/>
      <c r="L71" s="711"/>
      <c r="M71" s="711"/>
      <c r="N71" s="711"/>
      <c r="O71" s="711"/>
      <c r="P71" s="711"/>
      <c r="Q71" s="711"/>
      <c r="R71" s="63"/>
      <c r="S71" s="63"/>
      <c r="T71" s="639"/>
    </row>
    <row r="72" spans="1:20" ht="25.5" customHeight="1" x14ac:dyDescent="0.2">
      <c r="A72" s="681" t="s">
        <v>28</v>
      </c>
      <c r="B72" s="694"/>
      <c r="C72" s="703" t="s">
        <v>423</v>
      </c>
      <c r="D72" s="656"/>
      <c r="E72" s="656"/>
      <c r="F72" s="656"/>
      <c r="G72" s="656"/>
      <c r="H72" s="656"/>
      <c r="I72" s="643"/>
      <c r="J72" s="706"/>
      <c r="K72" s="635" t="s">
        <v>49</v>
      </c>
      <c r="L72" s="635"/>
      <c r="M72" s="635" t="s">
        <v>46</v>
      </c>
      <c r="N72" s="635"/>
      <c r="O72" s="635"/>
      <c r="P72" s="635" t="s">
        <v>47</v>
      </c>
      <c r="Q72" s="635"/>
      <c r="R72" s="635"/>
      <c r="S72" s="635"/>
      <c r="T72" s="640"/>
    </row>
    <row r="73" spans="1:20" ht="24.95" customHeight="1" x14ac:dyDescent="0.2">
      <c r="A73" s="681"/>
      <c r="B73" s="694"/>
      <c r="C73" s="703" t="s">
        <v>424</v>
      </c>
      <c r="D73" s="656"/>
      <c r="E73" s="656"/>
      <c r="F73" s="656"/>
      <c r="G73" s="656"/>
      <c r="H73" s="656"/>
      <c r="I73" s="643"/>
      <c r="J73" s="706"/>
      <c r="K73" s="635"/>
      <c r="L73" s="635"/>
      <c r="M73" s="635"/>
      <c r="N73" s="635"/>
      <c r="O73" s="635"/>
      <c r="P73" s="635"/>
      <c r="Q73" s="635"/>
      <c r="R73" s="635"/>
      <c r="S73" s="635"/>
      <c r="T73" s="640"/>
    </row>
    <row r="74" spans="1:20" ht="23.25" customHeight="1" x14ac:dyDescent="0.2">
      <c r="A74" s="681"/>
      <c r="B74" s="694"/>
      <c r="C74" s="634" t="s">
        <v>96</v>
      </c>
      <c r="D74" s="634"/>
      <c r="E74" s="634"/>
      <c r="F74" s="634"/>
      <c r="G74" s="634"/>
      <c r="H74" s="634"/>
      <c r="I74" s="643"/>
      <c r="J74" s="706"/>
      <c r="K74" s="645" t="s">
        <v>380</v>
      </c>
      <c r="L74" s="645"/>
      <c r="M74" s="637" t="s">
        <v>42</v>
      </c>
      <c r="N74" s="637"/>
      <c r="O74" s="637"/>
      <c r="P74" s="636" t="s">
        <v>426</v>
      </c>
      <c r="Q74" s="636"/>
      <c r="R74" s="636"/>
      <c r="S74" s="636"/>
      <c r="T74" s="640"/>
    </row>
    <row r="75" spans="1:20" ht="24.95" customHeight="1" x14ac:dyDescent="0.2">
      <c r="A75" s="681"/>
      <c r="B75" s="694"/>
      <c r="C75" s="703" t="s">
        <v>425</v>
      </c>
      <c r="D75" s="656"/>
      <c r="E75" s="656"/>
      <c r="F75" s="656"/>
      <c r="G75" s="656"/>
      <c r="H75" s="656"/>
      <c r="I75" s="643"/>
      <c r="J75" s="706"/>
      <c r="K75" s="645"/>
      <c r="L75" s="645"/>
      <c r="M75" s="637"/>
      <c r="N75" s="637"/>
      <c r="O75" s="637"/>
      <c r="P75" s="636"/>
      <c r="Q75" s="636"/>
      <c r="R75" s="636"/>
      <c r="S75" s="636"/>
      <c r="T75" s="640"/>
    </row>
    <row r="76" spans="1:20" ht="24.95" customHeight="1" x14ac:dyDescent="0.2">
      <c r="A76" s="681"/>
      <c r="B76" s="694"/>
      <c r="C76" s="656"/>
      <c r="D76" s="656"/>
      <c r="E76" s="656"/>
      <c r="F76" s="656"/>
      <c r="G76" s="656"/>
      <c r="H76" s="656"/>
      <c r="I76" s="643"/>
      <c r="J76" s="706"/>
      <c r="K76" s="645"/>
      <c r="L76" s="645"/>
      <c r="M76" s="637"/>
      <c r="N76" s="637"/>
      <c r="O76" s="637"/>
      <c r="P76" s="636"/>
      <c r="Q76" s="636"/>
      <c r="R76" s="636"/>
      <c r="S76" s="636"/>
      <c r="T76" s="640"/>
    </row>
    <row r="77" spans="1:20" ht="24.95" customHeight="1" x14ac:dyDescent="0.2">
      <c r="A77" s="681"/>
      <c r="B77" s="694"/>
      <c r="C77" s="656"/>
      <c r="D77" s="656"/>
      <c r="E77" s="656"/>
      <c r="F77" s="656"/>
      <c r="G77" s="656"/>
      <c r="H77" s="656"/>
      <c r="I77" s="643"/>
      <c r="J77" s="706"/>
      <c r="K77" s="645"/>
      <c r="L77" s="645"/>
      <c r="M77" s="637"/>
      <c r="N77" s="637"/>
      <c r="O77" s="637"/>
      <c r="P77" s="636"/>
      <c r="Q77" s="636"/>
      <c r="R77" s="636"/>
      <c r="S77" s="636"/>
      <c r="T77" s="640"/>
    </row>
    <row r="78" spans="1:20" ht="24.95" customHeight="1" x14ac:dyDescent="0.2">
      <c r="A78" s="681"/>
      <c r="B78" s="694"/>
      <c r="C78" s="633" t="s">
        <v>27</v>
      </c>
      <c r="D78" s="633"/>
      <c r="E78" s="633"/>
      <c r="F78" s="633"/>
      <c r="G78" s="633"/>
      <c r="H78" s="633"/>
      <c r="I78" s="643"/>
      <c r="J78" s="706"/>
      <c r="K78" s="645"/>
      <c r="L78" s="645"/>
      <c r="M78" s="637"/>
      <c r="N78" s="637"/>
      <c r="O78" s="637"/>
      <c r="P78" s="636"/>
      <c r="Q78" s="636"/>
      <c r="R78" s="636"/>
      <c r="S78" s="636"/>
      <c r="T78" s="640"/>
    </row>
    <row r="79" spans="1:20" ht="23.1" customHeight="1" x14ac:dyDescent="0.2">
      <c r="A79" s="681"/>
      <c r="B79" s="694"/>
      <c r="C79" s="656" t="s">
        <v>97</v>
      </c>
      <c r="D79" s="656"/>
      <c r="E79" s="656"/>
      <c r="F79" s="656"/>
      <c r="G79" s="656"/>
      <c r="H79" s="656"/>
      <c r="I79" s="643"/>
      <c r="J79" s="706"/>
      <c r="K79" s="645"/>
      <c r="L79" s="645"/>
      <c r="M79" s="637"/>
      <c r="N79" s="637"/>
      <c r="O79" s="637"/>
      <c r="P79" s="636"/>
      <c r="Q79" s="636"/>
      <c r="R79" s="636"/>
      <c r="S79" s="636"/>
      <c r="T79" s="640"/>
    </row>
    <row r="80" spans="1:20" ht="23.1" customHeight="1" x14ac:dyDescent="0.2">
      <c r="A80" s="681"/>
      <c r="B80" s="694"/>
      <c r="C80" s="656"/>
      <c r="D80" s="656"/>
      <c r="E80" s="656"/>
      <c r="F80" s="656"/>
      <c r="G80" s="656"/>
      <c r="H80" s="656"/>
      <c r="I80" s="643"/>
      <c r="J80" s="706"/>
      <c r="K80" s="647" t="s">
        <v>383</v>
      </c>
      <c r="L80" s="647"/>
      <c r="M80" s="637" t="s">
        <v>43</v>
      </c>
      <c r="N80" s="637"/>
      <c r="O80" s="637"/>
      <c r="P80" s="636" t="s">
        <v>427</v>
      </c>
      <c r="Q80" s="636"/>
      <c r="R80" s="636"/>
      <c r="S80" s="636"/>
      <c r="T80" s="640"/>
    </row>
    <row r="81" spans="1:20" ht="23.1" customHeight="1" x14ac:dyDescent="0.2">
      <c r="A81" s="681"/>
      <c r="B81" s="694"/>
      <c r="C81" s="656"/>
      <c r="D81" s="656"/>
      <c r="E81" s="656"/>
      <c r="F81" s="656"/>
      <c r="G81" s="656"/>
      <c r="H81" s="656"/>
      <c r="I81" s="643"/>
      <c r="J81" s="706"/>
      <c r="K81" s="647"/>
      <c r="L81" s="647"/>
      <c r="M81" s="637"/>
      <c r="N81" s="637"/>
      <c r="O81" s="637"/>
      <c r="P81" s="636"/>
      <c r="Q81" s="636"/>
      <c r="R81" s="636"/>
      <c r="S81" s="636"/>
      <c r="T81" s="640"/>
    </row>
    <row r="82" spans="1:20" ht="23.1" customHeight="1" x14ac:dyDescent="0.2">
      <c r="A82" s="681"/>
      <c r="B82" s="694"/>
      <c r="C82" s="633" t="s">
        <v>98</v>
      </c>
      <c r="D82" s="633"/>
      <c r="E82" s="633"/>
      <c r="F82" s="633"/>
      <c r="G82" s="633"/>
      <c r="H82" s="633"/>
      <c r="I82" s="643"/>
      <c r="J82" s="706"/>
      <c r="K82" s="647"/>
      <c r="L82" s="647"/>
      <c r="M82" s="637"/>
      <c r="N82" s="637"/>
      <c r="O82" s="637"/>
      <c r="P82" s="636"/>
      <c r="Q82" s="636"/>
      <c r="R82" s="636"/>
      <c r="S82" s="636"/>
      <c r="T82" s="640"/>
    </row>
    <row r="83" spans="1:20" ht="23.1" customHeight="1" x14ac:dyDescent="0.2">
      <c r="A83" s="681"/>
      <c r="B83" s="694"/>
      <c r="C83" s="703" t="s">
        <v>80</v>
      </c>
      <c r="D83" s="634"/>
      <c r="E83" s="634"/>
      <c r="F83" s="634"/>
      <c r="G83" s="634"/>
      <c r="H83" s="634"/>
      <c r="I83" s="643"/>
      <c r="J83" s="706"/>
      <c r="K83" s="647"/>
      <c r="L83" s="647"/>
      <c r="M83" s="637"/>
      <c r="N83" s="637"/>
      <c r="O83" s="637"/>
      <c r="P83" s="636"/>
      <c r="Q83" s="636"/>
      <c r="R83" s="636"/>
      <c r="S83" s="636"/>
      <c r="T83" s="640"/>
    </row>
    <row r="84" spans="1:20" ht="23.1" customHeight="1" x14ac:dyDescent="0.2">
      <c r="A84" s="681"/>
      <c r="B84" s="694"/>
      <c r="C84" s="634"/>
      <c r="D84" s="634"/>
      <c r="E84" s="634"/>
      <c r="F84" s="634"/>
      <c r="G84" s="634"/>
      <c r="H84" s="634"/>
      <c r="I84" s="643"/>
      <c r="J84" s="706"/>
      <c r="K84" s="647"/>
      <c r="L84" s="647"/>
      <c r="M84" s="637"/>
      <c r="N84" s="637"/>
      <c r="O84" s="637"/>
      <c r="P84" s="636"/>
      <c r="Q84" s="636"/>
      <c r="R84" s="636"/>
      <c r="S84" s="636"/>
      <c r="T84" s="640"/>
    </row>
    <row r="85" spans="1:20" ht="23.1" customHeight="1" x14ac:dyDescent="0.2">
      <c r="A85" s="681"/>
      <c r="B85" s="694"/>
      <c r="C85" s="633" t="s">
        <v>74</v>
      </c>
      <c r="D85" s="633"/>
      <c r="E85" s="633"/>
      <c r="F85" s="633"/>
      <c r="G85" s="633"/>
      <c r="H85" s="633"/>
      <c r="I85" s="643"/>
      <c r="J85" s="706"/>
      <c r="K85" s="647"/>
      <c r="L85" s="647"/>
      <c r="M85" s="637"/>
      <c r="N85" s="637"/>
      <c r="O85" s="637"/>
      <c r="P85" s="636"/>
      <c r="Q85" s="636"/>
      <c r="R85" s="636"/>
      <c r="S85" s="636"/>
      <c r="T85" s="640"/>
    </row>
    <row r="86" spans="1:20" ht="23.1" customHeight="1" x14ac:dyDescent="0.2">
      <c r="A86" s="681"/>
      <c r="B86" s="694"/>
      <c r="C86" s="675" t="s">
        <v>73</v>
      </c>
      <c r="D86" s="675"/>
      <c r="E86" s="675"/>
      <c r="F86" s="675"/>
      <c r="G86" s="675"/>
      <c r="H86" s="675"/>
      <c r="I86" s="643"/>
      <c r="J86" s="706"/>
      <c r="K86" s="646" t="s">
        <v>381</v>
      </c>
      <c r="L86" s="646"/>
      <c r="M86" s="649" t="s">
        <v>44</v>
      </c>
      <c r="N86" s="649"/>
      <c r="O86" s="649"/>
      <c r="P86" s="648" t="s">
        <v>68</v>
      </c>
      <c r="Q86" s="648"/>
      <c r="R86" s="648"/>
      <c r="S86" s="648"/>
      <c r="T86" s="640"/>
    </row>
    <row r="87" spans="1:20" ht="23.1" customHeight="1" x14ac:dyDescent="0.2">
      <c r="A87" s="681"/>
      <c r="B87" s="694"/>
      <c r="C87" s="675"/>
      <c r="D87" s="675"/>
      <c r="E87" s="675"/>
      <c r="F87" s="675"/>
      <c r="G87" s="675"/>
      <c r="H87" s="675"/>
      <c r="I87" s="643"/>
      <c r="J87" s="706"/>
      <c r="K87" s="646"/>
      <c r="L87" s="646"/>
      <c r="M87" s="649"/>
      <c r="N87" s="649"/>
      <c r="O87" s="649"/>
      <c r="P87" s="648"/>
      <c r="Q87" s="648"/>
      <c r="R87" s="648"/>
      <c r="S87" s="648"/>
      <c r="T87" s="640"/>
    </row>
    <row r="88" spans="1:20" ht="23.1" customHeight="1" x14ac:dyDescent="0.2">
      <c r="A88" s="681"/>
      <c r="B88" s="694"/>
      <c r="C88" s="633" t="s">
        <v>56</v>
      </c>
      <c r="D88" s="633"/>
      <c r="E88" s="633"/>
      <c r="F88" s="633"/>
      <c r="G88" s="633"/>
      <c r="H88" s="633"/>
      <c r="I88" s="643"/>
      <c r="J88" s="706"/>
      <c r="K88" s="646"/>
      <c r="L88" s="646"/>
      <c r="M88" s="649"/>
      <c r="N88" s="649"/>
      <c r="O88" s="649"/>
      <c r="P88" s="648"/>
      <c r="Q88" s="648"/>
      <c r="R88" s="648"/>
      <c r="S88" s="648"/>
      <c r="T88" s="640"/>
    </row>
    <row r="89" spans="1:20" ht="23.1" customHeight="1" x14ac:dyDescent="0.2">
      <c r="A89" s="681"/>
      <c r="B89" s="694"/>
      <c r="C89" s="675" t="s">
        <v>403</v>
      </c>
      <c r="D89" s="675"/>
      <c r="E89" s="675"/>
      <c r="F89" s="675"/>
      <c r="G89" s="675"/>
      <c r="H89" s="675"/>
      <c r="I89" s="643"/>
      <c r="J89" s="706"/>
      <c r="K89" s="646"/>
      <c r="L89" s="646"/>
      <c r="M89" s="649"/>
      <c r="N89" s="649"/>
      <c r="O89" s="649"/>
      <c r="P89" s="648"/>
      <c r="Q89" s="648"/>
      <c r="R89" s="648"/>
      <c r="S89" s="648"/>
      <c r="T89" s="640"/>
    </row>
    <row r="90" spans="1:20" ht="23.1" customHeight="1" x14ac:dyDescent="0.2">
      <c r="A90" s="681"/>
      <c r="B90" s="694"/>
      <c r="C90" s="675"/>
      <c r="D90" s="675"/>
      <c r="E90" s="675"/>
      <c r="F90" s="675"/>
      <c r="G90" s="675"/>
      <c r="H90" s="675"/>
      <c r="I90" s="643"/>
      <c r="J90" s="706"/>
      <c r="K90" s="646"/>
      <c r="L90" s="646"/>
      <c r="M90" s="649"/>
      <c r="N90" s="649"/>
      <c r="O90" s="649"/>
      <c r="P90" s="648"/>
      <c r="Q90" s="648"/>
      <c r="R90" s="648"/>
      <c r="S90" s="648"/>
      <c r="T90" s="640"/>
    </row>
    <row r="91" spans="1:20" ht="22.5" customHeight="1" x14ac:dyDescent="0.2">
      <c r="A91" s="681"/>
      <c r="B91" s="694"/>
      <c r="C91" s="675"/>
      <c r="D91" s="675"/>
      <c r="E91" s="675"/>
      <c r="F91" s="675"/>
      <c r="G91" s="675"/>
      <c r="H91" s="675"/>
      <c r="I91" s="643"/>
      <c r="J91" s="706"/>
      <c r="K91" s="646"/>
      <c r="L91" s="646"/>
      <c r="M91" s="649"/>
      <c r="N91" s="649"/>
      <c r="O91" s="649"/>
      <c r="P91" s="648"/>
      <c r="Q91" s="648"/>
      <c r="R91" s="648"/>
      <c r="S91" s="648"/>
      <c r="T91" s="640"/>
    </row>
    <row r="92" spans="1:20" ht="18" customHeight="1" thickBot="1" x14ac:dyDescent="0.25">
      <c r="A92" s="682"/>
      <c r="B92" s="695"/>
      <c r="C92" s="701"/>
      <c r="D92" s="701"/>
      <c r="E92" s="701"/>
      <c r="F92" s="701"/>
      <c r="G92" s="701"/>
      <c r="H92" s="701"/>
      <c r="I92" s="644"/>
      <c r="J92" s="707"/>
      <c r="K92" s="651"/>
      <c r="L92" s="651"/>
      <c r="M92" s="651"/>
      <c r="N92" s="651"/>
      <c r="O92" s="651"/>
      <c r="P92" s="651"/>
      <c r="Q92" s="651"/>
      <c r="R92" s="40"/>
      <c r="S92" s="40"/>
      <c r="T92" s="641"/>
    </row>
    <row r="96" spans="1:20" ht="12.75" customHeight="1" x14ac:dyDescent="0.2"/>
    <row r="97" spans="1:12" x14ac:dyDescent="0.2">
      <c r="F97" s="10"/>
    </row>
    <row r="98" spans="1:12" x14ac:dyDescent="0.2">
      <c r="F98" s="10"/>
    </row>
    <row r="99" spans="1:12" x14ac:dyDescent="0.2">
      <c r="F99" s="10"/>
    </row>
    <row r="100" spans="1:12" ht="12.75" customHeight="1" x14ac:dyDescent="0.2">
      <c r="F100" s="10"/>
    </row>
    <row r="102" spans="1:12" ht="12.75" customHeight="1" x14ac:dyDescent="0.2">
      <c r="B102" s="9"/>
      <c r="C102" s="9"/>
      <c r="D102" s="9"/>
      <c r="E102" s="9"/>
      <c r="F102" s="9"/>
    </row>
    <row r="103" spans="1:12" x14ac:dyDescent="0.2">
      <c r="A103" s="9"/>
      <c r="B103" s="9"/>
      <c r="C103" s="9"/>
      <c r="D103" s="9"/>
      <c r="E103" s="9"/>
      <c r="F103" s="9"/>
      <c r="I103" s="12"/>
      <c r="J103" s="704"/>
      <c r="K103" s="704"/>
      <c r="L103" s="704"/>
    </row>
    <row r="104" spans="1:12" ht="22.5" customHeight="1" x14ac:dyDescent="0.2">
      <c r="A104" s="9"/>
      <c r="B104" s="9"/>
      <c r="C104" s="9"/>
      <c r="D104" s="9"/>
      <c r="E104" s="9"/>
      <c r="F104" s="9"/>
      <c r="I104" s="13"/>
      <c r="J104" s="704"/>
      <c r="K104" s="704"/>
      <c r="L104" s="704"/>
    </row>
    <row r="105" spans="1:12" x14ac:dyDescent="0.2">
      <c r="A105" s="9"/>
      <c r="B105" s="9"/>
      <c r="C105" s="9"/>
      <c r="D105" s="9"/>
      <c r="E105" s="9"/>
      <c r="F105" s="9"/>
      <c r="I105" s="14"/>
      <c r="J105" s="15"/>
      <c r="K105" s="11"/>
      <c r="L105" s="11"/>
    </row>
    <row r="106" spans="1:12" x14ac:dyDescent="0.2">
      <c r="A106" s="9"/>
      <c r="B106" s="9"/>
      <c r="C106" s="9"/>
      <c r="D106" s="9"/>
      <c r="E106" s="9"/>
      <c r="F106" s="9"/>
    </row>
    <row r="115" spans="5:5" x14ac:dyDescent="0.2">
      <c r="E115" s="18"/>
    </row>
  </sheetData>
  <sheetProtection algorithmName="SHA-512" hashValue="S2avPaEBGtB54AP64/k9aXrO/1pS6zPf6mtkm/pfQ734vvaZhQyngjAqexXbvX/LmJlnrMuW3ylDyDH7JzblSQ==" saltValue="GPC8l/P/e2RD+ypgV0rVHQ==" spinCount="100000" sheet="1" objects="1" scenarios="1"/>
  <mergeCells count="128">
    <mergeCell ref="K7:S8"/>
    <mergeCell ref="K9:S11"/>
    <mergeCell ref="K12:S13"/>
    <mergeCell ref="K14:S14"/>
    <mergeCell ref="K15:S17"/>
    <mergeCell ref="C6:H7"/>
    <mergeCell ref="C15:E15"/>
    <mergeCell ref="F14:H14"/>
    <mergeCell ref="C19:H19"/>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B4" sqref="B4:B5"/>
    </sheetView>
  </sheetViews>
  <sheetFormatPr baseColWidth="10" defaultRowHeight="12.75" x14ac:dyDescent="0.2"/>
  <cols>
    <col min="1" max="1" width="16.140625" customWidth="1"/>
    <col min="2" max="4" width="19.7109375" customWidth="1"/>
    <col min="5" max="5" width="19.7109375" style="158"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713" t="s">
        <v>101</v>
      </c>
      <c r="B1" s="714"/>
      <c r="C1" s="714"/>
      <c r="D1" s="714"/>
      <c r="E1" s="714"/>
      <c r="F1" s="714"/>
      <c r="G1" s="714"/>
      <c r="H1" s="714"/>
      <c r="I1" s="714"/>
      <c r="J1" s="714"/>
      <c r="K1" s="714"/>
      <c r="L1" s="714"/>
      <c r="M1" s="715"/>
    </row>
    <row r="2" spans="1:13" ht="18" customHeight="1" x14ac:dyDescent="0.2">
      <c r="A2" s="725" t="s">
        <v>390</v>
      </c>
      <c r="B2" s="727" t="s">
        <v>102</v>
      </c>
      <c r="C2" s="729" t="s">
        <v>103</v>
      </c>
      <c r="D2" s="729" t="s">
        <v>100</v>
      </c>
      <c r="E2" s="731" t="s">
        <v>104</v>
      </c>
      <c r="F2" s="729" t="s">
        <v>105</v>
      </c>
      <c r="G2" s="729" t="s">
        <v>106</v>
      </c>
      <c r="H2" s="729" t="s">
        <v>107</v>
      </c>
      <c r="I2" s="729" t="s">
        <v>108</v>
      </c>
      <c r="J2" s="729" t="s">
        <v>136</v>
      </c>
      <c r="K2" s="729" t="s">
        <v>222</v>
      </c>
      <c r="L2" s="729" t="s">
        <v>109</v>
      </c>
      <c r="M2" s="729" t="s">
        <v>110</v>
      </c>
    </row>
    <row r="3" spans="1:13" ht="20.25" customHeight="1" thickBot="1" x14ac:dyDescent="0.25">
      <c r="A3" s="726"/>
      <c r="B3" s="728"/>
      <c r="C3" s="730"/>
      <c r="D3" s="730"/>
      <c r="E3" s="732"/>
      <c r="F3" s="730"/>
      <c r="G3" s="730"/>
      <c r="H3" s="730"/>
      <c r="I3" s="730"/>
      <c r="J3" s="730"/>
      <c r="K3" s="730"/>
      <c r="L3" s="730"/>
      <c r="M3" s="730"/>
    </row>
    <row r="4" spans="1:13" ht="57.75" customHeight="1" x14ac:dyDescent="0.2">
      <c r="A4" s="726"/>
      <c r="B4" s="735" t="s">
        <v>457</v>
      </c>
      <c r="C4" s="733" t="s">
        <v>391</v>
      </c>
      <c r="D4" s="733" t="s">
        <v>111</v>
      </c>
      <c r="E4" s="737" t="s">
        <v>223</v>
      </c>
      <c r="F4" s="733" t="s">
        <v>112</v>
      </c>
      <c r="G4" s="733" t="s">
        <v>113</v>
      </c>
      <c r="H4" s="733" t="s">
        <v>114</v>
      </c>
      <c r="I4" s="733" t="s">
        <v>115</v>
      </c>
      <c r="J4" s="733" t="s">
        <v>116</v>
      </c>
      <c r="K4" s="733" t="s">
        <v>321</v>
      </c>
      <c r="L4" s="733" t="s">
        <v>117</v>
      </c>
      <c r="M4" s="733" t="s">
        <v>118</v>
      </c>
    </row>
    <row r="5" spans="1:13" ht="120" customHeight="1" thickBot="1" x14ac:dyDescent="0.25">
      <c r="A5" s="145" t="s">
        <v>132</v>
      </c>
      <c r="B5" s="736"/>
      <c r="C5" s="734"/>
      <c r="D5" s="734"/>
      <c r="E5" s="738"/>
      <c r="F5" s="734"/>
      <c r="G5" s="734"/>
      <c r="H5" s="734"/>
      <c r="I5" s="734"/>
      <c r="J5" s="734"/>
      <c r="K5" s="734"/>
      <c r="L5" s="734"/>
      <c r="M5" s="734"/>
    </row>
    <row r="6" spans="1:13" ht="210" customHeight="1" thickBot="1" x14ac:dyDescent="0.25">
      <c r="A6" s="146" t="s">
        <v>133</v>
      </c>
      <c r="B6" s="144" t="s">
        <v>322</v>
      </c>
      <c r="C6" s="144" t="s">
        <v>120</v>
      </c>
      <c r="D6" s="144" t="s">
        <v>323</v>
      </c>
      <c r="E6" s="154" t="s">
        <v>398</v>
      </c>
      <c r="F6" s="144" t="s">
        <v>324</v>
      </c>
      <c r="G6" s="144" t="s">
        <v>325</v>
      </c>
      <c r="H6" s="144" t="s">
        <v>326</v>
      </c>
      <c r="I6" s="144" t="s">
        <v>327</v>
      </c>
      <c r="J6" s="144" t="s">
        <v>328</v>
      </c>
      <c r="K6" s="68" t="s">
        <v>329</v>
      </c>
      <c r="L6" s="144" t="s">
        <v>330</v>
      </c>
      <c r="M6" s="144" t="s">
        <v>331</v>
      </c>
    </row>
    <row r="7" spans="1:13" ht="189.75" customHeight="1" thickBot="1" x14ac:dyDescent="0.25">
      <c r="A7" s="147" t="s">
        <v>203</v>
      </c>
      <c r="B7" s="68" t="s">
        <v>332</v>
      </c>
      <c r="C7" s="68" t="s">
        <v>224</v>
      </c>
      <c r="D7" s="68" t="s">
        <v>333</v>
      </c>
      <c r="E7" s="154" t="s">
        <v>399</v>
      </c>
      <c r="F7" s="68" t="s">
        <v>334</v>
      </c>
      <c r="G7" s="68" t="s">
        <v>335</v>
      </c>
      <c r="H7" s="144" t="s">
        <v>336</v>
      </c>
      <c r="I7" s="68" t="s">
        <v>337</v>
      </c>
      <c r="J7" s="144" t="s">
        <v>225</v>
      </c>
      <c r="K7" s="148" t="s">
        <v>338</v>
      </c>
      <c r="L7" s="68" t="s">
        <v>339</v>
      </c>
      <c r="M7" s="68" t="s">
        <v>124</v>
      </c>
    </row>
    <row r="8" spans="1:13" ht="144.75" customHeight="1" thickBot="1" x14ac:dyDescent="0.25">
      <c r="A8" s="149" t="s">
        <v>134</v>
      </c>
      <c r="B8" s="68" t="s">
        <v>340</v>
      </c>
      <c r="C8" s="68" t="s">
        <v>226</v>
      </c>
      <c r="D8" s="68" t="s">
        <v>341</v>
      </c>
      <c r="E8" s="155" t="s">
        <v>400</v>
      </c>
      <c r="F8" s="68" t="s">
        <v>342</v>
      </c>
      <c r="G8" s="68" t="s">
        <v>343</v>
      </c>
      <c r="H8" s="144" t="s">
        <v>344</v>
      </c>
      <c r="I8" s="144" t="s">
        <v>345</v>
      </c>
      <c r="J8" s="68" t="s">
        <v>346</v>
      </c>
      <c r="K8" s="68" t="s">
        <v>347</v>
      </c>
      <c r="L8" s="68" t="s">
        <v>227</v>
      </c>
      <c r="M8" s="68" t="s">
        <v>348</v>
      </c>
    </row>
    <row r="9" spans="1:13" ht="108.75" customHeight="1" thickBot="1" x14ac:dyDescent="0.25">
      <c r="A9" s="150" t="s">
        <v>202</v>
      </c>
      <c r="B9" s="34" t="s">
        <v>349</v>
      </c>
      <c r="C9" s="34" t="s">
        <v>122</v>
      </c>
      <c r="D9" s="68" t="s">
        <v>350</v>
      </c>
      <c r="E9" s="156" t="s">
        <v>401</v>
      </c>
      <c r="F9" s="68" t="s">
        <v>351</v>
      </c>
      <c r="G9" s="34" t="s">
        <v>352</v>
      </c>
      <c r="H9" s="144" t="s">
        <v>353</v>
      </c>
      <c r="I9" s="68" t="s">
        <v>337</v>
      </c>
      <c r="J9" s="34" t="s">
        <v>123</v>
      </c>
      <c r="K9" s="148" t="s">
        <v>354</v>
      </c>
      <c r="L9" s="68" t="s">
        <v>228</v>
      </c>
      <c r="M9" s="68" t="s">
        <v>337</v>
      </c>
    </row>
    <row r="10" spans="1:13" ht="100.5" customHeight="1" thickBot="1" x14ac:dyDescent="0.25">
      <c r="A10" s="151" t="s">
        <v>135</v>
      </c>
      <c r="B10" s="34" t="s">
        <v>355</v>
      </c>
      <c r="C10" s="34" t="s">
        <v>229</v>
      </c>
      <c r="D10" s="68" t="s">
        <v>356</v>
      </c>
      <c r="E10" s="156" t="s">
        <v>402</v>
      </c>
      <c r="F10" s="68" t="s">
        <v>357</v>
      </c>
      <c r="G10" s="34" t="s">
        <v>358</v>
      </c>
      <c r="H10" s="68" t="s">
        <v>359</v>
      </c>
      <c r="I10" s="68" t="s">
        <v>360</v>
      </c>
      <c r="J10" s="34" t="s">
        <v>123</v>
      </c>
      <c r="K10" s="68" t="s">
        <v>361</v>
      </c>
      <c r="L10" s="68" t="s">
        <v>290</v>
      </c>
      <c r="M10" s="34" t="s">
        <v>337</v>
      </c>
    </row>
    <row r="11" spans="1:13" x14ac:dyDescent="0.2">
      <c r="A11" s="152"/>
      <c r="B11" s="152"/>
      <c r="C11" s="152"/>
      <c r="D11" s="152"/>
      <c r="E11" s="157"/>
      <c r="F11" s="152"/>
      <c r="G11" s="152"/>
      <c r="H11" s="152"/>
      <c r="I11" s="152"/>
      <c r="J11" s="152"/>
      <c r="K11" s="152"/>
      <c r="L11" s="152"/>
      <c r="M11" s="152"/>
    </row>
    <row r="12" spans="1:13" ht="13.5" thickBot="1" x14ac:dyDescent="0.25">
      <c r="A12" s="152"/>
      <c r="B12" s="152"/>
      <c r="C12" s="152"/>
      <c r="D12" s="152"/>
      <c r="E12" s="157"/>
      <c r="F12" s="152"/>
      <c r="G12" s="152"/>
      <c r="H12" s="152"/>
      <c r="I12" s="152"/>
      <c r="J12" s="152"/>
      <c r="K12" s="152"/>
      <c r="L12" s="152"/>
      <c r="M12" s="152"/>
    </row>
    <row r="13" spans="1:13" ht="19.5" thickBot="1" x14ac:dyDescent="0.25">
      <c r="A13" s="713" t="s">
        <v>125</v>
      </c>
      <c r="B13" s="714"/>
      <c r="C13" s="714"/>
      <c r="D13" s="714"/>
      <c r="E13" s="714"/>
      <c r="F13" s="714"/>
      <c r="G13" s="714"/>
      <c r="H13" s="714"/>
      <c r="I13" s="714"/>
      <c r="J13" s="714"/>
      <c r="K13" s="714"/>
      <c r="L13" s="714"/>
      <c r="M13" s="715"/>
    </row>
    <row r="14" spans="1:13" x14ac:dyDescent="0.2">
      <c r="A14" s="716" t="s">
        <v>126</v>
      </c>
      <c r="B14" s="718" t="s">
        <v>102</v>
      </c>
      <c r="C14" s="718" t="s">
        <v>103</v>
      </c>
      <c r="D14" s="718" t="s">
        <v>100</v>
      </c>
      <c r="E14" s="720" t="s">
        <v>104</v>
      </c>
      <c r="F14" s="718" t="s">
        <v>105</v>
      </c>
      <c r="G14" s="718" t="s">
        <v>106</v>
      </c>
      <c r="H14" s="718" t="s">
        <v>107</v>
      </c>
      <c r="I14" s="718" t="s">
        <v>108</v>
      </c>
      <c r="J14" s="718" t="s">
        <v>136</v>
      </c>
      <c r="K14" s="718" t="s">
        <v>222</v>
      </c>
      <c r="L14" s="718" t="s">
        <v>109</v>
      </c>
      <c r="M14" s="722" t="s">
        <v>110</v>
      </c>
    </row>
    <row r="15" spans="1:13" x14ac:dyDescent="0.2">
      <c r="A15" s="717"/>
      <c r="B15" s="719"/>
      <c r="C15" s="719"/>
      <c r="D15" s="719"/>
      <c r="E15" s="721"/>
      <c r="F15" s="719"/>
      <c r="G15" s="719"/>
      <c r="H15" s="719"/>
      <c r="I15" s="719"/>
      <c r="J15" s="719"/>
      <c r="K15" s="719"/>
      <c r="L15" s="719"/>
      <c r="M15" s="723"/>
    </row>
    <row r="16" spans="1:13" x14ac:dyDescent="0.2">
      <c r="A16" s="724" t="s">
        <v>127</v>
      </c>
      <c r="B16" s="719"/>
      <c r="C16" s="719"/>
      <c r="D16" s="719"/>
      <c r="E16" s="721"/>
      <c r="F16" s="719"/>
      <c r="G16" s="719"/>
      <c r="H16" s="719"/>
      <c r="I16" s="719"/>
      <c r="J16" s="719"/>
      <c r="K16" s="719"/>
      <c r="L16" s="719"/>
      <c r="M16" s="723"/>
    </row>
    <row r="17" spans="1:13" ht="13.5" thickBot="1" x14ac:dyDescent="0.25">
      <c r="A17" s="724" t="s">
        <v>128</v>
      </c>
      <c r="B17" s="719"/>
      <c r="C17" s="719"/>
      <c r="D17" s="719"/>
      <c r="E17" s="721"/>
      <c r="F17" s="719"/>
      <c r="G17" s="719"/>
      <c r="H17" s="719"/>
      <c r="I17" s="719"/>
      <c r="J17" s="719"/>
      <c r="K17" s="719"/>
      <c r="L17" s="719"/>
      <c r="M17" s="723"/>
    </row>
    <row r="18" spans="1:13" ht="63" customHeight="1" thickBot="1" x14ac:dyDescent="0.25">
      <c r="A18" s="146" t="s">
        <v>119</v>
      </c>
      <c r="B18" s="34" t="s">
        <v>362</v>
      </c>
      <c r="C18" s="34" t="s">
        <v>129</v>
      </c>
      <c r="D18" s="171" t="s">
        <v>129</v>
      </c>
      <c r="E18" s="153" t="s">
        <v>363</v>
      </c>
      <c r="F18" s="34" t="s">
        <v>363</v>
      </c>
      <c r="G18" s="34" t="s">
        <v>362</v>
      </c>
      <c r="H18" s="170" t="s">
        <v>129</v>
      </c>
      <c r="I18" s="170" t="s">
        <v>129</v>
      </c>
      <c r="J18" s="34" t="s">
        <v>230</v>
      </c>
      <c r="K18" s="68" t="s">
        <v>129</v>
      </c>
      <c r="L18" s="170" t="s">
        <v>129</v>
      </c>
      <c r="M18" s="34" t="s">
        <v>362</v>
      </c>
    </row>
    <row r="19" spans="1:13" ht="65.25" customHeight="1" thickBot="1" x14ac:dyDescent="0.25">
      <c r="A19" s="147" t="s">
        <v>197</v>
      </c>
      <c r="B19" s="34" t="s">
        <v>364</v>
      </c>
      <c r="C19" s="34" t="s">
        <v>428</v>
      </c>
      <c r="D19" s="171" t="s">
        <v>428</v>
      </c>
      <c r="E19" s="153" t="s">
        <v>365</v>
      </c>
      <c r="F19" s="34" t="s">
        <v>365</v>
      </c>
      <c r="G19" s="34" t="s">
        <v>364</v>
      </c>
      <c r="H19" s="170" t="s">
        <v>428</v>
      </c>
      <c r="I19" s="170" t="s">
        <v>428</v>
      </c>
      <c r="J19" s="34" t="s">
        <v>231</v>
      </c>
      <c r="K19" s="68" t="s">
        <v>130</v>
      </c>
      <c r="L19" s="170" t="s">
        <v>428</v>
      </c>
      <c r="M19" s="34" t="s">
        <v>364</v>
      </c>
    </row>
    <row r="20" spans="1:13" ht="56.25" customHeight="1" thickBot="1" x14ac:dyDescent="0.25">
      <c r="A20" s="149" t="s">
        <v>99</v>
      </c>
      <c r="B20" s="34" t="s">
        <v>366</v>
      </c>
      <c r="C20" s="34" t="s">
        <v>429</v>
      </c>
      <c r="D20" s="171" t="s">
        <v>429</v>
      </c>
      <c r="E20" s="153" t="s">
        <v>366</v>
      </c>
      <c r="F20" s="34" t="s">
        <v>366</v>
      </c>
      <c r="G20" s="34" t="s">
        <v>366</v>
      </c>
      <c r="H20" s="170" t="s">
        <v>429</v>
      </c>
      <c r="I20" s="170" t="s">
        <v>429</v>
      </c>
      <c r="J20" s="34" t="s">
        <v>232</v>
      </c>
      <c r="K20" s="68" t="s">
        <v>131</v>
      </c>
      <c r="L20" s="170" t="s">
        <v>429</v>
      </c>
      <c r="M20" s="34" t="s">
        <v>366</v>
      </c>
    </row>
    <row r="21" spans="1:13" ht="56.25" customHeight="1" thickBot="1" x14ac:dyDescent="0.25">
      <c r="A21" s="150" t="s">
        <v>200</v>
      </c>
      <c r="B21" s="34" t="s">
        <v>367</v>
      </c>
      <c r="C21" s="34" t="s">
        <v>430</v>
      </c>
      <c r="D21" s="171" t="s">
        <v>430</v>
      </c>
      <c r="E21" s="153" t="s">
        <v>368</v>
      </c>
      <c r="F21" s="34" t="s">
        <v>368</v>
      </c>
      <c r="G21" s="34" t="s">
        <v>367</v>
      </c>
      <c r="H21" s="170" t="s">
        <v>430</v>
      </c>
      <c r="I21" s="170" t="s">
        <v>430</v>
      </c>
      <c r="J21" s="34" t="s">
        <v>234</v>
      </c>
      <c r="K21" s="68" t="s">
        <v>233</v>
      </c>
      <c r="L21" s="170" t="s">
        <v>430</v>
      </c>
      <c r="M21" s="34" t="s">
        <v>367</v>
      </c>
    </row>
    <row r="22" spans="1:13" ht="51.75" customHeight="1" thickBot="1" x14ac:dyDescent="0.25">
      <c r="A22" s="151" t="s">
        <v>121</v>
      </c>
      <c r="B22" s="34" t="s">
        <v>236</v>
      </c>
      <c r="C22" s="34" t="s">
        <v>235</v>
      </c>
      <c r="D22" s="171" t="s">
        <v>235</v>
      </c>
      <c r="E22" s="153" t="s">
        <v>235</v>
      </c>
      <c r="F22" s="34" t="s">
        <v>235</v>
      </c>
      <c r="G22" s="34" t="s">
        <v>236</v>
      </c>
      <c r="H22" s="170" t="s">
        <v>235</v>
      </c>
      <c r="I22" s="170" t="s">
        <v>235</v>
      </c>
      <c r="J22" s="34" t="s">
        <v>237</v>
      </c>
      <c r="K22" s="68" t="s">
        <v>235</v>
      </c>
      <c r="L22" s="170" t="s">
        <v>235</v>
      </c>
      <c r="M22" s="34" t="s">
        <v>236</v>
      </c>
    </row>
  </sheetData>
  <sheetProtection algorithmName="SHA-512" hashValue="cQ3cbUzb9IKQs2frUzkOsbq5XYOxvRLLKmrw/zxgJAz3bRtS6D6v2/334Ok16X8ia8nJl+3LSCjt7KVTQm5AZA==" saltValue="qi/xUd3IHYVYBDlmiFYmgg==" spinCount="100000" sheet="1" objects="1" scenarios="1"/>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92</vt:i4>
      </vt:variant>
    </vt:vector>
  </HeadingPairs>
  <TitlesOfParts>
    <vt:vector size="98" baseType="lpstr">
      <vt:lpstr>01-Mapa de riesgo-UO</vt:lpstr>
      <vt:lpstr>02-Plan Mitigación</vt:lpstr>
      <vt:lpstr>03-Seguimiento</vt:lpstr>
      <vt:lpstr>Hoja1</vt:lpstr>
      <vt:lpstr>INSTRUCTIVO</vt:lpstr>
      <vt:lpstr>ESCALA</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riesgo-UO'!BIBLIOTECA_E_INFORMACIÓN_CIENTIFICA</vt:lpstr>
      <vt:lpstr>'01-Mapa de riesgo-UO'!BIENESTAR_INSTITUCIONAL</vt:lpstr>
      <vt:lpstr>BIENESTAR_INSTITUCIONAL_CALIDAD_DE_VIDA_E_INCLUSIÓN_EN_CONTEXTOS_UNIVERSITARIOS</vt:lpstr>
      <vt:lpstr>CLASE_RIESGO</vt:lpstr>
      <vt:lpstr>COMPARTIR</vt:lpstr>
      <vt:lpstr>'01-Mapa de riesgo-UO'!COMUNICACIONES</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EXTERNO</vt:lpstr>
      <vt:lpstr>FACTOR</vt:lpstr>
      <vt:lpstr>'01-Mapa de riesgo-UO'!FACULTAD_BELLAS_ARTES_HUMANIDADES</vt:lpstr>
      <vt:lpstr>'01-Mapa de riesgo-UO'!FACULTAD_CIENCIAS_AGRARIAS_AGROINDUSTRIA</vt:lpstr>
      <vt:lpstr>'01-Mapa de riesgo-UO'!FACULTAD_CIENCIAS_AMBIENTALES</vt:lpstr>
      <vt:lpstr>'01-Mapa de riesgo-UO'!FACULTAD_CIENCIAS_BÁSICAS</vt:lpstr>
      <vt:lpstr>'01-Mapa de riesgo-UO'!FACULTAD_CIENCIAS_DE_LA_EDUCACIÓN</vt:lpstr>
      <vt:lpstr>'01-Mapa de riesgo-UO'!FACULTAD_CIENCIAS_DE_LA_SALUD</vt:lpstr>
      <vt:lpstr>FACULTAD_DE_CIENCIAS_EMPRESARIALES</vt:lpstr>
      <vt:lpstr>'01-Mapa de riesgo-UO'!FACULTAD_INGENIERÍA_MECÁNICA</vt:lpstr>
      <vt:lpstr>'01-Mapa de riesgo-UO'!FACULTAD_INGENIERÍAS</vt:lpstr>
      <vt:lpstr>FACULTAD_TECNOLOGÍA</vt:lpstr>
      <vt:lpstr>'01-Mapa de riesgo-UO'!Financiero</vt:lpstr>
      <vt:lpstr>'01-Mapa de riesgo-UO'!GESTIÓN_DE_SERVICIOS_INSTITUCIONALES</vt:lpstr>
      <vt:lpstr>'01-Mapa de riesgo-UO'!GESTIÓN_DE_TALENTO_HUMANO</vt:lpstr>
      <vt:lpstr>GESTIÓN_DEL_CONTEXTO_Y_VISIBILIDAD_NACIONAL_E_INTERNACIONAL</vt:lpstr>
      <vt:lpstr>GESTIÓN_Y_SOSTENIBILIDAD_INSTITUCIONAL</vt:lpstr>
      <vt:lpstr>'01-Mapa de riesgo-UO'!GRAVE</vt:lpstr>
      <vt:lpstr>GRAVE</vt:lpstr>
      <vt:lpstr>'01-Mapa de riesgo-UO'!GRUPO_INVESTIGACIÓN_AGUAS_SANEAMIENTO</vt:lpstr>
      <vt:lpstr>'01-Mapa de riesgo-UO'!Imagen</vt:lpstr>
      <vt:lpstr>'01-Mapa de riesgo-UO'!Información</vt:lpstr>
      <vt:lpstr>'01-Mapa de riesgo-UO'!INTERNACIONALIZACIÓN</vt:lpstr>
      <vt:lpstr>INTERNO</vt:lpstr>
      <vt:lpstr>'01-Mapa de riesgo-UO'!INVESTIGACIÓN_E_INNOVACIÓN</vt:lpstr>
      <vt:lpstr>'01-Mapa de riesgo-UO'!JURIDICA</vt:lpstr>
      <vt:lpstr>'01-Mapa de riesgo-UO'!LABORATORIO_AGUAS_ALIMENTOS</vt:lpstr>
      <vt:lpstr>'01-Mapa de riesgo-UO'!LABORATORIO_DE_METROOLOGIA_DE_VARIABLES_ELECTRICAS</vt:lpstr>
      <vt:lpstr>'01-Mapa de riesgo-UO'!LABORATORIO_ENSAYOS_NO_DESTRUCTIVOS_DESTRUCTIVOS</vt:lpstr>
      <vt:lpstr>LABORATORIO_ENSAYOS_PARA_EQUIPOS_ACONDICIONADORES_DE_AIRE</vt:lpstr>
      <vt:lpstr>'01-Mapa de riesgo-UO'!LABORATORIO_GENÉTICA_MÉDICA</vt:lpstr>
      <vt:lpstr>LABORATORIO_METROLOGÍA_DIMENSIONAL</vt:lpstr>
      <vt:lpstr>'01-Mapa de riesgo-UO'!LABORATORIO_QUÍMICA_AMBIENTAL</vt:lpstr>
      <vt:lpstr>'01-Mapa de riesgo-UO'!LEVE</vt:lpstr>
      <vt:lpstr>LEVE</vt:lpstr>
      <vt:lpstr>'01-Mapa de riesgo-UO'!MAPA</vt:lpstr>
      <vt:lpstr>'01-Mapa de riesgo-UO'!MODERADO</vt:lpstr>
      <vt:lpstr>MODERADO</vt:lpstr>
      <vt:lpstr>NIVEL_AUTOMAT</vt:lpstr>
      <vt:lpstr>NIVEL_EXPOSICION</vt:lpstr>
      <vt:lpstr>NO_CUMPLIDA</vt:lpstr>
      <vt:lpstr>NVESTIGACIÓN_E_INNOVACIÓN</vt:lpstr>
      <vt:lpstr>OEC</vt:lpstr>
      <vt:lpstr>'01-Mapa de riesgo-UO'!Operacional</vt:lpstr>
      <vt:lpstr>'01-Mapa de riesgo-UO'!ORGANISMO_CERTIFICADOR_DE_SISTEMAS_DE_GESTIÓN_QLCT</vt:lpstr>
      <vt:lpstr>'01-Mapa de riesgo-UO'!PDI</vt:lpstr>
      <vt:lpstr>PERIODICIDAD</vt:lpstr>
      <vt:lpstr>'01-Mapa de riesgo-UO'!PROBABILIDAD</vt:lpstr>
      <vt:lpstr>'01-Mapa de riesgo-UO'!PROCESOS</vt:lpstr>
      <vt:lpstr>'01-Mapa de riesgo-UO'!RECTORÍA</vt:lpstr>
      <vt:lpstr>RECTORIA_Comunicaciones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lpstr>'01-Mapa de riesgo-UO'!UNIVIRTUAL</vt:lpstr>
      <vt:lpstr>VICERRECTORÍA_ACADÉMICA_Univirtual</vt:lpstr>
      <vt:lpstr>'01-Mapa de riesgo-UO'!VICERRECTORIA_ADMINISTRATIVA_FINANCIERA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Hewlett-Packard Company</cp:lastModifiedBy>
  <cp:lastPrinted>2019-08-14T19:38:15Z</cp:lastPrinted>
  <dcterms:created xsi:type="dcterms:W3CDTF">2006-09-13T22:30:50Z</dcterms:created>
  <dcterms:modified xsi:type="dcterms:W3CDTF">2021-06-09T15:11:16Z</dcterms:modified>
</cp:coreProperties>
</file>