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COncurso ecodiseño\"/>
    </mc:Choice>
  </mc:AlternateContent>
  <bookViews>
    <workbookView xWindow="0" yWindow="0" windowWidth="20490" windowHeight="7155" firstSheet="6" activeTab="6"/>
  </bookViews>
  <sheets>
    <sheet name="Cronograma" sheetId="2" state="hidden" r:id="rId1"/>
    <sheet name="Movilidad" sheetId="3" state="hidden" r:id="rId2"/>
    <sheet name="Presupuesto libro UTP (1)" sheetId="1" state="hidden" r:id="rId3"/>
    <sheet name="Presupuesto movilidad (2)" sheetId="4" state="hidden" r:id="rId4"/>
    <sheet name="Presupuesto Innovación (3)" sheetId="5" state="hidden" r:id="rId5"/>
    <sheet name="Presupuesto movilidad (3)" sheetId="6" state="hidden" r:id="rId6"/>
    <sheet name="Presupuesto cada funcionari (4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7" l="1"/>
  <c r="E85" i="1" l="1"/>
  <c r="E84" i="1"/>
  <c r="E75" i="1"/>
  <c r="G75" i="1"/>
  <c r="E75" i="6"/>
  <c r="E74" i="6"/>
  <c r="E73" i="6"/>
  <c r="F25" i="7"/>
  <c r="F24" i="7"/>
  <c r="F23" i="7"/>
  <c r="F22" i="7"/>
  <c r="F34" i="7"/>
  <c r="F42" i="6" l="1"/>
  <c r="F41" i="6"/>
  <c r="E86" i="7" l="1"/>
  <c r="F80" i="7"/>
  <c r="E89" i="7" s="1"/>
  <c r="F69" i="7"/>
  <c r="E88" i="7" s="1"/>
  <c r="F56" i="7"/>
  <c r="F55" i="7"/>
  <c r="F54" i="7"/>
  <c r="F53" i="7"/>
  <c r="F52" i="7"/>
  <c r="F51" i="7"/>
  <c r="F50" i="7"/>
  <c r="F35" i="7"/>
  <c r="F10" i="7"/>
  <c r="F17" i="7" s="1"/>
  <c r="E84" i="7" s="1"/>
  <c r="E85" i="7" l="1"/>
  <c r="F57" i="7"/>
  <c r="E87" i="7" l="1"/>
  <c r="G76" i="6" l="1"/>
  <c r="E80" i="6"/>
  <c r="F70" i="6"/>
  <c r="E83" i="6" s="1"/>
  <c r="F59" i="6"/>
  <c r="E82" i="6" s="1"/>
  <c r="F46" i="6"/>
  <c r="F45" i="6"/>
  <c r="F44" i="6"/>
  <c r="F43" i="6"/>
  <c r="C40" i="6"/>
  <c r="F40" i="6" s="1"/>
  <c r="F24" i="6"/>
  <c r="F23" i="6"/>
  <c r="F22" i="6"/>
  <c r="F25" i="6" s="1"/>
  <c r="E79" i="6" s="1"/>
  <c r="F10" i="6"/>
  <c r="F17" i="6" s="1"/>
  <c r="E78" i="6" s="1"/>
  <c r="F47" i="6" l="1"/>
  <c r="E81" i="6" s="1"/>
  <c r="C22" i="5"/>
  <c r="E80" i="5"/>
  <c r="F70" i="5"/>
  <c r="E83" i="5" s="1"/>
  <c r="F59" i="5"/>
  <c r="E82" i="5" s="1"/>
  <c r="F46" i="5"/>
  <c r="F45" i="5"/>
  <c r="F44" i="5"/>
  <c r="F43" i="5"/>
  <c r="F42" i="5"/>
  <c r="F41" i="5"/>
  <c r="F40" i="5"/>
  <c r="F24" i="5"/>
  <c r="F23" i="5"/>
  <c r="F22" i="5"/>
  <c r="F10" i="5"/>
  <c r="F17" i="5" s="1"/>
  <c r="E78" i="5" s="1"/>
  <c r="F25" i="5" l="1"/>
  <c r="E79" i="5" s="1"/>
  <c r="F47" i="5"/>
  <c r="E81" i="5" s="1"/>
  <c r="F59" i="4"/>
  <c r="H14" i="1"/>
  <c r="E80" i="4"/>
  <c r="C42" i="4"/>
  <c r="F42" i="4" s="1"/>
  <c r="C41" i="4"/>
  <c r="F41" i="4" s="1"/>
  <c r="F47" i="4" s="1"/>
  <c r="C40" i="4"/>
  <c r="F40" i="4" s="1"/>
  <c r="F43" i="4"/>
  <c r="F44" i="4"/>
  <c r="F45" i="4"/>
  <c r="F46" i="4"/>
  <c r="F70" i="4"/>
  <c r="F24" i="4"/>
  <c r="F23" i="4"/>
  <c r="F22" i="4"/>
  <c r="F10" i="4"/>
  <c r="F17" i="4" s="1"/>
  <c r="E78" i="4" s="1"/>
  <c r="F23" i="1"/>
  <c r="F25" i="1" s="1"/>
  <c r="E79" i="1" s="1"/>
  <c r="F22" i="1"/>
  <c r="F24" i="1"/>
  <c r="I22" i="1"/>
  <c r="F10" i="1"/>
  <c r="F17" i="1" s="1"/>
  <c r="E78" i="1" s="1"/>
  <c r="I23" i="1"/>
  <c r="E81" i="4" l="1"/>
  <c r="E84" i="6"/>
  <c r="E85" i="6" s="1"/>
  <c r="E73" i="5"/>
  <c r="E74" i="5"/>
  <c r="E82" i="4"/>
  <c r="F25" i="4"/>
  <c r="E83" i="4"/>
  <c r="F47" i="1"/>
  <c r="E81" i="1" s="1"/>
  <c r="F63" i="1"/>
  <c r="F70" i="1" s="1"/>
  <c r="F59" i="1"/>
  <c r="E82" i="1" s="1"/>
  <c r="E75" i="5" l="1"/>
  <c r="E79" i="4"/>
  <c r="E73" i="4"/>
  <c r="E84" i="5"/>
  <c r="E85" i="5" s="1"/>
  <c r="E83" i="1"/>
  <c r="F48" i="1"/>
  <c r="E80" i="1" s="1"/>
  <c r="E73" i="1" l="1"/>
  <c r="G75" i="5"/>
  <c r="G76" i="5"/>
  <c r="E74" i="4"/>
  <c r="E75" i="4" s="1"/>
  <c r="E84" i="4" s="1"/>
  <c r="E85" i="4" s="1"/>
  <c r="E74" i="1" l="1"/>
  <c r="G76" i="1" l="1"/>
</calcChain>
</file>

<file path=xl/sharedStrings.xml><?xml version="1.0" encoding="utf-8"?>
<sst xmlns="http://schemas.openxmlformats.org/spreadsheetml/2006/main" count="420" uniqueCount="96">
  <si>
    <t>UNIVERSIDAD TECNOLÓGICA DE PEREIRA</t>
  </si>
  <si>
    <t>TOTAL</t>
  </si>
  <si>
    <t>Descripción</t>
  </si>
  <si>
    <t>Entidad financiadora</t>
  </si>
  <si>
    <t>PROPUESTA ECONÓMICA</t>
  </si>
  <si>
    <t>PROYECTO:</t>
  </si>
  <si>
    <t xml:space="preserve">Especie </t>
  </si>
  <si>
    <t xml:space="preserve">Dinero </t>
  </si>
  <si>
    <t>Contrapartida Universidad</t>
  </si>
  <si>
    <t>DOCENTE RESPONSABLE:</t>
  </si>
  <si>
    <t xml:space="preserve">RUBRO
PERSONAL </t>
  </si>
  <si>
    <t>PERSONAL</t>
  </si>
  <si>
    <t>RUBRO
MATERIALES DE LABORATORIO</t>
  </si>
  <si>
    <t>Materiales</t>
  </si>
  <si>
    <t>RUBRO
ADMINISTRACIÓN INSTITUCIONAL</t>
  </si>
  <si>
    <t>VALOR  INGRESO</t>
  </si>
  <si>
    <t>VALOR ADMINISTRACIÓN (20%)</t>
  </si>
  <si>
    <t>Personal</t>
  </si>
  <si>
    <t>Materiales de laboratorio</t>
  </si>
  <si>
    <t>Administración</t>
  </si>
  <si>
    <t xml:space="preserve">RUBRO
SERVICIOS TÉCNICOS </t>
  </si>
  <si>
    <t xml:space="preserve">Descripción </t>
  </si>
  <si>
    <t>Proveedor</t>
  </si>
  <si>
    <t>RUBRO
GASTOS DE VIAJES Y VIÁTICOS</t>
  </si>
  <si>
    <t>PRESUPUESTO CONSOLIDADO</t>
  </si>
  <si>
    <t>Cantidad</t>
  </si>
  <si>
    <t>Servicios Técnicos</t>
  </si>
  <si>
    <t>Gastos de viajes y viáticos</t>
  </si>
  <si>
    <t>VALOR ADMINISTRACIÓN (10%) VIIE</t>
  </si>
  <si>
    <t>Compilar las investigaciones  y actividades de extensión de la cuenca del Río Otún realizadas en conjunto con la Universidad</t>
  </si>
  <si>
    <t>Identificar y consolidar el inventario de investigaciones  y actividades de extensión</t>
  </si>
  <si>
    <t>Recopilación de los resultados de las investigaciones  y actividades de extensión</t>
  </si>
  <si>
    <t>Evaluación y priorización de los resultados de las investigaciones  y actividades de extensión</t>
  </si>
  <si>
    <t>Planeación y organización temática de las investigaciones  y actividades de extensión de la cuenca del Río Otún realizadas en conjunto con la Universidad</t>
  </si>
  <si>
    <t>Revisión y saneamiento de los derechos de propiedad Intelectual de las investigaciones  y actividades de extensión realizadas en la cuenca del Río Otún</t>
  </si>
  <si>
    <t>Generar la publicación</t>
  </si>
  <si>
    <t>Diagramación, corrección de estilo, ajustes varios  e impresión de la publicación</t>
  </si>
  <si>
    <t>Divulgación de la publicación</t>
  </si>
  <si>
    <t>Planeación y organización de un evento en el cual se realizará el Lanzamiento del libro</t>
  </si>
  <si>
    <t>ACTIVIDADES</t>
  </si>
  <si>
    <t>OBJETIVOS</t>
  </si>
  <si>
    <t>CRONOGRAMA</t>
  </si>
  <si>
    <t>MES 1</t>
  </si>
  <si>
    <t>MES 2</t>
  </si>
  <si>
    <t>MES 3</t>
  </si>
  <si>
    <t>MES 4</t>
  </si>
  <si>
    <t>S1</t>
  </si>
  <si>
    <t>S2</t>
  </si>
  <si>
    <t>S3</t>
  </si>
  <si>
    <t>S4</t>
  </si>
  <si>
    <t xml:space="preserve">Asesor Propiedad Intelectual </t>
  </si>
  <si>
    <t xml:space="preserve">Profesional </t>
  </si>
  <si>
    <t>Profesional encargado de coordinar la compilación y publicación de resultados de investigaciones  y actividades de extensión</t>
  </si>
  <si>
    <t>Profesional encargado de realizar la compilación, publicación y divulgación de los resultados de investigaciones  y actividades de extensión</t>
  </si>
  <si>
    <t xml:space="preserve">Coordinador </t>
  </si>
  <si>
    <t xml:space="preserve">Profesional encargado de revisar y sanear los derechos de propiedad Intelectual de las investigaciones  y actividades de extensión </t>
  </si>
  <si>
    <t>RUBRO
IMPRESOS Y PUBLICACIONES</t>
  </si>
  <si>
    <t>Sello Editorial UTP</t>
  </si>
  <si>
    <t>RUBRO
MATERIALES Y SUMINISTROS</t>
  </si>
  <si>
    <t>IMPRESOS Y PUBLICACIONES</t>
  </si>
  <si>
    <t>MATERIALES Y SUMINISTROS</t>
  </si>
  <si>
    <t>Planta de tratamiento de Barcelona y sistemas de abasto de agua potable.</t>
  </si>
  <si>
    <t xml:space="preserve">Proyectos de innovación con respaldo de la comision de la Union Europea orientadas, que además de tratar aguas se orienta a la recuperación de recursos localizadas en  </t>
  </si>
  <si>
    <t>Barcelona, Chiclana y Almeria. </t>
  </si>
  <si>
    <t>CENTA  en Sevilla</t>
  </si>
  <si>
    <t xml:space="preserve">Barcelona </t>
  </si>
  <si>
    <t>El trabajo que desarrolla la entidad se agrupa en tres áreas de conocimiento bien diferenciadas: 1) Tecnologías del Agua 2) Gestión Ecosistémica del Agua, 3) Calidad del Agua</t>
  </si>
  <si>
    <t>PAÍS</t>
  </si>
  <si>
    <t>DINAMARCA</t>
  </si>
  <si>
    <t>ALEMANIA</t>
  </si>
  <si>
    <t>DÍA 1</t>
  </si>
  <si>
    <t>DÍA 2</t>
  </si>
  <si>
    <t>DÍA 3</t>
  </si>
  <si>
    <t>DÍA 4</t>
  </si>
  <si>
    <t>DÍA 5</t>
  </si>
  <si>
    <t>DÍA 6</t>
  </si>
  <si>
    <t xml:space="preserve">optaría por 2 de las plantas de Aarhus vand donde a partir de aguas residuales producen 225% de la energía necesaria para operar.  Una de las plantas produce estruvita para cosechar Fósforo y además cosechar arena de la escorrentía urbana.  Procesos avanzados de depuración.  </t>
  </si>
  <si>
    <t>También esta la de Kolding que trata fangos y tiene producción de gas.</t>
  </si>
  <si>
    <t>DÍA 7</t>
  </si>
  <si>
    <t>DÍA 8</t>
  </si>
  <si>
    <t>DÍA 9</t>
  </si>
  <si>
    <t>DÍA 10</t>
  </si>
  <si>
    <t>Centro de investigación en tecnologias de agua en leipzig, el centro para investigacion avanzada en agua en Dresden y procesos de filtracion en lechos de rio para abasto de agua (riverbank filtration).</t>
  </si>
  <si>
    <t>Coordinador</t>
  </si>
  <si>
    <t xml:space="preserve">logística y formalización de la visita </t>
  </si>
  <si>
    <t>Tiquete aereo internacional</t>
  </si>
  <si>
    <t>Alojamiento y viaticos</t>
  </si>
  <si>
    <t>Transporte terrestre</t>
  </si>
  <si>
    <t>Acompañamiento de investigadores a la visita</t>
  </si>
  <si>
    <t>Investigadores (2)</t>
  </si>
  <si>
    <t>ESPAÑA (Componente mayor por facilidad de idioma): </t>
  </si>
  <si>
    <t>Lanzamiento de la publicación</t>
  </si>
  <si>
    <t>Trámite ISBN, Corrección de estilo, Diagramación, ajustes varios  e impresión de la publicación</t>
  </si>
  <si>
    <t xml:space="preserve">Profesional encargado de Profesional encargado de recomendar estrategias de protección de la propiedad intelectualde extensión </t>
  </si>
  <si>
    <t>Profesionales (2)</t>
  </si>
  <si>
    <t>Desarrollo de las actividades de analisis y evaluación de las tecnologías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</si>
</sst>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&quot;$&quot;\ * #,##0.00_-;\-&quot;$&quot;\ * #,##0.00_-;_-&quot;$&quot;\ * &quot;-&quot;??_-;_-@_-"/>
    <numFmt numFmtId="165" formatCode="_([$$-240A]\ * #,##0_);_([$$-240A]\ * \(#,##0\);_([$$-240A]\ * &quot;-&quot;??_);_(@_)"/>
    <numFmt numFmtId="166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mbria"/>
      <family val="1"/>
    </font>
    <font>
      <b/>
      <sz val="9"/>
      <color theme="1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right" wrapText="1"/>
    </xf>
    <xf numFmtId="44" fontId="6" fillId="0" borderId="7" xfId="1" applyFont="1" applyBorder="1" applyAlignment="1">
      <alignment horizontal="right" wrapText="1"/>
    </xf>
    <xf numFmtId="44" fontId="6" fillId="0" borderId="14" xfId="1" applyFont="1" applyBorder="1" applyAlignment="1">
      <alignment horizontal="right" wrapText="1"/>
    </xf>
    <xf numFmtId="44" fontId="6" fillId="0" borderId="1" xfId="1" applyFont="1" applyBorder="1" applyAlignment="1">
      <alignment horizontal="right" wrapText="1"/>
    </xf>
    <xf numFmtId="44" fontId="6" fillId="0" borderId="16" xfId="1" applyFont="1" applyBorder="1" applyAlignment="1">
      <alignment horizontal="right" wrapText="1"/>
    </xf>
    <xf numFmtId="44" fontId="4" fillId="0" borderId="2" xfId="1" applyFont="1" applyBorder="1" applyAlignment="1">
      <alignment horizontal="center" wrapText="1"/>
    </xf>
    <xf numFmtId="44" fontId="4" fillId="0" borderId="1" xfId="1" applyFont="1" applyBorder="1" applyAlignment="1">
      <alignment horizontal="center" wrapText="1"/>
    </xf>
    <xf numFmtId="44" fontId="4" fillId="0" borderId="8" xfId="1" applyFont="1" applyBorder="1" applyAlignment="1">
      <alignment horizontal="center" wrapText="1"/>
    </xf>
    <xf numFmtId="44" fontId="6" fillId="0" borderId="8" xfId="1" applyFont="1" applyBorder="1" applyAlignment="1">
      <alignment horizontal="right" wrapText="1"/>
    </xf>
    <xf numFmtId="165" fontId="4" fillId="0" borderId="2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6" fillId="0" borderId="7" xfId="1" applyNumberFormat="1" applyFont="1" applyBorder="1" applyAlignment="1">
      <alignment horizontal="right" vertical="center" wrapText="1"/>
    </xf>
    <xf numFmtId="166" fontId="9" fillId="0" borderId="2" xfId="1" applyNumberFormat="1" applyFont="1" applyBorder="1" applyAlignment="1">
      <alignment vertical="center" wrapText="1"/>
    </xf>
    <xf numFmtId="166" fontId="9" fillId="0" borderId="7" xfId="1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right" vertical="center" wrapText="1"/>
    </xf>
    <xf numFmtId="166" fontId="6" fillId="0" borderId="7" xfId="1" applyNumberFormat="1" applyFont="1" applyBorder="1" applyAlignment="1">
      <alignment horizontal="right" wrapText="1"/>
    </xf>
    <xf numFmtId="166" fontId="6" fillId="0" borderId="14" xfId="1" applyNumberFormat="1" applyFont="1" applyBorder="1" applyAlignment="1">
      <alignment horizontal="right" wrapText="1"/>
    </xf>
    <xf numFmtId="166" fontId="6" fillId="0" borderId="1" xfId="1" applyNumberFormat="1" applyFont="1" applyBorder="1" applyAlignment="1">
      <alignment horizontal="right" wrapText="1"/>
    </xf>
    <xf numFmtId="166" fontId="6" fillId="0" borderId="16" xfId="1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6" xfId="0" applyBorder="1"/>
    <xf numFmtId="0" fontId="8" fillId="0" borderId="2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44" fontId="0" fillId="0" borderId="0" xfId="1" applyFont="1" applyAlignment="1">
      <alignment wrapText="1"/>
    </xf>
    <xf numFmtId="44" fontId="0" fillId="0" borderId="0" xfId="1" applyFont="1" applyAlignment="1">
      <alignment horizontal="center" vertical="center" wrapText="1"/>
    </xf>
    <xf numFmtId="0" fontId="0" fillId="4" borderId="36" xfId="0" applyFill="1" applyBorder="1"/>
    <xf numFmtId="0" fontId="2" fillId="5" borderId="3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justify" vertical="center"/>
    </xf>
    <xf numFmtId="0" fontId="0" fillId="0" borderId="44" xfId="0" applyBorder="1"/>
    <xf numFmtId="0" fontId="8" fillId="0" borderId="45" xfId="0" applyFont="1" applyBorder="1" applyAlignment="1">
      <alignment horizontal="justify" vertical="center"/>
    </xf>
    <xf numFmtId="0" fontId="0" fillId="0" borderId="46" xfId="0" applyBorder="1"/>
    <xf numFmtId="0" fontId="0" fillId="4" borderId="46" xfId="0" applyFill="1" applyBorder="1"/>
    <xf numFmtId="0" fontId="0" fillId="4" borderId="47" xfId="0" applyFill="1" applyBorder="1"/>
    <xf numFmtId="166" fontId="4" fillId="0" borderId="2" xfId="1" applyNumberFormat="1" applyFont="1" applyBorder="1" applyAlignment="1">
      <alignment horizontal="center" wrapText="1"/>
    </xf>
    <xf numFmtId="166" fontId="6" fillId="0" borderId="2" xfId="1" applyNumberFormat="1" applyFont="1" applyBorder="1" applyAlignment="1">
      <alignment horizontal="right" wrapText="1"/>
    </xf>
    <xf numFmtId="166" fontId="2" fillId="0" borderId="0" xfId="1" applyNumberFormat="1" applyFont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10" fillId="0" borderId="36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166" fontId="6" fillId="0" borderId="48" xfId="1" applyNumberFormat="1" applyFont="1" applyBorder="1" applyAlignment="1">
      <alignment horizontal="right" wrapText="1"/>
    </xf>
    <xf numFmtId="44" fontId="0" fillId="0" borderId="0" xfId="0" applyNumberFormat="1" applyAlignment="1">
      <alignment wrapText="1"/>
    </xf>
    <xf numFmtId="44" fontId="6" fillId="0" borderId="4" xfId="1" applyFont="1" applyBorder="1" applyAlignment="1">
      <alignment horizontal="right" vertical="center" wrapText="1"/>
    </xf>
    <xf numFmtId="166" fontId="4" fillId="0" borderId="36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justify" vertical="center"/>
    </xf>
    <xf numFmtId="0" fontId="8" fillId="0" borderId="39" xfId="0" applyFont="1" applyBorder="1" applyAlignment="1">
      <alignment horizontal="justify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44" fontId="0" fillId="0" borderId="19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6" fontId="6" fillId="0" borderId="28" xfId="1" applyNumberFormat="1" applyFont="1" applyBorder="1" applyAlignment="1">
      <alignment horizontal="center" wrapText="1"/>
    </xf>
    <xf numFmtId="166" fontId="6" fillId="0" borderId="29" xfId="1" applyNumberFormat="1" applyFont="1" applyBorder="1" applyAlignment="1">
      <alignment horizontal="center" wrapText="1"/>
    </xf>
    <xf numFmtId="44" fontId="6" fillId="0" borderId="28" xfId="1" applyFont="1" applyBorder="1" applyAlignment="1">
      <alignment horizontal="center" wrapText="1"/>
    </xf>
    <xf numFmtId="44" fontId="6" fillId="0" borderId="29" xfId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workbookViewId="0">
      <selection activeCell="N7" sqref="N7"/>
    </sheetView>
  </sheetViews>
  <sheetFormatPr baseColWidth="10" defaultRowHeight="15" x14ac:dyDescent="0.25"/>
  <cols>
    <col min="1" max="1" width="20.85546875" hidden="1" customWidth="1"/>
    <col min="2" max="2" width="32.7109375" customWidth="1"/>
    <col min="3" max="18" width="5.28515625" customWidth="1"/>
  </cols>
  <sheetData>
    <row r="1" spans="1:18" x14ac:dyDescent="0.25">
      <c r="A1" s="70" t="s">
        <v>40</v>
      </c>
      <c r="B1" s="68" t="s">
        <v>39</v>
      </c>
      <c r="C1" s="66" t="s">
        <v>41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x14ac:dyDescent="0.25">
      <c r="A2" s="70"/>
      <c r="B2" s="69"/>
      <c r="C2" s="73" t="s">
        <v>42</v>
      </c>
      <c r="D2" s="73"/>
      <c r="E2" s="73"/>
      <c r="F2" s="73"/>
      <c r="G2" s="73" t="s">
        <v>43</v>
      </c>
      <c r="H2" s="73"/>
      <c r="I2" s="73"/>
      <c r="J2" s="73"/>
      <c r="K2" s="73" t="s">
        <v>44</v>
      </c>
      <c r="L2" s="73"/>
      <c r="M2" s="73"/>
      <c r="N2" s="73"/>
      <c r="O2" s="73" t="s">
        <v>45</v>
      </c>
      <c r="P2" s="73"/>
      <c r="Q2" s="73"/>
      <c r="R2" s="74"/>
    </row>
    <row r="3" spans="1:18" x14ac:dyDescent="0.25">
      <c r="A3" s="70"/>
      <c r="B3" s="69"/>
      <c r="C3" s="42" t="s">
        <v>46</v>
      </c>
      <c r="D3" s="42" t="s">
        <v>47</v>
      </c>
      <c r="E3" s="42" t="s">
        <v>48</v>
      </c>
      <c r="F3" s="42" t="s">
        <v>49</v>
      </c>
      <c r="G3" s="42" t="s">
        <v>46</v>
      </c>
      <c r="H3" s="42" t="s">
        <v>47</v>
      </c>
      <c r="I3" s="42" t="s">
        <v>48</v>
      </c>
      <c r="J3" s="42" t="s">
        <v>49</v>
      </c>
      <c r="K3" s="42" t="s">
        <v>46</v>
      </c>
      <c r="L3" s="42" t="s">
        <v>47</v>
      </c>
      <c r="M3" s="42" t="s">
        <v>48</v>
      </c>
      <c r="N3" s="42" t="s">
        <v>49</v>
      </c>
      <c r="O3" s="42" t="s">
        <v>46</v>
      </c>
      <c r="P3" s="42" t="s">
        <v>47</v>
      </c>
      <c r="Q3" s="42" t="s">
        <v>48</v>
      </c>
      <c r="R3" s="44" t="s">
        <v>49</v>
      </c>
    </row>
    <row r="4" spans="1:18" ht="47.25" x14ac:dyDescent="0.25">
      <c r="A4" s="71" t="s">
        <v>29</v>
      </c>
      <c r="B4" s="45" t="s">
        <v>30</v>
      </c>
      <c r="C4" s="41"/>
      <c r="D4" s="4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6"/>
    </row>
    <row r="5" spans="1:18" ht="47.25" x14ac:dyDescent="0.25">
      <c r="A5" s="71"/>
      <c r="B5" s="45" t="s">
        <v>31</v>
      </c>
      <c r="C5" s="36"/>
      <c r="D5" s="36"/>
      <c r="E5" s="41"/>
      <c r="F5" s="4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46"/>
    </row>
    <row r="6" spans="1:18" ht="63" x14ac:dyDescent="0.25">
      <c r="A6" s="71"/>
      <c r="B6" s="45" t="s">
        <v>32</v>
      </c>
      <c r="C6" s="36"/>
      <c r="D6" s="36"/>
      <c r="E6" s="41"/>
      <c r="F6" s="41"/>
      <c r="G6" s="41"/>
      <c r="H6" s="36"/>
      <c r="I6" s="36"/>
      <c r="J6" s="36"/>
      <c r="K6" s="36"/>
      <c r="L6" s="36"/>
      <c r="M6" s="36"/>
      <c r="N6" s="36"/>
      <c r="O6" s="36"/>
      <c r="P6" s="36"/>
      <c r="Q6" s="36"/>
      <c r="R6" s="46"/>
    </row>
    <row r="7" spans="1:18" ht="94.5" x14ac:dyDescent="0.25">
      <c r="A7" s="71"/>
      <c r="B7" s="45" t="s">
        <v>33</v>
      </c>
      <c r="C7" s="36"/>
      <c r="D7" s="36"/>
      <c r="E7" s="36"/>
      <c r="F7" s="36"/>
      <c r="G7" s="36"/>
      <c r="H7" s="41"/>
      <c r="I7" s="41"/>
      <c r="J7" s="41"/>
      <c r="K7" s="36"/>
      <c r="L7" s="36"/>
      <c r="M7" s="36"/>
      <c r="N7" s="36"/>
      <c r="O7" s="36"/>
      <c r="P7" s="36"/>
      <c r="Q7" s="36"/>
      <c r="R7" s="46"/>
    </row>
    <row r="8" spans="1:18" ht="95.25" thickBot="1" x14ac:dyDescent="0.3">
      <c r="A8" s="72"/>
      <c r="B8" s="45" t="s">
        <v>34</v>
      </c>
      <c r="C8" s="36"/>
      <c r="D8" s="36"/>
      <c r="E8" s="36"/>
      <c r="F8" s="36"/>
      <c r="G8" s="36"/>
      <c r="H8" s="41"/>
      <c r="I8" s="41"/>
      <c r="J8" s="41"/>
      <c r="K8" s="36"/>
      <c r="L8" s="36"/>
      <c r="M8" s="36"/>
      <c r="N8" s="36"/>
      <c r="O8" s="36"/>
      <c r="P8" s="36"/>
      <c r="Q8" s="36"/>
      <c r="R8" s="46"/>
    </row>
    <row r="9" spans="1:18" ht="48" thickBot="1" x14ac:dyDescent="0.3">
      <c r="A9" s="43" t="s">
        <v>35</v>
      </c>
      <c r="B9" s="45" t="s">
        <v>36</v>
      </c>
      <c r="C9" s="36"/>
      <c r="D9" s="36"/>
      <c r="E9" s="36"/>
      <c r="F9" s="36"/>
      <c r="G9" s="36"/>
      <c r="H9" s="36"/>
      <c r="I9" s="36"/>
      <c r="J9" s="36"/>
      <c r="K9" s="41"/>
      <c r="L9" s="41"/>
      <c r="M9" s="41"/>
      <c r="N9" s="41"/>
      <c r="O9" s="41"/>
      <c r="P9" s="41"/>
      <c r="Q9" s="41"/>
      <c r="R9" s="46"/>
    </row>
    <row r="10" spans="1:18" ht="63.75" thickBot="1" x14ac:dyDescent="0.3">
      <c r="A10" s="43" t="s">
        <v>37</v>
      </c>
      <c r="B10" s="47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49"/>
      <c r="O10" s="49"/>
      <c r="P10" s="49"/>
      <c r="Q10" s="49"/>
      <c r="R10" s="50"/>
    </row>
  </sheetData>
  <mergeCells count="8">
    <mergeCell ref="C1:R1"/>
    <mergeCell ref="B1:B3"/>
    <mergeCell ref="A1:A3"/>
    <mergeCell ref="A4:A8"/>
    <mergeCell ref="C2:F2"/>
    <mergeCell ref="G2:J2"/>
    <mergeCell ref="K2:N2"/>
    <mergeCell ref="O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B4" sqref="B4"/>
    </sheetView>
  </sheetViews>
  <sheetFormatPr baseColWidth="10" defaultRowHeight="15" x14ac:dyDescent="0.25"/>
  <cols>
    <col min="1" max="1" width="26" customWidth="1"/>
    <col min="2" max="2" width="45.42578125" customWidth="1"/>
    <col min="3" max="12" width="5.7109375" customWidth="1"/>
  </cols>
  <sheetData>
    <row r="2" spans="1:13" x14ac:dyDescent="0.25">
      <c r="A2" s="55" t="s">
        <v>67</v>
      </c>
      <c r="B2" s="55" t="s">
        <v>2</v>
      </c>
      <c r="C2" s="36" t="s">
        <v>70</v>
      </c>
      <c r="D2" s="36" t="s">
        <v>71</v>
      </c>
      <c r="E2" s="36" t="s">
        <v>72</v>
      </c>
      <c r="F2" s="36" t="s">
        <v>73</v>
      </c>
      <c r="G2" s="36" t="s">
        <v>74</v>
      </c>
      <c r="H2" s="36" t="s">
        <v>75</v>
      </c>
      <c r="I2" s="36" t="s">
        <v>78</v>
      </c>
      <c r="J2" s="36" t="s">
        <v>79</v>
      </c>
      <c r="K2" s="36" t="s">
        <v>80</v>
      </c>
      <c r="L2" s="36" t="s">
        <v>81</v>
      </c>
      <c r="M2" s="36"/>
    </row>
    <row r="3" spans="1:13" ht="38.25" x14ac:dyDescent="0.25">
      <c r="A3" s="56" t="s">
        <v>90</v>
      </c>
      <c r="B3" s="5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51" x14ac:dyDescent="0.25">
      <c r="A4" s="56" t="s">
        <v>64</v>
      </c>
      <c r="B4" s="56" t="s">
        <v>66</v>
      </c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</row>
    <row r="5" spans="1:13" ht="51" x14ac:dyDescent="0.25">
      <c r="A5" s="55" t="s">
        <v>63</v>
      </c>
      <c r="B5" s="56" t="s">
        <v>62</v>
      </c>
      <c r="C5" s="41"/>
      <c r="D5" s="41"/>
      <c r="E5" s="41"/>
      <c r="F5" s="41"/>
      <c r="G5" s="41"/>
      <c r="H5" s="36"/>
      <c r="I5" s="36"/>
      <c r="J5" s="36"/>
      <c r="K5" s="36"/>
      <c r="L5" s="36"/>
      <c r="M5" s="36"/>
    </row>
    <row r="6" spans="1:13" ht="25.5" x14ac:dyDescent="0.25">
      <c r="A6" s="55" t="s">
        <v>65</v>
      </c>
      <c r="B6" s="56" t="s">
        <v>61</v>
      </c>
      <c r="C6" s="41"/>
      <c r="D6" s="41"/>
      <c r="E6" s="41"/>
      <c r="F6" s="41"/>
      <c r="G6" s="41"/>
      <c r="H6" s="36"/>
      <c r="I6" s="36"/>
      <c r="J6" s="36"/>
      <c r="K6" s="36"/>
      <c r="L6" s="36"/>
      <c r="M6" s="36"/>
    </row>
    <row r="7" spans="1:13" ht="76.5" x14ac:dyDescent="0.25">
      <c r="A7" s="75" t="s">
        <v>68</v>
      </c>
      <c r="B7" s="56" t="s">
        <v>76</v>
      </c>
      <c r="C7" s="36"/>
      <c r="D7" s="36"/>
      <c r="E7" s="36"/>
      <c r="F7" s="36"/>
      <c r="G7" s="36"/>
      <c r="H7" s="41"/>
      <c r="I7" s="41"/>
      <c r="J7" s="41"/>
      <c r="K7" s="41"/>
      <c r="L7" s="41"/>
      <c r="M7" s="36"/>
    </row>
    <row r="8" spans="1:13" ht="25.5" x14ac:dyDescent="0.25">
      <c r="A8" s="75"/>
      <c r="B8" s="56" t="s">
        <v>77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51" x14ac:dyDescent="0.25">
      <c r="A9" s="36" t="s">
        <v>69</v>
      </c>
      <c r="B9" s="56" t="s">
        <v>82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</sheetData>
  <mergeCells count="1">
    <mergeCell ref="A7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64" zoomScaleNormal="100" workbookViewId="0">
      <selection activeCell="E86" sqref="E86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8" x14ac:dyDescent="0.25">
      <c r="A1" s="111" t="s">
        <v>0</v>
      </c>
      <c r="B1" s="111"/>
      <c r="C1" s="111"/>
      <c r="D1" s="111"/>
      <c r="E1" s="111"/>
    </row>
    <row r="2" spans="1:8" x14ac:dyDescent="0.25">
      <c r="A2" s="111" t="s">
        <v>4</v>
      </c>
      <c r="B2" s="111"/>
      <c r="C2" s="111"/>
      <c r="D2" s="111"/>
      <c r="E2" s="111"/>
    </row>
    <row r="3" spans="1:8" x14ac:dyDescent="0.25">
      <c r="A3" s="2" t="s">
        <v>5</v>
      </c>
      <c r="B3" s="116"/>
      <c r="C3" s="116"/>
      <c r="D3" s="116"/>
      <c r="E3" s="116"/>
    </row>
    <row r="4" spans="1:8" x14ac:dyDescent="0.25">
      <c r="A4" s="3" t="s">
        <v>9</v>
      </c>
      <c r="B4" s="102"/>
      <c r="C4" s="102"/>
      <c r="D4" s="102"/>
      <c r="E4" s="102"/>
    </row>
    <row r="5" spans="1:8" x14ac:dyDescent="0.25">
      <c r="A5" s="2"/>
    </row>
    <row r="6" spans="1:8" ht="15.75" thickBot="1" x14ac:dyDescent="0.3"/>
    <row r="7" spans="1:8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8" ht="15.75" thickBot="1" x14ac:dyDescent="0.3">
      <c r="A8" s="106"/>
      <c r="B8" s="108" t="s">
        <v>2</v>
      </c>
      <c r="C8" s="110" t="s">
        <v>3</v>
      </c>
      <c r="D8" s="96" t="s">
        <v>8</v>
      </c>
      <c r="E8" s="96"/>
      <c r="F8" s="100" t="s">
        <v>1</v>
      </c>
    </row>
    <row r="9" spans="1:8" ht="15.75" thickBot="1" x14ac:dyDescent="0.3">
      <c r="A9" s="107"/>
      <c r="B9" s="109"/>
      <c r="C9" s="110"/>
      <c r="D9" s="10" t="s">
        <v>6</v>
      </c>
      <c r="E9" s="10" t="s">
        <v>7</v>
      </c>
      <c r="F9" s="101"/>
    </row>
    <row r="10" spans="1:8" ht="16.5" thickBot="1" x14ac:dyDescent="0.3">
      <c r="A10" s="38"/>
      <c r="B10" s="38" t="s">
        <v>91</v>
      </c>
      <c r="C10" s="51">
        <v>3000000</v>
      </c>
      <c r="D10" s="11"/>
      <c r="E10" s="11"/>
      <c r="F10" s="52">
        <f>C10</f>
        <v>3000000</v>
      </c>
    </row>
    <row r="11" spans="1:8" ht="16.5" thickBot="1" x14ac:dyDescent="0.3">
      <c r="A11" s="38"/>
      <c r="B11" s="38"/>
      <c r="C11" s="38"/>
      <c r="D11" s="14"/>
      <c r="E11" s="14"/>
      <c r="F11" s="12"/>
    </row>
    <row r="12" spans="1:8" ht="15.75" thickBot="1" x14ac:dyDescent="0.3">
      <c r="A12" s="4"/>
      <c r="B12" s="5"/>
      <c r="C12" s="17"/>
      <c r="D12" s="14"/>
      <c r="E12" s="14"/>
      <c r="F12" s="12"/>
    </row>
    <row r="13" spans="1:8" ht="15.75" thickBot="1" x14ac:dyDescent="0.3">
      <c r="A13" s="4"/>
      <c r="B13" s="5"/>
      <c r="C13" s="17"/>
      <c r="D13" s="14"/>
      <c r="E13" s="14"/>
      <c r="F13" s="12"/>
    </row>
    <row r="14" spans="1:8" ht="15.75" thickBot="1" x14ac:dyDescent="0.3">
      <c r="A14" s="4"/>
      <c r="B14" s="5"/>
      <c r="C14" s="17"/>
      <c r="D14" s="14"/>
      <c r="E14" s="14"/>
      <c r="F14" s="12"/>
      <c r="H14" s="39">
        <f>598000000/60</f>
        <v>9966666.666666666</v>
      </c>
    </row>
    <row r="15" spans="1:8" ht="15.75" thickBot="1" x14ac:dyDescent="0.3">
      <c r="A15" s="6"/>
      <c r="B15" s="7"/>
      <c r="C15" s="18"/>
      <c r="D15" s="19"/>
      <c r="E15" s="19"/>
      <c r="F15" s="13"/>
    </row>
    <row r="16" spans="1:8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80" t="s">
        <v>1</v>
      </c>
      <c r="B17" s="81"/>
      <c r="C17" s="81"/>
      <c r="D17" s="81"/>
      <c r="E17" s="82"/>
      <c r="F17" s="15">
        <f>SUM(F10:F16)</f>
        <v>3000000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106" t="s">
        <v>11</v>
      </c>
      <c r="B20" s="108" t="s">
        <v>2</v>
      </c>
      <c r="C20" s="110" t="s">
        <v>3</v>
      </c>
      <c r="D20" s="96" t="s">
        <v>8</v>
      </c>
      <c r="E20" s="96"/>
      <c r="F20" s="100" t="s">
        <v>1</v>
      </c>
    </row>
    <row r="21" spans="1:9" ht="15.75" thickBot="1" x14ac:dyDescent="0.3">
      <c r="A21" s="117"/>
      <c r="B21" s="118"/>
      <c r="C21" s="119"/>
      <c r="D21" s="10" t="s">
        <v>6</v>
      </c>
      <c r="E21" s="10" t="s">
        <v>7</v>
      </c>
      <c r="F21" s="101"/>
    </row>
    <row r="22" spans="1:9" ht="79.5" thickBot="1" x14ac:dyDescent="0.3">
      <c r="A22" s="37" t="s">
        <v>54</v>
      </c>
      <c r="B22" s="38" t="s">
        <v>52</v>
      </c>
      <c r="C22" s="20">
        <v>5000000</v>
      </c>
      <c r="D22" s="11"/>
      <c r="E22" s="11"/>
      <c r="F22" s="23">
        <f>C22</f>
        <v>5000000</v>
      </c>
      <c r="G22" s="1">
        <v>4</v>
      </c>
      <c r="H22" s="1">
        <v>1200000</v>
      </c>
      <c r="I22" s="1">
        <f>H22*G22</f>
        <v>4800000</v>
      </c>
    </row>
    <row r="23" spans="1:9" ht="95.25" thickBot="1" x14ac:dyDescent="0.3">
      <c r="A23" s="37" t="s">
        <v>51</v>
      </c>
      <c r="B23" s="37" t="s">
        <v>53</v>
      </c>
      <c r="C23" s="24">
        <v>10000000</v>
      </c>
      <c r="D23" s="14"/>
      <c r="E23" s="14"/>
      <c r="F23" s="24">
        <f>C23</f>
        <v>10000000</v>
      </c>
      <c r="G23" s="40">
        <v>4</v>
      </c>
      <c r="H23" s="40">
        <v>2500000</v>
      </c>
      <c r="I23" s="53">
        <f>H23*G23</f>
        <v>10000000</v>
      </c>
    </row>
    <row r="24" spans="1:9" ht="79.5" thickBot="1" x14ac:dyDescent="0.3">
      <c r="A24" s="37" t="s">
        <v>50</v>
      </c>
      <c r="B24" s="37" t="s">
        <v>55</v>
      </c>
      <c r="C24" s="24">
        <v>2500000</v>
      </c>
      <c r="D24" s="14"/>
      <c r="E24" s="14"/>
      <c r="F24" s="24">
        <f>C24</f>
        <v>2500000</v>
      </c>
    </row>
    <row r="25" spans="1:9" ht="15.75" thickBot="1" x14ac:dyDescent="0.3">
      <c r="A25" s="80" t="s">
        <v>1</v>
      </c>
      <c r="B25" s="81"/>
      <c r="C25" s="81"/>
      <c r="D25" s="81"/>
      <c r="E25" s="82"/>
      <c r="F25" s="15">
        <f>SUM(F22:F24)</f>
        <v>17500000</v>
      </c>
    </row>
    <row r="26" spans="1:9" ht="16.5" thickTop="1" thickBot="1" x14ac:dyDescent="0.3"/>
    <row r="27" spans="1:9" ht="38.25" customHeight="1" thickBot="1" x14ac:dyDescent="0.3">
      <c r="A27" s="97" t="s">
        <v>12</v>
      </c>
      <c r="B27" s="98"/>
      <c r="C27" s="98"/>
      <c r="D27" s="98"/>
      <c r="E27" s="98"/>
      <c r="F27" s="99"/>
    </row>
    <row r="28" spans="1:9" ht="15.75" customHeight="1" thickBot="1" x14ac:dyDescent="0.3">
      <c r="A28" s="106" t="s">
        <v>13</v>
      </c>
      <c r="B28" s="108" t="s">
        <v>2</v>
      </c>
      <c r="C28" s="110" t="s">
        <v>3</v>
      </c>
      <c r="D28" s="96" t="s">
        <v>8</v>
      </c>
      <c r="E28" s="96"/>
      <c r="F28" s="100" t="s">
        <v>1</v>
      </c>
    </row>
    <row r="29" spans="1:9" ht="15.75" thickBot="1" x14ac:dyDescent="0.3">
      <c r="A29" s="107"/>
      <c r="B29" s="109"/>
      <c r="C29" s="110"/>
      <c r="D29" s="10" t="s">
        <v>6</v>
      </c>
      <c r="E29" s="10" t="s">
        <v>7</v>
      </c>
      <c r="F29" s="101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97" t="s">
        <v>23</v>
      </c>
      <c r="B37" s="98"/>
      <c r="C37" s="98"/>
      <c r="D37" s="98"/>
      <c r="E37" s="98"/>
      <c r="F37" s="99"/>
    </row>
    <row r="38" spans="1:6" ht="15.75" customHeight="1" thickBot="1" x14ac:dyDescent="0.3">
      <c r="A38" s="112" t="s">
        <v>25</v>
      </c>
      <c r="B38" s="114" t="s">
        <v>2</v>
      </c>
      <c r="C38" s="110" t="s">
        <v>3</v>
      </c>
      <c r="D38" s="96" t="s">
        <v>8</v>
      </c>
      <c r="E38" s="96"/>
      <c r="F38" s="100" t="s">
        <v>1</v>
      </c>
    </row>
    <row r="39" spans="1:6" ht="15.75" thickBot="1" x14ac:dyDescent="0.3">
      <c r="A39" s="113"/>
      <c r="B39" s="115"/>
      <c r="C39" s="110"/>
      <c r="D39" s="10" t="s">
        <v>6</v>
      </c>
      <c r="E39" s="10" t="s">
        <v>7</v>
      </c>
      <c r="F39" s="101"/>
    </row>
    <row r="40" spans="1:6" ht="23.25" customHeight="1" thickBot="1" x14ac:dyDescent="0.3">
      <c r="A40" s="21"/>
      <c r="B40" s="25"/>
      <c r="C40" s="26"/>
      <c r="D40" s="27"/>
      <c r="E40" s="27"/>
      <c r="F40" s="29"/>
    </row>
    <row r="41" spans="1:6" ht="15.75" thickBot="1" x14ac:dyDescent="0.3">
      <c r="A41" s="21"/>
      <c r="B41" s="5"/>
      <c r="C41" s="28"/>
      <c r="D41" s="14"/>
      <c r="E41" s="14"/>
      <c r="F41" s="22"/>
    </row>
    <row r="42" spans="1:6" ht="15.75" thickBot="1" x14ac:dyDescent="0.3">
      <c r="A42" s="4"/>
      <c r="B42" s="5"/>
      <c r="C42" s="17"/>
      <c r="D42" s="14"/>
      <c r="E42" s="14"/>
      <c r="F42" s="30"/>
    </row>
    <row r="43" spans="1:6" ht="15.75" thickBot="1" x14ac:dyDescent="0.3">
      <c r="A43" s="4"/>
      <c r="B43" s="5"/>
      <c r="C43" s="17"/>
      <c r="D43" s="14"/>
      <c r="E43" s="14"/>
      <c r="F43" s="30"/>
    </row>
    <row r="44" spans="1:6" ht="15.75" thickBot="1" x14ac:dyDescent="0.3">
      <c r="A44" s="4"/>
      <c r="B44" s="5"/>
      <c r="C44" s="17"/>
      <c r="D44" s="14"/>
      <c r="E44" s="14"/>
      <c r="F44" s="30"/>
    </row>
    <row r="45" spans="1:6" ht="15.75" thickBot="1" x14ac:dyDescent="0.3">
      <c r="A45" s="6"/>
      <c r="B45" s="7"/>
      <c r="C45" s="18"/>
      <c r="D45" s="19"/>
      <c r="E45" s="19"/>
      <c r="F45" s="31"/>
    </row>
    <row r="46" spans="1:6" ht="15.75" thickBot="1" x14ac:dyDescent="0.3">
      <c r="A46" s="8"/>
      <c r="B46" s="5"/>
      <c r="C46" s="17"/>
      <c r="D46" s="14"/>
      <c r="E46" s="14"/>
      <c r="F46" s="32"/>
    </row>
    <row r="47" spans="1:6" ht="15.75" thickBot="1" x14ac:dyDescent="0.3">
      <c r="A47" s="80" t="s">
        <v>1</v>
      </c>
      <c r="B47" s="81"/>
      <c r="C47" s="81"/>
      <c r="D47" s="81"/>
      <c r="E47" s="82"/>
      <c r="F47" s="33">
        <f>SUM(F40:F46)</f>
        <v>0</v>
      </c>
    </row>
    <row r="48" spans="1:6" ht="16.5" thickTop="1" thickBot="1" x14ac:dyDescent="0.3">
      <c r="A48" s="80" t="s">
        <v>1</v>
      </c>
      <c r="B48" s="81"/>
      <c r="C48" s="81"/>
      <c r="D48" s="81"/>
      <c r="E48" s="82"/>
      <c r="F48" s="15">
        <f>SUM(F30:F36)</f>
        <v>0</v>
      </c>
    </row>
    <row r="49" spans="1:6" ht="30.75" customHeight="1" thickTop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112" t="s">
        <v>21</v>
      </c>
      <c r="B50" s="114" t="s">
        <v>22</v>
      </c>
      <c r="C50" s="110" t="s">
        <v>3</v>
      </c>
      <c r="D50" s="96" t="s">
        <v>8</v>
      </c>
      <c r="E50" s="96"/>
      <c r="F50" s="100" t="s">
        <v>1</v>
      </c>
    </row>
    <row r="51" spans="1:6" ht="15.75" thickBot="1" x14ac:dyDescent="0.3">
      <c r="A51" s="113"/>
      <c r="B51" s="115"/>
      <c r="C51" s="110"/>
      <c r="D51" s="10" t="s">
        <v>6</v>
      </c>
      <c r="E51" s="10" t="s">
        <v>7</v>
      </c>
      <c r="F51" s="101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80" t="s">
        <v>1</v>
      </c>
      <c r="B59" s="81"/>
      <c r="C59" s="81"/>
      <c r="D59" s="81"/>
      <c r="E59" s="82"/>
      <c r="F59" s="15">
        <f>SUM(F52:F58)</f>
        <v>0</v>
      </c>
    </row>
    <row r="60" spans="1:6" ht="38.25" customHeight="1" thickTop="1" thickBot="1" x14ac:dyDescent="0.3">
      <c r="A60" s="97" t="s">
        <v>56</v>
      </c>
      <c r="B60" s="98"/>
      <c r="C60" s="98"/>
      <c r="D60" s="98"/>
      <c r="E60" s="98"/>
      <c r="F60" s="99"/>
    </row>
    <row r="61" spans="1:6" ht="15.75" customHeight="1" thickBot="1" x14ac:dyDescent="0.3">
      <c r="A61" s="106" t="s">
        <v>22</v>
      </c>
      <c r="B61" s="108" t="s">
        <v>2</v>
      </c>
      <c r="C61" s="110" t="s">
        <v>3</v>
      </c>
      <c r="D61" s="96" t="s">
        <v>8</v>
      </c>
      <c r="E61" s="96"/>
      <c r="F61" s="100" t="s">
        <v>1</v>
      </c>
    </row>
    <row r="62" spans="1:6" ht="15.75" thickBot="1" x14ac:dyDescent="0.3">
      <c r="A62" s="107"/>
      <c r="B62" s="109"/>
      <c r="C62" s="110"/>
      <c r="D62" s="10" t="s">
        <v>6</v>
      </c>
      <c r="E62" s="10" t="s">
        <v>7</v>
      </c>
      <c r="F62" s="101"/>
    </row>
    <row r="63" spans="1:6" ht="63.75" thickBot="1" x14ac:dyDescent="0.3">
      <c r="A63" s="37" t="s">
        <v>57</v>
      </c>
      <c r="B63" s="37" t="s">
        <v>92</v>
      </c>
      <c r="C63" s="26">
        <v>7000000</v>
      </c>
      <c r="D63" s="11"/>
      <c r="E63" s="11"/>
      <c r="F63" s="29">
        <f>C63</f>
        <v>7000000</v>
      </c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80" t="s">
        <v>1</v>
      </c>
      <c r="B70" s="81"/>
      <c r="C70" s="81"/>
      <c r="D70" s="81"/>
      <c r="E70" s="82"/>
      <c r="F70" s="33">
        <f>SUM(F63:F69)</f>
        <v>7000000</v>
      </c>
    </row>
    <row r="71" spans="1:7" ht="16.5" thickTop="1" thickBot="1" x14ac:dyDescent="0.3"/>
    <row r="72" spans="1:7" ht="38.25" customHeight="1" thickBot="1" x14ac:dyDescent="0.3">
      <c r="A72" s="97" t="s">
        <v>14</v>
      </c>
      <c r="B72" s="98"/>
      <c r="C72" s="98"/>
      <c r="D72" s="98"/>
      <c r="E72" s="98"/>
      <c r="F72" s="99"/>
    </row>
    <row r="73" spans="1:7" ht="15.75" thickBot="1" x14ac:dyDescent="0.3">
      <c r="A73" s="86" t="s">
        <v>15</v>
      </c>
      <c r="B73" s="87"/>
      <c r="C73" s="87"/>
      <c r="D73" s="88"/>
      <c r="E73" s="92">
        <f>F70+F59+F48+F25+F17</f>
        <v>27500000</v>
      </c>
      <c r="F73" s="93"/>
    </row>
    <row r="74" spans="1:7" ht="15.75" thickBot="1" x14ac:dyDescent="0.3">
      <c r="A74" s="89" t="s">
        <v>28</v>
      </c>
      <c r="B74" s="90"/>
      <c r="C74" s="90"/>
      <c r="D74" s="91"/>
      <c r="E74" s="92">
        <f>E73*0.1</f>
        <v>2750000</v>
      </c>
      <c r="F74" s="93"/>
    </row>
    <row r="75" spans="1:7" ht="15.75" thickBot="1" x14ac:dyDescent="0.3">
      <c r="A75" s="89" t="s">
        <v>16</v>
      </c>
      <c r="B75" s="90"/>
      <c r="C75" s="90"/>
      <c r="D75" s="91"/>
      <c r="E75" s="94">
        <f>(E73+E74)/0.8</f>
        <v>37812500</v>
      </c>
      <c r="F75" s="95"/>
      <c r="G75" s="59">
        <f>E75*0.2</f>
        <v>7562500</v>
      </c>
    </row>
    <row r="76" spans="1:7" ht="15.75" thickBot="1" x14ac:dyDescent="0.3">
      <c r="G76" s="59">
        <f>E75-G75</f>
        <v>30250000</v>
      </c>
    </row>
    <row r="77" spans="1:7" ht="38.25" customHeight="1" thickBot="1" x14ac:dyDescent="0.3">
      <c r="A77" s="96" t="s">
        <v>24</v>
      </c>
      <c r="B77" s="96"/>
      <c r="C77" s="96"/>
      <c r="D77" s="96"/>
      <c r="E77" s="96"/>
      <c r="F77" s="96"/>
    </row>
    <row r="78" spans="1:7" ht="15.75" thickBot="1" x14ac:dyDescent="0.3">
      <c r="A78" s="83" t="s">
        <v>60</v>
      </c>
      <c r="B78" s="83"/>
      <c r="C78" s="83"/>
      <c r="D78" s="83"/>
      <c r="E78" s="84">
        <f>F17</f>
        <v>3000000</v>
      </c>
      <c r="F78" s="84"/>
    </row>
    <row r="79" spans="1:7" ht="15.75" thickBot="1" x14ac:dyDescent="0.3">
      <c r="A79" s="83" t="s">
        <v>17</v>
      </c>
      <c r="B79" s="83"/>
      <c r="C79" s="83"/>
      <c r="D79" s="83"/>
      <c r="E79" s="84">
        <f>F25</f>
        <v>17500000</v>
      </c>
      <c r="F79" s="84"/>
    </row>
    <row r="80" spans="1:7" ht="15.75" thickBot="1" x14ac:dyDescent="0.3">
      <c r="A80" s="85" t="s">
        <v>18</v>
      </c>
      <c r="B80" s="85"/>
      <c r="C80" s="85"/>
      <c r="D80" s="85"/>
      <c r="E80" s="76">
        <f>F48</f>
        <v>0</v>
      </c>
      <c r="F80" s="76"/>
    </row>
    <row r="81" spans="1:6" ht="15.75" thickBot="1" x14ac:dyDescent="0.3">
      <c r="A81" s="85" t="s">
        <v>27</v>
      </c>
      <c r="B81" s="85"/>
      <c r="C81" s="85"/>
      <c r="D81" s="85"/>
      <c r="E81" s="76">
        <f>F47</f>
        <v>0</v>
      </c>
      <c r="F81" s="76"/>
    </row>
    <row r="82" spans="1:6" ht="15.75" customHeight="1" thickBot="1" x14ac:dyDescent="0.3">
      <c r="A82" s="85" t="s">
        <v>26</v>
      </c>
      <c r="B82" s="85"/>
      <c r="C82" s="85"/>
      <c r="D82" s="85"/>
      <c r="E82" s="76">
        <f>F59</f>
        <v>0</v>
      </c>
      <c r="F82" s="76"/>
    </row>
    <row r="83" spans="1:6" ht="17.25" customHeight="1" thickBot="1" x14ac:dyDescent="0.3">
      <c r="A83" s="85" t="s">
        <v>59</v>
      </c>
      <c r="B83" s="85"/>
      <c r="C83" s="85"/>
      <c r="D83" s="85"/>
      <c r="E83" s="76">
        <f>F70</f>
        <v>7000000</v>
      </c>
      <c r="F83" s="76"/>
    </row>
    <row r="84" spans="1:6" ht="15.75" thickBot="1" x14ac:dyDescent="0.3">
      <c r="A84" s="85" t="s">
        <v>19</v>
      </c>
      <c r="B84" s="85"/>
      <c r="C84" s="85"/>
      <c r="D84" s="85"/>
      <c r="E84" s="78">
        <f>E75+E74</f>
        <v>40562500</v>
      </c>
      <c r="F84" s="79"/>
    </row>
    <row r="85" spans="1:6" x14ac:dyDescent="0.25">
      <c r="A85" s="120"/>
      <c r="B85" s="120"/>
      <c r="C85" s="120"/>
      <c r="D85" s="120"/>
      <c r="E85" s="77">
        <f>SUM(E78:F84)</f>
        <v>68062500</v>
      </c>
      <c r="F85" s="77"/>
    </row>
  </sheetData>
  <mergeCells count="70">
    <mergeCell ref="A85:D85"/>
    <mergeCell ref="A83:D83"/>
    <mergeCell ref="E83:F83"/>
    <mergeCell ref="A81:D81"/>
    <mergeCell ref="E81:F81"/>
    <mergeCell ref="A82:D82"/>
    <mergeCell ref="E82:F82"/>
    <mergeCell ref="A84:D84"/>
    <mergeCell ref="A70:E70"/>
    <mergeCell ref="A74:D74"/>
    <mergeCell ref="E74:F74"/>
    <mergeCell ref="A37:F37"/>
    <mergeCell ref="A38:A39"/>
    <mergeCell ref="B38:B39"/>
    <mergeCell ref="C38:C39"/>
    <mergeCell ref="D38:E38"/>
    <mergeCell ref="F38:F39"/>
    <mergeCell ref="A47:E47"/>
    <mergeCell ref="A59:E59"/>
    <mergeCell ref="A60:F60"/>
    <mergeCell ref="A61:A62"/>
    <mergeCell ref="B61:B62"/>
    <mergeCell ref="C61:C62"/>
    <mergeCell ref="D61:E61"/>
    <mergeCell ref="A1:E1"/>
    <mergeCell ref="A2:E2"/>
    <mergeCell ref="A49:F49"/>
    <mergeCell ref="A50:A51"/>
    <mergeCell ref="B50:B51"/>
    <mergeCell ref="C50:C51"/>
    <mergeCell ref="D50:E50"/>
    <mergeCell ref="F50:F51"/>
    <mergeCell ref="B3:E3"/>
    <mergeCell ref="A20:A21"/>
    <mergeCell ref="B20:B21"/>
    <mergeCell ref="C20:C21"/>
    <mergeCell ref="D20:E20"/>
    <mergeCell ref="A8:A9"/>
    <mergeCell ref="B8:B9"/>
    <mergeCell ref="C8:C9"/>
    <mergeCell ref="F28:F29"/>
    <mergeCell ref="B4:E4"/>
    <mergeCell ref="A7:F7"/>
    <mergeCell ref="A19:F19"/>
    <mergeCell ref="A27:F27"/>
    <mergeCell ref="A25:E25"/>
    <mergeCell ref="A17:E17"/>
    <mergeCell ref="A28:A29"/>
    <mergeCell ref="B28:B29"/>
    <mergeCell ref="C28:C29"/>
    <mergeCell ref="D28:E28"/>
    <mergeCell ref="D8:E8"/>
    <mergeCell ref="F8:F9"/>
    <mergeCell ref="F20:F21"/>
    <mergeCell ref="E80:F80"/>
    <mergeCell ref="E85:F85"/>
    <mergeCell ref="E84:F84"/>
    <mergeCell ref="A48:E48"/>
    <mergeCell ref="A78:D78"/>
    <mergeCell ref="E78:F78"/>
    <mergeCell ref="A79:D79"/>
    <mergeCell ref="E79:F79"/>
    <mergeCell ref="A80:D80"/>
    <mergeCell ref="A73:D73"/>
    <mergeCell ref="A75:D75"/>
    <mergeCell ref="E73:F73"/>
    <mergeCell ref="E75:F75"/>
    <mergeCell ref="A77:F77"/>
    <mergeCell ref="A72:F72"/>
    <mergeCell ref="F61:F6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67" zoomScaleNormal="100" workbookViewId="0">
      <selection activeCell="E88" sqref="E88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2.4257812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6" x14ac:dyDescent="0.25">
      <c r="A1" s="111" t="s">
        <v>0</v>
      </c>
      <c r="B1" s="111"/>
      <c r="C1" s="111"/>
      <c r="D1" s="111"/>
      <c r="E1" s="111"/>
    </row>
    <row r="2" spans="1:6" x14ac:dyDescent="0.25">
      <c r="A2" s="111" t="s">
        <v>4</v>
      </c>
      <c r="B2" s="111"/>
      <c r="C2" s="111"/>
      <c r="D2" s="111"/>
      <c r="E2" s="111"/>
    </row>
    <row r="3" spans="1:6" x14ac:dyDescent="0.25">
      <c r="A3" s="2" t="s">
        <v>5</v>
      </c>
      <c r="B3" s="116"/>
      <c r="C3" s="116"/>
      <c r="D3" s="116"/>
      <c r="E3" s="116"/>
    </row>
    <row r="4" spans="1:6" x14ac:dyDescent="0.25">
      <c r="A4" s="3" t="s">
        <v>9</v>
      </c>
      <c r="B4" s="102"/>
      <c r="C4" s="102"/>
      <c r="D4" s="102"/>
      <c r="E4" s="102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106"/>
      <c r="B8" s="108" t="s">
        <v>2</v>
      </c>
      <c r="C8" s="110" t="s">
        <v>3</v>
      </c>
      <c r="D8" s="96" t="s">
        <v>8</v>
      </c>
      <c r="E8" s="96"/>
      <c r="F8" s="100" t="s">
        <v>1</v>
      </c>
    </row>
    <row r="9" spans="1:6" ht="15.75" thickBot="1" x14ac:dyDescent="0.3">
      <c r="A9" s="107"/>
      <c r="B9" s="109"/>
      <c r="C9" s="110"/>
      <c r="D9" s="34" t="s">
        <v>6</v>
      </c>
      <c r="E9" s="34" t="s">
        <v>7</v>
      </c>
      <c r="F9" s="101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80" t="s">
        <v>1</v>
      </c>
      <c r="B17" s="81"/>
      <c r="C17" s="81"/>
      <c r="D17" s="81"/>
      <c r="E17" s="82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106" t="s">
        <v>11</v>
      </c>
      <c r="B20" s="108" t="s">
        <v>2</v>
      </c>
      <c r="C20" s="110" t="s">
        <v>3</v>
      </c>
      <c r="D20" s="96" t="s">
        <v>8</v>
      </c>
      <c r="E20" s="96"/>
      <c r="F20" s="100" t="s">
        <v>1</v>
      </c>
    </row>
    <row r="21" spans="1:9" ht="15.75" thickBot="1" x14ac:dyDescent="0.3">
      <c r="A21" s="117"/>
      <c r="B21" s="118"/>
      <c r="C21" s="119"/>
      <c r="D21" s="34" t="s">
        <v>6</v>
      </c>
      <c r="E21" s="34" t="s">
        <v>7</v>
      </c>
      <c r="F21" s="101"/>
    </row>
    <row r="22" spans="1:9" ht="32.25" thickBot="1" x14ac:dyDescent="0.3">
      <c r="A22" s="37" t="s">
        <v>83</v>
      </c>
      <c r="B22" s="38" t="s">
        <v>84</v>
      </c>
      <c r="C22" s="20">
        <v>2500000</v>
      </c>
      <c r="D22" s="11"/>
      <c r="E22" s="11"/>
      <c r="F22" s="23">
        <f>C22</f>
        <v>2500000</v>
      </c>
    </row>
    <row r="23" spans="1:9" ht="32.25" thickBot="1" x14ac:dyDescent="0.3">
      <c r="A23" s="37" t="s">
        <v>89</v>
      </c>
      <c r="B23" s="37" t="s">
        <v>88</v>
      </c>
      <c r="C23" s="24">
        <v>7500000</v>
      </c>
      <c r="D23" s="14"/>
      <c r="E23" s="14"/>
      <c r="F23" s="24">
        <f>C23</f>
        <v>7500000</v>
      </c>
      <c r="G23" s="40"/>
      <c r="H23" s="40"/>
      <c r="I23" s="53"/>
    </row>
    <row r="24" spans="1:9" ht="16.5" thickBot="1" x14ac:dyDescent="0.3">
      <c r="A24" s="37"/>
      <c r="B24" s="37"/>
      <c r="C24" s="24"/>
      <c r="D24" s="14"/>
      <c r="E24" s="14"/>
      <c r="F24" s="24">
        <f>C24</f>
        <v>0</v>
      </c>
    </row>
    <row r="25" spans="1:9" ht="15.75" thickBot="1" x14ac:dyDescent="0.3">
      <c r="A25" s="80" t="s">
        <v>1</v>
      </c>
      <c r="B25" s="81"/>
      <c r="C25" s="81"/>
      <c r="D25" s="81"/>
      <c r="E25" s="82"/>
      <c r="F25" s="33">
        <f>SUM(F22:F24)</f>
        <v>10000000</v>
      </c>
    </row>
    <row r="26" spans="1:9" ht="16.5" thickTop="1" thickBot="1" x14ac:dyDescent="0.3"/>
    <row r="27" spans="1:9" ht="38.25" customHeight="1" thickBot="1" x14ac:dyDescent="0.3">
      <c r="A27" s="97" t="s">
        <v>12</v>
      </c>
      <c r="B27" s="98"/>
      <c r="C27" s="98"/>
      <c r="D27" s="98"/>
      <c r="E27" s="98"/>
      <c r="F27" s="99"/>
    </row>
    <row r="28" spans="1:9" ht="15.75" customHeight="1" thickBot="1" x14ac:dyDescent="0.3">
      <c r="A28" s="106" t="s">
        <v>13</v>
      </c>
      <c r="B28" s="108" t="s">
        <v>2</v>
      </c>
      <c r="C28" s="110" t="s">
        <v>3</v>
      </c>
      <c r="D28" s="96" t="s">
        <v>8</v>
      </c>
      <c r="E28" s="96"/>
      <c r="F28" s="100" t="s">
        <v>1</v>
      </c>
    </row>
    <row r="29" spans="1:9" ht="15.75" thickBot="1" x14ac:dyDescent="0.3">
      <c r="A29" s="107"/>
      <c r="B29" s="109"/>
      <c r="C29" s="110"/>
      <c r="D29" s="34" t="s">
        <v>6</v>
      </c>
      <c r="E29" s="34" t="s">
        <v>7</v>
      </c>
      <c r="F29" s="101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97" t="s">
        <v>23</v>
      </c>
      <c r="B37" s="98"/>
      <c r="C37" s="98"/>
      <c r="D37" s="98"/>
      <c r="E37" s="98"/>
      <c r="F37" s="99"/>
    </row>
    <row r="38" spans="1:6" ht="15.75" customHeight="1" thickBot="1" x14ac:dyDescent="0.3">
      <c r="A38" s="112" t="s">
        <v>25</v>
      </c>
      <c r="B38" s="114" t="s">
        <v>2</v>
      </c>
      <c r="C38" s="110" t="s">
        <v>3</v>
      </c>
      <c r="D38" s="96" t="s">
        <v>8</v>
      </c>
      <c r="E38" s="96"/>
      <c r="F38" s="100" t="s">
        <v>1</v>
      </c>
    </row>
    <row r="39" spans="1:6" ht="15.75" thickBot="1" x14ac:dyDescent="0.3">
      <c r="A39" s="113"/>
      <c r="B39" s="115"/>
      <c r="C39" s="119"/>
      <c r="D39" s="34" t="s">
        <v>6</v>
      </c>
      <c r="E39" s="34" t="s">
        <v>7</v>
      </c>
      <c r="F39" s="101"/>
    </row>
    <row r="40" spans="1:6" ht="23.25" customHeight="1" thickBot="1" x14ac:dyDescent="0.3">
      <c r="A40" s="21">
        <v>2</v>
      </c>
      <c r="B40" s="25" t="s">
        <v>85</v>
      </c>
      <c r="C40" s="61">
        <f>7000000*A40</f>
        <v>14000000</v>
      </c>
      <c r="D40" s="60"/>
      <c r="E40" s="27"/>
      <c r="F40" s="29">
        <f>C40</f>
        <v>14000000</v>
      </c>
    </row>
    <row r="41" spans="1:6" ht="15.75" thickBot="1" x14ac:dyDescent="0.3">
      <c r="A41" s="21">
        <v>2</v>
      </c>
      <c r="B41" s="5" t="s">
        <v>86</v>
      </c>
      <c r="C41" s="28">
        <f>A41*9000000</f>
        <v>18000000</v>
      </c>
      <c r="D41" s="14"/>
      <c r="E41" s="14"/>
      <c r="F41" s="29">
        <f t="shared" ref="F41:F46" si="0">C41</f>
        <v>18000000</v>
      </c>
    </row>
    <row r="42" spans="1:6" ht="15.75" thickBot="1" x14ac:dyDescent="0.3">
      <c r="A42" s="4">
        <v>2</v>
      </c>
      <c r="B42" s="5" t="s">
        <v>87</v>
      </c>
      <c r="C42" s="54">
        <f>A42*8000000</f>
        <v>16000000</v>
      </c>
      <c r="D42" s="14"/>
      <c r="E42" s="14"/>
      <c r="F42" s="29">
        <f t="shared" si="0"/>
        <v>16000000</v>
      </c>
    </row>
    <row r="43" spans="1:6" ht="15.75" thickBot="1" x14ac:dyDescent="0.3">
      <c r="A43" s="4"/>
      <c r="B43" s="5"/>
      <c r="C43" s="17"/>
      <c r="D43" s="14"/>
      <c r="E43" s="14"/>
      <c r="F43" s="29">
        <f t="shared" si="0"/>
        <v>0</v>
      </c>
    </row>
    <row r="44" spans="1:6" ht="15.75" thickBot="1" x14ac:dyDescent="0.3">
      <c r="A44" s="4"/>
      <c r="B44" s="5"/>
      <c r="C44" s="17"/>
      <c r="D44" s="14"/>
      <c r="E44" s="14"/>
      <c r="F44" s="29">
        <f t="shared" si="0"/>
        <v>0</v>
      </c>
    </row>
    <row r="45" spans="1:6" ht="15.75" thickBot="1" x14ac:dyDescent="0.3">
      <c r="A45" s="6"/>
      <c r="B45" s="7"/>
      <c r="C45" s="18"/>
      <c r="D45" s="19"/>
      <c r="E45" s="19"/>
      <c r="F45" s="29">
        <f t="shared" si="0"/>
        <v>0</v>
      </c>
    </row>
    <row r="46" spans="1:6" ht="15.75" thickBot="1" x14ac:dyDescent="0.3">
      <c r="A46" s="8"/>
      <c r="B46" s="5"/>
      <c r="C46" s="17"/>
      <c r="D46" s="14"/>
      <c r="E46" s="14"/>
      <c r="F46" s="29">
        <f t="shared" si="0"/>
        <v>0</v>
      </c>
    </row>
    <row r="47" spans="1:6" ht="15.75" thickBot="1" x14ac:dyDescent="0.3">
      <c r="A47" s="80" t="s">
        <v>1</v>
      </c>
      <c r="B47" s="81"/>
      <c r="C47" s="81"/>
      <c r="D47" s="81"/>
      <c r="E47" s="82"/>
      <c r="F47" s="33">
        <f>SUM(F40:F46)</f>
        <v>48000000</v>
      </c>
    </row>
    <row r="48" spans="1:6" ht="16.5" thickTop="1" thickBot="1" x14ac:dyDescent="0.3">
      <c r="A48" s="57"/>
      <c r="B48" s="57"/>
      <c r="C48" s="57"/>
      <c r="D48" s="57"/>
      <c r="E48" s="57"/>
      <c r="F48" s="58"/>
    </row>
    <row r="49" spans="1:6" ht="30.75" customHeight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112" t="s">
        <v>21</v>
      </c>
      <c r="B50" s="114" t="s">
        <v>22</v>
      </c>
      <c r="C50" s="110" t="s">
        <v>3</v>
      </c>
      <c r="D50" s="96" t="s">
        <v>8</v>
      </c>
      <c r="E50" s="96"/>
      <c r="F50" s="100" t="s">
        <v>1</v>
      </c>
    </row>
    <row r="51" spans="1:6" ht="15.75" thickBot="1" x14ac:dyDescent="0.3">
      <c r="A51" s="113"/>
      <c r="B51" s="115"/>
      <c r="C51" s="110"/>
      <c r="D51" s="34" t="s">
        <v>6</v>
      </c>
      <c r="E51" s="34" t="s">
        <v>7</v>
      </c>
      <c r="F51" s="101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80" t="s">
        <v>1</v>
      </c>
      <c r="B59" s="81"/>
      <c r="C59" s="81"/>
      <c r="D59" s="81"/>
      <c r="E59" s="82"/>
      <c r="F59" s="15">
        <f>SUM(F52:F58)</f>
        <v>0</v>
      </c>
    </row>
    <row r="60" spans="1:6" ht="38.25" customHeight="1" thickTop="1" thickBot="1" x14ac:dyDescent="0.3">
      <c r="A60" s="97" t="s">
        <v>56</v>
      </c>
      <c r="B60" s="98"/>
      <c r="C60" s="98"/>
      <c r="D60" s="98"/>
      <c r="E60" s="98"/>
      <c r="F60" s="99"/>
    </row>
    <row r="61" spans="1:6" ht="15.75" customHeight="1" thickBot="1" x14ac:dyDescent="0.3">
      <c r="A61" s="106" t="s">
        <v>22</v>
      </c>
      <c r="B61" s="108" t="s">
        <v>2</v>
      </c>
      <c r="C61" s="110" t="s">
        <v>3</v>
      </c>
      <c r="D61" s="96" t="s">
        <v>8</v>
      </c>
      <c r="E61" s="96"/>
      <c r="F61" s="100" t="s">
        <v>1</v>
      </c>
    </row>
    <row r="62" spans="1:6" ht="15.75" thickBot="1" x14ac:dyDescent="0.3">
      <c r="A62" s="107"/>
      <c r="B62" s="109"/>
      <c r="C62" s="110"/>
      <c r="D62" s="34" t="s">
        <v>6</v>
      </c>
      <c r="E62" s="34" t="s">
        <v>7</v>
      </c>
      <c r="F62" s="101"/>
    </row>
    <row r="63" spans="1:6" ht="16.5" thickBot="1" x14ac:dyDescent="0.3">
      <c r="A63" s="37"/>
      <c r="B63" s="37"/>
      <c r="C63" s="26"/>
      <c r="D63" s="11"/>
      <c r="E63" s="11"/>
      <c r="F63" s="29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80" t="s">
        <v>1</v>
      </c>
      <c r="B70" s="81"/>
      <c r="C70" s="81"/>
      <c r="D70" s="81"/>
      <c r="E70" s="82"/>
      <c r="F70" s="33">
        <f>SUM(F63:F69)</f>
        <v>0</v>
      </c>
    </row>
    <row r="71" spans="1:7" ht="16.5" thickTop="1" thickBot="1" x14ac:dyDescent="0.3"/>
    <row r="72" spans="1:7" ht="38.25" customHeight="1" thickBot="1" x14ac:dyDescent="0.3">
      <c r="A72" s="97" t="s">
        <v>14</v>
      </c>
      <c r="B72" s="98"/>
      <c r="C72" s="98"/>
      <c r="D72" s="98"/>
      <c r="E72" s="98"/>
      <c r="F72" s="99"/>
    </row>
    <row r="73" spans="1:7" ht="15.75" thickBot="1" x14ac:dyDescent="0.3">
      <c r="A73" s="86" t="s">
        <v>15</v>
      </c>
      <c r="B73" s="87"/>
      <c r="C73" s="87"/>
      <c r="D73" s="88"/>
      <c r="E73" s="92">
        <f>F70+F59+F47+F25+F17</f>
        <v>58000000</v>
      </c>
      <c r="F73" s="93"/>
    </row>
    <row r="74" spans="1:7" ht="15.75" thickBot="1" x14ac:dyDescent="0.3">
      <c r="A74" s="89" t="s">
        <v>28</v>
      </c>
      <c r="B74" s="90"/>
      <c r="C74" s="90"/>
      <c r="D74" s="91"/>
      <c r="E74" s="92">
        <f>E73*0.1</f>
        <v>5800000</v>
      </c>
      <c r="F74" s="93"/>
    </row>
    <row r="75" spans="1:7" ht="15.75" thickBot="1" x14ac:dyDescent="0.3">
      <c r="A75" s="89" t="s">
        <v>16</v>
      </c>
      <c r="B75" s="90"/>
      <c r="C75" s="90"/>
      <c r="D75" s="91"/>
      <c r="E75" s="92">
        <f>+(E73+E74)/0.8</f>
        <v>79750000</v>
      </c>
      <c r="F75" s="93"/>
    </row>
    <row r="76" spans="1:7" ht="15.75" thickBot="1" x14ac:dyDescent="0.3">
      <c r="G76" s="62"/>
    </row>
    <row r="77" spans="1:7" ht="38.25" customHeight="1" thickBot="1" x14ac:dyDescent="0.3">
      <c r="A77" s="96" t="s">
        <v>24</v>
      </c>
      <c r="B77" s="96"/>
      <c r="C77" s="96"/>
      <c r="D77" s="96"/>
      <c r="E77" s="96"/>
      <c r="F77" s="96"/>
    </row>
    <row r="78" spans="1:7" ht="15.75" thickBot="1" x14ac:dyDescent="0.3">
      <c r="A78" s="83" t="s">
        <v>60</v>
      </c>
      <c r="B78" s="83"/>
      <c r="C78" s="83"/>
      <c r="D78" s="83"/>
      <c r="E78" s="84">
        <f>F17</f>
        <v>0</v>
      </c>
      <c r="F78" s="84"/>
    </row>
    <row r="79" spans="1:7" ht="15.75" thickBot="1" x14ac:dyDescent="0.3">
      <c r="A79" s="83" t="s">
        <v>17</v>
      </c>
      <c r="B79" s="83"/>
      <c r="C79" s="83"/>
      <c r="D79" s="83"/>
      <c r="E79" s="84">
        <f>F25</f>
        <v>10000000</v>
      </c>
      <c r="F79" s="84"/>
    </row>
    <row r="80" spans="1:7" ht="15.75" thickBot="1" x14ac:dyDescent="0.3">
      <c r="A80" s="85" t="s">
        <v>18</v>
      </c>
      <c r="B80" s="85"/>
      <c r="C80" s="85"/>
      <c r="D80" s="85"/>
      <c r="E80" s="76">
        <f>F36</f>
        <v>0</v>
      </c>
      <c r="F80" s="76"/>
    </row>
    <row r="81" spans="1:6" ht="15.75" thickBot="1" x14ac:dyDescent="0.3">
      <c r="A81" s="85" t="s">
        <v>27</v>
      </c>
      <c r="B81" s="85"/>
      <c r="C81" s="85"/>
      <c r="D81" s="85"/>
      <c r="E81" s="76">
        <f>F47</f>
        <v>48000000</v>
      </c>
      <c r="F81" s="76"/>
    </row>
    <row r="82" spans="1:6" ht="15.75" customHeight="1" thickBot="1" x14ac:dyDescent="0.3">
      <c r="A82" s="85" t="s">
        <v>26</v>
      </c>
      <c r="B82" s="85"/>
      <c r="C82" s="85"/>
      <c r="D82" s="85"/>
      <c r="E82" s="76">
        <f>F59</f>
        <v>0</v>
      </c>
      <c r="F82" s="76"/>
    </row>
    <row r="83" spans="1:6" ht="17.25" customHeight="1" thickBot="1" x14ac:dyDescent="0.3">
      <c r="A83" s="85" t="s">
        <v>59</v>
      </c>
      <c r="B83" s="85"/>
      <c r="C83" s="85"/>
      <c r="D83" s="85"/>
      <c r="E83" s="76">
        <f>F70</f>
        <v>0</v>
      </c>
      <c r="F83" s="76"/>
    </row>
    <row r="84" spans="1:6" ht="15.75" thickBot="1" x14ac:dyDescent="0.3">
      <c r="A84" s="85" t="s">
        <v>19</v>
      </c>
      <c r="B84" s="85"/>
      <c r="C84" s="85"/>
      <c r="D84" s="85"/>
      <c r="E84" s="78">
        <f>E75+E74</f>
        <v>85550000</v>
      </c>
      <c r="F84" s="79"/>
    </row>
    <row r="85" spans="1:6" x14ac:dyDescent="0.25">
      <c r="A85" s="120"/>
      <c r="B85" s="120"/>
      <c r="C85" s="120"/>
      <c r="D85" s="120"/>
      <c r="E85" s="77">
        <f>SUM(E78:F84)</f>
        <v>143550000</v>
      </c>
      <c r="F85" s="77"/>
    </row>
  </sheetData>
  <mergeCells count="69">
    <mergeCell ref="A83:D83"/>
    <mergeCell ref="E83:F83"/>
    <mergeCell ref="A84:D84"/>
    <mergeCell ref="E84:F84"/>
    <mergeCell ref="A85:D85"/>
    <mergeCell ref="E85:F85"/>
    <mergeCell ref="A80:D80"/>
    <mergeCell ref="E80:F80"/>
    <mergeCell ref="A81:D81"/>
    <mergeCell ref="E81:F81"/>
    <mergeCell ref="A82:D82"/>
    <mergeCell ref="E82:F82"/>
    <mergeCell ref="A79:D79"/>
    <mergeCell ref="E79:F79"/>
    <mergeCell ref="A70:E70"/>
    <mergeCell ref="A72:F72"/>
    <mergeCell ref="A73:D73"/>
    <mergeCell ref="E73:F73"/>
    <mergeCell ref="A74:D74"/>
    <mergeCell ref="E74:F74"/>
    <mergeCell ref="A75:D75"/>
    <mergeCell ref="E75:F75"/>
    <mergeCell ref="A77:F77"/>
    <mergeCell ref="A78:D78"/>
    <mergeCell ref="E78:F78"/>
    <mergeCell ref="A59:E59"/>
    <mergeCell ref="A60:F60"/>
    <mergeCell ref="A61:A62"/>
    <mergeCell ref="B61:B62"/>
    <mergeCell ref="C61:C62"/>
    <mergeCell ref="D61:E61"/>
    <mergeCell ref="F61:F62"/>
    <mergeCell ref="A47:E47"/>
    <mergeCell ref="A49:F49"/>
    <mergeCell ref="A50:A51"/>
    <mergeCell ref="B50:B51"/>
    <mergeCell ref="C50:C51"/>
    <mergeCell ref="D50:E50"/>
    <mergeCell ref="F50:F51"/>
    <mergeCell ref="A37:F37"/>
    <mergeCell ref="A38:A39"/>
    <mergeCell ref="B38:B39"/>
    <mergeCell ref="C38:C39"/>
    <mergeCell ref="D38:E38"/>
    <mergeCell ref="F38:F39"/>
    <mergeCell ref="A25:E25"/>
    <mergeCell ref="A27:F27"/>
    <mergeCell ref="A28:A29"/>
    <mergeCell ref="B28:B29"/>
    <mergeCell ref="C28:C29"/>
    <mergeCell ref="D28:E28"/>
    <mergeCell ref="F28:F29"/>
    <mergeCell ref="A17:E17"/>
    <mergeCell ref="A19:F19"/>
    <mergeCell ref="A20:A21"/>
    <mergeCell ref="B20:B21"/>
    <mergeCell ref="C20:C21"/>
    <mergeCell ref="D20:E20"/>
    <mergeCell ref="F20:F21"/>
    <mergeCell ref="A1:E1"/>
    <mergeCell ref="A2:E2"/>
    <mergeCell ref="B3:E3"/>
    <mergeCell ref="B4:E4"/>
    <mergeCell ref="A7:F7"/>
    <mergeCell ref="A8:A9"/>
    <mergeCell ref="B8:B9"/>
    <mergeCell ref="C8:C9"/>
    <mergeCell ref="D8:E8"/>
    <mergeCell ref="F8:F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5" zoomScaleNormal="100" workbookViewId="0">
      <selection activeCell="G76" sqref="G76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2.4257812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6" x14ac:dyDescent="0.25">
      <c r="A1" s="111" t="s">
        <v>0</v>
      </c>
      <c r="B1" s="111"/>
      <c r="C1" s="111"/>
      <c r="D1" s="111"/>
      <c r="E1" s="111"/>
    </row>
    <row r="2" spans="1:6" x14ac:dyDescent="0.25">
      <c r="A2" s="111" t="s">
        <v>4</v>
      </c>
      <c r="B2" s="111"/>
      <c r="C2" s="111"/>
      <c r="D2" s="111"/>
      <c r="E2" s="111"/>
    </row>
    <row r="3" spans="1:6" x14ac:dyDescent="0.25">
      <c r="A3" s="2" t="s">
        <v>5</v>
      </c>
      <c r="B3" s="116"/>
      <c r="C3" s="116"/>
      <c r="D3" s="116"/>
      <c r="E3" s="116"/>
    </row>
    <row r="4" spans="1:6" x14ac:dyDescent="0.25">
      <c r="A4" s="3" t="s">
        <v>9</v>
      </c>
      <c r="B4" s="102"/>
      <c r="C4" s="102"/>
      <c r="D4" s="102"/>
      <c r="E4" s="102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106"/>
      <c r="B8" s="108" t="s">
        <v>2</v>
      </c>
      <c r="C8" s="110" t="s">
        <v>3</v>
      </c>
      <c r="D8" s="96" t="s">
        <v>8</v>
      </c>
      <c r="E8" s="96"/>
      <c r="F8" s="100" t="s">
        <v>1</v>
      </c>
    </row>
    <row r="9" spans="1:6" ht="15.75" thickBot="1" x14ac:dyDescent="0.3">
      <c r="A9" s="107"/>
      <c r="B9" s="109"/>
      <c r="C9" s="110"/>
      <c r="D9" s="35" t="s">
        <v>6</v>
      </c>
      <c r="E9" s="35" t="s">
        <v>7</v>
      </c>
      <c r="F9" s="101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80" t="s">
        <v>1</v>
      </c>
      <c r="B17" s="81"/>
      <c r="C17" s="81"/>
      <c r="D17" s="81"/>
      <c r="E17" s="82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106" t="s">
        <v>11</v>
      </c>
      <c r="B20" s="108" t="s">
        <v>2</v>
      </c>
      <c r="C20" s="110" t="s">
        <v>3</v>
      </c>
      <c r="D20" s="96" t="s">
        <v>8</v>
      </c>
      <c r="E20" s="96"/>
      <c r="F20" s="100" t="s">
        <v>1</v>
      </c>
    </row>
    <row r="21" spans="1:9" ht="15.75" thickBot="1" x14ac:dyDescent="0.3">
      <c r="A21" s="117"/>
      <c r="B21" s="118"/>
      <c r="C21" s="119"/>
      <c r="D21" s="35" t="s">
        <v>6</v>
      </c>
      <c r="E21" s="35" t="s">
        <v>7</v>
      </c>
      <c r="F21" s="101"/>
    </row>
    <row r="22" spans="1:9" ht="48" thickBot="1" x14ac:dyDescent="0.3">
      <c r="A22" s="37" t="s">
        <v>94</v>
      </c>
      <c r="B22" s="38" t="s">
        <v>95</v>
      </c>
      <c r="C22" s="20">
        <f>2500000*2*5</f>
        <v>25000000</v>
      </c>
      <c r="D22" s="11"/>
      <c r="E22" s="11"/>
      <c r="F22" s="23">
        <f>C22</f>
        <v>25000000</v>
      </c>
    </row>
    <row r="23" spans="1:9" ht="79.5" thickBot="1" x14ac:dyDescent="0.3">
      <c r="A23" s="37" t="s">
        <v>50</v>
      </c>
      <c r="B23" s="37" t="s">
        <v>93</v>
      </c>
      <c r="C23" s="24">
        <v>2500000</v>
      </c>
      <c r="D23" s="14"/>
      <c r="E23" s="14"/>
      <c r="F23" s="24">
        <f>C23</f>
        <v>2500000</v>
      </c>
      <c r="G23" s="40"/>
      <c r="H23" s="40"/>
      <c r="I23" s="53"/>
    </row>
    <row r="24" spans="1:9" ht="16.5" thickBot="1" x14ac:dyDescent="0.3">
      <c r="A24" s="37"/>
      <c r="B24" s="37"/>
      <c r="C24" s="24"/>
      <c r="D24" s="14"/>
      <c r="E24" s="14"/>
      <c r="F24" s="24">
        <f>C24</f>
        <v>0</v>
      </c>
    </row>
    <row r="25" spans="1:9" ht="15.75" thickBot="1" x14ac:dyDescent="0.3">
      <c r="A25" s="80" t="s">
        <v>1</v>
      </c>
      <c r="B25" s="81"/>
      <c r="C25" s="81"/>
      <c r="D25" s="81"/>
      <c r="E25" s="82"/>
      <c r="F25" s="33">
        <f>SUM(F22:F24)</f>
        <v>27500000</v>
      </c>
    </row>
    <row r="26" spans="1:9" ht="16.5" thickTop="1" thickBot="1" x14ac:dyDescent="0.3"/>
    <row r="27" spans="1:9" ht="38.25" customHeight="1" thickBot="1" x14ac:dyDescent="0.3">
      <c r="A27" s="97" t="s">
        <v>12</v>
      </c>
      <c r="B27" s="98"/>
      <c r="C27" s="98"/>
      <c r="D27" s="98"/>
      <c r="E27" s="98"/>
      <c r="F27" s="99"/>
    </row>
    <row r="28" spans="1:9" ht="15.75" customHeight="1" thickBot="1" x14ac:dyDescent="0.3">
      <c r="A28" s="106" t="s">
        <v>13</v>
      </c>
      <c r="B28" s="108" t="s">
        <v>2</v>
      </c>
      <c r="C28" s="110" t="s">
        <v>3</v>
      </c>
      <c r="D28" s="96" t="s">
        <v>8</v>
      </c>
      <c r="E28" s="96"/>
      <c r="F28" s="100" t="s">
        <v>1</v>
      </c>
    </row>
    <row r="29" spans="1:9" ht="15.75" thickBot="1" x14ac:dyDescent="0.3">
      <c r="A29" s="107"/>
      <c r="B29" s="109"/>
      <c r="C29" s="110"/>
      <c r="D29" s="35" t="s">
        <v>6</v>
      </c>
      <c r="E29" s="35" t="s">
        <v>7</v>
      </c>
      <c r="F29" s="101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97" t="s">
        <v>23</v>
      </c>
      <c r="B37" s="98"/>
      <c r="C37" s="98"/>
      <c r="D37" s="98"/>
      <c r="E37" s="98"/>
      <c r="F37" s="99"/>
    </row>
    <row r="38" spans="1:6" ht="15.75" customHeight="1" thickBot="1" x14ac:dyDescent="0.3">
      <c r="A38" s="112" t="s">
        <v>25</v>
      </c>
      <c r="B38" s="114" t="s">
        <v>2</v>
      </c>
      <c r="C38" s="110" t="s">
        <v>3</v>
      </c>
      <c r="D38" s="96" t="s">
        <v>8</v>
      </c>
      <c r="E38" s="96"/>
      <c r="F38" s="100" t="s">
        <v>1</v>
      </c>
    </row>
    <row r="39" spans="1:6" ht="15.75" thickBot="1" x14ac:dyDescent="0.3">
      <c r="A39" s="113"/>
      <c r="B39" s="115"/>
      <c r="C39" s="119"/>
      <c r="D39" s="35" t="s">
        <v>6</v>
      </c>
      <c r="E39" s="35" t="s">
        <v>7</v>
      </c>
      <c r="F39" s="101"/>
    </row>
    <row r="40" spans="1:6" ht="23.25" customHeight="1" thickBot="1" x14ac:dyDescent="0.3">
      <c r="A40" s="21"/>
      <c r="B40" s="25"/>
      <c r="C40" s="61"/>
      <c r="D40" s="60"/>
      <c r="E40" s="27"/>
      <c r="F40" s="29">
        <f>C40</f>
        <v>0</v>
      </c>
    </row>
    <row r="41" spans="1:6" ht="15.75" thickBot="1" x14ac:dyDescent="0.3">
      <c r="A41" s="21"/>
      <c r="B41" s="5"/>
      <c r="C41" s="28"/>
      <c r="D41" s="14"/>
      <c r="E41" s="14"/>
      <c r="F41" s="29">
        <f t="shared" ref="F41:F46" si="0">C41</f>
        <v>0</v>
      </c>
    </row>
    <row r="42" spans="1:6" ht="15.75" thickBot="1" x14ac:dyDescent="0.3">
      <c r="A42" s="4"/>
      <c r="B42" s="5"/>
      <c r="C42" s="54"/>
      <c r="D42" s="14"/>
      <c r="E42" s="14"/>
      <c r="F42" s="29">
        <f t="shared" si="0"/>
        <v>0</v>
      </c>
    </row>
    <row r="43" spans="1:6" ht="15.75" thickBot="1" x14ac:dyDescent="0.3">
      <c r="A43" s="4"/>
      <c r="B43" s="5"/>
      <c r="C43" s="17"/>
      <c r="D43" s="14"/>
      <c r="E43" s="14"/>
      <c r="F43" s="29">
        <f t="shared" si="0"/>
        <v>0</v>
      </c>
    </row>
    <row r="44" spans="1:6" ht="15.75" thickBot="1" x14ac:dyDescent="0.3">
      <c r="A44" s="4"/>
      <c r="B44" s="5"/>
      <c r="C44" s="17"/>
      <c r="D44" s="14"/>
      <c r="E44" s="14"/>
      <c r="F44" s="29">
        <f t="shared" si="0"/>
        <v>0</v>
      </c>
    </row>
    <row r="45" spans="1:6" ht="15.75" thickBot="1" x14ac:dyDescent="0.3">
      <c r="A45" s="6"/>
      <c r="B45" s="7"/>
      <c r="C45" s="18"/>
      <c r="D45" s="19"/>
      <c r="E45" s="19"/>
      <c r="F45" s="29">
        <f t="shared" si="0"/>
        <v>0</v>
      </c>
    </row>
    <row r="46" spans="1:6" ht="15.75" thickBot="1" x14ac:dyDescent="0.3">
      <c r="A46" s="8"/>
      <c r="B46" s="5"/>
      <c r="C46" s="17"/>
      <c r="D46" s="14"/>
      <c r="E46" s="14"/>
      <c r="F46" s="29">
        <f t="shared" si="0"/>
        <v>0</v>
      </c>
    </row>
    <row r="47" spans="1:6" ht="15.75" thickBot="1" x14ac:dyDescent="0.3">
      <c r="A47" s="80" t="s">
        <v>1</v>
      </c>
      <c r="B47" s="81"/>
      <c r="C47" s="81"/>
      <c r="D47" s="81"/>
      <c r="E47" s="82"/>
      <c r="F47" s="33">
        <f>SUM(F40:F46)</f>
        <v>0</v>
      </c>
    </row>
    <row r="48" spans="1:6" ht="16.5" thickTop="1" thickBot="1" x14ac:dyDescent="0.3">
      <c r="A48" s="57"/>
      <c r="B48" s="57"/>
      <c r="C48" s="57"/>
      <c r="D48" s="57"/>
      <c r="E48" s="57"/>
      <c r="F48" s="58"/>
    </row>
    <row r="49" spans="1:6" ht="30.75" customHeight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112" t="s">
        <v>21</v>
      </c>
      <c r="B50" s="114" t="s">
        <v>22</v>
      </c>
      <c r="C50" s="110" t="s">
        <v>3</v>
      </c>
      <c r="D50" s="96" t="s">
        <v>8</v>
      </c>
      <c r="E50" s="96"/>
      <c r="F50" s="100" t="s">
        <v>1</v>
      </c>
    </row>
    <row r="51" spans="1:6" ht="15.75" thickBot="1" x14ac:dyDescent="0.3">
      <c r="A51" s="113"/>
      <c r="B51" s="115"/>
      <c r="C51" s="110"/>
      <c r="D51" s="35" t="s">
        <v>6</v>
      </c>
      <c r="E51" s="35" t="s">
        <v>7</v>
      </c>
      <c r="F51" s="101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80" t="s">
        <v>1</v>
      </c>
      <c r="B59" s="81"/>
      <c r="C59" s="81"/>
      <c r="D59" s="81"/>
      <c r="E59" s="82"/>
      <c r="F59" s="15">
        <f>SUM(F52:F58)</f>
        <v>0</v>
      </c>
    </row>
    <row r="60" spans="1:6" ht="38.25" customHeight="1" thickTop="1" thickBot="1" x14ac:dyDescent="0.3">
      <c r="A60" s="97" t="s">
        <v>56</v>
      </c>
      <c r="B60" s="98"/>
      <c r="C60" s="98"/>
      <c r="D60" s="98"/>
      <c r="E60" s="98"/>
      <c r="F60" s="99"/>
    </row>
    <row r="61" spans="1:6" ht="15.75" customHeight="1" thickBot="1" x14ac:dyDescent="0.3">
      <c r="A61" s="106" t="s">
        <v>22</v>
      </c>
      <c r="B61" s="108" t="s">
        <v>2</v>
      </c>
      <c r="C61" s="110" t="s">
        <v>3</v>
      </c>
      <c r="D61" s="96" t="s">
        <v>8</v>
      </c>
      <c r="E61" s="96"/>
      <c r="F61" s="100" t="s">
        <v>1</v>
      </c>
    </row>
    <row r="62" spans="1:6" ht="15.75" thickBot="1" x14ac:dyDescent="0.3">
      <c r="A62" s="107"/>
      <c r="B62" s="109"/>
      <c r="C62" s="110"/>
      <c r="D62" s="35" t="s">
        <v>6</v>
      </c>
      <c r="E62" s="35" t="s">
        <v>7</v>
      </c>
      <c r="F62" s="101"/>
    </row>
    <row r="63" spans="1:6" ht="16.5" thickBot="1" x14ac:dyDescent="0.3">
      <c r="A63" s="37"/>
      <c r="B63" s="37"/>
      <c r="C63" s="26"/>
      <c r="D63" s="11"/>
      <c r="E63" s="11"/>
      <c r="F63" s="29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80" t="s">
        <v>1</v>
      </c>
      <c r="B70" s="81"/>
      <c r="C70" s="81"/>
      <c r="D70" s="81"/>
      <c r="E70" s="82"/>
      <c r="F70" s="33">
        <f>SUM(F63:F69)</f>
        <v>0</v>
      </c>
    </row>
    <row r="71" spans="1:7" ht="16.5" thickTop="1" thickBot="1" x14ac:dyDescent="0.3"/>
    <row r="72" spans="1:7" ht="38.25" customHeight="1" thickBot="1" x14ac:dyDescent="0.3">
      <c r="A72" s="97" t="s">
        <v>14</v>
      </c>
      <c r="B72" s="98"/>
      <c r="C72" s="98"/>
      <c r="D72" s="98"/>
      <c r="E72" s="98"/>
      <c r="F72" s="99"/>
    </row>
    <row r="73" spans="1:7" ht="15.75" thickBot="1" x14ac:dyDescent="0.3">
      <c r="A73" s="86" t="s">
        <v>15</v>
      </c>
      <c r="B73" s="87"/>
      <c r="C73" s="87"/>
      <c r="D73" s="88"/>
      <c r="E73" s="92">
        <f>F70+F59+F47+F25+F17</f>
        <v>27500000</v>
      </c>
      <c r="F73" s="93"/>
    </row>
    <row r="74" spans="1:7" ht="15.75" thickBot="1" x14ac:dyDescent="0.3">
      <c r="A74" s="89" t="s">
        <v>28</v>
      </c>
      <c r="B74" s="90"/>
      <c r="C74" s="90"/>
      <c r="D74" s="91"/>
      <c r="E74" s="92">
        <f>E73*0.1</f>
        <v>2750000</v>
      </c>
      <c r="F74" s="93"/>
    </row>
    <row r="75" spans="1:7" ht="15.75" thickBot="1" x14ac:dyDescent="0.3">
      <c r="A75" s="89" t="s">
        <v>16</v>
      </c>
      <c r="B75" s="90"/>
      <c r="C75" s="90"/>
      <c r="D75" s="91"/>
      <c r="E75" s="92">
        <f>+(E73+E74)/0.8</f>
        <v>37812500</v>
      </c>
      <c r="F75" s="93"/>
      <c r="G75" s="1">
        <f>+E75*0.2</f>
        <v>7562500</v>
      </c>
    </row>
    <row r="76" spans="1:7" ht="15.75" thickBot="1" x14ac:dyDescent="0.3">
      <c r="G76" s="62">
        <f>+E75-G75-E74</f>
        <v>27500000</v>
      </c>
    </row>
    <row r="77" spans="1:7" ht="38.25" customHeight="1" thickBot="1" x14ac:dyDescent="0.3">
      <c r="A77" s="96" t="s">
        <v>24</v>
      </c>
      <c r="B77" s="96"/>
      <c r="C77" s="96"/>
      <c r="D77" s="96"/>
      <c r="E77" s="96"/>
      <c r="F77" s="96"/>
    </row>
    <row r="78" spans="1:7" ht="15.75" thickBot="1" x14ac:dyDescent="0.3">
      <c r="A78" s="83" t="s">
        <v>60</v>
      </c>
      <c r="B78" s="83"/>
      <c r="C78" s="83"/>
      <c r="D78" s="83"/>
      <c r="E78" s="84">
        <f>F17</f>
        <v>0</v>
      </c>
      <c r="F78" s="84"/>
    </row>
    <row r="79" spans="1:7" ht="15.75" thickBot="1" x14ac:dyDescent="0.3">
      <c r="A79" s="83" t="s">
        <v>17</v>
      </c>
      <c r="B79" s="83"/>
      <c r="C79" s="83"/>
      <c r="D79" s="83"/>
      <c r="E79" s="84">
        <f>F25</f>
        <v>27500000</v>
      </c>
      <c r="F79" s="84"/>
    </row>
    <row r="80" spans="1:7" ht="15.75" thickBot="1" x14ac:dyDescent="0.3">
      <c r="A80" s="85" t="s">
        <v>18</v>
      </c>
      <c r="B80" s="85"/>
      <c r="C80" s="85"/>
      <c r="D80" s="85"/>
      <c r="E80" s="76">
        <f>F36</f>
        <v>0</v>
      </c>
      <c r="F80" s="76"/>
    </row>
    <row r="81" spans="1:6" ht="15.75" thickBot="1" x14ac:dyDescent="0.3">
      <c r="A81" s="85" t="s">
        <v>27</v>
      </c>
      <c r="B81" s="85"/>
      <c r="C81" s="85"/>
      <c r="D81" s="85"/>
      <c r="E81" s="76">
        <f>F47</f>
        <v>0</v>
      </c>
      <c r="F81" s="76"/>
    </row>
    <row r="82" spans="1:6" ht="15.75" customHeight="1" thickBot="1" x14ac:dyDescent="0.3">
      <c r="A82" s="85" t="s">
        <v>26</v>
      </c>
      <c r="B82" s="85"/>
      <c r="C82" s="85"/>
      <c r="D82" s="85"/>
      <c r="E82" s="76">
        <f>F59</f>
        <v>0</v>
      </c>
      <c r="F82" s="76"/>
    </row>
    <row r="83" spans="1:6" ht="17.25" customHeight="1" thickBot="1" x14ac:dyDescent="0.3">
      <c r="A83" s="85" t="s">
        <v>59</v>
      </c>
      <c r="B83" s="85"/>
      <c r="C83" s="85"/>
      <c r="D83" s="85"/>
      <c r="E83" s="76">
        <f>F70</f>
        <v>0</v>
      </c>
      <c r="F83" s="76"/>
    </row>
    <row r="84" spans="1:6" ht="15.75" thickBot="1" x14ac:dyDescent="0.3">
      <c r="A84" s="85" t="s">
        <v>19</v>
      </c>
      <c r="B84" s="85"/>
      <c r="C84" s="85"/>
      <c r="D84" s="85"/>
      <c r="E84" s="78">
        <f>E75+E74</f>
        <v>40562500</v>
      </c>
      <c r="F84" s="79"/>
    </row>
    <row r="85" spans="1:6" x14ac:dyDescent="0.25">
      <c r="A85" s="120"/>
      <c r="B85" s="120"/>
      <c r="C85" s="120"/>
      <c r="D85" s="120"/>
      <c r="E85" s="77">
        <f>SUM(E78:F84)</f>
        <v>68062500</v>
      </c>
      <c r="F85" s="77"/>
    </row>
  </sheetData>
  <mergeCells count="69">
    <mergeCell ref="A8:A9"/>
    <mergeCell ref="B8:B9"/>
    <mergeCell ref="C8:C9"/>
    <mergeCell ref="D8:E8"/>
    <mergeCell ref="F8:F9"/>
    <mergeCell ref="A1:E1"/>
    <mergeCell ref="A2:E2"/>
    <mergeCell ref="B3:E3"/>
    <mergeCell ref="B4:E4"/>
    <mergeCell ref="A7:F7"/>
    <mergeCell ref="A17:E17"/>
    <mergeCell ref="A19:F19"/>
    <mergeCell ref="A20:A21"/>
    <mergeCell ref="B20:B21"/>
    <mergeCell ref="C20:C21"/>
    <mergeCell ref="D20:E20"/>
    <mergeCell ref="F20:F21"/>
    <mergeCell ref="A25:E25"/>
    <mergeCell ref="A27:F27"/>
    <mergeCell ref="A28:A29"/>
    <mergeCell ref="B28:B29"/>
    <mergeCell ref="C28:C29"/>
    <mergeCell ref="D28:E28"/>
    <mergeCell ref="F28:F29"/>
    <mergeCell ref="A37:F37"/>
    <mergeCell ref="A38:A39"/>
    <mergeCell ref="B38:B39"/>
    <mergeCell ref="C38:C39"/>
    <mergeCell ref="D38:E38"/>
    <mergeCell ref="F38:F39"/>
    <mergeCell ref="A47:E47"/>
    <mergeCell ref="A49:F49"/>
    <mergeCell ref="A50:A51"/>
    <mergeCell ref="B50:B51"/>
    <mergeCell ref="C50:C51"/>
    <mergeCell ref="D50:E50"/>
    <mergeCell ref="F50:F51"/>
    <mergeCell ref="A59:E59"/>
    <mergeCell ref="A60:F60"/>
    <mergeCell ref="A61:A62"/>
    <mergeCell ref="B61:B62"/>
    <mergeCell ref="C61:C62"/>
    <mergeCell ref="D61:E61"/>
    <mergeCell ref="F61:F62"/>
    <mergeCell ref="A79:D79"/>
    <mergeCell ref="E79:F79"/>
    <mergeCell ref="A70:E70"/>
    <mergeCell ref="A72:F72"/>
    <mergeCell ref="A73:D73"/>
    <mergeCell ref="E73:F73"/>
    <mergeCell ref="A74:D74"/>
    <mergeCell ref="E74:F74"/>
    <mergeCell ref="A75:D75"/>
    <mergeCell ref="E75:F75"/>
    <mergeCell ref="A77:F77"/>
    <mergeCell ref="A78:D78"/>
    <mergeCell ref="E78:F78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61" zoomScaleNormal="100" workbookViewId="0">
      <selection activeCell="G76" sqref="G76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2.4257812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6" x14ac:dyDescent="0.25">
      <c r="A1" s="111" t="s">
        <v>0</v>
      </c>
      <c r="B1" s="111"/>
      <c r="C1" s="111"/>
      <c r="D1" s="111"/>
      <c r="E1" s="111"/>
    </row>
    <row r="2" spans="1:6" x14ac:dyDescent="0.25">
      <c r="A2" s="111" t="s">
        <v>4</v>
      </c>
      <c r="B2" s="111"/>
      <c r="C2" s="111"/>
      <c r="D2" s="111"/>
      <c r="E2" s="111"/>
    </row>
    <row r="3" spans="1:6" x14ac:dyDescent="0.25">
      <c r="A3" s="2" t="s">
        <v>5</v>
      </c>
      <c r="B3" s="116"/>
      <c r="C3" s="116"/>
      <c r="D3" s="116"/>
      <c r="E3" s="116"/>
    </row>
    <row r="4" spans="1:6" x14ac:dyDescent="0.25">
      <c r="A4" s="3" t="s">
        <v>9</v>
      </c>
      <c r="B4" s="102"/>
      <c r="C4" s="102"/>
      <c r="D4" s="102"/>
      <c r="E4" s="102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106"/>
      <c r="B8" s="108" t="s">
        <v>2</v>
      </c>
      <c r="C8" s="110" t="s">
        <v>3</v>
      </c>
      <c r="D8" s="96" t="s">
        <v>8</v>
      </c>
      <c r="E8" s="96"/>
      <c r="F8" s="100" t="s">
        <v>1</v>
      </c>
    </row>
    <row r="9" spans="1:6" ht="15.75" thickBot="1" x14ac:dyDescent="0.3">
      <c r="A9" s="107"/>
      <c r="B9" s="109"/>
      <c r="C9" s="110"/>
      <c r="D9" s="63" t="s">
        <v>6</v>
      </c>
      <c r="E9" s="63" t="s">
        <v>7</v>
      </c>
      <c r="F9" s="101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80" t="s">
        <v>1</v>
      </c>
      <c r="B17" s="81"/>
      <c r="C17" s="81"/>
      <c r="D17" s="81"/>
      <c r="E17" s="82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106" t="s">
        <v>11</v>
      </c>
      <c r="B20" s="108" t="s">
        <v>2</v>
      </c>
      <c r="C20" s="110" t="s">
        <v>3</v>
      </c>
      <c r="D20" s="96" t="s">
        <v>8</v>
      </c>
      <c r="E20" s="96"/>
      <c r="F20" s="100" t="s">
        <v>1</v>
      </c>
    </row>
    <row r="21" spans="1:9" ht="15.75" thickBot="1" x14ac:dyDescent="0.3">
      <c r="A21" s="117"/>
      <c r="B21" s="118"/>
      <c r="C21" s="119"/>
      <c r="D21" s="63" t="s">
        <v>6</v>
      </c>
      <c r="E21" s="63" t="s">
        <v>7</v>
      </c>
      <c r="F21" s="101"/>
    </row>
    <row r="22" spans="1:9" ht="32.25" thickBot="1" x14ac:dyDescent="0.3">
      <c r="A22" s="37" t="s">
        <v>83</v>
      </c>
      <c r="B22" s="38" t="s">
        <v>84</v>
      </c>
      <c r="C22" s="20">
        <v>1500000</v>
      </c>
      <c r="D22" s="11"/>
      <c r="E22" s="11"/>
      <c r="F22" s="23">
        <f>C22</f>
        <v>1500000</v>
      </c>
    </row>
    <row r="23" spans="1:9" ht="32.25" thickBot="1" x14ac:dyDescent="0.3">
      <c r="A23" s="37" t="s">
        <v>89</v>
      </c>
      <c r="B23" s="37" t="s">
        <v>88</v>
      </c>
      <c r="C23" s="24">
        <v>5000000</v>
      </c>
      <c r="D23" s="14"/>
      <c r="E23" s="14"/>
      <c r="F23" s="24">
        <f>C23</f>
        <v>5000000</v>
      </c>
      <c r="G23" s="40"/>
      <c r="H23" s="40"/>
      <c r="I23" s="53"/>
    </row>
    <row r="24" spans="1:9" ht="16.5" thickBot="1" x14ac:dyDescent="0.3">
      <c r="A24" s="37"/>
      <c r="B24" s="37"/>
      <c r="C24" s="24"/>
      <c r="D24" s="14"/>
      <c r="E24" s="14"/>
      <c r="F24" s="24">
        <f>C24</f>
        <v>0</v>
      </c>
    </row>
    <row r="25" spans="1:9" ht="15.75" thickBot="1" x14ac:dyDescent="0.3">
      <c r="A25" s="80" t="s">
        <v>1</v>
      </c>
      <c r="B25" s="81"/>
      <c r="C25" s="81"/>
      <c r="D25" s="81"/>
      <c r="E25" s="82"/>
      <c r="F25" s="33">
        <f>SUM(F22:F24)</f>
        <v>6500000</v>
      </c>
    </row>
    <row r="26" spans="1:9" ht="16.5" thickTop="1" thickBot="1" x14ac:dyDescent="0.3"/>
    <row r="27" spans="1:9" ht="38.25" customHeight="1" thickBot="1" x14ac:dyDescent="0.3">
      <c r="A27" s="97" t="s">
        <v>12</v>
      </c>
      <c r="B27" s="98"/>
      <c r="C27" s="98"/>
      <c r="D27" s="98"/>
      <c r="E27" s="98"/>
      <c r="F27" s="99"/>
    </row>
    <row r="28" spans="1:9" ht="15.75" customHeight="1" thickBot="1" x14ac:dyDescent="0.3">
      <c r="A28" s="106" t="s">
        <v>13</v>
      </c>
      <c r="B28" s="108" t="s">
        <v>2</v>
      </c>
      <c r="C28" s="110" t="s">
        <v>3</v>
      </c>
      <c r="D28" s="96" t="s">
        <v>8</v>
      </c>
      <c r="E28" s="96"/>
      <c r="F28" s="100" t="s">
        <v>1</v>
      </c>
    </row>
    <row r="29" spans="1:9" ht="15.75" thickBot="1" x14ac:dyDescent="0.3">
      <c r="A29" s="107"/>
      <c r="B29" s="109"/>
      <c r="C29" s="110"/>
      <c r="D29" s="63" t="s">
        <v>6</v>
      </c>
      <c r="E29" s="63" t="s">
        <v>7</v>
      </c>
      <c r="F29" s="101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97" t="s">
        <v>23</v>
      </c>
      <c r="B37" s="98"/>
      <c r="C37" s="98"/>
      <c r="D37" s="98"/>
      <c r="E37" s="98"/>
      <c r="F37" s="99"/>
    </row>
    <row r="38" spans="1:6" ht="15.75" customHeight="1" thickBot="1" x14ac:dyDescent="0.3">
      <c r="A38" s="112" t="s">
        <v>25</v>
      </c>
      <c r="B38" s="114" t="s">
        <v>2</v>
      </c>
      <c r="C38" s="110" t="s">
        <v>3</v>
      </c>
      <c r="D38" s="96" t="s">
        <v>8</v>
      </c>
      <c r="E38" s="96"/>
      <c r="F38" s="100" t="s">
        <v>1</v>
      </c>
    </row>
    <row r="39" spans="1:6" ht="15.75" thickBot="1" x14ac:dyDescent="0.3">
      <c r="A39" s="113"/>
      <c r="B39" s="115"/>
      <c r="C39" s="119"/>
      <c r="D39" s="63" t="s">
        <v>6</v>
      </c>
      <c r="E39" s="63" t="s">
        <v>7</v>
      </c>
      <c r="F39" s="101"/>
    </row>
    <row r="40" spans="1:6" ht="23.25" customHeight="1" thickBot="1" x14ac:dyDescent="0.3">
      <c r="A40" s="21">
        <v>2</v>
      </c>
      <c r="B40" s="25" t="s">
        <v>85</v>
      </c>
      <c r="C40" s="61">
        <f>7000000*A40</f>
        <v>14000000</v>
      </c>
      <c r="D40" s="60"/>
      <c r="E40" s="27"/>
      <c r="F40" s="29">
        <f>C40</f>
        <v>14000000</v>
      </c>
    </row>
    <row r="41" spans="1:6" ht="15.75" thickBot="1" x14ac:dyDescent="0.3">
      <c r="A41" s="21">
        <v>2</v>
      </c>
      <c r="B41" s="5" t="s">
        <v>86</v>
      </c>
      <c r="C41" s="28">
        <v>6000000</v>
      </c>
      <c r="D41" s="14"/>
      <c r="E41" s="14"/>
      <c r="F41" s="29">
        <f>+C41*A41</f>
        <v>12000000</v>
      </c>
    </row>
    <row r="42" spans="1:6" ht="15.75" thickBot="1" x14ac:dyDescent="0.3">
      <c r="A42" s="4">
        <v>2</v>
      </c>
      <c r="B42" s="5" t="s">
        <v>87</v>
      </c>
      <c r="C42" s="54">
        <v>4000000</v>
      </c>
      <c r="D42" s="14"/>
      <c r="E42" s="14"/>
      <c r="F42" s="29">
        <f>+C42*A42</f>
        <v>8000000</v>
      </c>
    </row>
    <row r="43" spans="1:6" ht="15.75" thickBot="1" x14ac:dyDescent="0.3">
      <c r="A43" s="4"/>
      <c r="B43" s="5"/>
      <c r="C43" s="17"/>
      <c r="D43" s="14"/>
      <c r="E43" s="14"/>
      <c r="F43" s="29">
        <f t="shared" ref="F43:F46" si="0">C43</f>
        <v>0</v>
      </c>
    </row>
    <row r="44" spans="1:6" ht="15.75" thickBot="1" x14ac:dyDescent="0.3">
      <c r="A44" s="4"/>
      <c r="B44" s="5"/>
      <c r="C44" s="17"/>
      <c r="D44" s="14"/>
      <c r="E44" s="14"/>
      <c r="F44" s="29">
        <f t="shared" si="0"/>
        <v>0</v>
      </c>
    </row>
    <row r="45" spans="1:6" ht="15.75" thickBot="1" x14ac:dyDescent="0.3">
      <c r="A45" s="6"/>
      <c r="B45" s="7"/>
      <c r="C45" s="18"/>
      <c r="D45" s="19"/>
      <c r="E45" s="19"/>
      <c r="F45" s="29">
        <f t="shared" si="0"/>
        <v>0</v>
      </c>
    </row>
    <row r="46" spans="1:6" ht="15.75" thickBot="1" x14ac:dyDescent="0.3">
      <c r="A46" s="8"/>
      <c r="B46" s="5"/>
      <c r="C46" s="17"/>
      <c r="D46" s="14"/>
      <c r="E46" s="14"/>
      <c r="F46" s="29">
        <f t="shared" si="0"/>
        <v>0</v>
      </c>
    </row>
    <row r="47" spans="1:6" ht="15.75" thickBot="1" x14ac:dyDescent="0.3">
      <c r="A47" s="80" t="s">
        <v>1</v>
      </c>
      <c r="B47" s="81"/>
      <c r="C47" s="81"/>
      <c r="D47" s="81"/>
      <c r="E47" s="82"/>
      <c r="F47" s="33">
        <f>SUM(F40:F46)</f>
        <v>34000000</v>
      </c>
    </row>
    <row r="48" spans="1:6" ht="16.5" thickTop="1" thickBot="1" x14ac:dyDescent="0.3">
      <c r="A48" s="57"/>
      <c r="B48" s="57"/>
      <c r="C48" s="57"/>
      <c r="D48" s="57"/>
      <c r="E48" s="57"/>
      <c r="F48" s="58"/>
    </row>
    <row r="49" spans="1:6" ht="30.75" customHeight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112" t="s">
        <v>21</v>
      </c>
      <c r="B50" s="114" t="s">
        <v>22</v>
      </c>
      <c r="C50" s="110" t="s">
        <v>3</v>
      </c>
      <c r="D50" s="96" t="s">
        <v>8</v>
      </c>
      <c r="E50" s="96"/>
      <c r="F50" s="100" t="s">
        <v>1</v>
      </c>
    </row>
    <row r="51" spans="1:6" ht="15.75" thickBot="1" x14ac:dyDescent="0.3">
      <c r="A51" s="113"/>
      <c r="B51" s="115"/>
      <c r="C51" s="110"/>
      <c r="D51" s="63" t="s">
        <v>6</v>
      </c>
      <c r="E51" s="63" t="s">
        <v>7</v>
      </c>
      <c r="F51" s="101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80" t="s">
        <v>1</v>
      </c>
      <c r="B59" s="81"/>
      <c r="C59" s="81"/>
      <c r="D59" s="81"/>
      <c r="E59" s="82"/>
      <c r="F59" s="15">
        <f>SUM(F52:F58)</f>
        <v>0</v>
      </c>
    </row>
    <row r="60" spans="1:6" ht="38.25" customHeight="1" thickTop="1" thickBot="1" x14ac:dyDescent="0.3">
      <c r="A60" s="97" t="s">
        <v>56</v>
      </c>
      <c r="B60" s="98"/>
      <c r="C60" s="98"/>
      <c r="D60" s="98"/>
      <c r="E60" s="98"/>
      <c r="F60" s="99"/>
    </row>
    <row r="61" spans="1:6" ht="15.75" customHeight="1" thickBot="1" x14ac:dyDescent="0.3">
      <c r="A61" s="106" t="s">
        <v>22</v>
      </c>
      <c r="B61" s="108" t="s">
        <v>2</v>
      </c>
      <c r="C61" s="110" t="s">
        <v>3</v>
      </c>
      <c r="D61" s="96" t="s">
        <v>8</v>
      </c>
      <c r="E61" s="96"/>
      <c r="F61" s="100" t="s">
        <v>1</v>
      </c>
    </row>
    <row r="62" spans="1:6" ht="15.75" thickBot="1" x14ac:dyDescent="0.3">
      <c r="A62" s="107"/>
      <c r="B62" s="109"/>
      <c r="C62" s="110"/>
      <c r="D62" s="63" t="s">
        <v>6</v>
      </c>
      <c r="E62" s="63" t="s">
        <v>7</v>
      </c>
      <c r="F62" s="101"/>
    </row>
    <row r="63" spans="1:6" ht="16.5" thickBot="1" x14ac:dyDescent="0.3">
      <c r="A63" s="37"/>
      <c r="B63" s="37"/>
      <c r="C63" s="26"/>
      <c r="D63" s="11"/>
      <c r="E63" s="11"/>
      <c r="F63" s="29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80" t="s">
        <v>1</v>
      </c>
      <c r="B70" s="81"/>
      <c r="C70" s="81"/>
      <c r="D70" s="81"/>
      <c r="E70" s="82"/>
      <c r="F70" s="33">
        <f>SUM(F63:F69)</f>
        <v>0</v>
      </c>
    </row>
    <row r="71" spans="1:7" ht="16.5" thickTop="1" thickBot="1" x14ac:dyDescent="0.3"/>
    <row r="72" spans="1:7" ht="38.25" customHeight="1" thickBot="1" x14ac:dyDescent="0.3">
      <c r="A72" s="97" t="s">
        <v>14</v>
      </c>
      <c r="B72" s="98"/>
      <c r="C72" s="98"/>
      <c r="D72" s="98"/>
      <c r="E72" s="98"/>
      <c r="F72" s="99"/>
    </row>
    <row r="73" spans="1:7" ht="15.75" thickBot="1" x14ac:dyDescent="0.3">
      <c r="A73" s="86" t="s">
        <v>15</v>
      </c>
      <c r="B73" s="87"/>
      <c r="C73" s="87"/>
      <c r="D73" s="88"/>
      <c r="E73" s="92">
        <f>F70+F59+F47+F25+F17</f>
        <v>40500000</v>
      </c>
      <c r="F73" s="93"/>
    </row>
    <row r="74" spans="1:7" ht="15.75" thickBot="1" x14ac:dyDescent="0.3">
      <c r="A74" s="89" t="s">
        <v>28</v>
      </c>
      <c r="B74" s="90"/>
      <c r="C74" s="90"/>
      <c r="D74" s="91"/>
      <c r="E74" s="92">
        <f>E73*0.1</f>
        <v>4050000</v>
      </c>
      <c r="F74" s="93"/>
    </row>
    <row r="75" spans="1:7" ht="15.75" thickBot="1" x14ac:dyDescent="0.3">
      <c r="A75" s="89" t="s">
        <v>16</v>
      </c>
      <c r="B75" s="90"/>
      <c r="C75" s="90"/>
      <c r="D75" s="91"/>
      <c r="E75" s="92">
        <f>+(E73+E74)/0.8</f>
        <v>55687500</v>
      </c>
      <c r="F75" s="93"/>
      <c r="G75" s="1">
        <v>33000000</v>
      </c>
    </row>
    <row r="76" spans="1:7" ht="15.75" thickBot="1" x14ac:dyDescent="0.3">
      <c r="G76" s="62" t="e">
        <f>+G75+'Presupuesto cada funcionari (4)'!#REF!</f>
        <v>#REF!</v>
      </c>
    </row>
    <row r="77" spans="1:7" ht="38.25" customHeight="1" thickBot="1" x14ac:dyDescent="0.3">
      <c r="A77" s="96" t="s">
        <v>24</v>
      </c>
      <c r="B77" s="96"/>
      <c r="C77" s="96"/>
      <c r="D77" s="96"/>
      <c r="E77" s="96"/>
      <c r="F77" s="96"/>
    </row>
    <row r="78" spans="1:7" ht="15.75" thickBot="1" x14ac:dyDescent="0.3">
      <c r="A78" s="83" t="s">
        <v>60</v>
      </c>
      <c r="B78" s="83"/>
      <c r="C78" s="83"/>
      <c r="D78" s="83"/>
      <c r="E78" s="84">
        <f>F17</f>
        <v>0</v>
      </c>
      <c r="F78" s="84"/>
    </row>
    <row r="79" spans="1:7" ht="15.75" thickBot="1" x14ac:dyDescent="0.3">
      <c r="A79" s="83" t="s">
        <v>17</v>
      </c>
      <c r="B79" s="83"/>
      <c r="C79" s="83"/>
      <c r="D79" s="83"/>
      <c r="E79" s="84">
        <f>F25</f>
        <v>6500000</v>
      </c>
      <c r="F79" s="84"/>
    </row>
    <row r="80" spans="1:7" ht="15.75" thickBot="1" x14ac:dyDescent="0.3">
      <c r="A80" s="85" t="s">
        <v>18</v>
      </c>
      <c r="B80" s="85"/>
      <c r="C80" s="85"/>
      <c r="D80" s="85"/>
      <c r="E80" s="76">
        <f>F36</f>
        <v>0</v>
      </c>
      <c r="F80" s="76"/>
    </row>
    <row r="81" spans="1:6" ht="15.75" thickBot="1" x14ac:dyDescent="0.3">
      <c r="A81" s="85" t="s">
        <v>27</v>
      </c>
      <c r="B81" s="85"/>
      <c r="C81" s="85"/>
      <c r="D81" s="85"/>
      <c r="E81" s="76">
        <f>F47</f>
        <v>34000000</v>
      </c>
      <c r="F81" s="76"/>
    </row>
    <row r="82" spans="1:6" ht="15.75" customHeight="1" thickBot="1" x14ac:dyDescent="0.3">
      <c r="A82" s="85" t="s">
        <v>26</v>
      </c>
      <c r="B82" s="85"/>
      <c r="C82" s="85"/>
      <c r="D82" s="85"/>
      <c r="E82" s="76">
        <f>F59</f>
        <v>0</v>
      </c>
      <c r="F82" s="76"/>
    </row>
    <row r="83" spans="1:6" ht="17.25" customHeight="1" thickBot="1" x14ac:dyDescent="0.3">
      <c r="A83" s="85" t="s">
        <v>59</v>
      </c>
      <c r="B83" s="85"/>
      <c r="C83" s="85"/>
      <c r="D83" s="85"/>
      <c r="E83" s="76">
        <f>F70</f>
        <v>0</v>
      </c>
      <c r="F83" s="76"/>
    </row>
    <row r="84" spans="1:6" ht="15.75" thickBot="1" x14ac:dyDescent="0.3">
      <c r="A84" s="85" t="s">
        <v>19</v>
      </c>
      <c r="B84" s="85"/>
      <c r="C84" s="85"/>
      <c r="D84" s="85"/>
      <c r="E84" s="78">
        <f>E75+E74</f>
        <v>59737500</v>
      </c>
      <c r="F84" s="79"/>
    </row>
    <row r="85" spans="1:6" x14ac:dyDescent="0.25">
      <c r="A85" s="120"/>
      <c r="B85" s="120"/>
      <c r="C85" s="120"/>
      <c r="D85" s="120"/>
      <c r="E85" s="77">
        <f>SUM(E78:F84)</f>
        <v>100237500</v>
      </c>
      <c r="F85" s="77"/>
    </row>
  </sheetData>
  <mergeCells count="69">
    <mergeCell ref="A83:D83"/>
    <mergeCell ref="E83:F83"/>
    <mergeCell ref="A84:D84"/>
    <mergeCell ref="E84:F84"/>
    <mergeCell ref="A85:D85"/>
    <mergeCell ref="E85:F85"/>
    <mergeCell ref="A80:D80"/>
    <mergeCell ref="E80:F80"/>
    <mergeCell ref="A81:D81"/>
    <mergeCell ref="E81:F81"/>
    <mergeCell ref="A82:D82"/>
    <mergeCell ref="E82:F82"/>
    <mergeCell ref="A79:D79"/>
    <mergeCell ref="E79:F79"/>
    <mergeCell ref="A70:E70"/>
    <mergeCell ref="A72:F72"/>
    <mergeCell ref="A73:D73"/>
    <mergeCell ref="E73:F73"/>
    <mergeCell ref="A74:D74"/>
    <mergeCell ref="E74:F74"/>
    <mergeCell ref="A75:D75"/>
    <mergeCell ref="E75:F75"/>
    <mergeCell ref="A77:F77"/>
    <mergeCell ref="A78:D78"/>
    <mergeCell ref="E78:F78"/>
    <mergeCell ref="A59:E59"/>
    <mergeCell ref="A60:F60"/>
    <mergeCell ref="A61:A62"/>
    <mergeCell ref="B61:B62"/>
    <mergeCell ref="C61:C62"/>
    <mergeCell ref="D61:E61"/>
    <mergeCell ref="F61:F62"/>
    <mergeCell ref="A47:E47"/>
    <mergeCell ref="A49:F49"/>
    <mergeCell ref="A50:A51"/>
    <mergeCell ref="B50:B51"/>
    <mergeCell ref="C50:C51"/>
    <mergeCell ref="D50:E50"/>
    <mergeCell ref="F50:F51"/>
    <mergeCell ref="A37:F37"/>
    <mergeCell ref="A38:A39"/>
    <mergeCell ref="B38:B39"/>
    <mergeCell ref="C38:C39"/>
    <mergeCell ref="D38:E38"/>
    <mergeCell ref="F38:F39"/>
    <mergeCell ref="A25:E25"/>
    <mergeCell ref="A27:F27"/>
    <mergeCell ref="A28:A29"/>
    <mergeCell ref="B28:B29"/>
    <mergeCell ref="C28:C29"/>
    <mergeCell ref="D28:E28"/>
    <mergeCell ref="F28:F29"/>
    <mergeCell ref="A17:E17"/>
    <mergeCell ref="A19:F19"/>
    <mergeCell ref="A20:A21"/>
    <mergeCell ref="B20:B21"/>
    <mergeCell ref="C20:C21"/>
    <mergeCell ref="D20:E20"/>
    <mergeCell ref="F20:F21"/>
    <mergeCell ref="A1:E1"/>
    <mergeCell ref="A2:E2"/>
    <mergeCell ref="B3:E3"/>
    <mergeCell ref="B4:E4"/>
    <mergeCell ref="A7:F7"/>
    <mergeCell ref="A8:A9"/>
    <mergeCell ref="B8:B9"/>
    <mergeCell ref="C8:C9"/>
    <mergeCell ref="D8:E8"/>
    <mergeCell ref="F8:F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70" zoomScaleNormal="100" workbookViewId="0">
      <selection activeCell="F80" sqref="F80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8" width="15" style="1" bestFit="1" customWidth="1"/>
    <col min="9" max="9" width="16.85546875" style="1" customWidth="1"/>
    <col min="10" max="16384" width="11.42578125" style="1"/>
  </cols>
  <sheetData>
    <row r="1" spans="1:6" x14ac:dyDescent="0.25">
      <c r="A1" s="111" t="s">
        <v>0</v>
      </c>
      <c r="B1" s="111"/>
      <c r="C1" s="111"/>
      <c r="D1" s="111"/>
      <c r="E1" s="111"/>
    </row>
    <row r="2" spans="1:6" x14ac:dyDescent="0.25">
      <c r="A2" s="111" t="s">
        <v>4</v>
      </c>
      <c r="B2" s="111"/>
      <c r="C2" s="111"/>
      <c r="D2" s="111"/>
      <c r="E2" s="111"/>
    </row>
    <row r="3" spans="1:6" x14ac:dyDescent="0.25">
      <c r="A3" s="2" t="s">
        <v>5</v>
      </c>
      <c r="B3" s="116"/>
      <c r="C3" s="116"/>
      <c r="D3" s="116"/>
      <c r="E3" s="116"/>
    </row>
    <row r="4" spans="1:6" x14ac:dyDescent="0.25">
      <c r="A4" s="3" t="s">
        <v>9</v>
      </c>
      <c r="B4" s="102"/>
      <c r="C4" s="102"/>
      <c r="D4" s="102"/>
      <c r="E4" s="102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106"/>
      <c r="B8" s="108" t="s">
        <v>2</v>
      </c>
      <c r="C8" s="110" t="s">
        <v>3</v>
      </c>
      <c r="D8" s="96" t="s">
        <v>8</v>
      </c>
      <c r="E8" s="96"/>
      <c r="F8" s="100" t="s">
        <v>1</v>
      </c>
    </row>
    <row r="9" spans="1:6" ht="15.75" thickBot="1" x14ac:dyDescent="0.3">
      <c r="A9" s="107"/>
      <c r="B9" s="109"/>
      <c r="C9" s="110"/>
      <c r="D9" s="64" t="s">
        <v>6</v>
      </c>
      <c r="E9" s="64" t="s">
        <v>7</v>
      </c>
      <c r="F9" s="101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80" t="s">
        <v>1</v>
      </c>
      <c r="B17" s="81"/>
      <c r="C17" s="81"/>
      <c r="D17" s="81"/>
      <c r="E17" s="82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106" t="s">
        <v>11</v>
      </c>
      <c r="B20" s="108" t="s">
        <v>2</v>
      </c>
      <c r="C20" s="110" t="s">
        <v>3</v>
      </c>
      <c r="D20" s="96" t="s">
        <v>8</v>
      </c>
      <c r="E20" s="96"/>
      <c r="F20" s="100" t="s">
        <v>1</v>
      </c>
    </row>
    <row r="21" spans="1:9" ht="15.75" thickBot="1" x14ac:dyDescent="0.3">
      <c r="A21" s="117"/>
      <c r="B21" s="118"/>
      <c r="C21" s="119"/>
      <c r="D21" s="64" t="s">
        <v>6</v>
      </c>
      <c r="E21" s="64" t="s">
        <v>7</v>
      </c>
      <c r="F21" s="101"/>
    </row>
    <row r="22" spans="1:9" ht="16.5" thickBot="1" x14ac:dyDescent="0.3">
      <c r="A22" s="37"/>
      <c r="B22" s="38"/>
      <c r="C22" s="20"/>
      <c r="D22" s="11"/>
      <c r="E22" s="11"/>
      <c r="F22" s="23">
        <f>+C22*6</f>
        <v>0</v>
      </c>
    </row>
    <row r="23" spans="1:9" ht="16.5" thickBot="1" x14ac:dyDescent="0.3">
      <c r="A23" s="37"/>
      <c r="B23" s="38"/>
      <c r="C23" s="20"/>
      <c r="D23" s="11"/>
      <c r="E23" s="11"/>
      <c r="F23" s="23">
        <f>+C23*6</f>
        <v>0</v>
      </c>
    </row>
    <row r="24" spans="1:9" ht="16.5" thickBot="1" x14ac:dyDescent="0.3">
      <c r="A24" s="37"/>
      <c r="B24" s="38"/>
      <c r="C24" s="20"/>
      <c r="D24" s="11"/>
      <c r="E24" s="11"/>
      <c r="F24" s="23">
        <f>+C24*60</f>
        <v>0</v>
      </c>
    </row>
    <row r="25" spans="1:9" ht="16.5" thickBot="1" x14ac:dyDescent="0.3">
      <c r="A25" s="37"/>
      <c r="B25" s="38"/>
      <c r="C25" s="20"/>
      <c r="D25" s="11"/>
      <c r="E25" s="11"/>
      <c r="F25" s="23">
        <f>+C25*100</f>
        <v>0</v>
      </c>
    </row>
    <row r="26" spans="1:9" ht="16.5" thickBot="1" x14ac:dyDescent="0.3">
      <c r="A26" s="37"/>
      <c r="B26" s="38"/>
      <c r="C26" s="20"/>
      <c r="D26" s="11"/>
      <c r="E26" s="11"/>
      <c r="F26" s="23"/>
    </row>
    <row r="27" spans="1:9" ht="16.5" thickBot="1" x14ac:dyDescent="0.3">
      <c r="A27" s="37"/>
      <c r="B27" s="38"/>
      <c r="C27" s="20"/>
      <c r="D27" s="11"/>
      <c r="E27" s="11"/>
      <c r="F27" s="23"/>
    </row>
    <row r="28" spans="1:9" ht="16.5" thickBot="1" x14ac:dyDescent="0.3">
      <c r="A28" s="37"/>
      <c r="B28" s="38"/>
      <c r="C28" s="20"/>
      <c r="D28" s="11"/>
      <c r="E28" s="11"/>
      <c r="F28" s="23"/>
    </row>
    <row r="29" spans="1:9" ht="16.5" thickBot="1" x14ac:dyDescent="0.3">
      <c r="A29" s="37"/>
      <c r="B29" s="38"/>
      <c r="C29" s="20"/>
      <c r="D29" s="11"/>
      <c r="E29" s="11"/>
      <c r="F29" s="23"/>
    </row>
    <row r="30" spans="1:9" ht="16.5" thickBot="1" x14ac:dyDescent="0.3">
      <c r="A30" s="37"/>
      <c r="B30" s="38"/>
      <c r="C30" s="20"/>
      <c r="D30" s="11"/>
      <c r="E30" s="11"/>
      <c r="F30" s="23"/>
    </row>
    <row r="31" spans="1:9" ht="16.5" thickBot="1" x14ac:dyDescent="0.3">
      <c r="A31" s="37"/>
      <c r="B31" s="38"/>
      <c r="C31" s="20"/>
      <c r="D31" s="11"/>
      <c r="E31" s="11"/>
      <c r="F31" s="23"/>
    </row>
    <row r="32" spans="1:9" ht="16.5" thickBot="1" x14ac:dyDescent="0.3">
      <c r="A32" s="37"/>
      <c r="B32" s="38"/>
      <c r="C32" s="20"/>
      <c r="D32" s="11"/>
      <c r="E32" s="11"/>
      <c r="F32" s="23"/>
      <c r="G32" s="40"/>
      <c r="H32" s="40"/>
      <c r="I32" s="53"/>
    </row>
    <row r="33" spans="1:9" ht="16.5" thickBot="1" x14ac:dyDescent="0.3">
      <c r="A33" s="37"/>
      <c r="B33" s="38"/>
      <c r="C33" s="24"/>
      <c r="D33" s="14"/>
      <c r="E33" s="14"/>
      <c r="F33" s="24"/>
      <c r="G33" s="40"/>
      <c r="H33" s="40"/>
      <c r="I33" s="53"/>
    </row>
    <row r="34" spans="1:9" ht="16.5" thickBot="1" x14ac:dyDescent="0.3">
      <c r="A34" s="37"/>
      <c r="B34" s="38"/>
      <c r="C34" s="24"/>
      <c r="D34" s="14"/>
      <c r="E34" s="14"/>
      <c r="F34" s="24">
        <f>C34</f>
        <v>0</v>
      </c>
    </row>
    <row r="35" spans="1:9" ht="15.75" thickBot="1" x14ac:dyDescent="0.3">
      <c r="A35" s="80" t="s">
        <v>1</v>
      </c>
      <c r="B35" s="81"/>
      <c r="C35" s="81"/>
      <c r="D35" s="81"/>
      <c r="E35" s="82"/>
      <c r="F35" s="33">
        <f>SUM(F22:F34)</f>
        <v>0</v>
      </c>
    </row>
    <row r="36" spans="1:9" ht="16.5" thickTop="1" thickBot="1" x14ac:dyDescent="0.3"/>
    <row r="37" spans="1:9" ht="38.25" customHeight="1" thickBot="1" x14ac:dyDescent="0.3">
      <c r="A37" s="97" t="s">
        <v>12</v>
      </c>
      <c r="B37" s="98"/>
      <c r="C37" s="98"/>
      <c r="D37" s="98"/>
      <c r="E37" s="98"/>
      <c r="F37" s="99"/>
    </row>
    <row r="38" spans="1:9" ht="15.75" customHeight="1" thickBot="1" x14ac:dyDescent="0.3">
      <c r="A38" s="106" t="s">
        <v>13</v>
      </c>
      <c r="B38" s="108" t="s">
        <v>2</v>
      </c>
      <c r="C38" s="110" t="s">
        <v>3</v>
      </c>
      <c r="D38" s="96" t="s">
        <v>8</v>
      </c>
      <c r="E38" s="96"/>
      <c r="F38" s="100" t="s">
        <v>1</v>
      </c>
    </row>
    <row r="39" spans="1:9" ht="15.75" thickBot="1" x14ac:dyDescent="0.3">
      <c r="A39" s="107"/>
      <c r="B39" s="109"/>
      <c r="C39" s="110"/>
      <c r="D39" s="64" t="s">
        <v>6</v>
      </c>
      <c r="E39" s="64" t="s">
        <v>7</v>
      </c>
      <c r="F39" s="101"/>
    </row>
    <row r="40" spans="1:9" ht="15.75" thickBot="1" x14ac:dyDescent="0.3">
      <c r="A40" s="4"/>
      <c r="B40" s="9"/>
      <c r="C40" s="16"/>
      <c r="D40" s="11"/>
      <c r="E40" s="11"/>
      <c r="F40" s="11"/>
    </row>
    <row r="41" spans="1:9" ht="15.75" thickBot="1" x14ac:dyDescent="0.3">
      <c r="A41" s="4"/>
      <c r="B41" s="5"/>
      <c r="C41" s="17"/>
      <c r="D41" s="14"/>
      <c r="E41" s="14"/>
      <c r="F41" s="12"/>
    </row>
    <row r="42" spans="1:9" ht="15.75" thickBot="1" x14ac:dyDescent="0.3">
      <c r="A42" s="4"/>
      <c r="B42" s="5"/>
      <c r="C42" s="17"/>
      <c r="D42" s="14"/>
      <c r="E42" s="14"/>
      <c r="F42" s="12"/>
    </row>
    <row r="43" spans="1:9" ht="15.75" thickBot="1" x14ac:dyDescent="0.3">
      <c r="A43" s="4"/>
      <c r="B43" s="5"/>
      <c r="C43" s="17"/>
      <c r="D43" s="14"/>
      <c r="E43" s="14"/>
      <c r="F43" s="12"/>
    </row>
    <row r="44" spans="1:9" ht="15.75" thickBot="1" x14ac:dyDescent="0.3">
      <c r="A44" s="4"/>
      <c r="B44" s="5"/>
      <c r="C44" s="17"/>
      <c r="D44" s="14"/>
      <c r="E44" s="14"/>
      <c r="F44" s="12"/>
    </row>
    <row r="45" spans="1:9" ht="15.75" thickBot="1" x14ac:dyDescent="0.3">
      <c r="A45" s="6"/>
      <c r="B45" s="7"/>
      <c r="C45" s="18"/>
      <c r="D45" s="19"/>
      <c r="E45" s="19"/>
      <c r="F45" s="13"/>
    </row>
    <row r="46" spans="1:9" ht="15.75" thickBot="1" x14ac:dyDescent="0.3">
      <c r="A46" s="8"/>
      <c r="B46" s="5"/>
      <c r="C46" s="17"/>
      <c r="D46" s="14"/>
      <c r="E46" s="14"/>
      <c r="F46" s="14"/>
    </row>
    <row r="47" spans="1:9" ht="35.25" customHeight="1" thickBot="1" x14ac:dyDescent="0.3">
      <c r="A47" s="97" t="s">
        <v>23</v>
      </c>
      <c r="B47" s="98"/>
      <c r="C47" s="98"/>
      <c r="D47" s="98"/>
      <c r="E47" s="98"/>
      <c r="F47" s="99"/>
    </row>
    <row r="48" spans="1:9" ht="15.75" customHeight="1" thickBot="1" x14ac:dyDescent="0.3">
      <c r="A48" s="112" t="s">
        <v>25</v>
      </c>
      <c r="B48" s="114" t="s">
        <v>2</v>
      </c>
      <c r="C48" s="110" t="s">
        <v>3</v>
      </c>
      <c r="D48" s="96" t="s">
        <v>8</v>
      </c>
      <c r="E48" s="96"/>
      <c r="F48" s="100" t="s">
        <v>1</v>
      </c>
    </row>
    <row r="49" spans="1:6" ht="15.75" thickBot="1" x14ac:dyDescent="0.3">
      <c r="A49" s="113"/>
      <c r="B49" s="115"/>
      <c r="C49" s="119"/>
      <c r="D49" s="64" t="s">
        <v>6</v>
      </c>
      <c r="E49" s="64" t="s">
        <v>7</v>
      </c>
      <c r="F49" s="101"/>
    </row>
    <row r="50" spans="1:6" ht="23.25" customHeight="1" thickBot="1" x14ac:dyDescent="0.3">
      <c r="A50" s="21"/>
      <c r="B50" s="25"/>
      <c r="C50" s="61"/>
      <c r="D50" s="60"/>
      <c r="E50" s="27"/>
      <c r="F50" s="29">
        <f>C50</f>
        <v>0</v>
      </c>
    </row>
    <row r="51" spans="1:6" ht="15.75" thickBot="1" x14ac:dyDescent="0.3">
      <c r="A51" s="21"/>
      <c r="B51" s="5"/>
      <c r="C51" s="28"/>
      <c r="D51" s="14"/>
      <c r="E51" s="14"/>
      <c r="F51" s="29">
        <f t="shared" ref="F51:F56" si="0">C51</f>
        <v>0</v>
      </c>
    </row>
    <row r="52" spans="1:6" ht="15.75" thickBot="1" x14ac:dyDescent="0.3">
      <c r="A52" s="4"/>
      <c r="B52" s="5"/>
      <c r="C52" s="54"/>
      <c r="D52" s="14"/>
      <c r="E52" s="14"/>
      <c r="F52" s="29">
        <f t="shared" si="0"/>
        <v>0</v>
      </c>
    </row>
    <row r="53" spans="1:6" ht="15.75" thickBot="1" x14ac:dyDescent="0.3">
      <c r="A53" s="4"/>
      <c r="B53" s="5"/>
      <c r="C53" s="17"/>
      <c r="D53" s="14"/>
      <c r="E53" s="14"/>
      <c r="F53" s="29">
        <f t="shared" si="0"/>
        <v>0</v>
      </c>
    </row>
    <row r="54" spans="1:6" ht="15.75" thickBot="1" x14ac:dyDescent="0.3">
      <c r="A54" s="4"/>
      <c r="B54" s="5"/>
      <c r="C54" s="17"/>
      <c r="D54" s="14"/>
      <c r="E54" s="14"/>
      <c r="F54" s="29">
        <f t="shared" si="0"/>
        <v>0</v>
      </c>
    </row>
    <row r="55" spans="1:6" ht="15.75" thickBot="1" x14ac:dyDescent="0.3">
      <c r="A55" s="6"/>
      <c r="B55" s="7"/>
      <c r="C55" s="18"/>
      <c r="D55" s="19"/>
      <c r="E55" s="19"/>
      <c r="F55" s="29">
        <f t="shared" si="0"/>
        <v>0</v>
      </c>
    </row>
    <row r="56" spans="1:6" ht="15.75" thickBot="1" x14ac:dyDescent="0.3">
      <c r="A56" s="8"/>
      <c r="B56" s="5"/>
      <c r="C56" s="17"/>
      <c r="D56" s="14"/>
      <c r="E56" s="14"/>
      <c r="F56" s="29">
        <f t="shared" si="0"/>
        <v>0</v>
      </c>
    </row>
    <row r="57" spans="1:6" ht="15.75" thickBot="1" x14ac:dyDescent="0.3">
      <c r="A57" s="80" t="s">
        <v>1</v>
      </c>
      <c r="B57" s="81"/>
      <c r="C57" s="81"/>
      <c r="D57" s="81"/>
      <c r="E57" s="82"/>
      <c r="F57" s="33">
        <f>SUM(F50:F56)</f>
        <v>0</v>
      </c>
    </row>
    <row r="58" spans="1:6" ht="16.5" thickTop="1" thickBot="1" x14ac:dyDescent="0.3">
      <c r="A58" s="57"/>
      <c r="B58" s="57"/>
      <c r="C58" s="57"/>
      <c r="D58" s="57"/>
      <c r="E58" s="57"/>
      <c r="F58" s="58"/>
    </row>
    <row r="59" spans="1:6" ht="30.75" customHeight="1" thickBot="1" x14ac:dyDescent="0.3">
      <c r="A59" s="103" t="s">
        <v>20</v>
      </c>
      <c r="B59" s="104"/>
      <c r="C59" s="104"/>
      <c r="D59" s="104"/>
      <c r="E59" s="104"/>
      <c r="F59" s="105"/>
    </row>
    <row r="60" spans="1:6" ht="15.75" customHeight="1" thickBot="1" x14ac:dyDescent="0.3">
      <c r="A60" s="112" t="s">
        <v>21</v>
      </c>
      <c r="B60" s="114" t="s">
        <v>22</v>
      </c>
      <c r="C60" s="110" t="s">
        <v>3</v>
      </c>
      <c r="D60" s="96" t="s">
        <v>8</v>
      </c>
      <c r="E60" s="96"/>
      <c r="F60" s="100" t="s">
        <v>1</v>
      </c>
    </row>
    <row r="61" spans="1:6" ht="15.75" thickBot="1" x14ac:dyDescent="0.3">
      <c r="A61" s="113"/>
      <c r="B61" s="115"/>
      <c r="C61" s="110"/>
      <c r="D61" s="64" t="s">
        <v>6</v>
      </c>
      <c r="E61" s="64" t="s">
        <v>7</v>
      </c>
      <c r="F61" s="101"/>
    </row>
    <row r="62" spans="1:6" ht="15.75" thickBot="1" x14ac:dyDescent="0.3">
      <c r="A62" s="4"/>
      <c r="B62" s="9"/>
      <c r="C62" s="16"/>
      <c r="D62" s="11"/>
      <c r="E62" s="11"/>
      <c r="F62" s="11"/>
    </row>
    <row r="63" spans="1:6" ht="15.75" thickBot="1" x14ac:dyDescent="0.3">
      <c r="A63" s="4"/>
      <c r="B63" s="5"/>
      <c r="C63" s="17"/>
      <c r="D63" s="14"/>
      <c r="E63" s="14"/>
      <c r="F63" s="12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6" ht="15.75" thickBot="1" x14ac:dyDescent="0.3">
      <c r="A65" s="4"/>
      <c r="B65" s="5"/>
      <c r="C65" s="17"/>
      <c r="D65" s="14"/>
      <c r="E65" s="14"/>
      <c r="F65" s="12"/>
    </row>
    <row r="66" spans="1:6" ht="15.75" thickBot="1" x14ac:dyDescent="0.3">
      <c r="A66" s="4"/>
      <c r="B66" s="5"/>
      <c r="C66" s="17"/>
      <c r="D66" s="14"/>
      <c r="E66" s="14"/>
      <c r="F66" s="12"/>
    </row>
    <row r="67" spans="1:6" ht="15.75" thickBot="1" x14ac:dyDescent="0.3">
      <c r="A67" s="6"/>
      <c r="B67" s="7"/>
      <c r="C67" s="18"/>
      <c r="D67" s="19"/>
      <c r="E67" s="19"/>
      <c r="F67" s="13"/>
    </row>
    <row r="68" spans="1:6" ht="15.75" thickBot="1" x14ac:dyDescent="0.3">
      <c r="A68" s="8"/>
      <c r="B68" s="5"/>
      <c r="C68" s="17"/>
      <c r="D68" s="14"/>
      <c r="E68" s="14"/>
      <c r="F68" s="14"/>
    </row>
    <row r="69" spans="1:6" ht="15.75" thickBot="1" x14ac:dyDescent="0.3">
      <c r="A69" s="80" t="s">
        <v>1</v>
      </c>
      <c r="B69" s="81"/>
      <c r="C69" s="81"/>
      <c r="D69" s="81"/>
      <c r="E69" s="82"/>
      <c r="F69" s="15">
        <f>SUM(F62:F68)</f>
        <v>0</v>
      </c>
    </row>
    <row r="70" spans="1:6" ht="38.25" customHeight="1" thickTop="1" thickBot="1" x14ac:dyDescent="0.3">
      <c r="A70" s="97" t="s">
        <v>56</v>
      </c>
      <c r="B70" s="98"/>
      <c r="C70" s="98"/>
      <c r="D70" s="98"/>
      <c r="E70" s="98"/>
      <c r="F70" s="99"/>
    </row>
    <row r="71" spans="1:6" ht="15.75" customHeight="1" thickBot="1" x14ac:dyDescent="0.3">
      <c r="A71" s="106" t="s">
        <v>22</v>
      </c>
      <c r="B71" s="108" t="s">
        <v>2</v>
      </c>
      <c r="C71" s="110" t="s">
        <v>3</v>
      </c>
      <c r="D71" s="96" t="s">
        <v>8</v>
      </c>
      <c r="E71" s="96"/>
      <c r="F71" s="100" t="s">
        <v>1</v>
      </c>
    </row>
    <row r="72" spans="1:6" ht="15.75" thickBot="1" x14ac:dyDescent="0.3">
      <c r="A72" s="107"/>
      <c r="B72" s="109"/>
      <c r="C72" s="110"/>
      <c r="D72" s="64" t="s">
        <v>6</v>
      </c>
      <c r="E72" s="64" t="s">
        <v>7</v>
      </c>
      <c r="F72" s="101"/>
    </row>
    <row r="73" spans="1:6" ht="16.5" thickBot="1" x14ac:dyDescent="0.3">
      <c r="A73" s="37"/>
      <c r="B73" s="37"/>
      <c r="C73" s="26"/>
      <c r="D73" s="11"/>
      <c r="E73" s="11"/>
      <c r="F73" s="29"/>
    </row>
    <row r="74" spans="1:6" ht="15.75" thickBot="1" x14ac:dyDescent="0.3">
      <c r="A74" s="4"/>
      <c r="B74" s="5"/>
      <c r="C74" s="17"/>
      <c r="D74" s="14"/>
      <c r="E74" s="14"/>
      <c r="F74" s="12"/>
    </row>
    <row r="75" spans="1:6" ht="15.75" thickBot="1" x14ac:dyDescent="0.3">
      <c r="A75" s="4"/>
      <c r="B75" s="5"/>
      <c r="C75" s="17"/>
      <c r="D75" s="14"/>
      <c r="E75" s="14"/>
      <c r="F75" s="12"/>
    </row>
    <row r="76" spans="1:6" ht="15.75" thickBot="1" x14ac:dyDescent="0.3">
      <c r="A76" s="4"/>
      <c r="B76" s="5"/>
      <c r="C76" s="17"/>
      <c r="D76" s="14"/>
      <c r="E76" s="14"/>
      <c r="F76" s="12"/>
    </row>
    <row r="77" spans="1:6" ht="15.75" thickBot="1" x14ac:dyDescent="0.3">
      <c r="A77" s="4"/>
      <c r="B77" s="5"/>
      <c r="C77" s="17"/>
      <c r="D77" s="14"/>
      <c r="E77" s="14"/>
      <c r="F77" s="12"/>
    </row>
    <row r="78" spans="1:6" ht="15.75" thickBot="1" x14ac:dyDescent="0.3">
      <c r="A78" s="6"/>
      <c r="B78" s="7"/>
      <c r="C78" s="18"/>
      <c r="D78" s="19"/>
      <c r="E78" s="19"/>
      <c r="F78" s="13"/>
    </row>
    <row r="79" spans="1:6" ht="15.75" thickBot="1" x14ac:dyDescent="0.3">
      <c r="A79" s="8"/>
      <c r="B79" s="5"/>
      <c r="C79" s="17"/>
      <c r="D79" s="14"/>
      <c r="E79" s="14"/>
      <c r="F79" s="14"/>
    </row>
    <row r="80" spans="1:6" ht="15.75" thickBot="1" x14ac:dyDescent="0.3">
      <c r="A80" s="80" t="s">
        <v>1</v>
      </c>
      <c r="B80" s="81"/>
      <c r="C80" s="81"/>
      <c r="D80" s="81"/>
      <c r="E80" s="82"/>
      <c r="F80" s="33">
        <f>SUM(F73:F79)</f>
        <v>0</v>
      </c>
    </row>
    <row r="81" spans="1:8" ht="15.75" thickTop="1" x14ac:dyDescent="0.25"/>
    <row r="82" spans="1:8" ht="15.75" thickBot="1" x14ac:dyDescent="0.3">
      <c r="G82" s="62"/>
    </row>
    <row r="83" spans="1:8" ht="38.25" customHeight="1" thickBot="1" x14ac:dyDescent="0.3">
      <c r="A83" s="96" t="s">
        <v>24</v>
      </c>
      <c r="B83" s="96"/>
      <c r="C83" s="96"/>
      <c r="D83" s="96"/>
      <c r="E83" s="96"/>
      <c r="F83" s="96"/>
      <c r="G83" s="62"/>
    </row>
    <row r="84" spans="1:8" ht="15.75" thickBot="1" x14ac:dyDescent="0.3">
      <c r="A84" s="83" t="s">
        <v>60</v>
      </c>
      <c r="B84" s="83"/>
      <c r="C84" s="83"/>
      <c r="D84" s="83"/>
      <c r="E84" s="84">
        <f>F17</f>
        <v>0</v>
      </c>
      <c r="F84" s="84"/>
      <c r="G84" s="65"/>
    </row>
    <row r="85" spans="1:8" ht="15.75" thickBot="1" x14ac:dyDescent="0.3">
      <c r="A85" s="83" t="s">
        <v>17</v>
      </c>
      <c r="B85" s="83"/>
      <c r="C85" s="83"/>
      <c r="D85" s="83"/>
      <c r="E85" s="84">
        <f>F35</f>
        <v>0</v>
      </c>
      <c r="F85" s="84"/>
      <c r="G85" s="65"/>
      <c r="H85" s="62"/>
    </row>
    <row r="86" spans="1:8" ht="15.75" thickBot="1" x14ac:dyDescent="0.3">
      <c r="A86" s="85" t="s">
        <v>18</v>
      </c>
      <c r="B86" s="85"/>
      <c r="C86" s="85"/>
      <c r="D86" s="85"/>
      <c r="E86" s="76">
        <f>F46</f>
        <v>0</v>
      </c>
      <c r="F86" s="76"/>
    </row>
    <row r="87" spans="1:8" ht="15.75" thickBot="1" x14ac:dyDescent="0.3">
      <c r="A87" s="85" t="s">
        <v>27</v>
      </c>
      <c r="B87" s="85"/>
      <c r="C87" s="85"/>
      <c r="D87" s="85"/>
      <c r="E87" s="76">
        <f>F57</f>
        <v>0</v>
      </c>
      <c r="F87" s="76"/>
    </row>
    <row r="88" spans="1:8" ht="15.75" customHeight="1" thickBot="1" x14ac:dyDescent="0.3">
      <c r="A88" s="85" t="s">
        <v>26</v>
      </c>
      <c r="B88" s="85"/>
      <c r="C88" s="85"/>
      <c r="D88" s="85"/>
      <c r="E88" s="76">
        <f>F69</f>
        <v>0</v>
      </c>
      <c r="F88" s="76"/>
      <c r="G88" s="59"/>
      <c r="H88" s="65"/>
    </row>
    <row r="89" spans="1:8" ht="17.25" customHeight="1" thickBot="1" x14ac:dyDescent="0.3">
      <c r="A89" s="85" t="s">
        <v>59</v>
      </c>
      <c r="B89" s="85"/>
      <c r="C89" s="85"/>
      <c r="D89" s="85"/>
      <c r="E89" s="76">
        <f>F80</f>
        <v>0</v>
      </c>
      <c r="F89" s="76"/>
      <c r="G89" s="59"/>
      <c r="H89" s="62"/>
    </row>
    <row r="90" spans="1:8" x14ac:dyDescent="0.25">
      <c r="A90" s="120"/>
      <c r="B90" s="120"/>
      <c r="C90" s="120"/>
      <c r="D90" s="120"/>
      <c r="E90" s="77">
        <f>SUM(E84:F89)</f>
        <v>0</v>
      </c>
      <c r="F90" s="77"/>
    </row>
  </sheetData>
  <mergeCells count="60">
    <mergeCell ref="A8:A9"/>
    <mergeCell ref="B8:B9"/>
    <mergeCell ref="C8:C9"/>
    <mergeCell ref="D8:E8"/>
    <mergeCell ref="F8:F9"/>
    <mergeCell ref="A1:E1"/>
    <mergeCell ref="A2:E2"/>
    <mergeCell ref="B3:E3"/>
    <mergeCell ref="B4:E4"/>
    <mergeCell ref="A7:F7"/>
    <mergeCell ref="A17:E17"/>
    <mergeCell ref="A19:F19"/>
    <mergeCell ref="A20:A21"/>
    <mergeCell ref="B20:B21"/>
    <mergeCell ref="C20:C21"/>
    <mergeCell ref="D20:E20"/>
    <mergeCell ref="F20:F21"/>
    <mergeCell ref="A35:E35"/>
    <mergeCell ref="A37:F37"/>
    <mergeCell ref="A38:A39"/>
    <mergeCell ref="B38:B39"/>
    <mergeCell ref="C38:C39"/>
    <mergeCell ref="D38:E38"/>
    <mergeCell ref="F38:F39"/>
    <mergeCell ref="A47:F47"/>
    <mergeCell ref="A48:A49"/>
    <mergeCell ref="B48:B49"/>
    <mergeCell ref="C48:C49"/>
    <mergeCell ref="D48:E48"/>
    <mergeCell ref="F48:F49"/>
    <mergeCell ref="A57:E57"/>
    <mergeCell ref="A59:F59"/>
    <mergeCell ref="A60:A61"/>
    <mergeCell ref="B60:B61"/>
    <mergeCell ref="C60:C61"/>
    <mergeCell ref="D60:E60"/>
    <mergeCell ref="F60:F61"/>
    <mergeCell ref="A69:E69"/>
    <mergeCell ref="A70:F70"/>
    <mergeCell ref="A71:A72"/>
    <mergeCell ref="B71:B72"/>
    <mergeCell ref="C71:C72"/>
    <mergeCell ref="D71:E71"/>
    <mergeCell ref="F71:F72"/>
    <mergeCell ref="A85:D85"/>
    <mergeCell ref="E85:F85"/>
    <mergeCell ref="A80:E80"/>
    <mergeCell ref="A83:F83"/>
    <mergeCell ref="A84:D84"/>
    <mergeCell ref="E84:F84"/>
    <mergeCell ref="A89:D89"/>
    <mergeCell ref="E89:F89"/>
    <mergeCell ref="A90:D90"/>
    <mergeCell ref="E90:F90"/>
    <mergeCell ref="A86:D86"/>
    <mergeCell ref="E86:F86"/>
    <mergeCell ref="A87:D87"/>
    <mergeCell ref="E87:F87"/>
    <mergeCell ref="A88:D88"/>
    <mergeCell ref="E88:F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Cronograma</vt:lpstr>
      <vt:lpstr>Movilidad</vt:lpstr>
      <vt:lpstr>Presupuesto libro UTP (1)</vt:lpstr>
      <vt:lpstr>Presupuesto movilidad (2)</vt:lpstr>
      <vt:lpstr>Presupuesto Innovación (3)</vt:lpstr>
      <vt:lpstr>Presupuesto movilidad (3)</vt:lpstr>
      <vt:lpstr>Presupuesto cada funcionari (4)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Administrativa</dc:creator>
  <cp:lastModifiedBy>Usuario UTP</cp:lastModifiedBy>
  <dcterms:created xsi:type="dcterms:W3CDTF">2015-07-01T21:51:04Z</dcterms:created>
  <dcterms:modified xsi:type="dcterms:W3CDTF">2021-09-17T21:34:41Z</dcterms:modified>
</cp:coreProperties>
</file>