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2014\B.2 Seguimiento mapa de riesgos\SEGUIMIENTO MAPA DE RIESGOS 2014\"/>
    </mc:Choice>
  </mc:AlternateContent>
  <bookViews>
    <workbookView xWindow="0" yWindow="0" windowWidth="20490" windowHeight="7755" activeTab="2"/>
  </bookViews>
  <sheets>
    <sheet name="01-Mapa de riesgo" sheetId="4" r:id="rId1"/>
    <sheet name="02-Plan Mitigacion" sheetId="8" r:id="rId2"/>
    <sheet name="03-Seguimiento" sheetId="7" r:id="rId3"/>
    <sheet name="Hoja1" sheetId="9" state="hidden" r:id="rId4"/>
    <sheet name="INSTRUCTIVO" sheetId="10" r:id="rId5"/>
  </sheets>
  <definedNames>
    <definedName name="_xlnm._FilterDatabase" localSheetId="0" hidden="1">'01-Mapa de riesgo'!$B$1:$S$26</definedName>
    <definedName name="_xlnm.Print_Area" localSheetId="0">'01-Mapa de riesgo'!$A$1:$S$26</definedName>
    <definedName name="_xlnm.Print_Area" localSheetId="2">'03-Seguimiento'!$B$1:$R$14</definedName>
    <definedName name="_xlnm.Print_Titles" localSheetId="0">'01-Mapa de riesgo'!$7:$8</definedName>
    <definedName name="_xlnm.Print_Titles" localSheetId="1">'02-Plan Mitigacion'!$7:$8</definedName>
    <definedName name="_xlnm.Print_Titles" localSheetId="2">'03-Seguimiento'!$7:$8</definedName>
  </definedNames>
  <calcPr calcId="152511"/>
</workbook>
</file>

<file path=xl/calcChain.xml><?xml version="1.0" encoding="utf-8"?>
<calcChain xmlns="http://schemas.openxmlformats.org/spreadsheetml/2006/main">
  <c r="K9" i="7" l="1"/>
  <c r="I5" i="8" l="1"/>
  <c r="Q36" i="10" l="1"/>
  <c r="M36" i="10" l="1"/>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K12" i="4"/>
  <c r="K15" i="4"/>
  <c r="K18" i="4"/>
  <c r="K21" i="4"/>
  <c r="K24" i="4"/>
  <c r="K9" i="4"/>
  <c r="I9" i="4"/>
  <c r="I12" i="4"/>
  <c r="I15" i="4"/>
  <c r="I18" i="4"/>
  <c r="I21" i="4"/>
  <c r="I24" i="4"/>
  <c r="O12" i="4" l="1"/>
  <c r="P12" i="4" s="1"/>
  <c r="O15" i="4"/>
  <c r="P15" i="4" s="1"/>
  <c r="O18" i="4"/>
  <c r="P18" i="4" s="1"/>
  <c r="O21" i="4"/>
  <c r="P21" i="4" s="1"/>
  <c r="O24" i="4"/>
  <c r="P24" i="4" s="1"/>
  <c r="Q24" i="4" l="1"/>
  <c r="G24" i="7"/>
  <c r="G24" i="8"/>
  <c r="I24" i="8" s="1"/>
  <c r="Q21" i="4"/>
  <c r="G21" i="7"/>
  <c r="G21" i="8"/>
  <c r="I21" i="8" s="1"/>
  <c r="G18" i="7"/>
  <c r="G18" i="8"/>
  <c r="I18" i="8" s="1"/>
  <c r="Q18" i="4"/>
  <c r="Q12" i="4"/>
  <c r="G12" i="7"/>
  <c r="G12" i="8"/>
  <c r="I12" i="8" s="1"/>
  <c r="G15" i="8"/>
  <c r="I15" i="8" s="1"/>
  <c r="Q15" i="4"/>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6"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O9" i="4"/>
  <c r="P9" i="4" l="1"/>
  <c r="Q9" i="4" s="1"/>
  <c r="H21" i="7"/>
  <c r="H21" i="8"/>
  <c r="H12" i="7"/>
  <c r="H12" i="8"/>
  <c r="H18" i="7"/>
  <c r="H18" i="8"/>
  <c r="H24" i="7"/>
  <c r="H24" i="8"/>
  <c r="H15" i="7"/>
  <c r="H15" i="8"/>
  <c r="H9" i="8" l="1"/>
  <c r="H9" i="7"/>
  <c r="G9" i="7"/>
  <c r="G9" i="8" l="1"/>
  <c r="I9" i="8" s="1"/>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sin controles, requieren acciones de preventivas  inmediatas.
</t>
        </r>
        <r>
          <rPr>
            <b/>
            <sz val="8"/>
            <color indexed="81"/>
            <rFont val="Tahoma"/>
            <family val="2"/>
          </rPr>
          <t xml:space="preserve">NIVEL 2: </t>
        </r>
        <r>
          <rPr>
            <sz val="8"/>
            <color indexed="81"/>
            <rFont val="Tahoma"/>
            <family val="2"/>
          </rPr>
          <t xml:space="preserve">Riesgos con priorización alta (A) y media (B) con controles no efectivos, requieren acciones de preventivas. 
</t>
        </r>
        <r>
          <rPr>
            <b/>
            <sz val="8"/>
            <color indexed="81"/>
            <rFont val="Tahoma"/>
            <family val="2"/>
          </rPr>
          <t xml:space="preserve">NIVEL 3: </t>
        </r>
        <r>
          <rPr>
            <sz val="8"/>
            <color indexed="81"/>
            <rFont val="Tahoma"/>
            <family val="2"/>
          </rPr>
          <t xml:space="preserve">Riesgos con priorización alta (A) y media (B)  con controles no documentados, requieren acciones de preventivas.
</t>
        </r>
        <r>
          <rPr>
            <b/>
            <sz val="8"/>
            <color indexed="81"/>
            <rFont val="Tahoma"/>
            <family val="2"/>
          </rPr>
          <t xml:space="preserve">NIVEL 4: </t>
        </r>
        <r>
          <rPr>
            <sz val="8"/>
            <color indexed="81"/>
            <rFont val="Tahoma"/>
            <family val="2"/>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<sst xmlns="http://schemas.openxmlformats.org/spreadsheetml/2006/main" count="383" uniqueCount="280">
  <si>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</si>
  <si>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</si>
  <si>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</si>
  <si>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</si>
  <si>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</si>
  <si>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</si>
  <si>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</si>
  <si>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</si>
  <si>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</si>
  <si>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</si>
  <si>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</si>
  <si>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</si>
  <si>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</si>
  <si>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</si>
  <si>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</si>
  <si>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</si>
  <si>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</si>
  <si>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</si>
  <si>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</si>
  <si>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</si>
  <si>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</si>
  <si>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</si>
  <si>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</si>
  <si>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</si>
  <si>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</si>
  <si>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</si>
  <si>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</si>
  <si>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</si>
  <si>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</si>
  <si>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</si>
  <si>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</si>
  <si>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r>
      <t>Descripción</t>
    </r>
    <r>
      <rPr>
        <sz val="8"/>
        <rFont val="Tahoma"/>
        <family val="2"/>
      </rPr>
      <t>: se refiere a las características generales o las formas en que se observa o manifiesta el riesgo identificado.</t>
    </r>
  </si>
  <si>
    <t>ETAPA 2</t>
  </si>
  <si>
    <t>Análisis del Riesgo</t>
  </si>
  <si>
    <t>PROBABILIDAD</t>
  </si>
  <si>
    <t>IMPACTO</t>
  </si>
  <si>
    <t>ETAPA 3</t>
  </si>
  <si>
    <t>ETAPA 4</t>
  </si>
  <si>
    <t>Tratamiento del Riesgo:</t>
  </si>
  <si>
    <t>Manejo del Riesgo</t>
  </si>
  <si>
    <r>
      <t>Consecuencias</t>
    </r>
    <r>
      <rPr>
        <sz val="8"/>
        <rFont val="Tahoma"/>
        <family val="2"/>
      </rPr>
      <t>: corresponde a los efectos ocasionados por el riesgo.</t>
    </r>
  </si>
  <si>
    <r>
      <t>Riesgo</t>
    </r>
    <r>
      <rPr>
        <sz val="8"/>
        <rFont val="Tahoma"/>
        <family val="2"/>
      </rPr>
      <t xml:space="preserve">: Posibilidad de que ocurra un acontecimiento que impacte el alcance de los objetivos y resultados de la Institución </t>
    </r>
  </si>
  <si>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</si>
  <si>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</si>
  <si>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</si>
  <si>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</si>
  <si>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</si>
  <si>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</si>
  <si>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</si>
  <si>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</si>
  <si>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</si>
  <si>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</si>
  <si>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</si>
  <si>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</si>
  <si>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</si>
  <si>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</si>
  <si>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</si>
  <si>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r>
      <rPr>
        <sz val="7"/>
        <rFont val="Times New Roman"/>
        <family val="1"/>
      </rPr>
      <t xml:space="preserve"> </t>
    </r>
    <r>
      <rPr>
        <sz val="8"/>
        <rFont val="Tahoma"/>
        <family val="2"/>
      </rPr>
      <t>Ambientales</t>
    </r>
  </si>
  <si>
    <t>Esta matriz de priorización no tiene en cuenta los controles asociados a la prevención o mitigación del riesgo</t>
  </si>
  <si>
    <r>
      <t xml:space="preserve">PROBABILIDAD: </t>
    </r>
    <r>
      <rPr>
        <sz val="8"/>
        <rFont val="Tahoma"/>
        <family val="2"/>
      </rPr>
      <t>Frecuencia que podría presentar el riesgo.</t>
    </r>
  </si>
  <si>
    <r>
      <t xml:space="preserve">IMPACTO: </t>
    </r>
    <r>
      <rPr>
        <sz val="8"/>
        <rFont val="Tahoma"/>
        <family val="2"/>
      </rPr>
      <t>Forma en la cual el riesgo afecta los resultados del proceso.</t>
    </r>
  </si>
  <si>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</si>
  <si>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</si>
  <si>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</si>
  <si>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</si>
  <si>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</si>
  <si>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</si>
  <si>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</si>
  <si>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</si>
  <si>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</si>
  <si>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</si>
  <si>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</si>
  <si>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</si>
  <si>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</si>
  <si>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</si>
  <si>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</si>
  <si>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r>
      <t xml:space="preserve">PROCESO (Usuario Metodología) </t>
    </r>
    <r>
      <rPr>
        <sz val="13"/>
        <rFont val="Arial"/>
        <family val="2"/>
      </rPr>
      <t xml:space="preserve"> </t>
    </r>
  </si>
  <si>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</si>
  <si>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</si>
  <si>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</si>
  <si>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</si>
  <si>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</si>
  <si>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</si>
  <si>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</si>
  <si>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</si>
  <si>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</si>
  <si>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</si>
  <si>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</si>
  <si>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</si>
  <si>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</si>
  <si>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</si>
  <si>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</si>
  <si>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</si>
  <si>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</si>
  <si>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</si>
  <si>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</si>
  <si>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</si>
  <si>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</si>
  <si>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</si>
  <si>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</si>
  <si>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</si>
  <si>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</si>
  <si>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</si>
  <si>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</si>
  <si>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</si>
  <si>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</si>
  <si>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</si>
  <si>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</si>
  <si>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</si>
  <si>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</si>
  <si>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</si>
  <si>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</si>
  <si>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</si>
  <si>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</si>
  <si>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</si>
  <si>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</si>
  <si>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</si>
  <si>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r>
      <rPr>
        <b/>
        <sz val="8"/>
        <rFont val="Tahoma"/>
        <family val="2"/>
      </rPr>
      <t>Tipos de Control:</t>
    </r>
    <r>
      <rPr>
        <sz val="8"/>
        <rFont val="Tahoma"/>
        <family val="2"/>
      </rPr>
      <t xml:space="preserve">
</t>
    </r>
    <r>
      <rPr>
        <b/>
        <sz val="8"/>
        <rFont val="Tahoma"/>
        <family val="2"/>
      </rPr>
      <t>Dirección:</t>
    </r>
    <r>
      <rPr>
        <sz val="8"/>
        <rFont val="Tahoma"/>
        <family val="2"/>
      </rPr>
      <t xml:space="preserve"> se diseñan para crear guías que permiten el cumplimiento de los resultados.
</t>
    </r>
    <r>
      <rPr>
        <b/>
        <sz val="8"/>
        <rFont val="Tahoma"/>
        <family val="2"/>
      </rPr>
      <t xml:space="preserve">Detectivo: </t>
    </r>
    <r>
      <rPr>
        <sz val="8"/>
        <rFont val="Tahoma"/>
        <family val="2"/>
      </rPr>
      <t xml:space="preserve">se diseñan para identificar si resultados indeseables han ocurrido después de un acontecimiento.
</t>
    </r>
    <r>
      <rPr>
        <b/>
        <sz val="8"/>
        <rFont val="Tahoma"/>
        <family val="2"/>
      </rPr>
      <t>Preventivo:</t>
    </r>
    <r>
      <rPr>
        <sz val="8"/>
        <rFont val="Tahoma"/>
        <family val="2"/>
      </rPr>
      <t xml:space="preserve"> está diseñado para evitar o limitar la posibilidad de materialización de un riesgo.
</t>
    </r>
    <r>
      <rPr>
        <b/>
        <sz val="8"/>
        <rFont val="Tahoma"/>
        <family val="2"/>
      </rPr>
      <t>Correctivos:</t>
    </r>
    <r>
      <rPr>
        <sz val="8"/>
        <rFont val="Tahoma"/>
        <family val="2"/>
      </rPr>
      <t xml:space="preserve"> se diseña para corregir los resultados indeseables que se han observado</t>
    </r>
  </si>
  <si>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</si>
  <si>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</si>
  <si>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</si>
  <si>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</si>
  <si>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</si>
  <si>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r>
      <t xml:space="preserve">Control: </t>
    </r>
    <r>
      <rPr>
        <sz val="8"/>
        <rFont val="Tahoma"/>
        <family val="2"/>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</si>
  <si>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t>IDENTIFICACIÓN DEL RIESGO</t>
  </si>
  <si>
    <t>IDENTIFICACIÓN</t>
  </si>
  <si>
    <t>ANÁLISIS</t>
  </si>
  <si>
    <t>MANEJO</t>
  </si>
  <si>
    <t>PLAN DE MITIGACIÓN</t>
  </si>
  <si>
    <r>
      <t xml:space="preserve">Clase: </t>
    </r>
    <r>
      <rPr>
        <sz val="8"/>
        <rFont val="Arial"/>
        <family val="2"/>
      </rPr>
      <t>determine qué clase de riesgo es el identificado, de acuerdo a la siguiente clasificación: Estratégico, Imagen, Operacional, Financiero, Contable, Presupuestal, Cumplimiento, Tecnología, Información, Transparencia, Laborales, Ambiental, Derechos Humanos.</t>
    </r>
  </si>
  <si>
    <t>Se debe formular un indicador que permita monitorear el comportamiento del riesgo respecto al tratamiento y  las acciones emprendidas.</t>
  </si>
  <si>
    <t>Indicador de Monitoreo de Riesgo</t>
  </si>
  <si>
    <r>
      <rPr>
        <b/>
        <sz val="8"/>
        <rFont val="Tahoma"/>
        <family val="2"/>
      </rPr>
      <t>Calificación</t>
    </r>
    <r>
      <rPr>
        <sz val="8"/>
        <rFont val="Tahoma"/>
        <family val="2"/>
      </rPr>
      <t xml:space="preserve">
1
2
3
4
5</t>
    </r>
  </si>
  <si>
    <r>
      <rPr>
        <b/>
        <sz val="8"/>
        <rFont val="Tahoma"/>
        <family val="2"/>
      </rPr>
      <t>Situación:</t>
    </r>
    <r>
      <rPr>
        <sz val="8"/>
        <rFont val="Tahoma"/>
        <family val="2"/>
      </rPr>
      <t xml:space="preserve">
Documentados, aplicados y efectivos
Aplicados, efectivos y No documentados
Aplicados y No efectivos
No aplicados
No Existen controles</t>
    </r>
  </si>
  <si>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</si>
  <si>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</si>
  <si>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</si>
  <si>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</si>
  <si>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r>
      <t xml:space="preserve">Causas:  </t>
    </r>
    <r>
      <rPr>
        <sz val="8"/>
        <rFont val="Tahoma"/>
        <family val="2"/>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</si>
  <si>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Nota: </t>
    </r>
    <r>
      <rPr>
        <sz val="8"/>
        <rFont val="Tahoma"/>
        <family val="2"/>
      </rPr>
      <t>Cada proceso deberá individualizar la escala de calificación del riesgo basado en información objetiva y/o datos históricos.</t>
    </r>
  </si>
  <si>
    <t>MODERADO
Riesgos con calificación entre 4 y 9</t>
  </si>
  <si>
    <t>LEVE
Riesgos con calificación inferior o igual a 3</t>
  </si>
  <si>
    <t>CONTROL EXISTENTE
(Máximo 3 controles)</t>
  </si>
  <si>
    <t>Control</t>
  </si>
  <si>
    <t>Dificultades en la aplicación del control</t>
  </si>
  <si>
    <t>1  de 1</t>
  </si>
  <si>
    <r>
      <t>3. ALTA</t>
    </r>
    <r>
      <rPr>
        <sz val="8"/>
        <rFont val="Tahoma"/>
        <family val="2"/>
      </rPr>
      <t>:  Es inevitable que el riesgo se presente</t>
    </r>
  </si>
  <si>
    <r>
      <t>2. MEDIA</t>
    </r>
    <r>
      <rPr>
        <sz val="8"/>
        <rFont val="Tahoma"/>
        <family val="2"/>
      </rPr>
      <t>: Es factible que el riesgo se presente</t>
    </r>
  </si>
  <si>
    <r>
      <t>1. BAJA</t>
    </r>
    <r>
      <rPr>
        <sz val="8"/>
        <rFont val="Tahoma"/>
        <family val="2"/>
      </rPr>
      <t>:  Es muy poco factible que el riesgo se presente</t>
    </r>
  </si>
  <si>
    <r>
      <t>3. ALTO</t>
    </r>
    <r>
      <rPr>
        <sz val="8"/>
        <rFont val="Tahoma"/>
        <family val="2"/>
      </rPr>
      <t>: Si el riesgo llegara a presentarse, afecta en alto grado al proceso.</t>
    </r>
  </si>
  <si>
    <r>
      <t>2. MEDIO</t>
    </r>
    <r>
      <rPr>
        <sz val="8"/>
        <rFont val="Tahoma"/>
        <family val="2"/>
      </rPr>
      <t>: Si el riesgo llegara a presentarse, afecta en grado medio al proceso tendría .</t>
    </r>
  </si>
  <si>
    <r>
      <t>1. BAJO</t>
    </r>
    <r>
      <rPr>
        <sz val="8"/>
        <rFont val="Tahoma"/>
        <family val="2"/>
      </rPr>
      <t xml:space="preserve">: Si el riesgo llegara a presentarse, afecta en grado bajo al proceso </t>
    </r>
  </si>
  <si>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</si>
  <si>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</si>
  <si>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</si>
  <si>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</si>
  <si>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r>
      <t xml:space="preserve">Acciones Preventivas
</t>
    </r>
    <r>
      <rPr>
        <sz val="8"/>
        <rFont val="Tahoma"/>
        <family val="2"/>
      </rPr>
      <t>Se deberá tener en cuenta:</t>
    </r>
  </si>
  <si>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</si>
  <si>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r>
      <t>o</t>
    </r>
    <r>
      <rPr>
        <sz val="7"/>
        <rFont val="Times New Roman"/>
        <family val="1"/>
      </rPr>
      <t xml:space="preserve"> </t>
    </r>
    <r>
      <rPr>
        <sz val="8"/>
        <rFont val="Tahoma"/>
        <family val="2"/>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</si>
  <si>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Tahoma"/>
        <family val="2"/>
      </rPr>
      <t>Se deberá tener en cuenta:</t>
    </r>
  </si>
  <si>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</si>
  <si>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</si>
  <si>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</si>
  <si>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Planeación</t>
  </si>
  <si>
    <t>Viviana Barney P</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</si>
  <si>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</si>
  <si>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Ejecución inadecuada de proyectos (contratos, Ordenes de trabajo, proyectos de operación comercial)</t>
  </si>
  <si>
    <t>Transparencia</t>
  </si>
  <si>
    <t xml:space="preserve">La posibilidd de incumplimiento en la  ejecución de proyectos (contratos, Ordenes de trabajo, proyectos de operación comercial) en la obtención de  resutados satisfactorios </t>
  </si>
  <si>
    <t>Falta de comunicación de los involucrados
Desconocimiento de los  procedimientos contractuales
Desconocimiento de la normatividad nacional e institucional para la ejecucion de proyectos (contratos, Ordenes de trabajo, proyectos de operación comercial)</t>
  </si>
  <si>
    <t>MEDIA</t>
  </si>
  <si>
    <t>ALTO</t>
  </si>
  <si>
    <t>Documentados Aplicados y Efectivos</t>
  </si>
  <si>
    <t xml:space="preserve">Protocolos de contrataión y de ejecución de proyectos especiales </t>
  </si>
  <si>
    <t>Designación de supervisor de contratos (verificación de productos)</t>
  </si>
  <si>
    <t>Mensual</t>
  </si>
  <si>
    <t>Preventivo</t>
  </si>
  <si>
    <t>Los diferentes archivos no están organizados con un orden preestablecido que permita su facil consulta, y no tienen la seguridad requerida para evitar su pérdida</t>
  </si>
  <si>
    <t xml:space="preserve">Falta de capacitación, sistematización y espacio físico 
Falta de organización en los archivos fisicos y magneticos por parte de los funcionarios </t>
  </si>
  <si>
    <t>Demoras en la entrega de información, Obstáculos para ejecución de proyectos y perdida de información
Hallazgos por parte de las diferentes auditorías realizadas a la oficina</t>
  </si>
  <si>
    <t>Demoras en la entrega de información, Obstáculos para ejecución de proyectos y perdida de información</t>
  </si>
  <si>
    <t>Información</t>
  </si>
  <si>
    <t>Los sistemas de información tienen un componente de automatización aún muy bajo para la rendición de cuentas, reportar a entes de control en los tiempos establecidos y soportar la toma de desiciones a nivel estratégico.</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</si>
  <si>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</si>
  <si>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</si>
  <si>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Asignación de tecnología con características inadecuadas</t>
  </si>
  <si>
    <t>Herramientas o hardware con capacidad inferior a la requerida para el desarrollo de las actividades del proceso</t>
  </si>
  <si>
    <t>Reprocesos o Ineficiencia en el desarrollo de las actividades</t>
  </si>
  <si>
    <t>Los equipos se vuelven obsoletos en el corto plazo, y la renovación de equipos no está directamente a cargo de la dependencia.</t>
  </si>
  <si>
    <t>Debilidad en la aprobación de las políticas, mecanismos y herramientas del sistema de vigilancia del contexto</t>
  </si>
  <si>
    <t>Falta de apropiación de la Vigilancia del Contexto</t>
  </si>
  <si>
    <t>No exiten un proceso al interior de la universidad que permita la vigilancia en todos los temas relacionados con la institución. Sólo se dan actividades desarrolladas en temas puntuales.</t>
  </si>
  <si>
    <t>Falta de competitividad Institucional.
Toma de decisiones no pertinentes sin soporte en la información.
Perdida de oportunidades para la institución para acceder a recursos y participación de proyectos.</t>
  </si>
  <si>
    <t xml:space="preserve">Inventario de activos de información actualizado
Activos de información con copia de respaldo/ Total activos de información
</t>
  </si>
  <si>
    <t>Equipos pertinentes a la dinámica de la oficina</t>
  </si>
  <si>
    <t xml:space="preserve">Documentar manual de interventoría de la oficina de planeacion </t>
  </si>
  <si>
    <t>Instructivos para proyectos especiales y prestación de servicios</t>
  </si>
  <si>
    <t>Los diferentes archivos no están organizados con un orden preestablecido que permita su facil consulta, y no tienen la seguridad requerida para evitar su pérdida.</t>
  </si>
  <si>
    <t>BAJA</t>
  </si>
  <si>
    <t>Aplicados efectivos y No Documentados</t>
  </si>
  <si>
    <t>Bimestral</t>
  </si>
  <si>
    <t xml:space="preserve">Manejo del archivo físico </t>
  </si>
  <si>
    <t>Anual</t>
  </si>
  <si>
    <t xml:space="preserve">Seguimiento al l inventario de  los activos de la información de la oficina </t>
  </si>
  <si>
    <t>Semestral</t>
  </si>
  <si>
    <t xml:space="preserve">Respaldo de los activios de información </t>
  </si>
  <si>
    <t>Solicitud de espacio en el servidor institucional  para la seguridad de los activos de información</t>
  </si>
  <si>
    <t>Definir un mecanismo de alternativas para el respaldo de los activos de información tanto para activos físicos y magneticos</t>
  </si>
  <si>
    <t xml:space="preserve">Sistemas de información inadecuados para fuentes de información y  la toma de decisiones </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</si>
  <si>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</si>
  <si>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</si>
  <si>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Existe una metodología para la recopilación de la información de manera manual y en algunos sistemas de información que existen</t>
  </si>
  <si>
    <t>Acompañamiento a redes de trabajo de los objetivos institucionales.</t>
  </si>
  <si>
    <t>Seguimiento periodico a las solicitudes de información</t>
  </si>
  <si>
    <t xml:space="preserve">Implementación de un sistema integral de información </t>
  </si>
  <si>
    <t>Establecer ruta de trabajo con la Div. De sistemas para incorporar progresivamente las variables estratégicas para la toma de decisiones</t>
  </si>
  <si>
    <t>Número de informes entregados adecuadamente/ Total de informes solicitados
Hallazgos / Variables auditadas</t>
  </si>
  <si>
    <t>Profesional AIE</t>
  </si>
  <si>
    <t>Establecer las acciones correctivas pertinentes</t>
  </si>
  <si>
    <t>Establecer un plan de mejoramiento  pertienente</t>
  </si>
  <si>
    <t>Reprocesos o Ineficiencia en el desarrollo de las actividades
Retrasos en el cumplimiento de los planes de trabajo del área</t>
  </si>
  <si>
    <t>ALTA</t>
  </si>
  <si>
    <t>MEDIO</t>
  </si>
  <si>
    <t>Aplicados - No efectivos</t>
  </si>
  <si>
    <t>Solicitudes enviadas de manera  justificada y detallada</t>
  </si>
  <si>
    <t>Detectivo</t>
  </si>
  <si>
    <t>Otra</t>
  </si>
  <si>
    <t>Gestión ante la vicerrectoría administrativa de la necesidad de asignación de tecnologias adecuadas</t>
  </si>
  <si>
    <t>Tecnología</t>
  </si>
  <si>
    <t>Creación de un grupo de análisis, con reuniones periodicas sobre temas del contexto.</t>
  </si>
  <si>
    <t>Quincenal</t>
  </si>
  <si>
    <t>Procedimiento vigilancia del contexto</t>
  </si>
  <si>
    <t>Definición e implementación de una metodlogía de vigilancia del contexto</t>
  </si>
  <si>
    <t>Estratégico</t>
  </si>
  <si>
    <t>Proyectos ejecutados inadecuadamente /Total proyectos ejecutados</t>
  </si>
  <si>
    <t xml:space="preserve">Decisiones tomadas / Número de informes socializados
Informes presentados del contexto 
</t>
  </si>
  <si>
    <t>Manejo inadecuado de los activos de información  físicos y magnéticos de la oficina de planeación</t>
  </si>
  <si>
    <t xml:space="preserve">Hallazgos pr parte de entes de control
Detrimiento patrimonial
Incumplimiento de resultados
Reprocesos 
Clientes insatisfechos
Deterioro de la imagen institucional
Sobrecostos </t>
  </si>
  <si>
    <t xml:space="preserve">Presión a la Planta Física por compromisos en proyectos no articulados con la planeación del área Desarrollo y Planeación de la Planta Física </t>
  </si>
  <si>
    <t>Diferentes dependencias de la Institución presentan y ejecutan proyectos con entidades externas  en las cuales se adquiern compromisos de disponibilidad de espacios sin la validación respectiva de la Oficina de Planeación</t>
  </si>
  <si>
    <t>Operacional</t>
  </si>
  <si>
    <t>*Imagen de la universidad por incumplimiento
*Posibles hallazgos por falta de planeación e incumplimiento
*Presión a los recursos económicos dentro de una vigencia
*Reprocesos y sobrecarga en el trabajo</t>
  </si>
  <si>
    <t>Formular e  implementar un procedimiento donde se involuvren todos los elementos constitutivos de un proyecto como lo es los elementos de infrastructura</t>
  </si>
  <si>
    <t>Socializar el procedimiento establecido</t>
  </si>
  <si>
    <t>Espacios efectivamente habilitados / Número de solicitudes de disponibilidad de espacios</t>
  </si>
  <si>
    <t>Implementación de estrategias para dar respuesta efectiva en temas de planta física e informar a la Vicerrectoría administrativa los costos de la solución planteada</t>
  </si>
  <si>
    <t>Profesional de Desarrollo y Planeación de la Planta Física</t>
  </si>
  <si>
    <t xml:space="preserve">Trabajar en conjunto con la dependencia que esta ejecutando el proyecto para visualziar y presupuestar el costo de la intervención </t>
  </si>
  <si>
    <t xml:space="preserve">Profesional  Planeación y Desarrollo de la Planta Física </t>
  </si>
  <si>
    <t xml:space="preserve">
* Desconocimiento por parte de las dependencias que asignan los equipos de las actividades que se desarrollan en el área de Planeación y Desarrollo Físico
*Asignación de tecnología con características inadecuadas para el área de Planeación y Desarrollo Físico
</t>
  </si>
  <si>
    <t xml:space="preserve">Afectación en el nivel de respuesta en los diseños de obra física y redes eléctricas por problema del software
</t>
  </si>
  <si>
    <t>Gestión  equipos de computo alternos con las caracteristicas adecuadas</t>
  </si>
  <si>
    <t>N.a</t>
  </si>
  <si>
    <t xml:space="preserve">Viviana Marcela Carmona Arias </t>
  </si>
  <si>
    <t>Falta de fortalecimiento de la Inteligencia Institucional, vigilancia del contexto y consolidación de los mecanismos para el uso de la misma</t>
  </si>
  <si>
    <t>No exiten un proceso socializado  que permita la vigilancia en todos los temas relacionados con la institución. Sólo se dan actividades desarrolladas en temas puntuales.
Existen metodologías para la inteligencia institucional, sin embargo es necesario fortalecer su trabajo articulado y el soporte tecnológico para la misma.</t>
  </si>
  <si>
    <t xml:space="preserve">Debilidad en la aprobación de las políticas, mecanismos y herramientas del sistema
Falta de definición e implementación de una metodología apropiada de vigilancia del contexto </t>
  </si>
  <si>
    <t>Falta de competitividad 
Toma de decisiones no pertinentes con poco soporte en la información del contexto.
Pérdida de oportunidades para acceder a recursos y participación de proyectos.</t>
  </si>
  <si>
    <t xml:space="preserve">*Falta de un procedimiento donde se involucren todos los elementos constitutivos de un proyecto como lo es los elementos de infraestructura
</t>
  </si>
  <si>
    <t>NO</t>
  </si>
  <si>
    <t>SI</t>
  </si>
  <si>
    <t>CONTINUA LA ACCIÓN ANTERIOR</t>
  </si>
  <si>
    <t>Manual de interventoría y procedimiento de contratación de obra</t>
  </si>
  <si>
    <t xml:space="preserve">Prueba del software requerido en diferentes modelos de equipos </t>
  </si>
  <si>
    <t>N.A</t>
  </si>
  <si>
    <t>Una vez revisado y analizado la ejecución tanto de contratos de servicios, órdenes de trabajo, proyectos especiales,  contratos de obra, de interventoría y demás , estos han sido ejecutado acordes a la normatividad vigente, así mismo cuando se ha dado lugar se han tomado acciones que permitan evitar la planeación y ejecución inadecuada de  proyectos.</t>
  </si>
  <si>
    <t>En ocasiones los equipos de trabajo perdian de vista el protocolo, se ha ido generando cultura en la importancia de la aplicación del control, y esta pendiente realizar un taller de socialización con los equipos de trabajo</t>
  </si>
  <si>
    <t xml:space="preserve">Se detectó al inicio que no se analizaba la pertinencia del interventor, pero una vez socializado la importancia a los equipos se aplico el control adecuadamente </t>
  </si>
  <si>
    <t xml:space="preserve">Ninguna
Acción preventiva con respecto a la mejora del control en ejecución
</t>
  </si>
  <si>
    <t>100%
83,3%</t>
  </si>
  <si>
    <t>Aunque periodicamente se han realizo procesos de respaldo de información a los equipos de cómputo, en el mes de diciembre de 2013 el riesgo se materializo dado que se daño un disco duro en el cual se respaldaba los soportes de contratistas y proyectos especiales, a pesar de la solicitud realizada en varias ocasiones a la División de sistemas de enviar el disco duro a un sitio especializado en recuperación de información de medios magnéticos no fue posible recuperar la información dado los costos del servicio. Lluego de lo anterior se documentó una acción correctiva y  en una nueva solicitud división de sistemas fue asiganado a planeación un espacio en el servidos para hacer respaldos de los activos de información.</t>
  </si>
  <si>
    <t>El funcionario encargado de los respaldos de información no en todas las ocasiones tiene el conocimiento de donde se alojan los activos de información dentro de cada equipo, ocasionando que el respaldo no se realice correctamente, con la acción correctiva propuesta se busca corregir esta dificultad</t>
  </si>
  <si>
    <t>100%
93,19%</t>
  </si>
  <si>
    <t>Durante la vigencia se han entregado todos los informes requeridos por los entes de cotnrol en el tiempo establecido, durante el mes de marzo el MEN realizo auditoria sobre los sistemas SNIES y SUE con un resultado de 93,16% de confiabilidad en nuestros sistemas de información.
Con la División de sistemas se presentó al Comité Coordinador del Sistema Integral de Gestión-Estrategias, la propuesta de inteligencia institucional, que en uno de sus componentes busca el fortalecimiento de los sistemas de información y se trazo ruta para el segundo semestre - 2014 y año 2015</t>
  </si>
  <si>
    <t xml:space="preserve">Esta acción se encuentra en ejecución dado que se debe solicitar nuevamente la necesidad de asignación de tecnologías y  un diagnóstico de las tecnologías frente al software instalado.
Para lo corrido del año al área de Planeación de la Planta Física se cambio un equipo de computo pero  este no cuenta con el software que de respuesta a lo que requiere el área.
</t>
  </si>
  <si>
    <t>50%
20%</t>
  </si>
  <si>
    <t>El indicador de resultado Toma de Decisiones a la fecha tiene un avance del 50%, este avance se soporta en la presentación ante el comité integral de gestión – estrategias las siguiente temáticas desarrolladas o gestionadas desde el sistema de vigilancia:   • Análisis de los factores que afectan el egreso exitoso. • Presentación proyecto de fortalecimiento de la lengua extranjera en la comunidad universitaria. • Presentación resultados estudio de laboratorios. • Resultados modelo de eficiencia colectiva y estrategias para los grupos de investigación del departamento de Risaralda. 
A la fecha de corte este indicador se encuentra en el 20%, soportado en el estudio finalizado por uno de los jóvenes investigadores con el título “modelo de eficiencia colectiva y estrategias para los grupos de investigación del departamento de Risaralda”, que ya fue presentado ante el comité de estrategias, por otro lado, ya se definió desde el grupo de análisis los temas objeto de estudio para la vigencia.</t>
  </si>
  <si>
    <t xml:space="preserve">Se ha venido pensando en reeplantear la periodicidad de las reuniones dado que esto depende de las temáticas que se estén analizando y en la demanda que tengan éstas de retroalimentación. </t>
  </si>
  <si>
    <t>Se documentó acción preventiva para determinar los controles para este riesgos</t>
  </si>
  <si>
    <t>durante el año se han realizado seis solicitudes de disponibilidad y adecuación de espacios  de las cuáles tres han sido habilitadas y adecuadas efectivamente,  y las se tiene lo siguiente:
Una de ellas la misma dependencia que la solicito en meses pasado realizó una solicitud de no realización; otra de ellas se estan realizando diseños y la última fue negada por no haber espacio para lo que se requeria.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</si>
</sst>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8" x14ac:knownFonts="1">
    <font>
      <sz val="10"/>
      <name val="Arial"/>
    </font>
    <font>
      <sz val="9"/>
      <name val="Arial"/>
      <family val="2"/>
    </font>
    <font>
      <b/>
      <sz val="13"/>
      <name val="Arial"/>
      <family val="2"/>
    </font>
    <font>
      <b/>
      <sz val="8"/>
      <name val="Arial"/>
      <family val="2"/>
    </font>
    <font>
      <sz val="8"/>
      <name val="Arial"/>
      <family val="2"/>
    </font>
    <font>
      <sz val="10"/>
      <name val="Arial"/>
      <family val="2"/>
    </font>
    <font>
      <sz val="13"/>
      <name val="Arial"/>
      <family val="2"/>
    </font>
    <font>
      <b/>
      <sz val="10"/>
      <name val="Arial"/>
      <family val="2"/>
    </font>
    <font>
      <b/>
      <sz val="8"/>
      <color indexed="81"/>
      <name val="Tahoma"/>
      <family val="2"/>
    </font>
    <font>
      <sz val="8"/>
      <color indexed="81"/>
      <name val="Tahoma"/>
      <family val="2"/>
    </font>
    <font>
      <sz val="8"/>
      <name val="Arial"/>
      <family val="2"/>
    </font>
    <font>
      <sz val="10"/>
      <name val="Arial"/>
      <family val="2"/>
    </font>
    <font>
      <b/>
      <sz val="6"/>
      <name val="Arial"/>
      <family val="2"/>
    </font>
    <font>
      <sz val="6"/>
      <name val="Arial"/>
      <family val="2"/>
    </font>
    <font>
      <b/>
      <sz val="11"/>
      <name val="Tahoma"/>
      <family val="2"/>
    </font>
    <font>
      <b/>
      <sz val="8"/>
      <name val="Tahoma"/>
      <family val="2"/>
    </font>
    <font>
      <sz val="8"/>
      <name val="Tahoma"/>
      <family val="2"/>
    </font>
    <font>
      <sz val="7"/>
      <name val="Times New Roman"/>
      <family val="1"/>
    </font>
    <font>
      <sz val="6"/>
      <name val="Tahoma"/>
      <family val="2"/>
    </font>
    <font>
      <b/>
      <sz val="10"/>
      <name val="Tahoma"/>
      <family val="2"/>
    </font>
    <font>
      <b/>
      <sz val="6"/>
      <name val="Tahoma"/>
      <family val="2"/>
    </font>
    <font>
      <b/>
      <sz val="8"/>
      <color indexed="8"/>
      <name val="Tahoma"/>
      <family val="2"/>
    </font>
    <font>
      <sz val="8"/>
      <name val="Courier New"/>
      <family val="3"/>
    </font>
    <font>
      <sz val="8"/>
      <name val="Calibri"/>
      <family val="2"/>
      <scheme val="minor"/>
    </font>
    <font>
      <b/>
      <sz val="9"/>
      <name val="Arial"/>
      <family val="2"/>
    </font>
    <font>
      <sz val="13"/>
      <color theme="1"/>
      <name val="Arial"/>
      <family val="2"/>
    </font>
    <font>
      <sz val="7"/>
      <name val="Arial"/>
      <family val="2"/>
    </font>
    <font>
      <b/>
      <sz val="7"/>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0" fontId="5" fillId="0" borderId="0"/>
  </cellStyleXfs>
  <cellXfs count="334">
    <xf numFmtId="0" fontId="0" fillId="0" borderId="0" xfId="0"/>
    <xf numFmtId="0" fontId="1"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7" fillId="0" borderId="0" xfId="0" applyFont="1"/>
    <xf numFmtId="0" fontId="0" fillId="0" borderId="0" xfId="0" applyBorder="1"/>
    <xf numFmtId="0" fontId="15" fillId="0" borderId="0" xfId="0" applyFont="1" applyBorder="1" applyAlignment="1">
      <alignment vertical="top" wrapText="1"/>
    </xf>
    <xf numFmtId="0" fontId="15" fillId="0" borderId="0" xfId="0" applyFont="1" applyBorder="1" applyAlignment="1">
      <alignment vertical="top" wrapText="1"/>
    </xf>
    <xf numFmtId="0" fontId="16" fillId="0" borderId="0" xfId="0" applyFont="1" applyBorder="1" applyAlignment="1">
      <alignment vertical="top"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xf numFmtId="0" fontId="15" fillId="0" borderId="0" xfId="0" applyFont="1" applyFill="1" applyBorder="1" applyAlignment="1">
      <alignment vertical="top" wrapText="1"/>
    </xf>
    <xf numFmtId="0" fontId="20" fillId="0" borderId="0" xfId="0" applyFont="1" applyFill="1" applyBorder="1" applyAlignment="1">
      <alignment horizontal="center" vertical="center" textRotation="90" wrapText="1"/>
    </xf>
    <xf numFmtId="0" fontId="20" fillId="0" borderId="0" xfId="0" applyFont="1" applyFill="1" applyBorder="1" applyAlignment="1">
      <alignment horizontal="center" vertical="center" wrapText="1"/>
    </xf>
    <xf numFmtId="0" fontId="15" fillId="0" borderId="6" xfId="0" applyFont="1" applyBorder="1" applyAlignment="1">
      <alignment horizontal="center" vertical="center" wrapText="1"/>
    </xf>
    <xf numFmtId="0" fontId="20" fillId="2" borderId="0" xfId="0" applyFont="1" applyFill="1" applyBorder="1" applyAlignment="1">
      <alignment horizontal="center" wrapText="1"/>
    </xf>
    <xf numFmtId="0" fontId="0" fillId="0" borderId="0" xfId="0" applyAlignment="1">
      <alignment horizont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2" borderId="14" xfId="0" applyFont="1" applyFill="1" applyBorder="1" applyAlignment="1" applyProtection="1">
      <alignment horizontal="left" vertical="top" wrapText="1"/>
    </xf>
    <xf numFmtId="0" fontId="10" fillId="2" borderId="2"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5" fillId="0" borderId="0" xfId="0" applyFont="1" applyFill="1" applyAlignment="1">
      <alignment horizontal="center" vertical="center" wrapText="1"/>
    </xf>
    <xf numFmtId="0" fontId="10" fillId="2" borderId="1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0" fillId="0" borderId="27" xfId="0" applyBorder="1" applyAlignment="1">
      <alignment horizontal="center"/>
    </xf>
    <xf numFmtId="0" fontId="0" fillId="0" borderId="0" xfId="0" applyBorder="1" applyAlignment="1">
      <alignment horizontal="center"/>
    </xf>
    <xf numFmtId="0" fontId="12" fillId="0" borderId="2" xfId="0" applyFont="1" applyBorder="1" applyAlignment="1" applyProtection="1">
      <alignment horizontal="right" vertical="top" wrapText="1"/>
    </xf>
    <xf numFmtId="0" fontId="12" fillId="0" borderId="2" xfId="0" applyFont="1" applyBorder="1" applyAlignment="1" applyProtection="1">
      <alignment horizontal="right" vertical="center" wrapText="1"/>
    </xf>
    <xf numFmtId="0" fontId="7" fillId="0" borderId="2" xfId="0" applyFont="1" applyBorder="1"/>
    <xf numFmtId="0" fontId="7" fillId="0" borderId="27"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0" fillId="0" borderId="30" xfId="0" applyBorder="1"/>
    <xf numFmtId="0" fontId="1" fillId="2" borderId="17" xfId="0" applyFont="1" applyFill="1" applyBorder="1" applyAlignment="1" applyProtection="1">
      <alignment horizontal="center" vertical="center" wrapText="1"/>
    </xf>
    <xf numFmtId="0" fontId="2" fillId="2" borderId="17" xfId="0" applyFont="1" applyFill="1" applyBorder="1" applyAlignment="1" applyProtection="1">
      <alignment vertical="center"/>
    </xf>
    <xf numFmtId="0" fontId="7"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6" fillId="0" borderId="0" xfId="0" applyFont="1" applyBorder="1" applyAlignment="1">
      <alignment horizontal="left" vertical="top" wrapText="1"/>
    </xf>
    <xf numFmtId="0" fontId="20" fillId="2" borderId="0" xfId="0" applyFont="1" applyFill="1" applyBorder="1" applyAlignment="1">
      <alignment horizontal="center" wrapText="1"/>
    </xf>
    <xf numFmtId="0" fontId="7" fillId="0" borderId="0" xfId="0" applyFont="1" applyBorder="1" applyAlignment="1">
      <alignment horizontal="center"/>
    </xf>
    <xf numFmtId="0" fontId="5" fillId="2" borderId="22"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15" fillId="0" borderId="0" xfId="0" applyFont="1" applyBorder="1" applyAlignment="1">
      <alignment vertical="center" wrapText="1"/>
    </xf>
    <xf numFmtId="0" fontId="19" fillId="2" borderId="11" xfId="0" applyFont="1" applyFill="1" applyBorder="1" applyAlignment="1">
      <alignment horizontal="center" vertical="center" wrapText="1"/>
    </xf>
    <xf numFmtId="0" fontId="16" fillId="0" borderId="0" xfId="0" applyFont="1" applyBorder="1" applyAlignment="1">
      <alignment vertical="center"/>
    </xf>
    <xf numFmtId="0" fontId="3" fillId="14" borderId="2"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7" fillId="14" borderId="1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26" xfId="0" applyFont="1" applyBorder="1" applyAlignment="1">
      <alignment horizontal="center" vertical="top" wrapText="1"/>
    </xf>
    <xf numFmtId="0" fontId="1" fillId="2" borderId="13" xfId="0" applyFont="1" applyFill="1" applyBorder="1" applyAlignment="1" applyProtection="1">
      <alignment horizontal="center" vertical="center" wrapText="1"/>
      <protection locked="0"/>
    </xf>
    <xf numFmtId="0" fontId="7" fillId="2" borderId="22" xfId="0" applyFont="1" applyFill="1" applyBorder="1" applyAlignment="1" applyProtection="1">
      <alignment vertical="center" wrapText="1"/>
    </xf>
    <xf numFmtId="164" fontId="1" fillId="3" borderId="2" xfId="0" applyNumberFormat="1" applyFont="1" applyFill="1" applyBorder="1" applyAlignment="1" applyProtection="1">
      <alignment horizontal="center" vertical="center" wrapText="1"/>
      <protection locked="0"/>
    </xf>
    <xf numFmtId="0" fontId="27" fillId="14" borderId="11" xfId="0" applyFont="1" applyFill="1" applyBorder="1" applyAlignment="1" applyProtection="1">
      <alignment horizontal="center" vertical="center" wrapText="1"/>
    </xf>
    <xf numFmtId="0" fontId="7" fillId="14" borderId="47" xfId="0" applyFont="1" applyFill="1" applyBorder="1" applyAlignment="1" applyProtection="1">
      <alignment horizontal="center" vertical="center" wrapText="1"/>
    </xf>
    <xf numFmtId="0" fontId="7" fillId="14" borderId="1" xfId="0" applyFont="1" applyFill="1" applyBorder="1" applyAlignment="1" applyProtection="1">
      <alignment horizontal="center" vertical="center" wrapText="1"/>
    </xf>
    <xf numFmtId="0" fontId="1" fillId="2" borderId="32" xfId="0" applyFont="1" applyFill="1" applyBorder="1" applyAlignment="1" applyProtection="1">
      <alignment vertical="center" wrapText="1"/>
    </xf>
    <xf numFmtId="0" fontId="1" fillId="2" borderId="17" xfId="0" applyFont="1" applyFill="1" applyBorder="1" applyAlignment="1" applyProtection="1">
      <alignment vertical="center" wrapText="1"/>
    </xf>
    <xf numFmtId="0" fontId="13" fillId="0" borderId="2" xfId="0" applyFont="1" applyBorder="1" applyAlignment="1" applyProtection="1">
      <alignment horizontal="center" vertical="top" wrapText="1"/>
    </xf>
    <xf numFmtId="0" fontId="1" fillId="2" borderId="27"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2" fillId="0" borderId="2" xfId="0" applyFont="1" applyFill="1" applyBorder="1" applyAlignment="1" applyProtection="1">
      <alignment horizontal="right" vertical="top" wrapText="1"/>
    </xf>
    <xf numFmtId="0" fontId="13" fillId="0" borderId="2" xfId="0" applyFont="1" applyFill="1" applyBorder="1" applyAlignment="1" applyProtection="1">
      <alignment horizontal="center" vertical="top" wrapText="1"/>
    </xf>
    <xf numFmtId="0" fontId="4" fillId="2" borderId="14"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5" fillId="0" borderId="0" xfId="0" applyFont="1"/>
    <xf numFmtId="14" fontId="13" fillId="0" borderId="2" xfId="0" quotePrefix="1" applyNumberFormat="1" applyFont="1" applyFill="1" applyBorder="1" applyAlignment="1" applyProtection="1">
      <alignment horizontal="center" vertical="top" wrapText="1"/>
    </xf>
    <xf numFmtId="14" fontId="13" fillId="0" borderId="2" xfId="0" quotePrefix="1" applyNumberFormat="1" applyFont="1" applyBorder="1" applyAlignment="1" applyProtection="1">
      <alignment horizontal="center" vertical="center" wrapText="1"/>
    </xf>
    <xf numFmtId="14" fontId="13" fillId="0" borderId="2" xfId="0" quotePrefix="1" applyNumberFormat="1" applyFont="1" applyBorder="1" applyAlignment="1" applyProtection="1">
      <alignment horizontal="center" vertical="top" wrapText="1"/>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7" fillId="14" borderId="22" xfId="0" applyFont="1" applyFill="1" applyBorder="1" applyAlignment="1" applyProtection="1">
      <alignment horizontal="center" vertical="center" wrapText="1"/>
    </xf>
    <xf numFmtId="0" fontId="7" fillId="14" borderId="48" xfId="0" applyFont="1" applyFill="1" applyBorder="1" applyAlignment="1" applyProtection="1">
      <alignment horizontal="center" vertical="center" wrapText="1"/>
    </xf>
    <xf numFmtId="0" fontId="7" fillId="14" borderId="4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7" fillId="14" borderId="29" xfId="0" applyFont="1" applyFill="1" applyBorder="1" applyAlignment="1" applyProtection="1">
      <alignment horizontal="center" vertical="center" wrapText="1"/>
    </xf>
    <xf numFmtId="0" fontId="7" fillId="14" borderId="3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0" fontId="7" fillId="2" borderId="2" xfId="0" applyFont="1" applyFill="1" applyBorder="1" applyAlignment="1" applyProtection="1">
      <alignment horizontal="center" vertical="center" wrapText="1"/>
      <protection locked="0"/>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2" fillId="2" borderId="2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8"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xf>
    <xf numFmtId="2" fontId="1" fillId="15" borderId="2" xfId="2" applyNumberFormat="1" applyFont="1" applyFill="1" applyBorder="1" applyAlignment="1" applyProtection="1">
      <alignment horizontal="center" vertical="center" wrapText="1"/>
      <protection locked="0"/>
    </xf>
    <xf numFmtId="0" fontId="1" fillId="15" borderId="2" xfId="2"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2" xfId="2" applyFont="1" applyFill="1" applyBorder="1" applyAlignment="1" applyProtection="1">
      <alignment horizontal="justify" vertical="center" wrapText="1"/>
      <protection locked="0"/>
    </xf>
    <xf numFmtId="0" fontId="25" fillId="2" borderId="48" xfId="0" applyFont="1" applyFill="1" applyBorder="1" applyAlignment="1" applyProtection="1">
      <alignment horizontal="center" vertical="center" wrapText="1"/>
      <protection locked="0"/>
    </xf>
    <xf numFmtId="0" fontId="25" fillId="2" borderId="5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 fillId="15" borderId="1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14" fontId="3" fillId="2" borderId="22" xfId="0" applyNumberFormat="1"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7" fillId="14" borderId="1"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3" fillId="14"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0" fillId="2" borderId="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 fillId="2" borderId="14"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7" fillId="14" borderId="20" xfId="0" applyFont="1" applyFill="1" applyBorder="1" applyAlignment="1" applyProtection="1">
      <alignment horizontal="center" vertical="center" wrapText="1"/>
    </xf>
    <xf numFmtId="0" fontId="7" fillId="14" borderId="9" xfId="0" applyFont="1" applyFill="1" applyBorder="1" applyAlignment="1" applyProtection="1">
      <alignment horizontal="center" vertical="center" wrapText="1"/>
    </xf>
    <xf numFmtId="0" fontId="7" fillId="14" borderId="3" xfId="0" applyFont="1" applyFill="1" applyBorder="1" applyAlignment="1" applyProtection="1">
      <alignment horizontal="center" vertical="center" wrapText="1"/>
    </xf>
    <xf numFmtId="0" fontId="7" fillId="14" borderId="23" xfId="0" applyFont="1" applyFill="1" applyBorder="1" applyAlignment="1" applyProtection="1">
      <alignment horizontal="center" vertical="center" wrapText="1"/>
    </xf>
    <xf numFmtId="0" fontId="7" fillId="14" borderId="10" xfId="0" applyFont="1" applyFill="1" applyBorder="1" applyAlignment="1" applyProtection="1">
      <alignment horizontal="center" vertical="center" wrapText="1"/>
    </xf>
    <xf numFmtId="0" fontId="7" fillId="14" borderId="28" xfId="0" applyFont="1" applyFill="1" applyBorder="1" applyAlignment="1" applyProtection="1">
      <alignment horizontal="center" vertical="center" wrapText="1"/>
    </xf>
    <xf numFmtId="0" fontId="7" fillId="14" borderId="24"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7" fillId="14" borderId="44" xfId="0"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xf>
    <xf numFmtId="0" fontId="5" fillId="2" borderId="48" xfId="0" applyNumberFormat="1" applyFont="1" applyFill="1" applyBorder="1" applyAlignment="1" applyProtection="1">
      <alignment horizontal="center" vertical="center"/>
    </xf>
    <xf numFmtId="0" fontId="5" fillId="2" borderId="41" xfId="0" applyNumberFormat="1" applyFont="1" applyFill="1" applyBorder="1" applyAlignment="1" applyProtection="1">
      <alignment horizontal="center" vertical="center"/>
    </xf>
    <xf numFmtId="0" fontId="7" fillId="14" borderId="1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 fillId="14" borderId="21" xfId="0" applyFont="1" applyFill="1" applyBorder="1" applyAlignment="1" applyProtection="1">
      <alignment horizontal="center" vertical="center" wrapText="1"/>
    </xf>
    <xf numFmtId="0" fontId="7" fillId="14" borderId="13" xfId="0" applyFont="1" applyFill="1" applyBorder="1" applyAlignment="1" applyProtection="1">
      <alignment horizontal="center" vertical="center" wrapText="1"/>
    </xf>
    <xf numFmtId="0" fontId="1" fillId="10" borderId="2" xfId="0" applyFont="1" applyFill="1" applyBorder="1" applyAlignment="1" applyProtection="1">
      <alignment horizontal="center" vertical="center" wrapText="1"/>
      <protection locked="0"/>
    </xf>
    <xf numFmtId="0" fontId="1" fillId="10" borderId="2" xfId="1" applyNumberFormat="1"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9" fontId="1" fillId="10" borderId="2" xfId="1" applyNumberFormat="1" applyFont="1" applyFill="1" applyBorder="1" applyAlignment="1" applyProtection="1">
      <alignment horizontal="center" vertical="center" wrapText="1"/>
      <protection locked="0"/>
    </xf>
    <xf numFmtId="0" fontId="1" fillId="10" borderId="14" xfId="1" applyNumberFormat="1" applyFont="1" applyFill="1" applyBorder="1" applyAlignment="1" applyProtection="1">
      <alignment horizontal="center" vertical="center" wrapText="1"/>
      <protection locked="0"/>
    </xf>
    <xf numFmtId="0" fontId="1" fillId="10"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0" fillId="10" borderId="2"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4" fillId="10" borderId="35" xfId="0" applyFont="1" applyFill="1" applyBorder="1" applyAlignment="1" applyProtection="1">
      <alignment horizontal="center" vertical="center" wrapText="1"/>
      <protection locked="0"/>
    </xf>
    <xf numFmtId="0" fontId="10" fillId="10" borderId="31"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left" vertical="center" wrapText="1"/>
    </xf>
    <xf numFmtId="0" fontId="2" fillId="2" borderId="49"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5" fillId="14" borderId="2" xfId="0" applyFont="1" applyFill="1" applyBorder="1" applyProtection="1"/>
    <xf numFmtId="0" fontId="7" fillId="2" borderId="2" xfId="0"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7" fillId="14" borderId="51"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0" fontId="7" fillId="14" borderId="50" xfId="0" applyFont="1" applyFill="1" applyBorder="1" applyAlignment="1" applyProtection="1">
      <alignment horizontal="center" vertical="center" wrapText="1"/>
    </xf>
    <xf numFmtId="0" fontId="7" fillId="14" borderId="15"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0" fillId="11" borderId="11" xfId="0" applyFill="1" applyBorder="1" applyAlignment="1">
      <alignment horizontal="center" vertical="center"/>
    </xf>
    <xf numFmtId="0" fontId="0" fillId="11" borderId="1" xfId="0" applyFill="1" applyBorder="1" applyAlignment="1">
      <alignment horizontal="center" vertical="center"/>
    </xf>
    <xf numFmtId="0" fontId="0" fillId="7" borderId="11" xfId="0" applyFill="1" applyBorder="1" applyAlignment="1">
      <alignment horizontal="center" vertical="center"/>
    </xf>
    <xf numFmtId="0" fontId="0" fillId="7" borderId="1" xfId="0" applyFill="1" applyBorder="1" applyAlignment="1">
      <alignment horizontal="center"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1" xfId="0" applyFont="1" applyBorder="1" applyAlignment="1">
      <alignment horizontal="center"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4" xfId="0" applyBorder="1" applyAlignment="1">
      <alignment horizontal="center"/>
    </xf>
    <xf numFmtId="0" fontId="0" fillId="9" borderId="11" xfId="0" applyFill="1" applyBorder="1" applyAlignment="1">
      <alignment horizontal="center" vertical="center"/>
    </xf>
    <xf numFmtId="0" fontId="0" fillId="9" borderId="1" xfId="0" applyFill="1" applyBorder="1" applyAlignment="1">
      <alignment horizontal="center" vertical="center"/>
    </xf>
    <xf numFmtId="0" fontId="15" fillId="0" borderId="8"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6" fillId="0" borderId="4" xfId="0" applyFont="1" applyBorder="1" applyAlignment="1">
      <alignment horizontal="center" vertical="top" wrapText="1"/>
    </xf>
    <xf numFmtId="0" fontId="0" fillId="0" borderId="12" xfId="0" applyBorder="1" applyAlignment="1">
      <alignment horizontal="center"/>
    </xf>
    <xf numFmtId="0" fontId="2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23" xfId="0" applyFont="1" applyBorder="1" applyAlignment="1">
      <alignment horizontal="center" vertical="top" wrapText="1"/>
    </xf>
    <xf numFmtId="0" fontId="15" fillId="0" borderId="30" xfId="0" applyFont="1" applyBorder="1" applyAlignment="1">
      <alignment horizontal="center" vertical="top" wrapText="1"/>
    </xf>
    <xf numFmtId="0" fontId="15" fillId="0" borderId="9" xfId="0" applyFont="1" applyBorder="1" applyAlignment="1">
      <alignment horizontal="center" vertical="top" wrapText="1"/>
    </xf>
    <xf numFmtId="0" fontId="15" fillId="0" borderId="27" xfId="0" applyFont="1" applyBorder="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15" fillId="0" borderId="0" xfId="0" applyFont="1" applyBorder="1" applyAlignment="1">
      <alignment horizontal="center" vertical="top" wrapText="1"/>
    </xf>
    <xf numFmtId="0" fontId="16" fillId="0" borderId="0" xfId="0" applyFont="1" applyBorder="1" applyAlignment="1">
      <alignment horizontal="center" vertical="top" wrapText="1"/>
    </xf>
    <xf numFmtId="0" fontId="15" fillId="0" borderId="0" xfId="0" applyFont="1" applyBorder="1" applyAlignment="1">
      <alignment horizontal="left" vertical="top" wrapText="1"/>
    </xf>
    <xf numFmtId="0" fontId="20" fillId="2" borderId="0" xfId="0" applyFont="1" applyFill="1" applyBorder="1" applyAlignment="1">
      <alignment horizontal="center" vertical="center" textRotation="90" wrapText="1"/>
    </xf>
    <xf numFmtId="0" fontId="18" fillId="0" borderId="0" xfId="0" applyFont="1" applyBorder="1" applyAlignment="1">
      <alignment horizontal="justify" vertical="top" wrapText="1"/>
    </xf>
    <xf numFmtId="0" fontId="19" fillId="0"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3" fillId="0" borderId="2" xfId="0" applyFont="1" applyFill="1" applyBorder="1" applyAlignment="1">
      <alignment horizontal="center" vertical="center" textRotation="90"/>
    </xf>
    <xf numFmtId="0" fontId="15" fillId="0" borderId="35" xfId="0" applyFont="1" applyBorder="1" applyAlignment="1">
      <alignment horizontal="center" vertical="top"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9" fillId="4" borderId="1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2" borderId="0" xfId="0" applyFont="1" applyFill="1" applyBorder="1" applyAlignment="1">
      <alignment horizontal="center" wrapText="1"/>
    </xf>
    <xf numFmtId="0" fontId="15" fillId="0" borderId="31" xfId="0" applyFont="1" applyBorder="1" applyAlignment="1">
      <alignment horizontal="center" vertical="top" wrapText="1"/>
    </xf>
    <xf numFmtId="0" fontId="0" fillId="0" borderId="9"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7" fillId="0" borderId="2" xfId="0" applyFont="1" applyBorder="1" applyAlignment="1">
      <alignment horizontal="center"/>
    </xf>
    <xf numFmtId="0" fontId="7" fillId="0" borderId="27"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7" fillId="0" borderId="17" xfId="0" applyFont="1" applyBorder="1" applyAlignment="1">
      <alignment horizontal="center"/>
    </xf>
    <xf numFmtId="0" fontId="7" fillId="0" borderId="33" xfId="0" applyFont="1" applyBorder="1" applyAlignment="1">
      <alignment horizontal="center"/>
    </xf>
    <xf numFmtId="0" fontId="5" fillId="0" borderId="2" xfId="0" applyFont="1" applyBorder="1" applyAlignment="1">
      <alignment horizontal="left"/>
    </xf>
    <xf numFmtId="14" fontId="5" fillId="0" borderId="2" xfId="0" quotePrefix="1" applyNumberFormat="1" applyFont="1" applyBorder="1" applyAlignment="1" applyProtection="1">
      <alignment horizontal="left"/>
      <protection locked="0"/>
    </xf>
    <xf numFmtId="14" fontId="5" fillId="0" borderId="2" xfId="0" applyNumberFormat="1" applyFont="1" applyBorder="1" applyAlignment="1" applyProtection="1">
      <alignment horizontal="left"/>
      <protection locked="0"/>
    </xf>
    <xf numFmtId="0" fontId="5" fillId="0" borderId="2" xfId="0" applyFont="1" applyBorder="1" applyAlignment="1" applyProtection="1">
      <alignment horizontal="left"/>
      <protection locked="0"/>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5" fillId="0" borderId="4" xfId="0" applyFont="1" applyBorder="1" applyAlignment="1">
      <alignment horizontal="center" vertical="top" wrapText="1"/>
    </xf>
    <xf numFmtId="0" fontId="0" fillId="0" borderId="4" xfId="0" applyBorder="1" applyAlignment="1">
      <alignment horizontal="center" vertical="top" wrapText="1"/>
    </xf>
    <xf numFmtId="0" fontId="15" fillId="0" borderId="8"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6" fillId="0" borderId="3" xfId="0" applyFont="1" applyBorder="1" applyAlignment="1">
      <alignment horizontal="left" vertical="center"/>
    </xf>
    <xf numFmtId="0" fontId="14" fillId="0" borderId="2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7" fillId="0" borderId="22" xfId="0" applyFont="1" applyBorder="1" applyAlignment="1">
      <alignment horizontal="center"/>
    </xf>
    <xf numFmtId="0" fontId="7" fillId="0" borderId="41" xfId="0" applyFont="1" applyBorder="1" applyAlignment="1">
      <alignment horizontal="center"/>
    </xf>
    <xf numFmtId="0" fontId="5" fillId="0" borderId="22" xfId="0" applyFont="1" applyBorder="1" applyAlignment="1">
      <alignment horizontal="center"/>
    </xf>
    <xf numFmtId="0" fontId="5" fillId="0" borderId="48" xfId="0" applyFont="1" applyBorder="1" applyAlignment="1">
      <alignment horizontal="center"/>
    </xf>
    <xf numFmtId="0" fontId="5" fillId="0" borderId="41" xfId="0" applyFont="1" applyBorder="1" applyAlignment="1">
      <alignment horizontal="center"/>
    </xf>
    <xf numFmtId="0" fontId="16"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0" fillId="0" borderId="25" xfId="0" applyBorder="1" applyAlignment="1">
      <alignment horizontal="center"/>
    </xf>
    <xf numFmtId="0" fontId="0" fillId="0" borderId="5" xfId="0" applyBorder="1" applyAlignment="1">
      <alignment horizontal="center"/>
    </xf>
    <xf numFmtId="0" fontId="15" fillId="0" borderId="5" xfId="0" applyFont="1" applyBorder="1" applyAlignment="1">
      <alignment horizontal="center" vertical="top" wrapText="1"/>
    </xf>
    <xf numFmtId="0" fontId="5" fillId="11" borderId="11" xfId="0" applyFont="1" applyFill="1" applyBorder="1" applyAlignment="1">
      <alignment horizontal="center" vertical="center"/>
    </xf>
    <xf numFmtId="0" fontId="5" fillId="11" borderId="1"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5" fillId="1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5" fillId="12" borderId="2" xfId="0" applyFont="1" applyFill="1" applyBorder="1" applyAlignment="1">
      <alignment horizontal="center" vertical="center" wrapText="1"/>
    </xf>
    <xf numFmtId="0" fontId="15" fillId="8" borderId="2" xfId="0" applyFont="1" applyFill="1" applyBorder="1" applyAlignment="1">
      <alignment horizontal="center" vertical="center" wrapText="1"/>
    </xf>
  </cellXfs>
  <cellStyles count="3">
    <cellStyle name="Normal" xfId="0" builtinId="0"/>
    <cellStyle name="Normal 2" xfId="2"/>
    <cellStyle name="Porcentaje" xfId="1" builtinId="5"/>
  </cellStyles>
  <dxfs count="54">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02-Plan Mitigacion'!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03-Seguimiento'!A1"/><Relationship Id="rId5" Type="http://schemas.openxmlformats.org/officeDocument/2006/relationships/hyperlink" Target="https://appserver.utp.edu.co/cas/login?service=http://reportes.utp.edu.co/aplicaciones/j_acegi_cas_security_check" TargetMode="External"/><Relationship Id="rId4" Type="http://schemas.openxmlformats.org/officeDocument/2006/relationships/hyperlink" Target="#INSTRUCTIVO!A1"/></Relationships>
</file>

<file path=xl/drawings/_rels/drawing2.xml.rels><?xml version="1.0" encoding="UTF-8" standalone="yes"?>
<Relationships xmlns="http://schemas.openxmlformats.org/package/2006/relationships"><Relationship Id="rId3" Type="http://schemas.openxmlformats.org/officeDocument/2006/relationships/hyperlink" Target="#'Formato Plan Manejo Riesgos'!A1"/><Relationship Id="rId7" Type="http://schemas.openxmlformats.org/officeDocument/2006/relationships/hyperlink" Target="https://appserver.utp.edu.co/cas/login?service=http://reportes.utp.edu.co/aplicaciones/j_spring_cas_security_check;jsessionid=CEB468ABE27A1F4F883717EFB9613F88" TargetMode="External"/><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03-Seguimiento'!A1"/><Relationship Id="rId5" Type="http://schemas.openxmlformats.org/officeDocument/2006/relationships/hyperlink" Target="#INSTRUCTIVO!A1"/><Relationship Id="rId4" Type="http://schemas.openxmlformats.org/officeDocument/2006/relationships/hyperlink" Target="#'01-Mapa de riesgo'!A1"/></Relationships>
</file>

<file path=xl/drawings/_rels/drawing3.xml.rels><?xml version="1.0" encoding="UTF-8" standalone="yes"?>
<Relationships xmlns="http://schemas.openxmlformats.org/package/2006/relationships"><Relationship Id="rId3" Type="http://schemas.openxmlformats.org/officeDocument/2006/relationships/hyperlink" Target="#'02-Plan Mitigacion'!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https://appserver.utp.edu.co/cas/login?service=http://reportes.utp.edu.co/aplicaciones/j_spring_cas_security_check;jsessionid=CEB468ABE27A1F4F883717EFB9613F88" TargetMode="External"/><Relationship Id="rId5" Type="http://schemas.openxmlformats.org/officeDocument/2006/relationships/hyperlink" Target="#'01-Mapa de riesgo'!A1"/><Relationship Id="rId4" Type="http://schemas.openxmlformats.org/officeDocument/2006/relationships/hyperlink" Target="#INSTRUCTIV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Mitigacion'!A1"/><Relationship Id="rId1" Type="http://schemas.openxmlformats.org/officeDocument/2006/relationships/hyperlink" Target="#'01-Mapa de riesgo'!A1"/><Relationship Id="rId6" Type="http://schemas.openxmlformats.org/officeDocument/2006/relationships/hyperlink" Target="https://appserver.utp.edu.co/cas/login?service=http://reportes.utp.edu.co/aplicaciones/j_spring_cas_security_check;jsessionid=CEB468ABE27A1F4F883717EFB9613F88" TargetMode="Externa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64932</xdr:rowOff>
    </xdr:from>
    <xdr:to>
      <xdr:col>17</xdr:col>
      <xdr:colOff>10329</xdr:colOff>
      <xdr:row>4</xdr:row>
      <xdr:rowOff>4429</xdr:rowOff>
    </xdr:to>
    <xdr:pic>
      <xdr:nvPicPr>
        <xdr:cNvPr id="4212"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7895329" y="64932"/>
          <a:ext cx="1214907" cy="905412"/>
        </a:xfrm>
        <a:prstGeom prst="rect">
          <a:avLst/>
        </a:prstGeom>
        <a:noFill/>
        <a:ln w="9525">
          <a:noFill/>
          <a:miter lim="800000"/>
          <a:headEnd/>
          <a:tailEnd/>
        </a:ln>
      </xdr:spPr>
    </xdr:pic>
    <xdr:clientData/>
  </xdr:twoCellAnchor>
  <xdr:twoCellAnchor editAs="oneCell">
    <xdr:from>
      <xdr:col>0</xdr:col>
      <xdr:colOff>228065</xdr:colOff>
      <xdr:row>0</xdr:row>
      <xdr:rowOff>80493</xdr:rowOff>
    </xdr:from>
    <xdr:to>
      <xdr:col>2</xdr:col>
      <xdr:colOff>523206</xdr:colOff>
      <xdr:row>3</xdr:row>
      <xdr:rowOff>169393</xdr:rowOff>
    </xdr:to>
    <xdr:pic>
      <xdr:nvPicPr>
        <xdr:cNvPr id="5" name="4 Imagen" descr="identificador horizontal.jpg"/>
        <xdr:cNvPicPr>
          <a:picLocks noChangeAspect="1"/>
        </xdr:cNvPicPr>
      </xdr:nvPicPr>
      <xdr:blipFill>
        <a:blip xmlns:r="http://schemas.openxmlformats.org/officeDocument/2006/relationships" r:embed="rId2" cstate="print"/>
        <a:stretch>
          <a:fillRect/>
        </a:stretch>
      </xdr:blipFill>
      <xdr:spPr>
        <a:xfrm>
          <a:off x="228065" y="80493"/>
          <a:ext cx="1690352" cy="813337"/>
        </a:xfrm>
        <a:prstGeom prst="rect">
          <a:avLst/>
        </a:prstGeom>
      </xdr:spPr>
    </xdr:pic>
    <xdr:clientData/>
  </xdr:twoCellAnchor>
  <xdr:twoCellAnchor>
    <xdr:from>
      <xdr:col>12</xdr:col>
      <xdr:colOff>440532</xdr:colOff>
      <xdr:row>30</xdr:row>
      <xdr:rowOff>131138</xdr:rowOff>
    </xdr:from>
    <xdr:to>
      <xdr:col>14</xdr:col>
      <xdr:colOff>559594</xdr:colOff>
      <xdr:row>34</xdr:row>
      <xdr:rowOff>83344</xdr:rowOff>
    </xdr:to>
    <xdr:sp macro="" textlink="">
      <xdr:nvSpPr>
        <xdr:cNvPr id="10" name="9 Rectángulo redondeado">
          <a:hlinkClick xmlns:r="http://schemas.openxmlformats.org/officeDocument/2006/relationships" r:id="rId3"/>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Mitigación</a:t>
          </a:r>
          <a:endParaRPr lang="es-ES" sz="1100" b="1"/>
        </a:p>
      </xdr:txBody>
    </xdr:sp>
    <xdr:clientData/>
  </xdr:twoCellAnchor>
  <xdr:twoCellAnchor>
    <xdr:from>
      <xdr:col>16</xdr:col>
      <xdr:colOff>591119</xdr:colOff>
      <xdr:row>30</xdr:row>
      <xdr:rowOff>108832</xdr:rowOff>
    </xdr:from>
    <xdr:to>
      <xdr:col>17</xdr:col>
      <xdr:colOff>1178717</xdr:colOff>
      <xdr:row>34</xdr:row>
      <xdr:rowOff>28450</xdr:rowOff>
    </xdr:to>
    <xdr:sp macro="" textlink="">
      <xdr:nvSpPr>
        <xdr:cNvPr id="11" name="10 Rectángulo redondeado">
          <a:hlinkClick xmlns:r="http://schemas.openxmlformats.org/officeDocument/2006/relationships" r:id="rId4"/>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14</xdr:col>
      <xdr:colOff>130969</xdr:colOff>
      <xdr:row>35</xdr:row>
      <xdr:rowOff>83342</xdr:rowOff>
    </xdr:from>
    <xdr:to>
      <xdr:col>16</xdr:col>
      <xdr:colOff>935899</xdr:colOff>
      <xdr:row>40</xdr:row>
      <xdr:rowOff>95248</xdr:rowOff>
    </xdr:to>
    <xdr:sp macro="" textlink="">
      <xdr:nvSpPr>
        <xdr:cNvPr id="12" name="11 Rectángulo redondeado">
          <a:hlinkClick xmlns:r="http://schemas.openxmlformats.org/officeDocument/2006/relationships" r:id="rId5"/>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14</xdr:col>
      <xdr:colOff>714375</xdr:colOff>
      <xdr:row>30</xdr:row>
      <xdr:rowOff>95250</xdr:rowOff>
    </xdr:from>
    <xdr:to>
      <xdr:col>16</xdr:col>
      <xdr:colOff>452437</xdr:colOff>
      <xdr:row>34</xdr:row>
      <xdr:rowOff>47456</xdr:rowOff>
    </xdr:to>
    <xdr:sp macro="" textlink="">
      <xdr:nvSpPr>
        <xdr:cNvPr id="8" name="7 Rectángulo redondeado">
          <a:hlinkClick xmlns:r="http://schemas.openxmlformats.org/officeDocument/2006/relationships" r:id="rId6"/>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115660</xdr:colOff>
      <xdr:row>0</xdr:row>
      <xdr:rowOff>68035</xdr:rowOff>
    </xdr:from>
    <xdr:to>
      <xdr:col>14</xdr:col>
      <xdr:colOff>1296760</xdr:colOff>
      <xdr:row>3</xdr:row>
      <xdr:rowOff>153760</xdr:rowOff>
    </xdr:to>
    <xdr:pic>
      <xdr:nvPicPr>
        <xdr:cNvPr id="8193" name="6 Imagen" descr="logo SGC.png"/>
        <xdr:cNvPicPr>
          <a:picLocks noChangeAspect="1"/>
        </xdr:cNvPicPr>
      </xdr:nvPicPr>
      <xdr:blipFill>
        <a:blip xmlns:r="http://schemas.openxmlformats.org/officeDocument/2006/relationships" r:embed="rId1" cstate="print"/>
        <a:srcRect/>
        <a:stretch>
          <a:fillRect/>
        </a:stretch>
      </xdr:blipFill>
      <xdr:spPr bwMode="auto">
        <a:xfrm>
          <a:off x="20308660" y="68035"/>
          <a:ext cx="1181100" cy="820511"/>
        </a:xfrm>
        <a:prstGeom prst="rect">
          <a:avLst/>
        </a:prstGeom>
        <a:noFill/>
        <a:ln w="9525">
          <a:noFill/>
          <a:miter lim="800000"/>
          <a:headEnd/>
          <a:tailEnd/>
        </a:ln>
      </xdr:spPr>
    </xdr:pic>
    <xdr:clientData/>
  </xdr:twoCellAnchor>
  <xdr:twoCellAnchor>
    <xdr:from>
      <xdr:col>0</xdr:col>
      <xdr:colOff>114300</xdr:colOff>
      <xdr:row>0</xdr:row>
      <xdr:rowOff>117475</xdr:rowOff>
    </xdr:from>
    <xdr:to>
      <xdr:col>2</xdr:col>
      <xdr:colOff>259773</xdr:colOff>
      <xdr:row>3</xdr:row>
      <xdr:rowOff>165100</xdr:rowOff>
    </xdr:to>
    <xdr:pic>
      <xdr:nvPicPr>
        <xdr:cNvPr id="819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14300" y="117475"/>
          <a:ext cx="1574223" cy="783648"/>
        </a:xfrm>
        <a:prstGeom prst="rect">
          <a:avLst/>
        </a:prstGeom>
        <a:noFill/>
        <a:ln w="9525">
          <a:noFill/>
          <a:miter lim="800000"/>
          <a:headEnd/>
          <a:tailEnd/>
        </a:ln>
      </xdr:spPr>
    </xdr:pic>
    <xdr:clientData/>
  </xdr:twoCellAnchor>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3"/>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4"/>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5"/>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6"/>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7"/>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771525</xdr:colOff>
      <xdr:row>0</xdr:row>
      <xdr:rowOff>104775</xdr:rowOff>
    </xdr:from>
    <xdr:to>
      <xdr:col>15</xdr:col>
      <xdr:colOff>1950893</xdr:colOff>
      <xdr:row>3</xdr:row>
      <xdr:rowOff>190500</xdr:rowOff>
    </xdr:to>
    <xdr:pic>
      <xdr:nvPicPr>
        <xdr:cNvPr id="7230"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4763750" y="104775"/>
          <a:ext cx="1181100" cy="809625"/>
        </a:xfrm>
        <a:prstGeom prst="rect">
          <a:avLst/>
        </a:prstGeom>
        <a:noFill/>
        <a:ln w="9525">
          <a:noFill/>
          <a:miter lim="800000"/>
          <a:headEnd/>
          <a:tailEnd/>
        </a:ln>
      </xdr:spPr>
    </xdr:pic>
    <xdr:clientData/>
  </xdr:twoCellAnchor>
  <xdr:twoCellAnchor>
    <xdr:from>
      <xdr:col>0</xdr:col>
      <xdr:colOff>174046</xdr:colOff>
      <xdr:row>0</xdr:row>
      <xdr:rowOff>72303</xdr:rowOff>
    </xdr:from>
    <xdr:to>
      <xdr:col>2</xdr:col>
      <xdr:colOff>562841</xdr:colOff>
      <xdr:row>3</xdr:row>
      <xdr:rowOff>119928</xdr:rowOff>
    </xdr:to>
    <xdr:pic>
      <xdr:nvPicPr>
        <xdr:cNvPr id="723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74046" y="72303"/>
          <a:ext cx="1540454" cy="783648"/>
        </a:xfrm>
        <a:prstGeom prst="rect">
          <a:avLst/>
        </a:prstGeom>
        <a:noFill/>
        <a:ln w="9525">
          <a:noFill/>
          <a:miter lim="800000"/>
          <a:headEnd/>
          <a:tailEnd/>
        </a:ln>
      </xdr:spPr>
    </xdr:pic>
    <xdr:clientData/>
  </xdr:twoCellAnchor>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3"/>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Mitigación</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4"/>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5"/>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6"/>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461096</xdr:colOff>
      <xdr:row>78</xdr:row>
      <xdr:rowOff>77212</xdr:rowOff>
    </xdr:from>
    <xdr:to>
      <xdr:col>6</xdr:col>
      <xdr:colOff>119784</xdr:colOff>
      <xdr:row>82</xdr:row>
      <xdr:rowOff>1</xdr:rowOff>
    </xdr:to>
    <xdr:sp macro="" textlink="">
      <xdr:nvSpPr>
        <xdr:cNvPr id="5" name="4 Rectángulo redondeado">
          <a:hlinkClick xmlns:r="http://schemas.openxmlformats.org/officeDocument/2006/relationships" r:id="rId1"/>
        </xdr:cNvPr>
        <xdr:cNvSpPr/>
      </xdr:nvSpPr>
      <xdr:spPr>
        <a:xfrm>
          <a:off x="2885641" y="17109644"/>
          <a:ext cx="1217325"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6</xdr:col>
      <xdr:colOff>744682</xdr:colOff>
      <xdr:row>78</xdr:row>
      <xdr:rowOff>77212</xdr:rowOff>
    </xdr:from>
    <xdr:to>
      <xdr:col>10</xdr:col>
      <xdr:colOff>196995</xdr:colOff>
      <xdr:row>82</xdr:row>
      <xdr:rowOff>1</xdr:rowOff>
    </xdr:to>
    <xdr:sp macro="" textlink="">
      <xdr:nvSpPr>
        <xdr:cNvPr id="6" name="5 Rectángulo redondeado">
          <a:hlinkClick xmlns:r="http://schemas.openxmlformats.org/officeDocument/2006/relationships" r:id="rId2"/>
        </xdr:cNvPr>
        <xdr:cNvSpPr/>
      </xdr:nvSpPr>
      <xdr:spPr>
        <a:xfrm>
          <a:off x="4727864" y="17109644"/>
          <a:ext cx="1218767"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Mitigación</a:t>
          </a:r>
          <a:endParaRPr lang="es-ES" sz="1100" b="1"/>
        </a:p>
      </xdr:txBody>
    </xdr:sp>
    <xdr:clientData/>
  </xdr:twoCellAnchor>
  <xdr:twoCellAnchor>
    <xdr:from>
      <xdr:col>10</xdr:col>
      <xdr:colOff>648855</xdr:colOff>
      <xdr:row>78</xdr:row>
      <xdr:rowOff>79520</xdr:rowOff>
    </xdr:from>
    <xdr:to>
      <xdr:col>12</xdr:col>
      <xdr:colOff>555049</xdr:colOff>
      <xdr:row>82</xdr:row>
      <xdr:rowOff>2309</xdr:rowOff>
    </xdr:to>
    <xdr:sp macro="" textlink="">
      <xdr:nvSpPr>
        <xdr:cNvPr id="7" name="6 Rectángulo redondeado">
          <a:hlinkClick xmlns:r="http://schemas.openxmlformats.org/officeDocument/2006/relationships" r:id="rId3"/>
        </xdr:cNvPr>
        <xdr:cNvSpPr/>
      </xdr:nvSpPr>
      <xdr:spPr>
        <a:xfrm>
          <a:off x="6398491" y="17111952"/>
          <a:ext cx="1213717"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13</xdr:col>
      <xdr:colOff>363681</xdr:colOff>
      <xdr:row>0</xdr:row>
      <xdr:rowOff>0</xdr:rowOff>
    </xdr:from>
    <xdr:to>
      <xdr:col>14</xdr:col>
      <xdr:colOff>320387</xdr:colOff>
      <xdr:row>3</xdr:row>
      <xdr:rowOff>138546</xdr:rowOff>
    </xdr:to>
    <xdr:pic>
      <xdr:nvPicPr>
        <xdr:cNvPr id="8" name="6 Imagen" descr="logo SGC.png"/>
        <xdr:cNvPicPr>
          <a:picLocks noChangeAspect="1"/>
        </xdr:cNvPicPr>
      </xdr:nvPicPr>
      <xdr:blipFill>
        <a:blip xmlns:r="http://schemas.openxmlformats.org/officeDocument/2006/relationships" r:embed="rId4" cstate="print"/>
        <a:srcRect/>
        <a:stretch>
          <a:fillRect/>
        </a:stretch>
      </xdr:blipFill>
      <xdr:spPr bwMode="auto">
        <a:xfrm>
          <a:off x="8338704" y="0"/>
          <a:ext cx="874569" cy="632114"/>
        </a:xfrm>
        <a:prstGeom prst="rect">
          <a:avLst/>
        </a:prstGeom>
        <a:noFill/>
        <a:ln w="9525">
          <a:noFill/>
          <a:miter lim="800000"/>
          <a:headEnd/>
          <a:tailEnd/>
        </a:ln>
      </xdr:spPr>
    </xdr:pic>
    <xdr:clientData/>
  </xdr:twoCellAnchor>
  <xdr:twoCellAnchor>
    <xdr:from>
      <xdr:col>0</xdr:col>
      <xdr:colOff>294409</xdr:colOff>
      <xdr:row>0</xdr:row>
      <xdr:rowOff>33412</xdr:rowOff>
    </xdr:from>
    <xdr:to>
      <xdr:col>2</xdr:col>
      <xdr:colOff>562841</xdr:colOff>
      <xdr:row>3</xdr:row>
      <xdr:rowOff>116897</xdr:rowOff>
    </xdr:to>
    <xdr:pic>
      <xdr:nvPicPr>
        <xdr:cNvPr id="9"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294409" y="33412"/>
          <a:ext cx="1134341" cy="577053"/>
        </a:xfrm>
        <a:prstGeom prst="rect">
          <a:avLst/>
        </a:prstGeom>
        <a:noFill/>
        <a:ln w="9525">
          <a:noFill/>
          <a:miter lim="800000"/>
          <a:headEnd/>
          <a:tailEnd/>
        </a:ln>
      </xdr:spPr>
    </xdr:pic>
    <xdr:clientData/>
  </xdr:twoCellAnchor>
  <xdr:twoCellAnchor>
    <xdr:from>
      <xdr:col>5</xdr:col>
      <xdr:colOff>632114</xdr:colOff>
      <xdr:row>83</xdr:row>
      <xdr:rowOff>0</xdr:rowOff>
    </xdr:from>
    <xdr:to>
      <xdr:col>11</xdr:col>
      <xdr:colOff>381000</xdr:colOff>
      <xdr:row>87</xdr:row>
      <xdr:rowOff>43295</xdr:rowOff>
    </xdr:to>
    <xdr:sp macro="" textlink="">
      <xdr:nvSpPr>
        <xdr:cNvPr id="10" name="9 Rectángulo redondeado">
          <a:hlinkClick xmlns:r="http://schemas.openxmlformats.org/officeDocument/2006/relationships" r:id="rId6"/>
        </xdr:cNvPr>
        <xdr:cNvSpPr/>
      </xdr:nvSpPr>
      <xdr:spPr>
        <a:xfrm>
          <a:off x="3835978" y="17855045"/>
          <a:ext cx="2944090" cy="8226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31"/>
  <sheetViews>
    <sheetView view="pageBreakPreview" topLeftCell="A22" zoomScaleNormal="100" zoomScaleSheetLayoutView="100" workbookViewId="0">
      <selection activeCell="D9" sqref="D9:D11"/>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25" style="4" customWidth="1"/>
    <col min="13" max="13" width="15.7109375" style="4" customWidth="1"/>
    <col min="14" max="14" width="9.140625" style="4" customWidth="1"/>
    <col min="15" max="15" width="16" style="4" customWidth="1"/>
    <col min="16" max="16" width="14.42578125" style="4" customWidth="1"/>
    <col min="17" max="17" width="18" style="3" customWidth="1"/>
    <col min="18" max="18" width="22.140625" style="3" customWidth="1"/>
    <col min="19" max="19" width="17" style="3" customWidth="1"/>
    <col min="20" max="16384" width="11.42578125" style="3"/>
  </cols>
  <sheetData>
    <row r="1" spans="1:19" s="1" customFormat="1" ht="18.75" customHeight="1" x14ac:dyDescent="0.2">
      <c r="A1" s="70"/>
      <c r="B1" s="71"/>
      <c r="C1" s="71"/>
      <c r="D1" s="42"/>
      <c r="E1" s="42"/>
      <c r="F1" s="42"/>
      <c r="G1" s="42"/>
      <c r="H1" s="42"/>
      <c r="I1" s="42"/>
      <c r="J1" s="42"/>
      <c r="K1" s="42"/>
      <c r="L1" s="42"/>
      <c r="M1" s="42"/>
      <c r="N1" s="42"/>
      <c r="O1" s="42"/>
      <c r="P1" s="151"/>
      <c r="Q1" s="5"/>
      <c r="R1" s="35" t="s">
        <v>9</v>
      </c>
      <c r="S1" s="72" t="s">
        <v>92</v>
      </c>
    </row>
    <row r="2" spans="1:19" s="1" customFormat="1" ht="18.75" customHeight="1" x14ac:dyDescent="0.2">
      <c r="A2" s="73"/>
      <c r="B2" s="74"/>
      <c r="C2" s="74"/>
      <c r="D2" s="148" t="s">
        <v>102</v>
      </c>
      <c r="E2" s="148"/>
      <c r="F2" s="148"/>
      <c r="G2" s="148"/>
      <c r="H2" s="148"/>
      <c r="I2" s="148"/>
      <c r="J2" s="148"/>
      <c r="K2" s="148"/>
      <c r="L2" s="148"/>
      <c r="M2" s="148"/>
      <c r="N2" s="148"/>
      <c r="O2" s="148"/>
      <c r="P2" s="148"/>
      <c r="Q2" s="5"/>
      <c r="R2" s="75" t="s">
        <v>10</v>
      </c>
      <c r="S2" s="76">
        <v>2</v>
      </c>
    </row>
    <row r="3" spans="1:19" s="1" customFormat="1" ht="18.75" customHeight="1" x14ac:dyDescent="0.2">
      <c r="A3" s="73"/>
      <c r="B3" s="74"/>
      <c r="C3" s="74"/>
      <c r="D3" s="148" t="s">
        <v>74</v>
      </c>
      <c r="E3" s="148"/>
      <c r="F3" s="148"/>
      <c r="G3" s="148"/>
      <c r="H3" s="148"/>
      <c r="I3" s="148"/>
      <c r="J3" s="148"/>
      <c r="K3" s="148"/>
      <c r="L3" s="148"/>
      <c r="M3" s="148"/>
      <c r="N3" s="148"/>
      <c r="O3" s="148"/>
      <c r="P3" s="148"/>
      <c r="Q3" s="5"/>
      <c r="R3" s="75" t="s">
        <v>11</v>
      </c>
      <c r="S3" s="85" t="s">
        <v>162</v>
      </c>
    </row>
    <row r="4" spans="1:19" s="1" customFormat="1" ht="19.5" customHeight="1" x14ac:dyDescent="0.2">
      <c r="A4" s="73"/>
      <c r="B4" s="74"/>
      <c r="C4" s="74"/>
      <c r="D4" s="148"/>
      <c r="E4" s="148"/>
      <c r="F4" s="148"/>
      <c r="G4" s="148"/>
      <c r="H4" s="148"/>
      <c r="I4" s="148"/>
      <c r="J4" s="148"/>
      <c r="K4" s="148"/>
      <c r="L4" s="148"/>
      <c r="M4" s="148"/>
      <c r="N4" s="148"/>
      <c r="O4" s="148"/>
      <c r="P4" s="148"/>
      <c r="Q4" s="5"/>
      <c r="R4" s="75" t="s">
        <v>93</v>
      </c>
      <c r="S4" s="76" t="s">
        <v>145</v>
      </c>
    </row>
    <row r="5" spans="1:19" s="1" customFormat="1" ht="29.25" customHeight="1" x14ac:dyDescent="0.2">
      <c r="A5" s="124" t="s">
        <v>76</v>
      </c>
      <c r="B5" s="124"/>
      <c r="C5" s="124"/>
      <c r="D5" s="150" t="s">
        <v>163</v>
      </c>
      <c r="E5" s="150"/>
      <c r="F5" s="150"/>
      <c r="G5" s="150"/>
      <c r="H5" s="44" t="s">
        <v>77</v>
      </c>
      <c r="I5" s="150" t="s">
        <v>164</v>
      </c>
      <c r="J5" s="150"/>
      <c r="K5" s="150"/>
      <c r="L5" s="150"/>
      <c r="M5" s="150"/>
      <c r="N5" s="150"/>
      <c r="O5" s="150"/>
      <c r="P5" s="150"/>
      <c r="Q5" s="45" t="s">
        <v>78</v>
      </c>
      <c r="R5" s="152">
        <v>41481</v>
      </c>
      <c r="S5" s="153"/>
    </row>
    <row r="6" spans="1:19" s="1" customFormat="1" ht="66" customHeight="1" x14ac:dyDescent="0.2">
      <c r="A6" s="121" t="s">
        <v>75</v>
      </c>
      <c r="B6" s="122"/>
      <c r="C6" s="123"/>
      <c r="D6" s="129" t="s">
        <v>165</v>
      </c>
      <c r="E6" s="129"/>
      <c r="F6" s="129"/>
      <c r="G6" s="129"/>
      <c r="H6" s="129"/>
      <c r="I6" s="129"/>
      <c r="J6" s="129"/>
      <c r="K6" s="129"/>
      <c r="L6" s="129"/>
      <c r="M6" s="129"/>
      <c r="N6" s="129"/>
      <c r="O6" s="129"/>
      <c r="P6" s="129"/>
      <c r="Q6" s="129"/>
      <c r="R6" s="129"/>
      <c r="S6" s="130"/>
    </row>
    <row r="7" spans="1:19" s="1" customFormat="1" ht="34.5" customHeight="1" x14ac:dyDescent="0.2">
      <c r="A7" s="109" t="s">
        <v>79</v>
      </c>
      <c r="B7" s="91" t="s">
        <v>125</v>
      </c>
      <c r="C7" s="92"/>
      <c r="D7" s="92"/>
      <c r="E7" s="92"/>
      <c r="F7" s="93"/>
      <c r="G7" s="91" t="s">
        <v>126</v>
      </c>
      <c r="H7" s="92"/>
      <c r="I7" s="93"/>
      <c r="J7" s="91" t="s">
        <v>109</v>
      </c>
      <c r="K7" s="92"/>
      <c r="L7" s="92"/>
      <c r="M7" s="92"/>
      <c r="N7" s="92"/>
      <c r="O7" s="93"/>
      <c r="P7" s="154" t="s">
        <v>118</v>
      </c>
      <c r="Q7" s="91" t="s">
        <v>127</v>
      </c>
      <c r="R7" s="92"/>
      <c r="S7" s="92"/>
    </row>
    <row r="8" spans="1:19" s="2" customFormat="1" ht="44.25" customHeight="1" x14ac:dyDescent="0.2">
      <c r="A8" s="110"/>
      <c r="B8" s="59" t="s">
        <v>108</v>
      </c>
      <c r="C8" s="59" t="s">
        <v>4</v>
      </c>
      <c r="D8" s="59" t="s">
        <v>0</v>
      </c>
      <c r="E8" s="59" t="s">
        <v>42</v>
      </c>
      <c r="F8" s="59" t="s">
        <v>43</v>
      </c>
      <c r="G8" s="59" t="s">
        <v>5</v>
      </c>
      <c r="H8" s="59" t="s">
        <v>6</v>
      </c>
      <c r="I8" s="59" t="s">
        <v>73</v>
      </c>
      <c r="J8" s="156" t="s">
        <v>7</v>
      </c>
      <c r="K8" s="156"/>
      <c r="L8" s="56" t="s">
        <v>142</v>
      </c>
      <c r="M8" s="56" t="s">
        <v>16</v>
      </c>
      <c r="N8" s="56" t="s">
        <v>17</v>
      </c>
      <c r="O8" s="67" t="s">
        <v>106</v>
      </c>
      <c r="P8" s="155"/>
      <c r="Q8" s="57" t="s">
        <v>104</v>
      </c>
      <c r="R8" s="57" t="s">
        <v>107</v>
      </c>
      <c r="S8" s="68" t="s">
        <v>44</v>
      </c>
    </row>
    <row r="9" spans="1:19" s="2" customFormat="1" ht="71.25" customHeight="1" x14ac:dyDescent="0.2">
      <c r="A9" s="131">
        <v>1</v>
      </c>
      <c r="B9" s="94" t="s">
        <v>167</v>
      </c>
      <c r="C9" s="94" t="s">
        <v>166</v>
      </c>
      <c r="D9" s="94" t="s">
        <v>168</v>
      </c>
      <c r="E9" s="94" t="s">
        <v>169</v>
      </c>
      <c r="F9" s="94" t="s">
        <v>237</v>
      </c>
      <c r="G9" s="96" t="s">
        <v>170</v>
      </c>
      <c r="H9" s="96" t="s">
        <v>171</v>
      </c>
      <c r="I9" s="98">
        <f>IF(AND(G9="ALTA",H9="ALTO"),9,IF(AND(G9="MEDIA",H9="ALTO"),6,IF(AND(G9="BAJA",H9="ALTO"),3,IF(AND(G9="ALTA",H9="MEDIO"),6,IF(AND(G9="MEDIA",H9="MEDIO"),4,IF(AND(G9="BAJA",H9="MEDIO"),2,IF(AND(G9="ALTA",H9="BAJO"),3,IF(AND(G9="MEDIA",H9="BAJO"),2,1))))))))</f>
        <v>6</v>
      </c>
      <c r="J9" s="136" t="s">
        <v>172</v>
      </c>
      <c r="K9" s="143">
        <f>IF(J9="No existen",5, IF(J9="No aplicados",4, IF(J9="Aplicados - No Efectivos",3, IF(J9="Aplicados efectivos y No Documentados",2, 1))))</f>
        <v>1</v>
      </c>
      <c r="L9" s="32" t="s">
        <v>173</v>
      </c>
      <c r="M9" s="46" t="s">
        <v>175</v>
      </c>
      <c r="N9" s="46" t="s">
        <v>176</v>
      </c>
      <c r="O9" s="133">
        <f>I9*K9</f>
        <v>6</v>
      </c>
      <c r="P9" s="105" t="str">
        <f>IF(O9&gt;=12,"GRAVE", IF(O9&lt;=3, "LEVE", "MODERADO"))</f>
        <v>MODERADO</v>
      </c>
      <c r="Q9" s="101" t="str">
        <f>IF(P9="LEVE","ASUMIR", IF(P9="MODERADO", "REDUCIR - COMPARTIR - TRANSFERIR", "EVITAR - REDUCIR - COMPARTIR - TRANSFERIR" ))</f>
        <v>REDUCIR - COMPARTIR - TRANSFERIR</v>
      </c>
      <c r="R9" s="47" t="s">
        <v>195</v>
      </c>
      <c r="S9" s="141" t="s">
        <v>234</v>
      </c>
    </row>
    <row r="10" spans="1:19" s="2" customFormat="1" ht="88.5" customHeight="1" x14ac:dyDescent="0.2">
      <c r="A10" s="132"/>
      <c r="B10" s="95"/>
      <c r="C10" s="95"/>
      <c r="D10" s="95"/>
      <c r="E10" s="95"/>
      <c r="F10" s="95"/>
      <c r="G10" s="97"/>
      <c r="H10" s="97"/>
      <c r="I10" s="99"/>
      <c r="J10" s="137"/>
      <c r="K10" s="144"/>
      <c r="L10" s="32" t="s">
        <v>174</v>
      </c>
      <c r="M10" s="46" t="s">
        <v>175</v>
      </c>
      <c r="N10" s="46" t="s">
        <v>176</v>
      </c>
      <c r="O10" s="134"/>
      <c r="P10" s="106"/>
      <c r="Q10" s="102"/>
      <c r="R10" s="47" t="s">
        <v>196</v>
      </c>
      <c r="S10" s="141"/>
    </row>
    <row r="11" spans="1:19" s="2" customFormat="1" ht="65.099999999999994" customHeight="1" x14ac:dyDescent="0.2">
      <c r="A11" s="132"/>
      <c r="B11" s="95"/>
      <c r="C11" s="95"/>
      <c r="D11" s="95"/>
      <c r="E11" s="95"/>
      <c r="F11" s="95"/>
      <c r="G11" s="97"/>
      <c r="H11" s="97"/>
      <c r="I11" s="99"/>
      <c r="J11" s="137"/>
      <c r="K11" s="144"/>
      <c r="L11" s="32" t="s">
        <v>262</v>
      </c>
      <c r="M11" s="46" t="s">
        <v>175</v>
      </c>
      <c r="N11" s="46" t="s">
        <v>176</v>
      </c>
      <c r="O11" s="134"/>
      <c r="P11" s="106"/>
      <c r="Q11" s="103"/>
      <c r="R11" s="47"/>
      <c r="S11" s="141"/>
    </row>
    <row r="12" spans="1:19" s="2" customFormat="1" ht="64.5" customHeight="1" x14ac:dyDescent="0.2">
      <c r="A12" s="107">
        <v>2</v>
      </c>
      <c r="B12" s="94" t="s">
        <v>181</v>
      </c>
      <c r="C12" s="116" t="s">
        <v>236</v>
      </c>
      <c r="D12" s="118" t="s">
        <v>197</v>
      </c>
      <c r="E12" s="118" t="s">
        <v>178</v>
      </c>
      <c r="F12" s="118" t="s">
        <v>179</v>
      </c>
      <c r="G12" s="115" t="s">
        <v>198</v>
      </c>
      <c r="H12" s="115" t="s">
        <v>222</v>
      </c>
      <c r="I12" s="98">
        <f t="shared" ref="I12" si="0">IF(AND(G12="ALTA",H12="ALTO"),9,IF(AND(G12="MEDIA",H12="ALTO"),6,IF(AND(G12="BAJA",H12="ALTO"),3,IF(AND(G12="ALTA",H12="MEDIO"),6,IF(AND(G12="MEDIA",H12="MEDIO"),4,IF(AND(G12="BAJA",H12="MEDIO"),2,IF(AND(G12="ALTA",H12="BAJO"),3,IF(AND(G12="MEDIA",H12="BAJO"),2,
1))))))))</f>
        <v>2</v>
      </c>
      <c r="J12" s="136" t="s">
        <v>199</v>
      </c>
      <c r="K12" s="143">
        <f t="shared" ref="K12" si="1">IF(J12="No existen",5, IF(J12="No aplicados",4, IF(J12="Aplicados - No Efectivos",3, IF(J12="Aplicados efectivos y No Documentados",2, 1))))</f>
        <v>2</v>
      </c>
      <c r="L12" s="32" t="s">
        <v>205</v>
      </c>
      <c r="M12" s="28" t="s">
        <v>200</v>
      </c>
      <c r="N12" s="46" t="s">
        <v>176</v>
      </c>
      <c r="O12" s="133">
        <f t="shared" ref="O12" si="2">I12*K12</f>
        <v>4</v>
      </c>
      <c r="P12" s="105" t="str">
        <f t="shared" ref="P12" si="3">IF(O12&gt;=12,"GRAVE", IF(O12&lt;=3, "LEVE", "MODERADO"))</f>
        <v>MODERADO</v>
      </c>
      <c r="Q12" s="101" t="str">
        <f t="shared" ref="Q12" si="4">IF(P12="LEVE","ASUMIR", IF(P12="MODERADO", "REDUCIR - COMPARTIR - TRANSFERIR", "EVITAR - REDUCIR - COMPARTIR - TRANSFERIR" ))</f>
        <v>REDUCIR - COMPARTIR - TRANSFERIR</v>
      </c>
      <c r="R12" s="32" t="s">
        <v>206</v>
      </c>
      <c r="S12" s="149" t="s">
        <v>193</v>
      </c>
    </row>
    <row r="13" spans="1:19" s="2" customFormat="1" ht="83.25" customHeight="1" x14ac:dyDescent="0.2">
      <c r="A13" s="107"/>
      <c r="B13" s="95"/>
      <c r="C13" s="117"/>
      <c r="D13" s="119" t="s">
        <v>177</v>
      </c>
      <c r="E13" s="119"/>
      <c r="F13" s="119" t="s">
        <v>180</v>
      </c>
      <c r="G13" s="115"/>
      <c r="H13" s="115"/>
      <c r="I13" s="99"/>
      <c r="J13" s="137"/>
      <c r="K13" s="144"/>
      <c r="L13" s="32" t="s">
        <v>201</v>
      </c>
      <c r="M13" s="28" t="s">
        <v>202</v>
      </c>
      <c r="N13" s="46" t="s">
        <v>176</v>
      </c>
      <c r="O13" s="134"/>
      <c r="P13" s="106"/>
      <c r="Q13" s="102"/>
      <c r="R13" s="32" t="s">
        <v>207</v>
      </c>
      <c r="S13" s="149"/>
    </row>
    <row r="14" spans="1:19" s="2" customFormat="1" ht="64.5" customHeight="1" x14ac:dyDescent="0.2">
      <c r="A14" s="107"/>
      <c r="B14" s="95"/>
      <c r="C14" s="117"/>
      <c r="D14" s="120" t="s">
        <v>177</v>
      </c>
      <c r="E14" s="120"/>
      <c r="F14" s="120" t="s">
        <v>180</v>
      </c>
      <c r="G14" s="115"/>
      <c r="H14" s="115"/>
      <c r="I14" s="99"/>
      <c r="J14" s="137"/>
      <c r="K14" s="144"/>
      <c r="L14" s="32" t="s">
        <v>203</v>
      </c>
      <c r="M14" s="28" t="s">
        <v>204</v>
      </c>
      <c r="N14" s="46" t="s">
        <v>176</v>
      </c>
      <c r="O14" s="134"/>
      <c r="P14" s="106"/>
      <c r="Q14" s="103"/>
      <c r="R14" s="51"/>
      <c r="S14" s="149"/>
    </row>
    <row r="15" spans="1:19" s="2" customFormat="1" ht="93" customHeight="1" x14ac:dyDescent="0.2">
      <c r="A15" s="107">
        <v>3</v>
      </c>
      <c r="B15" s="94" t="s">
        <v>228</v>
      </c>
      <c r="C15" s="127" t="s">
        <v>208</v>
      </c>
      <c r="D15" s="114" t="s">
        <v>182</v>
      </c>
      <c r="E15" s="114" t="s">
        <v>209</v>
      </c>
      <c r="F15" s="114" t="s">
        <v>210</v>
      </c>
      <c r="G15" s="115" t="s">
        <v>170</v>
      </c>
      <c r="H15" s="115" t="s">
        <v>171</v>
      </c>
      <c r="I15" s="98">
        <f t="shared" ref="I15" si="5">IF(AND(G15="ALTA",H15="ALTO"),9,IF(AND(G15="MEDIA",H15="ALTO"),6,IF(AND(G15="BAJA",H15="ALTO"),3,IF(AND(G15="ALTA",H15="MEDIO"),6,IF(AND(G15="MEDIA",H15="MEDIO"),4,IF(AND(G15="BAJA",H15="MEDIO"),2,IF(AND(G15="ALTA",H15="BAJO"),3,IF(AND(G15="MEDIA",H15="BAJO"),2,
1))))))))</f>
        <v>6</v>
      </c>
      <c r="J15" s="136" t="s">
        <v>199</v>
      </c>
      <c r="K15" s="143">
        <f t="shared" ref="K15" si="6">IF(J15="No existen",5, IF(J15="No aplicados",4, IF(J15="Aplicados - No Efectivos",3, IF(J15="Aplicados efectivos y No Documentados",2, 1))))</f>
        <v>2</v>
      </c>
      <c r="L15" s="32" t="s">
        <v>213</v>
      </c>
      <c r="M15" s="28" t="s">
        <v>204</v>
      </c>
      <c r="N15" s="46" t="s">
        <v>176</v>
      </c>
      <c r="O15" s="133">
        <f t="shared" ref="O15" si="7">I15*K15</f>
        <v>12</v>
      </c>
      <c r="P15" s="105" t="str">
        <f t="shared" ref="P15" si="8">IF(O15&gt;=12,"GRAVE", IF(O15&lt;=3, "LEVE", "MODERADO"))</f>
        <v>GRAVE</v>
      </c>
      <c r="Q15" s="101" t="str">
        <f t="shared" ref="Q15" si="9">IF(P15="LEVE","ASUMIR", IF(P15="MODERADO", "REDUCIR - COMPARTIR - TRANSFERIR", "EVITAR - REDUCIR - COMPARTIR - TRANSFERIR" ))</f>
        <v>EVITAR - REDUCIR - COMPARTIR - TRANSFERIR</v>
      </c>
      <c r="R15" s="51" t="s">
        <v>215</v>
      </c>
      <c r="S15" s="141" t="s">
        <v>216</v>
      </c>
    </row>
    <row r="16" spans="1:19" s="2" customFormat="1" ht="64.5" customHeight="1" x14ac:dyDescent="0.2">
      <c r="A16" s="107"/>
      <c r="B16" s="95"/>
      <c r="C16" s="127"/>
      <c r="D16" s="114"/>
      <c r="E16" s="114" t="s">
        <v>183</v>
      </c>
      <c r="F16" s="114" t="s">
        <v>184</v>
      </c>
      <c r="G16" s="115"/>
      <c r="H16" s="115"/>
      <c r="I16" s="99"/>
      <c r="J16" s="137"/>
      <c r="K16" s="144"/>
      <c r="L16" s="32" t="s">
        <v>211</v>
      </c>
      <c r="M16" s="28" t="s">
        <v>204</v>
      </c>
      <c r="N16" s="46" t="s">
        <v>176</v>
      </c>
      <c r="O16" s="134"/>
      <c r="P16" s="106"/>
      <c r="Q16" s="102"/>
      <c r="R16" s="51" t="s">
        <v>214</v>
      </c>
      <c r="S16" s="141"/>
    </row>
    <row r="17" spans="1:19" s="2" customFormat="1" ht="64.5" customHeight="1" x14ac:dyDescent="0.2">
      <c r="A17" s="107"/>
      <c r="B17" s="95"/>
      <c r="C17" s="127"/>
      <c r="D17" s="114"/>
      <c r="E17" s="114" t="s">
        <v>183</v>
      </c>
      <c r="F17" s="114" t="s">
        <v>184</v>
      </c>
      <c r="G17" s="115"/>
      <c r="H17" s="115"/>
      <c r="I17" s="99"/>
      <c r="J17" s="137"/>
      <c r="K17" s="144"/>
      <c r="L17" s="32" t="s">
        <v>212</v>
      </c>
      <c r="M17" s="28" t="s">
        <v>175</v>
      </c>
      <c r="N17" s="46" t="s">
        <v>176</v>
      </c>
      <c r="O17" s="134"/>
      <c r="P17" s="106"/>
      <c r="Q17" s="103"/>
      <c r="R17" s="51"/>
      <c r="S17" s="141"/>
    </row>
    <row r="18" spans="1:19" s="2" customFormat="1" ht="81.75" customHeight="1" x14ac:dyDescent="0.2">
      <c r="A18" s="107">
        <v>4</v>
      </c>
      <c r="B18" s="94" t="s">
        <v>228</v>
      </c>
      <c r="C18" s="127" t="s">
        <v>250</v>
      </c>
      <c r="D18" s="114" t="s">
        <v>186</v>
      </c>
      <c r="E18" s="128" t="s">
        <v>249</v>
      </c>
      <c r="F18" s="114" t="s">
        <v>220</v>
      </c>
      <c r="G18" s="115" t="s">
        <v>221</v>
      </c>
      <c r="H18" s="115" t="s">
        <v>222</v>
      </c>
      <c r="I18" s="98">
        <f t="shared" ref="I18" si="10">IF(AND(G18="ALTA",H18="ALTO"),9,IF(AND(G18="MEDIA",H18="ALTO"),6,IF(AND(G18="BAJA",H18="ALTO"),3,IF(AND(G18="ALTA",H18="MEDIO"),6,IF(AND(G18="MEDIA",H18="MEDIO"),4,IF(AND(G18="BAJA",H18="MEDIO"),2,IF(AND(G18="ALTA",H18="BAJO"),3,IF(AND(G18="MEDIA",H18="BAJO"),2,
1))))))))</f>
        <v>6</v>
      </c>
      <c r="J18" s="136" t="s">
        <v>223</v>
      </c>
      <c r="K18" s="143">
        <f t="shared" ref="K18" si="11">IF(J18="No existen",5, IF(J18="No aplicados",4, IF(J18="Aplicados - No Efectivos",3, IF(J18="Aplicados efectivos y No Documentados",2, 1))))</f>
        <v>3</v>
      </c>
      <c r="L18" s="32" t="s">
        <v>224</v>
      </c>
      <c r="M18" s="28" t="s">
        <v>202</v>
      </c>
      <c r="N18" s="46" t="s">
        <v>176</v>
      </c>
      <c r="O18" s="133">
        <f t="shared" ref="O18" si="12">I18*K18</f>
        <v>18</v>
      </c>
      <c r="P18" s="105" t="str">
        <f t="shared" ref="P18" si="13">IF(O18&gt;=12,"GRAVE", IF(O18&lt;=3, "LEVE", "MODERADO"))</f>
        <v>GRAVE</v>
      </c>
      <c r="Q18" s="101" t="str">
        <f t="shared" ref="Q18" si="14">IF(P18="LEVE","ASUMIR", IF(P18="MODERADO", "REDUCIR - COMPARTIR - TRANSFERIR", "EVITAR - REDUCIR - COMPARTIR - TRANSFERIR" ))</f>
        <v>EVITAR - REDUCIR - COMPARTIR - TRANSFERIR</v>
      </c>
      <c r="R18" s="51" t="s">
        <v>227</v>
      </c>
      <c r="S18" s="141" t="s">
        <v>194</v>
      </c>
    </row>
    <row r="19" spans="1:19" s="2" customFormat="1" ht="64.5" customHeight="1" x14ac:dyDescent="0.2">
      <c r="A19" s="107"/>
      <c r="B19" s="95"/>
      <c r="C19" s="127" t="s">
        <v>185</v>
      </c>
      <c r="D19" s="114" t="s">
        <v>186</v>
      </c>
      <c r="E19" s="128" t="s">
        <v>188</v>
      </c>
      <c r="F19" s="114" t="s">
        <v>187</v>
      </c>
      <c r="G19" s="115"/>
      <c r="H19" s="115"/>
      <c r="I19" s="99"/>
      <c r="J19" s="137"/>
      <c r="K19" s="144"/>
      <c r="L19" s="32" t="s">
        <v>263</v>
      </c>
      <c r="M19" s="28" t="s">
        <v>226</v>
      </c>
      <c r="N19" s="46" t="s">
        <v>225</v>
      </c>
      <c r="O19" s="134"/>
      <c r="P19" s="106"/>
      <c r="Q19" s="102"/>
      <c r="R19" s="51"/>
      <c r="S19" s="141"/>
    </row>
    <row r="20" spans="1:19" s="2" customFormat="1" ht="64.5" customHeight="1" thickBot="1" x14ac:dyDescent="0.25">
      <c r="A20" s="107"/>
      <c r="B20" s="95"/>
      <c r="C20" s="127" t="s">
        <v>185</v>
      </c>
      <c r="D20" s="114" t="s">
        <v>186</v>
      </c>
      <c r="E20" s="128" t="s">
        <v>188</v>
      </c>
      <c r="F20" s="114" t="s">
        <v>187</v>
      </c>
      <c r="G20" s="115"/>
      <c r="H20" s="115"/>
      <c r="I20" s="99"/>
      <c r="J20" s="137"/>
      <c r="K20" s="144"/>
      <c r="L20" s="32"/>
      <c r="M20" s="28"/>
      <c r="N20" s="46"/>
      <c r="O20" s="134"/>
      <c r="P20" s="106"/>
      <c r="Q20" s="103"/>
      <c r="R20" s="51"/>
      <c r="S20" s="142"/>
    </row>
    <row r="21" spans="1:19" s="2" customFormat="1" ht="64.5" customHeight="1" x14ac:dyDescent="0.2">
      <c r="A21" s="107">
        <v>5</v>
      </c>
      <c r="B21" s="94" t="s">
        <v>233</v>
      </c>
      <c r="C21" s="127" t="s">
        <v>254</v>
      </c>
      <c r="D21" s="126" t="s">
        <v>255</v>
      </c>
      <c r="E21" s="125" t="s">
        <v>256</v>
      </c>
      <c r="F21" s="114" t="s">
        <v>257</v>
      </c>
      <c r="G21" s="115" t="s">
        <v>198</v>
      </c>
      <c r="H21" s="115" t="s">
        <v>222</v>
      </c>
      <c r="I21" s="98">
        <f t="shared" ref="I21" si="15">IF(AND(G21="ALTA",H21="ALTO"),9,IF(AND(G21="MEDIA",H21="ALTO"),6,IF(AND(G21="BAJA",H21="ALTO"),3,IF(AND(G21="ALTA",H21="MEDIO"),6,IF(AND(G21="MEDIA",H21="MEDIO"),4,IF(AND(G21="BAJA",H21="MEDIO"),2,IF(AND(G21="ALTA",H21="BAJO"),3,IF(AND(G21="MEDIA",H21="BAJO"),2,
1))))))))</f>
        <v>2</v>
      </c>
      <c r="J21" s="136" t="s">
        <v>199</v>
      </c>
      <c r="K21" s="143">
        <f t="shared" ref="K21" si="16">IF(J21="No existen",5, IF(J21="No aplicados",4, IF(J21="Aplicados - No Efectivos",3, IF(J21="Aplicados efectivos y No Documentados",2, 1))))</f>
        <v>2</v>
      </c>
      <c r="L21" s="32" t="s">
        <v>229</v>
      </c>
      <c r="M21" s="32" t="s">
        <v>230</v>
      </c>
      <c r="N21" s="32" t="s">
        <v>176</v>
      </c>
      <c r="O21" s="133">
        <f t="shared" ref="O21" si="17">I21*K21</f>
        <v>4</v>
      </c>
      <c r="P21" s="105" t="str">
        <f t="shared" ref="P21" si="18">IF(O21&gt;=12,"GRAVE", IF(O21&lt;=3, "LEVE", "MODERADO"))</f>
        <v>MODERADO</v>
      </c>
      <c r="Q21" s="101" t="str">
        <f t="shared" ref="Q21" si="19">IF(P21="LEVE","ASUMIR", IF(P21="MODERADO", "REDUCIR - COMPARTIR - TRANSFERIR", "EVITAR - REDUCIR - COMPARTIR - TRANSFERIR" ))</f>
        <v>REDUCIR - COMPARTIR - TRANSFERIR</v>
      </c>
      <c r="R21" s="51" t="s">
        <v>232</v>
      </c>
      <c r="S21" s="141" t="s">
        <v>235</v>
      </c>
    </row>
    <row r="22" spans="1:19" s="2" customFormat="1" ht="64.5" customHeight="1" x14ac:dyDescent="0.2">
      <c r="A22" s="107"/>
      <c r="B22" s="95"/>
      <c r="C22" s="127" t="s">
        <v>190</v>
      </c>
      <c r="D22" s="126" t="s">
        <v>191</v>
      </c>
      <c r="E22" s="125" t="s">
        <v>189</v>
      </c>
      <c r="F22" s="114" t="s">
        <v>192</v>
      </c>
      <c r="G22" s="115"/>
      <c r="H22" s="115"/>
      <c r="I22" s="99"/>
      <c r="J22" s="137"/>
      <c r="K22" s="144"/>
      <c r="L22" s="32" t="s">
        <v>231</v>
      </c>
      <c r="M22" s="32" t="s">
        <v>202</v>
      </c>
      <c r="N22" s="32" t="s">
        <v>176</v>
      </c>
      <c r="O22" s="134"/>
      <c r="P22" s="106"/>
      <c r="Q22" s="102"/>
      <c r="R22" s="51"/>
      <c r="S22" s="141"/>
    </row>
    <row r="23" spans="1:19" s="2" customFormat="1" ht="64.5" customHeight="1" x14ac:dyDescent="0.2">
      <c r="A23" s="107"/>
      <c r="B23" s="95"/>
      <c r="C23" s="127" t="s">
        <v>190</v>
      </c>
      <c r="D23" s="126" t="s">
        <v>191</v>
      </c>
      <c r="E23" s="125" t="s">
        <v>189</v>
      </c>
      <c r="F23" s="114" t="s">
        <v>192</v>
      </c>
      <c r="G23" s="115"/>
      <c r="H23" s="115"/>
      <c r="I23" s="99"/>
      <c r="J23" s="137"/>
      <c r="K23" s="144"/>
      <c r="L23" s="32"/>
      <c r="M23" s="28"/>
      <c r="N23" s="46"/>
      <c r="O23" s="134"/>
      <c r="P23" s="106"/>
      <c r="Q23" s="103"/>
      <c r="R23" s="51"/>
      <c r="S23" s="141"/>
    </row>
    <row r="24" spans="1:19" s="2" customFormat="1" ht="89.25" x14ac:dyDescent="0.2">
      <c r="A24" s="107">
        <v>6</v>
      </c>
      <c r="B24" s="94" t="s">
        <v>240</v>
      </c>
      <c r="C24" s="112" t="s">
        <v>238</v>
      </c>
      <c r="D24" s="112" t="s">
        <v>239</v>
      </c>
      <c r="E24" s="94" t="s">
        <v>258</v>
      </c>
      <c r="F24" s="112" t="s">
        <v>241</v>
      </c>
      <c r="G24" s="115" t="s">
        <v>170</v>
      </c>
      <c r="H24" s="115" t="s">
        <v>222</v>
      </c>
      <c r="I24" s="98">
        <f t="shared" ref="I24" si="20">IF(AND(G24="ALTA",H24="ALTO"),9,IF(AND(G24="MEDIA",H24="ALTO"),6,IF(AND(G24="BAJA",H24="ALTO"),3,IF(AND(G24="ALTA",H24="MEDIO"),6,IF(AND(G24="MEDIA",H24="MEDIO"),4,IF(AND(G24="BAJA",H24="MEDIO"),2,IF(AND(G24="ALTA",H24="BAJO"),3,IF(AND(G24="MEDIA",H24="BAJO"),2,
1))))))))</f>
        <v>4</v>
      </c>
      <c r="J24" s="136" t="s">
        <v>105</v>
      </c>
      <c r="K24" s="143">
        <f t="shared" ref="K24" si="21">IF(J24="No existen",5, IF(J24="No aplicados",4, IF(J24="Aplicados - No Efectivos",3, IF(J24="Aplicados efectivos y No Documentados",2, 1))))</f>
        <v>5</v>
      </c>
      <c r="L24" s="32"/>
      <c r="M24" s="28"/>
      <c r="N24" s="46"/>
      <c r="O24" s="133">
        <f t="shared" ref="O24" si="22">I24*K24</f>
        <v>20</v>
      </c>
      <c r="P24" s="105" t="str">
        <f t="shared" ref="P24" si="23">IF(O24&gt;=12,"GRAVE", IF(O24&lt;=3, "LEVE", "MODERADO"))</f>
        <v>GRAVE</v>
      </c>
      <c r="Q24" s="101" t="str">
        <f t="shared" ref="Q24" si="24">IF(P24="LEVE","ASUMIR", IF(P24="MODERADO", "REDUCIR - COMPARTIR - TRANSFERIR", "EVITAR - REDUCIR - COMPARTIR - TRANSFERIR" ))</f>
        <v>EVITAR - REDUCIR - COMPARTIR - TRANSFERIR</v>
      </c>
      <c r="R24" s="51" t="s">
        <v>242</v>
      </c>
      <c r="S24" s="139" t="s">
        <v>244</v>
      </c>
    </row>
    <row r="25" spans="1:19" s="2" customFormat="1" ht="63.75" customHeight="1" x14ac:dyDescent="0.2">
      <c r="A25" s="107"/>
      <c r="B25" s="95"/>
      <c r="C25" s="112"/>
      <c r="D25" s="112"/>
      <c r="E25" s="95"/>
      <c r="F25" s="112"/>
      <c r="G25" s="115"/>
      <c r="H25" s="115"/>
      <c r="I25" s="99"/>
      <c r="J25" s="137"/>
      <c r="K25" s="144"/>
      <c r="L25" s="32"/>
      <c r="M25" s="28"/>
      <c r="N25" s="46"/>
      <c r="O25" s="134"/>
      <c r="P25" s="106"/>
      <c r="Q25" s="102"/>
      <c r="R25" s="51" t="s">
        <v>243</v>
      </c>
      <c r="S25" s="139"/>
    </row>
    <row r="26" spans="1:19" s="2" customFormat="1" ht="63.75" customHeight="1" thickBot="1" x14ac:dyDescent="0.25">
      <c r="A26" s="108"/>
      <c r="B26" s="111"/>
      <c r="C26" s="113"/>
      <c r="D26" s="113"/>
      <c r="E26" s="111"/>
      <c r="F26" s="113"/>
      <c r="G26" s="135"/>
      <c r="H26" s="135"/>
      <c r="I26" s="100"/>
      <c r="J26" s="138"/>
      <c r="K26" s="145"/>
      <c r="L26" s="77"/>
      <c r="M26" s="29"/>
      <c r="N26" s="31"/>
      <c r="O26" s="146"/>
      <c r="P26" s="147"/>
      <c r="Q26" s="104"/>
      <c r="R26" s="52"/>
      <c r="S26" s="140"/>
    </row>
    <row r="31" spans="1:19" x14ac:dyDescent="0.2">
      <c r="L31" s="30"/>
    </row>
  </sheetData>
  <sheetProtection password="CCF7" sheet="1" objects="1" scenarios="1" formatRows="0" insertRows="0" deleteRows="0" selectLockedCells="1" autoFilter="0"/>
  <mergeCells count="106">
    <mergeCell ref="D2:O2"/>
    <mergeCell ref="D3:O4"/>
    <mergeCell ref="S12:S14"/>
    <mergeCell ref="P12:P14"/>
    <mergeCell ref="H12:H14"/>
    <mergeCell ref="K12:K14"/>
    <mergeCell ref="J12:J14"/>
    <mergeCell ref="I5:P5"/>
    <mergeCell ref="P1:P4"/>
    <mergeCell ref="O9:O11"/>
    <mergeCell ref="Q9:Q11"/>
    <mergeCell ref="P9:P11"/>
    <mergeCell ref="S9:S11"/>
    <mergeCell ref="R5:S5"/>
    <mergeCell ref="P7:P8"/>
    <mergeCell ref="J8:K8"/>
    <mergeCell ref="B7:F7"/>
    <mergeCell ref="G7:I7"/>
    <mergeCell ref="D5:G5"/>
    <mergeCell ref="J9:J11"/>
    <mergeCell ref="K9:K11"/>
    <mergeCell ref="C9:C11"/>
    <mergeCell ref="D9:D11"/>
    <mergeCell ref="E9:E11"/>
    <mergeCell ref="G24:G26"/>
    <mergeCell ref="H24:H26"/>
    <mergeCell ref="J24:J26"/>
    <mergeCell ref="S24:S26"/>
    <mergeCell ref="H15:H17"/>
    <mergeCell ref="S18:S20"/>
    <mergeCell ref="Q15:Q17"/>
    <mergeCell ref="P15:P17"/>
    <mergeCell ref="S15:S17"/>
    <mergeCell ref="J18:J20"/>
    <mergeCell ref="K18:K20"/>
    <mergeCell ref="J15:J17"/>
    <mergeCell ref="K15:K17"/>
    <mergeCell ref="O15:O17"/>
    <mergeCell ref="S21:S23"/>
    <mergeCell ref="K24:K26"/>
    <mergeCell ref="O24:O26"/>
    <mergeCell ref="P24:P26"/>
    <mergeCell ref="G18:G20"/>
    <mergeCell ref="G21:G23"/>
    <mergeCell ref="H21:H23"/>
    <mergeCell ref="J21:J23"/>
    <mergeCell ref="K21:K23"/>
    <mergeCell ref="O18:O20"/>
    <mergeCell ref="A6:C6"/>
    <mergeCell ref="A5:C5"/>
    <mergeCell ref="A12:A14"/>
    <mergeCell ref="A15:A17"/>
    <mergeCell ref="A18:A20"/>
    <mergeCell ref="A21:A23"/>
    <mergeCell ref="F21:F23"/>
    <mergeCell ref="E21:E23"/>
    <mergeCell ref="D21:D23"/>
    <mergeCell ref="C21:C23"/>
    <mergeCell ref="E18:E20"/>
    <mergeCell ref="F18:F20"/>
    <mergeCell ref="C18:C20"/>
    <mergeCell ref="D18:D20"/>
    <mergeCell ref="D6:S6"/>
    <mergeCell ref="A9:A11"/>
    <mergeCell ref="B9:B11"/>
    <mergeCell ref="B21:B23"/>
    <mergeCell ref="O21:O23"/>
    <mergeCell ref="O12:O14"/>
    <mergeCell ref="H18:H20"/>
    <mergeCell ref="B18:B20"/>
    <mergeCell ref="B15:B17"/>
    <mergeCell ref="C15:C17"/>
    <mergeCell ref="I24:I26"/>
    <mergeCell ref="Q12:Q14"/>
    <mergeCell ref="Q18:Q20"/>
    <mergeCell ref="Q21:Q23"/>
    <mergeCell ref="Q24:Q26"/>
    <mergeCell ref="P21:P23"/>
    <mergeCell ref="P18:P20"/>
    <mergeCell ref="A24:A26"/>
    <mergeCell ref="A7:A8"/>
    <mergeCell ref="B24:B26"/>
    <mergeCell ref="C24:C26"/>
    <mergeCell ref="D24:D26"/>
    <mergeCell ref="E24:E26"/>
    <mergeCell ref="F24:F26"/>
    <mergeCell ref="D15:D17"/>
    <mergeCell ref="E15:E17"/>
    <mergeCell ref="F15:F17"/>
    <mergeCell ref="G15:G17"/>
    <mergeCell ref="B12:B14"/>
    <mergeCell ref="C12:C14"/>
    <mergeCell ref="D12:D14"/>
    <mergeCell ref="E12:E14"/>
    <mergeCell ref="F12:F14"/>
    <mergeCell ref="G12:G14"/>
    <mergeCell ref="J7:O7"/>
    <mergeCell ref="Q7:S7"/>
    <mergeCell ref="F9:F11"/>
    <mergeCell ref="G9:G11"/>
    <mergeCell ref="H9:H11"/>
    <mergeCell ref="I9:I11"/>
    <mergeCell ref="I15:I17"/>
    <mergeCell ref="I18:I20"/>
    <mergeCell ref="I21:I23"/>
    <mergeCell ref="I12:I14"/>
  </mergeCells>
  <phoneticPr fontId="4" type="noConversion"/>
  <conditionalFormatting sqref="J9:J26 L9:N15 L18:N20 M16:N17 L23:N26">
    <cfRule type="containsText" dxfId="53" priority="92" stopIfTrue="1" operator="containsText" text="3">
      <formula>NOT(ISERROR(SEARCH("3",J9)))</formula>
    </cfRule>
    <cfRule type="containsText" dxfId="52" priority="93" stopIfTrue="1" operator="containsText" text="3">
      <formula>NOT(ISERROR(SEARCH("3",J9)))</formula>
    </cfRule>
    <cfRule type="containsText" dxfId="51" priority="96" stopIfTrue="1" operator="containsText" text="1">
      <formula>NOT(ISERROR(SEARCH("1",J9)))</formula>
    </cfRule>
  </conditionalFormatting>
  <conditionalFormatting sqref="G9:G26">
    <cfRule type="containsText" dxfId="50" priority="48" operator="containsText" text="MEDIA">
      <formula>NOT(ISERROR(SEARCH("MEDIA",G9)))</formula>
    </cfRule>
    <cfRule type="containsText" dxfId="49" priority="49" operator="containsText" text="ALTA">
      <formula>NOT(ISERROR(SEARCH("ALTA",G9)))</formula>
    </cfRule>
    <cfRule type="containsText" dxfId="48" priority="50" operator="containsText" text="BAJA">
      <formula>NOT(ISERROR(SEARCH("BAJA",G9)))</formula>
    </cfRule>
  </conditionalFormatting>
  <conditionalFormatting sqref="H9:H26">
    <cfRule type="containsText" dxfId="47" priority="45" operator="containsText" text="MEDIO">
      <formula>NOT(ISERROR(SEARCH("MEDIO",H9)))</formula>
    </cfRule>
    <cfRule type="containsText" dxfId="46" priority="46" operator="containsText" text="ALTO">
      <formula>NOT(ISERROR(SEARCH("ALTO",H9)))</formula>
    </cfRule>
    <cfRule type="containsText" dxfId="45" priority="47" operator="containsText" text="BAJO">
      <formula>NOT(ISERROR(SEARCH("BAJO",H9)))</formula>
    </cfRule>
  </conditionalFormatting>
  <conditionalFormatting sqref="J9:J26">
    <cfRule type="cellIs" dxfId="44" priority="36" operator="between">
      <formula>2</formula>
      <formula>3</formula>
    </cfRule>
  </conditionalFormatting>
  <conditionalFormatting sqref="I9:I26">
    <cfRule type="cellIs" dxfId="43" priority="19" operator="equal">
      <formula>1</formula>
    </cfRule>
    <cfRule type="cellIs" dxfId="42" priority="20" stopIfTrue="1" operator="between">
      <formula>2</formula>
      <formula>4</formula>
    </cfRule>
    <cfRule type="cellIs" dxfId="41" priority="21" operator="greaterThanOrEqual">
      <formula>6</formula>
    </cfRule>
  </conditionalFormatting>
  <conditionalFormatting sqref="O9:O26">
    <cfRule type="cellIs" dxfId="40" priority="16" operator="lessThanOrEqual">
      <formula>3</formula>
    </cfRule>
    <cfRule type="cellIs" dxfId="39" priority="17" stopIfTrue="1" operator="between">
      <formula>4</formula>
      <formula>10</formula>
    </cfRule>
    <cfRule type="cellIs" dxfId="38" priority="18" operator="greaterThanOrEqual">
      <formula>10</formula>
    </cfRule>
  </conditionalFormatting>
  <conditionalFormatting sqref="P9:P26">
    <cfRule type="cellIs" dxfId="37" priority="13" operator="equal">
      <formula>"LEVE"</formula>
    </cfRule>
    <cfRule type="cellIs" dxfId="36" priority="14" operator="equal">
      <formula>"MODERADO"</formula>
    </cfRule>
    <cfRule type="cellIs" dxfId="35" priority="15" operator="equal">
      <formula>"GRAVE"</formula>
    </cfRule>
  </conditionalFormatting>
  <conditionalFormatting sqref="R12">
    <cfRule type="containsText" dxfId="34" priority="10" stopIfTrue="1" operator="containsText" text="3">
      <formula>NOT(ISERROR(SEARCH("3",R12)))</formula>
    </cfRule>
    <cfRule type="containsText" dxfId="33" priority="11" stopIfTrue="1" operator="containsText" text="3">
      <formula>NOT(ISERROR(SEARCH("3",R12)))</formula>
    </cfRule>
    <cfRule type="containsText" dxfId="32" priority="12" stopIfTrue="1" operator="containsText" text="1">
      <formula>NOT(ISERROR(SEARCH("1",R12)))</formula>
    </cfRule>
  </conditionalFormatting>
  <conditionalFormatting sqref="R13">
    <cfRule type="containsText" dxfId="31" priority="7" stopIfTrue="1" operator="containsText" text="3">
      <formula>NOT(ISERROR(SEARCH("3",R13)))</formula>
    </cfRule>
    <cfRule type="containsText" dxfId="30" priority="8" stopIfTrue="1" operator="containsText" text="3">
      <formula>NOT(ISERROR(SEARCH("3",R13)))</formula>
    </cfRule>
    <cfRule type="containsText" dxfId="29" priority="9" stopIfTrue="1" operator="containsText" text="1">
      <formula>NOT(ISERROR(SEARCH("1",R13)))</formula>
    </cfRule>
  </conditionalFormatting>
  <conditionalFormatting sqref="L16:L17">
    <cfRule type="containsText" dxfId="28" priority="4" stopIfTrue="1" operator="containsText" text="3">
      <formula>NOT(ISERROR(SEARCH("3",L16)))</formula>
    </cfRule>
    <cfRule type="containsText" dxfId="27" priority="5" stopIfTrue="1" operator="containsText" text="3">
      <formula>NOT(ISERROR(SEARCH("3",L16)))</formula>
    </cfRule>
    <cfRule type="containsText" dxfId="26" priority="6" stopIfTrue="1" operator="containsText" text="1">
      <formula>NOT(ISERROR(SEARCH("1",L16)))</formula>
    </cfRule>
  </conditionalFormatting>
  <conditionalFormatting sqref="L21:N22">
    <cfRule type="containsText" dxfId="25" priority="1" stopIfTrue="1" operator="containsText" text="3">
      <formula>NOT(ISERROR(SEARCH("3",L21)))</formula>
    </cfRule>
    <cfRule type="containsText" dxfId="24" priority="2" stopIfTrue="1" operator="containsText" text="3">
      <formula>NOT(ISERROR(SEARCH("3",L21)))</formula>
    </cfRule>
    <cfRule type="containsText" dxfId="23" priority="3" stopIfTrue="1" operator="containsText" text="1">
      <formula>NOT(ISERROR(SEARCH("1",L21)))</formula>
    </cfRule>
  </conditionalFormatting>
  <dataValidations xWindow="774" yWindow="424" count="19">
    <dataValidation allowBlank="1" showInputMessage="1" showErrorMessage="1" promptTitle="INDICADOR  DEL RIESGO" prompt="Establezca un indicador que permita monitorear el riesgo" sqref="S9:S26"/>
    <dataValidation allowBlank="1" showInputMessage="1" showErrorMessage="1" promptTitle="CONTROL" prompt="Defina el estado del control asociado al riesgo" sqref="K9:K26"/>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type="list" allowBlank="1" showInputMessage="1" showErrorMessage="1" promptTitle="Periodicidad" prompt="Determine los intervalos en los cuales aplica el control" sqref="M9:M26">
      <formula1>"Anual, Semestral, Trimestral, Bimestral, Mensual, Quincenal, Semanal, Diaria,Otra"</formula1>
    </dataValidation>
    <dataValidation type="list" allowBlank="1" showInputMessage="1" showErrorMessage="1" promptTitle="Tipo de control" prompt="Defina que tipo de control es el que se aplica" sqref="N9:N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"ALTO, MEDIO, BAJO"</formula1>
    </dataValidation>
    <dataValidation type="list" allowBlank="1" showInputMessage="1" showErrorMessage="1" errorTitle="DATO NO VALIDO" error="CELDA DE SELECCIÓN - NO CAMBIAR CONFIGURACIÓN" promptTitle="TIPO DE RIESGO" prompt="Seleccione el Tipo de Riesgo" sqref="B9:B26">
      <formula1>"Estratégico, Imagen, Operacional, Financiero, Contable, Presupuestal, Cumplimiento, Tecnología, Información, Transparencia, Laborales, Ambiental, Derechos Humanos"</formula1>
    </dataValidation>
    <dataValidation type="custom" allowBlank="1" showInputMessage="1" showErrorMessage="1" sqref="L31">
      <formula1>IF(OR(#REF!="0", #REF!="I", #REF!="II"),"NO APLICA", "xxxxxx")</formula1>
    </dataValidation>
    <dataValidation allowBlank="1" showInputMessage="1" showErrorMessage="1" promptTitle="TRATAMIENTO DEL RIESGO" prompt="Defina el tratamiento que se le dará al riesgo" sqref="Q24 Q12 Q15 Q18 Q21 Q9"/>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R5:S5">
      <formula1>41426</formula1>
      <formula2>45078</formula2>
    </dataValidation>
  </dataValidations>
  <pageMargins left="1.3779527559055118" right="0.15748031496062992" top="0.59055118110236227" bottom="0.39370078740157483" header="0" footer="0"/>
  <pageSetup scale="35"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J18" activePane="bottomRight" state="frozen"/>
      <selection pane="topRight" activeCell="D1" sqref="D1"/>
      <selection pane="bottomLeft" activeCell="A9" sqref="A9"/>
      <selection pane="bottomRight" activeCell="A18" sqref="A18:A20"/>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81"/>
      <c r="B1" s="42"/>
      <c r="C1" s="42"/>
      <c r="D1" s="42"/>
      <c r="E1" s="42"/>
      <c r="F1" s="42"/>
      <c r="G1" s="42"/>
      <c r="H1" s="42"/>
      <c r="I1" s="42"/>
      <c r="J1" s="42"/>
      <c r="K1" s="42"/>
      <c r="L1" s="42"/>
      <c r="M1" s="43"/>
      <c r="N1" s="43"/>
      <c r="O1" s="43"/>
      <c r="P1" s="36" t="s">
        <v>94</v>
      </c>
      <c r="Q1" s="82" t="s">
        <v>95</v>
      </c>
    </row>
    <row r="2" spans="1:17" s="5" customFormat="1" ht="18.75" customHeight="1" x14ac:dyDescent="0.2">
      <c r="A2" s="83"/>
      <c r="C2" s="148" t="s">
        <v>102</v>
      </c>
      <c r="D2" s="148"/>
      <c r="E2" s="148"/>
      <c r="F2" s="148"/>
      <c r="G2" s="148"/>
      <c r="H2" s="148"/>
      <c r="I2" s="148"/>
      <c r="J2" s="148"/>
      <c r="K2" s="148"/>
      <c r="L2" s="148"/>
      <c r="M2" s="6"/>
      <c r="N2" s="6"/>
      <c r="O2" s="6"/>
      <c r="P2" s="36" t="s">
        <v>10</v>
      </c>
      <c r="Q2" s="82">
        <v>2</v>
      </c>
    </row>
    <row r="3" spans="1:17" s="5" customFormat="1" ht="18.75" customHeight="1" x14ac:dyDescent="0.2">
      <c r="A3" s="83"/>
      <c r="C3" s="148" t="s">
        <v>82</v>
      </c>
      <c r="D3" s="148"/>
      <c r="E3" s="148"/>
      <c r="F3" s="148"/>
      <c r="G3" s="148"/>
      <c r="H3" s="148"/>
      <c r="I3" s="148"/>
      <c r="J3" s="148"/>
      <c r="K3" s="148"/>
      <c r="L3" s="148"/>
      <c r="M3" s="6"/>
      <c r="N3" s="6"/>
      <c r="O3" s="6"/>
      <c r="P3" s="36" t="s">
        <v>11</v>
      </c>
      <c r="Q3" s="86" t="s">
        <v>162</v>
      </c>
    </row>
    <row r="4" spans="1:17" s="5" customFormat="1" ht="18.75" customHeight="1" x14ac:dyDescent="0.2">
      <c r="A4" s="83"/>
      <c r="C4" s="148"/>
      <c r="D4" s="148"/>
      <c r="E4" s="148"/>
      <c r="F4" s="148"/>
      <c r="G4" s="148"/>
      <c r="H4" s="148"/>
      <c r="I4" s="148"/>
      <c r="J4" s="148"/>
      <c r="K4" s="148"/>
      <c r="L4" s="148"/>
      <c r="M4" s="6"/>
      <c r="N4" s="6"/>
      <c r="O4" s="6"/>
      <c r="P4" s="36" t="s">
        <v>93</v>
      </c>
      <c r="Q4" s="82" t="s">
        <v>12</v>
      </c>
    </row>
    <row r="5" spans="1:17" s="1" customFormat="1" ht="29.25" customHeight="1" x14ac:dyDescent="0.2">
      <c r="A5" s="124" t="str">
        <f>'01-Mapa de riesgo'!A5:C5</f>
        <v xml:space="preserve">PROCESO (Usuario Metodología)  </v>
      </c>
      <c r="B5" s="124"/>
      <c r="C5" s="124"/>
      <c r="D5" s="158" t="str">
        <f>'01-Mapa de riesgo'!D5:G5</f>
        <v>Planeación</v>
      </c>
      <c r="E5" s="158"/>
      <c r="F5" s="158"/>
      <c r="G5" s="158"/>
      <c r="H5" s="44" t="s">
        <v>77</v>
      </c>
      <c r="I5" s="180" t="str">
        <f>'01-Mapa de riesgo'!I5:P5</f>
        <v>Viviana Barney P</v>
      </c>
      <c r="J5" s="181"/>
      <c r="K5" s="181"/>
      <c r="L5" s="181"/>
      <c r="M5" s="181"/>
      <c r="N5" s="181"/>
      <c r="O5" s="182"/>
      <c r="P5" s="65" t="s">
        <v>8</v>
      </c>
      <c r="Q5" s="66">
        <v>41481</v>
      </c>
    </row>
    <row r="6" spans="1:17" s="1" customFormat="1" ht="66" customHeight="1" thickBot="1" x14ac:dyDescent="0.25">
      <c r="A6" s="178" t="str">
        <f>'01-Mapa de riesgo'!A6:C6</f>
        <v>OBJETIVO DEL PROCESO (Usuario Metodología):</v>
      </c>
      <c r="B6" s="122"/>
      <c r="C6" s="122"/>
      <c r="D6" s="184" t="str">
        <f>'01-Mapa de riesgo'!D6:S6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184"/>
      <c r="F6" s="184"/>
      <c r="G6" s="184"/>
      <c r="H6" s="184"/>
      <c r="I6" s="184"/>
      <c r="J6" s="184"/>
      <c r="K6" s="184"/>
      <c r="L6" s="184"/>
      <c r="M6" s="184"/>
      <c r="N6" s="184"/>
      <c r="O6" s="184"/>
      <c r="P6" s="184"/>
      <c r="Q6" s="185"/>
    </row>
    <row r="7" spans="1:17" s="1" customFormat="1" ht="45" customHeight="1" x14ac:dyDescent="0.2">
      <c r="A7" s="179" t="s">
        <v>80</v>
      </c>
      <c r="B7" s="172" t="s">
        <v>124</v>
      </c>
      <c r="C7" s="173"/>
      <c r="D7" s="173"/>
      <c r="E7" s="173"/>
      <c r="F7" s="174"/>
      <c r="G7" s="171" t="s">
        <v>118</v>
      </c>
      <c r="H7" s="171" t="s">
        <v>2</v>
      </c>
      <c r="I7" s="183" t="s">
        <v>128</v>
      </c>
      <c r="J7" s="172" t="s">
        <v>14</v>
      </c>
      <c r="K7" s="173"/>
      <c r="L7" s="174"/>
      <c r="M7" s="183" t="s">
        <v>3</v>
      </c>
      <c r="N7" s="172" t="s">
        <v>15</v>
      </c>
      <c r="O7" s="173"/>
      <c r="P7" s="174"/>
      <c r="Q7" s="186" t="s">
        <v>3</v>
      </c>
    </row>
    <row r="8" spans="1:17" s="2" customFormat="1" ht="36.75" customHeight="1" x14ac:dyDescent="0.2">
      <c r="A8" s="110"/>
      <c r="B8" s="58" t="s">
        <v>108</v>
      </c>
      <c r="C8" s="58" t="s">
        <v>4</v>
      </c>
      <c r="D8" s="58" t="s">
        <v>0</v>
      </c>
      <c r="E8" s="58" t="s">
        <v>81</v>
      </c>
      <c r="F8" s="58" t="s">
        <v>1</v>
      </c>
      <c r="G8" s="155"/>
      <c r="H8" s="155"/>
      <c r="I8" s="154"/>
      <c r="J8" s="175"/>
      <c r="K8" s="176"/>
      <c r="L8" s="177"/>
      <c r="M8" s="154"/>
      <c r="N8" s="175"/>
      <c r="O8" s="176"/>
      <c r="P8" s="177"/>
      <c r="Q8" s="187"/>
    </row>
    <row r="9" spans="1:17" s="2" customFormat="1" ht="62.45" customHeight="1" x14ac:dyDescent="0.2">
      <c r="A9" s="107">
        <v>1</v>
      </c>
      <c r="B9" s="170" t="str">
        <f>'01-Mapa de riesgo'!B9:B11</f>
        <v>Transparencia</v>
      </c>
      <c r="C9" s="158" t="str">
        <f>'01-Mapa de riesgo'!C9:C11</f>
        <v>Ejecución inadecuada de proyectos (contratos, Ordenes de trabajo, proyectos de operación comercial)</v>
      </c>
      <c r="D9" s="158" t="str">
        <f>'01-Mapa de riesgo'!D9:D11</f>
        <v xml:space="preserve">La posibilidd de incumplimiento en la  ejecución de proyectos (contratos, Ordenes de trabajo, proyectos de operación comercial) en la obtención de  resutados satisfactorios </v>
      </c>
      <c r="E9" s="158" t="str">
        <f>'01-Mapa de riesgo'!E9:E11</f>
        <v>Falta de comunicación de los involucrados
Desconocimiento de los  procedimientos contractuales
Desconocimiento de la normatividad nacional e institucional para la ejecucion de proyectos (contratos, Ordenes de trabajo, proyectos de operación comercial)</v>
      </c>
      <c r="F9" s="158" t="str">
        <f>'01-Mapa de riesgo'!F9:F11</f>
        <v xml:space="preserve">Hallazgos pr parte de entes de control
Detrimiento patrimonial
Incumplimiento de resultados
Reprocesos 
Clientes insatisfechos
Deterioro de la imagen institucional
Sobrecostos </v>
      </c>
      <c r="G9" s="159" t="str">
        <f>'01-Mapa de riesgo'!P9:P11</f>
        <v>MODERADO</v>
      </c>
      <c r="H9" s="101" t="str">
        <f>'01-Mapa de riesgo'!Q9:Q11</f>
        <v>REDUCIR - COMPARTIR - TRANSFERIR</v>
      </c>
      <c r="I9" s="98" t="str">
        <f t="shared" ref="I9" si="0">IF(G9="GRAVE","Debe formularse",IF(G9="MODERADO", "Si el proceso lo requiere","NO"))</f>
        <v>Si el proceso lo requiere</v>
      </c>
      <c r="J9" s="112"/>
      <c r="K9" s="112"/>
      <c r="L9" s="112"/>
      <c r="M9" s="60"/>
      <c r="N9" s="163"/>
      <c r="O9" s="164"/>
      <c r="P9" s="165"/>
      <c r="Q9" s="64"/>
    </row>
    <row r="10" spans="1:17" s="2" customFormat="1" ht="62.45" customHeight="1" x14ac:dyDescent="0.2">
      <c r="A10" s="107"/>
      <c r="B10" s="160"/>
      <c r="C10" s="158"/>
      <c r="D10" s="158"/>
      <c r="E10" s="158"/>
      <c r="F10" s="158"/>
      <c r="G10" s="159"/>
      <c r="H10" s="102"/>
      <c r="I10" s="99"/>
      <c r="J10" s="112"/>
      <c r="K10" s="112"/>
      <c r="L10" s="112"/>
      <c r="M10" s="60"/>
      <c r="N10" s="163"/>
      <c r="O10" s="164"/>
      <c r="P10" s="165"/>
      <c r="Q10" s="64"/>
    </row>
    <row r="11" spans="1:17" s="2" customFormat="1" ht="62.45" customHeight="1" x14ac:dyDescent="0.2">
      <c r="A11" s="107"/>
      <c r="B11" s="160"/>
      <c r="C11" s="158"/>
      <c r="D11" s="158"/>
      <c r="E11" s="158"/>
      <c r="F11" s="158"/>
      <c r="G11" s="159"/>
      <c r="H11" s="103"/>
      <c r="I11" s="157"/>
      <c r="J11" s="163"/>
      <c r="K11" s="164"/>
      <c r="L11" s="165"/>
      <c r="M11" s="60"/>
      <c r="N11" s="163"/>
      <c r="O11" s="164"/>
      <c r="P11" s="165"/>
      <c r="Q11" s="64"/>
    </row>
    <row r="12" spans="1:17" s="2" customFormat="1" ht="62.45" customHeight="1" x14ac:dyDescent="0.2">
      <c r="A12" s="107">
        <v>2</v>
      </c>
      <c r="B12" s="160" t="str">
        <f>'01-Mapa de riesgo'!B12:B14</f>
        <v>Información</v>
      </c>
      <c r="C12" s="158" t="str">
        <f>'01-Mapa de riesgo'!C12:C14</f>
        <v>Manejo inadecuado de los activos de información  físicos y magnéticos de la oficina de planeación</v>
      </c>
      <c r="D12" s="158" t="str">
        <f>'01-Mapa de riesgo'!D12:D14</f>
        <v>Los diferentes archivos no están organizados con un orden preestablecido que permita su facil consulta, y no tienen la seguridad requerida para evitar su pérdida.</v>
      </c>
      <c r="E12" s="158" t="str">
        <f>'01-Mapa de riesgo'!E12:E14</f>
        <v xml:space="preserve">Falta de capacitación, sistematización y espacio físico 
Falta de organización en los archivos fisicos y magneticos por parte de los funcionarios </v>
      </c>
      <c r="F12" s="158" t="str">
        <f>'01-Mapa de riesgo'!F12:F14</f>
        <v>Demoras en la entrega de información, Obstáculos para ejecución de proyectos y perdida de información
Hallazgos por parte de las diferentes auditorías realizadas a la oficina</v>
      </c>
      <c r="G12" s="159" t="str">
        <f>'01-Mapa de riesgo'!P12:P14</f>
        <v>MODERADO</v>
      </c>
      <c r="H12" s="101" t="str">
        <f>'01-Mapa de riesgo'!Q12</f>
        <v>REDUCIR - COMPARTIR - TRANSFERIR</v>
      </c>
      <c r="I12" s="98" t="str">
        <f t="shared" ref="I12:I24" si="1">IF(G12="GRAVE","Debe formularse",IF(G12="MODERADO", "Si el proceso lo requiere","NO"))</f>
        <v>Si el proceso lo requiere</v>
      </c>
      <c r="J12" s="163"/>
      <c r="K12" s="164"/>
      <c r="L12" s="165"/>
      <c r="M12" s="60"/>
      <c r="N12" s="163"/>
      <c r="O12" s="164"/>
      <c r="P12" s="165"/>
      <c r="Q12" s="64"/>
    </row>
    <row r="13" spans="1:17" s="2" customFormat="1" ht="62.45" customHeight="1" x14ac:dyDescent="0.2">
      <c r="A13" s="107"/>
      <c r="B13" s="160"/>
      <c r="C13" s="158"/>
      <c r="D13" s="158"/>
      <c r="E13" s="158"/>
      <c r="F13" s="158"/>
      <c r="G13" s="159"/>
      <c r="H13" s="102"/>
      <c r="I13" s="99"/>
      <c r="J13" s="163"/>
      <c r="K13" s="164"/>
      <c r="L13" s="165"/>
      <c r="M13" s="60"/>
      <c r="N13" s="163"/>
      <c r="O13" s="164"/>
      <c r="P13" s="165"/>
      <c r="Q13" s="64"/>
    </row>
    <row r="14" spans="1:17" s="2" customFormat="1" ht="62.45" customHeight="1" x14ac:dyDescent="0.2">
      <c r="A14" s="107"/>
      <c r="B14" s="160"/>
      <c r="C14" s="158"/>
      <c r="D14" s="158"/>
      <c r="E14" s="158"/>
      <c r="F14" s="158"/>
      <c r="G14" s="159"/>
      <c r="H14" s="103"/>
      <c r="I14" s="157"/>
      <c r="J14" s="163"/>
      <c r="K14" s="164"/>
      <c r="L14" s="165"/>
      <c r="M14" s="60"/>
      <c r="N14" s="163"/>
      <c r="O14" s="164"/>
      <c r="P14" s="165"/>
      <c r="Q14" s="64"/>
    </row>
    <row r="15" spans="1:17" s="2" customFormat="1" ht="62.45" customHeight="1" x14ac:dyDescent="0.2">
      <c r="A15" s="107">
        <v>3</v>
      </c>
      <c r="B15" s="160" t="str">
        <f>'01-Mapa de riesgo'!B15:B17</f>
        <v>Tecnología</v>
      </c>
      <c r="C15" s="158" t="str">
        <f>'01-Mapa de riesgo'!C15:C17</f>
        <v xml:space="preserve">Sistemas de información inadecuados para fuentes de información y  la toma de decisiones </v>
      </c>
      <c r="D15" s="158" t="str">
        <f>'01-Mapa de riesgo'!D15:D17</f>
        <v>Los sistemas de información tienen un componente de automatización aún muy bajo para la rendición de cuentas, reportar a entes de control en los tiempos establecidos y soportar la toma de desiciones a nivel estratégico.</v>
      </c>
      <c r="E15" s="158" t="str">
        <f>'01-Mapa de riesgo'!E15:E17</f>
        <v>Debilidad en la articulación del sistema transaccional con el estratégico</v>
      </c>
      <c r="F15" s="158"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59" t="str">
        <f>'01-Mapa de riesgo'!P15:P17</f>
        <v>GRAVE</v>
      </c>
      <c r="H15" s="101" t="str">
        <f>'01-Mapa de riesgo'!Q15</f>
        <v>EVITAR - REDUCIR - COMPARTIR - TRANSFERIR</v>
      </c>
      <c r="I15" s="98" t="str">
        <f t="shared" si="1"/>
        <v>Debe formularse</v>
      </c>
      <c r="J15" s="163" t="s">
        <v>218</v>
      </c>
      <c r="K15" s="164"/>
      <c r="L15" s="165"/>
      <c r="M15" s="60" t="s">
        <v>217</v>
      </c>
      <c r="N15" s="163" t="s">
        <v>219</v>
      </c>
      <c r="O15" s="164"/>
      <c r="P15" s="165"/>
      <c r="Q15" s="88" t="s">
        <v>217</v>
      </c>
    </row>
    <row r="16" spans="1:17" s="2" customFormat="1" ht="62.45" customHeight="1" x14ac:dyDescent="0.2">
      <c r="A16" s="107"/>
      <c r="B16" s="160"/>
      <c r="C16" s="158"/>
      <c r="D16" s="158"/>
      <c r="E16" s="158"/>
      <c r="F16" s="158"/>
      <c r="G16" s="159"/>
      <c r="H16" s="102"/>
      <c r="I16" s="99"/>
      <c r="J16" s="163"/>
      <c r="K16" s="164"/>
      <c r="L16" s="165"/>
      <c r="M16" s="60"/>
      <c r="N16" s="163"/>
      <c r="O16" s="164"/>
      <c r="P16" s="165"/>
      <c r="Q16" s="64"/>
    </row>
    <row r="17" spans="1:17" s="2" customFormat="1" ht="62.45" customHeight="1" x14ac:dyDescent="0.2">
      <c r="A17" s="107"/>
      <c r="B17" s="160"/>
      <c r="C17" s="158"/>
      <c r="D17" s="158"/>
      <c r="E17" s="158"/>
      <c r="F17" s="158"/>
      <c r="G17" s="159"/>
      <c r="H17" s="103"/>
      <c r="I17" s="157"/>
      <c r="J17" s="163"/>
      <c r="K17" s="164"/>
      <c r="L17" s="165"/>
      <c r="M17" s="60"/>
      <c r="N17" s="163"/>
      <c r="O17" s="164"/>
      <c r="P17" s="165"/>
      <c r="Q17" s="64"/>
    </row>
    <row r="18" spans="1:17" s="2" customFormat="1" ht="62.45" customHeight="1" x14ac:dyDescent="0.2">
      <c r="A18" s="107">
        <v>4</v>
      </c>
      <c r="B18" s="160" t="str">
        <f>'01-Mapa de riesgo'!B18:B20</f>
        <v>Tecnología</v>
      </c>
      <c r="C18" s="158" t="str">
        <f>'01-Mapa de riesgo'!C18:C20</f>
        <v xml:space="preserve">Afectación en el nivel de respuesta en los diseños de obra física y redes eléctricas por problema del software
</v>
      </c>
      <c r="D18" s="158" t="str">
        <f>'01-Mapa de riesgo'!D18:D20</f>
        <v>Herramientas o hardware con capacidad inferior a la requerida para el desarrollo de las actividades del proceso</v>
      </c>
      <c r="E18" s="158" t="str">
        <f>'01-Mapa de riesgo'!E18:E20</f>
        <v xml:space="preserve">
* Desconocimiento por parte de las dependencias que asignan los equipos de las actividades que se desarrollan en el área de Planeación y Desarrollo Físico
*Asignación de tecnología con características inadecuadas para el área de Planeación y Desarrollo Físico
</v>
      </c>
      <c r="F18" s="158" t="str">
        <f>'01-Mapa de riesgo'!F18:F20</f>
        <v>Reprocesos o Ineficiencia en el desarrollo de las actividades
Retrasos en el cumplimiento de los planes de trabajo del área</v>
      </c>
      <c r="G18" s="159" t="str">
        <f>'01-Mapa de riesgo'!P18:P20</f>
        <v>GRAVE</v>
      </c>
      <c r="H18" s="101" t="str">
        <f>'01-Mapa de riesgo'!Q18</f>
        <v>EVITAR - REDUCIR - COMPARTIR - TRANSFERIR</v>
      </c>
      <c r="I18" s="98" t="str">
        <f t="shared" si="1"/>
        <v>Debe formularse</v>
      </c>
      <c r="J18" s="163" t="s">
        <v>251</v>
      </c>
      <c r="K18" s="164"/>
      <c r="L18" s="165"/>
      <c r="M18" s="60" t="s">
        <v>248</v>
      </c>
      <c r="N18" s="163" t="s">
        <v>252</v>
      </c>
      <c r="O18" s="164"/>
      <c r="P18" s="165"/>
      <c r="Q18" s="64" t="s">
        <v>252</v>
      </c>
    </row>
    <row r="19" spans="1:17" ht="62.45" customHeight="1" x14ac:dyDescent="0.2">
      <c r="A19" s="107"/>
      <c r="B19" s="160"/>
      <c r="C19" s="158"/>
      <c r="D19" s="158"/>
      <c r="E19" s="158"/>
      <c r="F19" s="158"/>
      <c r="G19" s="159"/>
      <c r="H19" s="102"/>
      <c r="I19" s="99"/>
      <c r="J19" s="163"/>
      <c r="K19" s="164"/>
      <c r="L19" s="165"/>
      <c r="M19" s="60"/>
      <c r="N19" s="163"/>
      <c r="O19" s="164"/>
      <c r="P19" s="165"/>
      <c r="Q19" s="64"/>
    </row>
    <row r="20" spans="1:17" ht="62.45" customHeight="1" x14ac:dyDescent="0.2">
      <c r="A20" s="107"/>
      <c r="B20" s="160"/>
      <c r="C20" s="158"/>
      <c r="D20" s="158"/>
      <c r="E20" s="158"/>
      <c r="F20" s="158"/>
      <c r="G20" s="159"/>
      <c r="H20" s="103"/>
      <c r="I20" s="157"/>
      <c r="J20" s="163"/>
      <c r="K20" s="164"/>
      <c r="L20" s="165"/>
      <c r="M20" s="60"/>
      <c r="N20" s="163"/>
      <c r="O20" s="164"/>
      <c r="P20" s="165"/>
      <c r="Q20" s="64"/>
    </row>
    <row r="21" spans="1:17" ht="62.45" customHeight="1" x14ac:dyDescent="0.2">
      <c r="A21" s="107">
        <v>5</v>
      </c>
      <c r="B21" s="160" t="str">
        <f>'01-Mapa de riesgo'!B21:B23</f>
        <v>Estratégico</v>
      </c>
      <c r="C21" s="158" t="str">
        <f>'01-Mapa de riesgo'!C21:C23</f>
        <v>Falta de fortalecimiento de la Inteligencia Institucional, vigilancia del contexto y consolidación de los mecanismos para el uso de la misma</v>
      </c>
      <c r="D21" s="158" t="str">
        <f>'01-Mapa de riesgo'!D21:D23</f>
        <v>No exiten un proceso socializado  que permita la vigilancia en todos los temas relacionados con la institución. Sólo se dan actividades desarrolladas en temas puntuales.
Existen metodologías para la inteligencia institucional, sin embargo es necesario fortalecer su trabajo articulado y el soporte tecnológico para la misma.</v>
      </c>
      <c r="E21" s="158" t="str">
        <f>'01-Mapa de riesgo'!E21:E23</f>
        <v xml:space="preserve">Debilidad en la aprobación de las políticas, mecanismos y herramientas del sistema
Falta de definición e implementación de una metodología apropiada de vigilancia del contexto </v>
      </c>
      <c r="F21" s="158" t="str">
        <f>'01-Mapa de riesgo'!F21:F23</f>
        <v>Falta de competitividad 
Toma de decisiones no pertinentes con poco soporte en la información del contexto.
Pérdida de oportunidades para acceder a recursos y participación de proyectos.</v>
      </c>
      <c r="G21" s="159" t="str">
        <f>'01-Mapa de riesgo'!P21:P23</f>
        <v>MODERADO</v>
      </c>
      <c r="H21" s="101" t="str">
        <f>'01-Mapa de riesgo'!Q21</f>
        <v>REDUCIR - COMPARTIR - TRANSFERIR</v>
      </c>
      <c r="I21" s="98" t="str">
        <f t="shared" si="1"/>
        <v>Si el proceso lo requiere</v>
      </c>
      <c r="J21" s="163"/>
      <c r="K21" s="164"/>
      <c r="L21" s="165"/>
      <c r="M21" s="60"/>
      <c r="N21" s="163"/>
      <c r="O21" s="164"/>
      <c r="P21" s="165"/>
      <c r="Q21" s="64"/>
    </row>
    <row r="22" spans="1:17" ht="62.45" customHeight="1" x14ac:dyDescent="0.2">
      <c r="A22" s="107"/>
      <c r="B22" s="160"/>
      <c r="C22" s="158"/>
      <c r="D22" s="158"/>
      <c r="E22" s="158"/>
      <c r="F22" s="158"/>
      <c r="G22" s="159"/>
      <c r="H22" s="102"/>
      <c r="I22" s="99"/>
      <c r="J22" s="163"/>
      <c r="K22" s="164"/>
      <c r="L22" s="165"/>
      <c r="M22" s="60"/>
      <c r="N22" s="163"/>
      <c r="O22" s="164"/>
      <c r="P22" s="165"/>
      <c r="Q22" s="64"/>
    </row>
    <row r="23" spans="1:17" ht="62.45" customHeight="1" x14ac:dyDescent="0.2">
      <c r="A23" s="107"/>
      <c r="B23" s="160"/>
      <c r="C23" s="158"/>
      <c r="D23" s="158"/>
      <c r="E23" s="158"/>
      <c r="F23" s="158"/>
      <c r="G23" s="159"/>
      <c r="H23" s="103"/>
      <c r="I23" s="157"/>
      <c r="J23" s="163"/>
      <c r="K23" s="164"/>
      <c r="L23" s="165"/>
      <c r="M23" s="60"/>
      <c r="N23" s="163"/>
      <c r="O23" s="164"/>
      <c r="P23" s="165"/>
      <c r="Q23" s="64"/>
    </row>
    <row r="24" spans="1:17" ht="62.45" customHeight="1" x14ac:dyDescent="0.2">
      <c r="A24" s="107">
        <v>6</v>
      </c>
      <c r="B24" s="160" t="str">
        <f>'01-Mapa de riesgo'!B24:B26</f>
        <v>Operacional</v>
      </c>
      <c r="C24" s="158" t="str">
        <f>'01-Mapa de riesgo'!C24:C26</f>
        <v xml:space="preserve">Presión a la Planta Física por compromisos en proyectos no articulados con la planeación del área Desarrollo y Planeación de la Planta Física </v>
      </c>
      <c r="D24" s="158" t="str">
        <f>'01-Mapa de riesgo'!D24:D26</f>
        <v>Diferentes dependencias de la Institución presentan y ejecutan proyectos con entidades externas  en las cuales se adquiern compromisos de disponibilidad de espacios sin la validación respectiva de la Oficina de Planeación</v>
      </c>
      <c r="E24" s="158" t="str">
        <f>'01-Mapa de riesgo'!E24:E26</f>
        <v xml:space="preserve">*Falta de un procedimiento donde se involucren todos los elementos constitutivos de un proyecto como lo es los elementos de infraestructura
</v>
      </c>
      <c r="F24" s="158" t="str">
        <f>'01-Mapa de riesgo'!F24:F26</f>
        <v>*Imagen de la universidad por incumplimiento
*Posibles hallazgos por falta de planeación e incumplimiento
*Presión a los recursos económicos dentro de una vigencia
*Reprocesos y sobrecarga en el trabajo</v>
      </c>
      <c r="G24" s="159" t="str">
        <f>'01-Mapa de riesgo'!P24:P26</f>
        <v>GRAVE</v>
      </c>
      <c r="H24" s="101" t="str">
        <f>'01-Mapa de riesgo'!Q24</f>
        <v>EVITAR - REDUCIR - COMPARTIR - TRANSFERIR</v>
      </c>
      <c r="I24" s="98" t="str">
        <f t="shared" si="1"/>
        <v>Debe formularse</v>
      </c>
      <c r="J24" s="163" t="s">
        <v>245</v>
      </c>
      <c r="K24" s="164"/>
      <c r="L24" s="165"/>
      <c r="M24" s="60" t="s">
        <v>246</v>
      </c>
      <c r="N24" s="163" t="s">
        <v>252</v>
      </c>
      <c r="O24" s="164"/>
      <c r="P24" s="165"/>
      <c r="Q24" s="64" t="s">
        <v>252</v>
      </c>
    </row>
    <row r="25" spans="1:17" ht="62.45" customHeight="1" x14ac:dyDescent="0.2">
      <c r="A25" s="107"/>
      <c r="B25" s="160"/>
      <c r="C25" s="158"/>
      <c r="D25" s="158"/>
      <c r="E25" s="158"/>
      <c r="F25" s="158"/>
      <c r="G25" s="159"/>
      <c r="H25" s="102"/>
      <c r="I25" s="99"/>
      <c r="J25" s="163" t="s">
        <v>247</v>
      </c>
      <c r="K25" s="164"/>
      <c r="L25" s="165"/>
      <c r="M25" s="89" t="s">
        <v>246</v>
      </c>
      <c r="N25" s="163" t="s">
        <v>252</v>
      </c>
      <c r="O25" s="164"/>
      <c r="P25" s="165"/>
      <c r="Q25" s="64" t="s">
        <v>252</v>
      </c>
    </row>
    <row r="26" spans="1:17" ht="62.45" customHeight="1" thickBot="1" x14ac:dyDescent="0.25">
      <c r="A26" s="108"/>
      <c r="B26" s="161"/>
      <c r="C26" s="162"/>
      <c r="D26" s="162"/>
      <c r="E26" s="162"/>
      <c r="F26" s="162"/>
      <c r="G26" s="166"/>
      <c r="H26" s="104"/>
      <c r="I26" s="100"/>
      <c r="J26" s="167"/>
      <c r="K26" s="168"/>
      <c r="L26" s="169"/>
      <c r="M26" s="61"/>
      <c r="N26" s="167"/>
      <c r="O26" s="168"/>
      <c r="P26" s="169"/>
      <c r="Q26" s="78"/>
    </row>
    <row r="29" spans="1:17" s="79" customFormat="1" x14ac:dyDescent="0.2">
      <c r="C29" s="80"/>
      <c r="D29" s="80"/>
      <c r="E29" s="80"/>
      <c r="F29" s="80"/>
      <c r="G29" s="80"/>
    </row>
    <row r="30" spans="1:17" s="79" customFormat="1" x14ac:dyDescent="0.2">
      <c r="C30" s="80"/>
      <c r="D30" s="80"/>
      <c r="E30" s="80"/>
      <c r="F30" s="80"/>
      <c r="G30" s="80"/>
    </row>
    <row r="31" spans="1:17" s="79" customFormat="1" x14ac:dyDescent="0.2">
      <c r="C31" s="80"/>
      <c r="D31" s="80"/>
      <c r="E31" s="80"/>
      <c r="F31" s="80"/>
      <c r="G31" s="80"/>
    </row>
    <row r="32" spans="1:17" s="79" customFormat="1" x14ac:dyDescent="0.2">
      <c r="C32" s="80"/>
      <c r="D32" s="80"/>
      <c r="E32" s="80"/>
      <c r="F32" s="80"/>
      <c r="G32" s="80"/>
    </row>
    <row r="33" spans="3:7" s="79" customFormat="1" x14ac:dyDescent="0.2">
      <c r="C33" s="80"/>
      <c r="D33" s="80"/>
      <c r="E33" s="80"/>
      <c r="F33" s="80"/>
      <c r="G33" s="80"/>
    </row>
    <row r="34" spans="3:7" s="79" customFormat="1" x14ac:dyDescent="0.2">
      <c r="C34" s="80"/>
      <c r="D34" s="80"/>
      <c r="E34" s="80"/>
      <c r="F34" s="80"/>
      <c r="G34" s="80"/>
    </row>
    <row r="35" spans="3:7" s="79" customFormat="1" x14ac:dyDescent="0.2">
      <c r="C35" s="80"/>
      <c r="D35" s="80"/>
      <c r="E35" s="80"/>
      <c r="F35" s="80"/>
      <c r="G35" s="80"/>
    </row>
    <row r="36" spans="3:7" s="79" customFormat="1" x14ac:dyDescent="0.2">
      <c r="C36" s="80"/>
      <c r="D36" s="80"/>
      <c r="E36" s="80"/>
      <c r="F36" s="80"/>
      <c r="G36" s="80"/>
    </row>
    <row r="37" spans="3:7" s="79" customFormat="1" x14ac:dyDescent="0.2">
      <c r="C37" s="80"/>
      <c r="D37" s="80"/>
      <c r="E37" s="80"/>
      <c r="F37" s="80"/>
      <c r="G37" s="80"/>
    </row>
    <row r="38" spans="3:7" s="79" customFormat="1" x14ac:dyDescent="0.2">
      <c r="C38" s="80"/>
      <c r="D38" s="80"/>
      <c r="E38" s="80"/>
      <c r="F38" s="80"/>
      <c r="G38" s="80"/>
    </row>
    <row r="39" spans="3:7" s="79" customFormat="1" x14ac:dyDescent="0.2">
      <c r="C39" s="80"/>
      <c r="D39" s="80"/>
      <c r="E39" s="80"/>
      <c r="F39" s="80"/>
      <c r="G39" s="80"/>
    </row>
    <row r="40" spans="3:7" s="79" customFormat="1" x14ac:dyDescent="0.2">
      <c r="C40" s="80"/>
      <c r="D40" s="80"/>
      <c r="E40" s="80"/>
      <c r="F40" s="80"/>
      <c r="G40" s="80"/>
    </row>
    <row r="41" spans="3:7" s="79" customFormat="1" x14ac:dyDescent="0.2">
      <c r="C41" s="80"/>
      <c r="D41" s="80"/>
      <c r="E41" s="80"/>
      <c r="F41" s="80"/>
      <c r="G41" s="80"/>
    </row>
    <row r="42" spans="3:7" s="79" customFormat="1" x14ac:dyDescent="0.2">
      <c r="C42" s="80"/>
      <c r="D42" s="80"/>
      <c r="E42" s="80"/>
      <c r="F42" s="80"/>
      <c r="G42" s="80"/>
    </row>
    <row r="43" spans="3:7" s="79" customFormat="1" x14ac:dyDescent="0.2">
      <c r="C43" s="80"/>
      <c r="D43" s="80"/>
      <c r="E43" s="80"/>
      <c r="F43" s="80"/>
      <c r="G43" s="80"/>
    </row>
    <row r="44" spans="3:7" s="79" customFormat="1" x14ac:dyDescent="0.2">
      <c r="C44" s="80"/>
      <c r="D44" s="80"/>
      <c r="E44" s="80"/>
      <c r="F44" s="80"/>
      <c r="G44" s="80"/>
    </row>
    <row r="45" spans="3:7" s="79" customFormat="1" x14ac:dyDescent="0.2">
      <c r="C45" s="80"/>
      <c r="D45" s="80"/>
      <c r="E45" s="80"/>
      <c r="F45" s="80"/>
      <c r="G45" s="80"/>
    </row>
    <row r="46" spans="3:7" s="79" customFormat="1" x14ac:dyDescent="0.2">
      <c r="C46" s="80"/>
      <c r="D46" s="80"/>
      <c r="E46" s="80"/>
      <c r="F46" s="80"/>
      <c r="G46" s="80"/>
    </row>
  </sheetData>
  <sheetProtection password="CCF7" sheet="1" objects="1" scenarios="1" formatRows="0" insertRows="0" deleteRows="0" selectLockedCells="1"/>
  <mergeCells count="107">
    <mergeCell ref="N24:P24"/>
    <mergeCell ref="N25:P25"/>
    <mergeCell ref="J20:L20"/>
    <mergeCell ref="J21:L21"/>
    <mergeCell ref="J22:L22"/>
    <mergeCell ref="J23:L23"/>
    <mergeCell ref="N11:P11"/>
    <mergeCell ref="N12:P12"/>
    <mergeCell ref="N13:P13"/>
    <mergeCell ref="N14:P14"/>
    <mergeCell ref="N15:P15"/>
    <mergeCell ref="N22:P22"/>
    <mergeCell ref="N23:P23"/>
    <mergeCell ref="G9:G11"/>
    <mergeCell ref="I9:I11"/>
    <mergeCell ref="H9:H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J24:L24"/>
    <mergeCell ref="J25:L25"/>
    <mergeCell ref="F24:F26"/>
    <mergeCell ref="G24:G26"/>
    <mergeCell ref="J26:L26"/>
    <mergeCell ref="I12:I14"/>
    <mergeCell ref="I15:I17"/>
    <mergeCell ref="I18:I20"/>
    <mergeCell ref="I21:I23"/>
    <mergeCell ref="I24:I26"/>
    <mergeCell ref="F18:F20"/>
    <mergeCell ref="G18:G20"/>
    <mergeCell ref="G21:G23"/>
    <mergeCell ref="G12:G14"/>
    <mergeCell ref="G15:G17"/>
    <mergeCell ref="H12:H14"/>
    <mergeCell ref="H15:H17"/>
    <mergeCell ref="H18:H20"/>
    <mergeCell ref="H21:H23"/>
    <mergeCell ref="H24:H26"/>
    <mergeCell ref="F21:F23"/>
    <mergeCell ref="F12:F14"/>
  </mergeCells>
  <phoneticPr fontId="4"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24 H9 H12 H15 H18 H21"/>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26"/>
  <sheetViews>
    <sheetView tabSelected="1" zoomScale="80" zoomScaleNormal="80" zoomScaleSheetLayoutView="130" workbookViewId="0">
      <pane xSplit="3" ySplit="8" topLeftCell="K21" activePane="bottomRight" state="frozen"/>
      <selection pane="topRight" activeCell="D1" sqref="D1"/>
      <selection pane="bottomLeft" activeCell="A9" sqref="A9"/>
      <selection pane="bottomRight" activeCell="P10" sqref="P10:Q10"/>
    </sheetView>
  </sheetViews>
  <sheetFormatPr baseColWidth="10" defaultColWidth="11.42578125" defaultRowHeight="12.75" x14ac:dyDescent="0.2"/>
  <cols>
    <col min="1" max="1" width="5.28515625" style="3" customWidth="1"/>
    <col min="2" max="2" width="12" style="4" customWidth="1"/>
    <col min="3" max="3" width="20.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81"/>
      <c r="B1" s="42"/>
      <c r="C1" s="42"/>
      <c r="D1" s="42"/>
      <c r="E1" s="42"/>
      <c r="F1" s="42"/>
      <c r="G1" s="42"/>
      <c r="H1" s="42"/>
      <c r="I1" s="42"/>
      <c r="J1" s="42"/>
      <c r="K1" s="42"/>
      <c r="L1" s="42"/>
      <c r="M1" s="42"/>
      <c r="N1" s="42"/>
      <c r="O1" s="42"/>
      <c r="P1" s="42"/>
      <c r="Q1" s="35" t="s">
        <v>9</v>
      </c>
      <c r="R1" s="72" t="s">
        <v>96</v>
      </c>
    </row>
    <row r="2" spans="1:20" s="5" customFormat="1" ht="18.75" customHeight="1" x14ac:dyDescent="0.2">
      <c r="A2" s="83"/>
      <c r="B2" s="148" t="s">
        <v>102</v>
      </c>
      <c r="C2" s="148"/>
      <c r="D2" s="148"/>
      <c r="E2" s="148"/>
      <c r="F2" s="148"/>
      <c r="G2" s="148"/>
      <c r="H2" s="148"/>
      <c r="I2" s="148"/>
      <c r="J2" s="148"/>
      <c r="K2" s="148"/>
      <c r="L2" s="148"/>
      <c r="M2" s="148"/>
      <c r="N2" s="148"/>
      <c r="O2" s="148"/>
      <c r="Q2" s="35" t="s">
        <v>10</v>
      </c>
      <c r="R2" s="72">
        <v>2</v>
      </c>
    </row>
    <row r="3" spans="1:20" s="5" customFormat="1" ht="18.75" customHeight="1" x14ac:dyDescent="0.2">
      <c r="A3" s="83"/>
      <c r="B3" s="148" t="s">
        <v>87</v>
      </c>
      <c r="C3" s="148"/>
      <c r="D3" s="148"/>
      <c r="E3" s="148"/>
      <c r="F3" s="148"/>
      <c r="G3" s="148"/>
      <c r="H3" s="148"/>
      <c r="I3" s="148"/>
      <c r="J3" s="148"/>
      <c r="K3" s="148"/>
      <c r="L3" s="148"/>
      <c r="M3" s="148"/>
      <c r="N3" s="148"/>
      <c r="O3" s="148"/>
      <c r="Q3" s="35" t="s">
        <v>11</v>
      </c>
      <c r="R3" s="87" t="s">
        <v>162</v>
      </c>
    </row>
    <row r="4" spans="1:20" s="5" customFormat="1" ht="18.75" customHeight="1" x14ac:dyDescent="0.2">
      <c r="A4" s="83"/>
      <c r="Q4" s="35" t="s">
        <v>93</v>
      </c>
      <c r="R4" s="72" t="s">
        <v>12</v>
      </c>
    </row>
    <row r="5" spans="1:20" s="1" customFormat="1" ht="29.25" customHeight="1" x14ac:dyDescent="0.2">
      <c r="A5" s="124" t="str">
        <f>'01-Mapa de riesgo'!A5:C5</f>
        <v xml:space="preserve">PROCESO (Usuario Metodología)  </v>
      </c>
      <c r="B5" s="124"/>
      <c r="C5" s="124"/>
      <c r="D5" s="213" t="str">
        <f>'01-Mapa de riesgo'!D5:G5</f>
        <v>Planeación</v>
      </c>
      <c r="E5" s="214"/>
      <c r="F5" s="214"/>
      <c r="G5" s="214"/>
      <c r="H5" s="215"/>
      <c r="I5" s="217" t="s">
        <v>84</v>
      </c>
      <c r="J5" s="217"/>
      <c r="K5" s="212" t="s">
        <v>253</v>
      </c>
      <c r="L5" s="212"/>
      <c r="M5" s="212"/>
      <c r="N5" s="212"/>
      <c r="O5" s="212"/>
      <c r="P5" s="211" t="s">
        <v>13</v>
      </c>
      <c r="Q5" s="211"/>
      <c r="R5" s="90">
        <v>41862</v>
      </c>
    </row>
    <row r="6" spans="1:20" s="1" customFormat="1" ht="66" customHeight="1" thickBot="1" x14ac:dyDescent="0.25">
      <c r="A6" s="206" t="str">
        <f>'01-Mapa de riesgo'!A6:C6</f>
        <v>OBJETIVO DEL PROCESO (Usuario Metodología):</v>
      </c>
      <c r="B6" s="207"/>
      <c r="C6" s="207"/>
      <c r="D6" s="208" t="str">
        <f>'01-Mapa de riesgo'!D6:S6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08"/>
      <c r="F6" s="208"/>
      <c r="G6" s="208"/>
      <c r="H6" s="208"/>
      <c r="I6" s="208"/>
      <c r="J6" s="208"/>
      <c r="K6" s="208"/>
      <c r="L6" s="208"/>
      <c r="M6" s="208"/>
      <c r="N6" s="208"/>
      <c r="O6" s="208"/>
      <c r="P6" s="208"/>
      <c r="Q6" s="208"/>
      <c r="R6" s="209"/>
    </row>
    <row r="7" spans="1:20" s="1" customFormat="1" ht="32.25" customHeight="1" x14ac:dyDescent="0.2">
      <c r="A7" s="218" t="s">
        <v>80</v>
      </c>
      <c r="B7" s="154" t="s">
        <v>124</v>
      </c>
      <c r="C7" s="154"/>
      <c r="D7" s="154"/>
      <c r="E7" s="154"/>
      <c r="F7" s="154"/>
      <c r="G7" s="154" t="s">
        <v>118</v>
      </c>
      <c r="H7" s="154" t="s">
        <v>2</v>
      </c>
      <c r="I7" s="154" t="s">
        <v>128</v>
      </c>
      <c r="J7" s="154" t="s">
        <v>85</v>
      </c>
      <c r="K7" s="154"/>
      <c r="L7" s="154"/>
      <c r="M7" s="154" t="s">
        <v>83</v>
      </c>
      <c r="N7" s="154"/>
      <c r="O7" s="154"/>
      <c r="P7" s="154"/>
      <c r="Q7" s="154"/>
      <c r="R7" s="216" t="s">
        <v>26</v>
      </c>
    </row>
    <row r="8" spans="1:20" s="2" customFormat="1" ht="38.25" customHeight="1" x14ac:dyDescent="0.2">
      <c r="A8" s="219"/>
      <c r="B8" s="58" t="s">
        <v>108</v>
      </c>
      <c r="C8" s="58" t="s">
        <v>4</v>
      </c>
      <c r="D8" s="58" t="s">
        <v>0</v>
      </c>
      <c r="E8" s="58" t="s">
        <v>81</v>
      </c>
      <c r="F8" s="58" t="s">
        <v>43</v>
      </c>
      <c r="G8" s="155"/>
      <c r="H8" s="155"/>
      <c r="I8" s="210"/>
      <c r="J8" s="58" t="s">
        <v>89</v>
      </c>
      <c r="K8" s="58" t="s">
        <v>90</v>
      </c>
      <c r="L8" s="58" t="s">
        <v>91</v>
      </c>
      <c r="M8" s="69" t="s">
        <v>143</v>
      </c>
      <c r="N8" s="69" t="s">
        <v>86</v>
      </c>
      <c r="O8" s="69" t="s">
        <v>17</v>
      </c>
      <c r="P8" s="175" t="s">
        <v>144</v>
      </c>
      <c r="Q8" s="177"/>
      <c r="R8" s="187"/>
    </row>
    <row r="9" spans="1:20" s="2" customFormat="1" ht="62.45" customHeight="1" x14ac:dyDescent="0.2">
      <c r="A9" s="200">
        <v>1</v>
      </c>
      <c r="B9" s="158" t="str">
        <f>'01-Mapa de riesgo'!B9:B11</f>
        <v>Transparencia</v>
      </c>
      <c r="C9" s="158" t="str">
        <f>'01-Mapa de riesgo'!C9:C11</f>
        <v>Ejecución inadecuada de proyectos (contratos, Ordenes de trabajo, proyectos de operación comercial)</v>
      </c>
      <c r="D9" s="158" t="str">
        <f>'01-Mapa de riesgo'!D9:D11</f>
        <v xml:space="preserve">La posibilidd de incumplimiento en la  ejecución de proyectos (contratos, Ordenes de trabajo, proyectos de operación comercial) en la obtención de  resutados satisfactorios </v>
      </c>
      <c r="E9" s="158" t="str">
        <f>'01-Mapa de riesgo'!E9:E11</f>
        <v>Falta de comunicación de los involucrados
Desconocimiento de los  procedimientos contractuales
Desconocimiento de la normatividad nacional e institucional para la ejecucion de proyectos (contratos, Ordenes de trabajo, proyectos de operación comercial)</v>
      </c>
      <c r="F9" s="158" t="str">
        <f>'01-Mapa de riesgo'!F9:F11</f>
        <v xml:space="preserve">Hallazgos pr parte de entes de control
Detrimiento patrimonial
Incumplimiento de resultados
Reprocesos 
Clientes insatisfechos
Deterioro de la imagen institucional
Sobrecostos </v>
      </c>
      <c r="G9" s="159" t="str">
        <f>'01-Mapa de riesgo'!P9:P11</f>
        <v>MODERADO</v>
      </c>
      <c r="H9" s="101" t="str">
        <f>'01-Mapa de riesgo'!Q9:Q11</f>
        <v>REDUCIR - COMPARTIR - TRANSFERIR</v>
      </c>
      <c r="I9" s="112" t="s">
        <v>259</v>
      </c>
      <c r="J9" s="190" t="str">
        <f>'01-Mapa de riesgo'!S9:S11</f>
        <v>Proyectos ejecutados inadecuadamente /Total proyectos ejecutados</v>
      </c>
      <c r="K9" s="189">
        <f>0/36</f>
        <v>0</v>
      </c>
      <c r="L9" s="188" t="s">
        <v>265</v>
      </c>
      <c r="M9" s="24" t="str">
        <f>'01-Mapa de riesgo'!L9</f>
        <v xml:space="preserve">Protocolos de contrataión y de ejecución de proyectos especiales </v>
      </c>
      <c r="N9" s="25" t="str">
        <f>'01-Mapa de riesgo'!M9</f>
        <v>Mensual</v>
      </c>
      <c r="O9" s="25" t="str">
        <f>'01-Mapa de riesgo'!N9</f>
        <v>Preventivo</v>
      </c>
      <c r="P9" s="198" t="s">
        <v>266</v>
      </c>
      <c r="Q9" s="199"/>
      <c r="R9" s="197" t="s">
        <v>261</v>
      </c>
    </row>
    <row r="10" spans="1:20" s="2" customFormat="1" ht="62.45" customHeight="1" x14ac:dyDescent="0.2">
      <c r="A10" s="201"/>
      <c r="B10" s="158"/>
      <c r="C10" s="158"/>
      <c r="D10" s="158"/>
      <c r="E10" s="158"/>
      <c r="F10" s="158"/>
      <c r="G10" s="159"/>
      <c r="H10" s="102"/>
      <c r="I10" s="112"/>
      <c r="J10" s="191"/>
      <c r="K10" s="189"/>
      <c r="L10" s="188"/>
      <c r="M10" s="24" t="str">
        <f>'01-Mapa de riesgo'!L10</f>
        <v>Designación de supervisor de contratos (verificación de productos)</v>
      </c>
      <c r="N10" s="25" t="str">
        <f>'01-Mapa de riesgo'!M10</f>
        <v>Mensual</v>
      </c>
      <c r="O10" s="25" t="str">
        <f>'01-Mapa de riesgo'!N10</f>
        <v>Preventivo</v>
      </c>
      <c r="P10" s="198" t="s">
        <v>267</v>
      </c>
      <c r="Q10" s="199"/>
      <c r="R10" s="197"/>
    </row>
    <row r="11" spans="1:20" s="2" customFormat="1" ht="62.45" customHeight="1" x14ac:dyDescent="0.2">
      <c r="A11" s="201"/>
      <c r="B11" s="158"/>
      <c r="C11" s="158"/>
      <c r="D11" s="158"/>
      <c r="E11" s="158"/>
      <c r="F11" s="158"/>
      <c r="G11" s="159"/>
      <c r="H11" s="103"/>
      <c r="I11" s="112"/>
      <c r="J11" s="192"/>
      <c r="K11" s="189"/>
      <c r="L11" s="188"/>
      <c r="M11" s="24" t="str">
        <f>'01-Mapa de riesgo'!L11</f>
        <v>Manual de interventoría y procedimiento de contratación de obra</v>
      </c>
      <c r="N11" s="25" t="str">
        <f>'01-Mapa de riesgo'!M11</f>
        <v>Mensual</v>
      </c>
      <c r="O11" s="25" t="str">
        <f>'01-Mapa de riesgo'!N11</f>
        <v>Preventivo</v>
      </c>
      <c r="P11" s="198" t="s">
        <v>268</v>
      </c>
      <c r="Q11" s="199"/>
      <c r="R11" s="197"/>
    </row>
    <row r="12" spans="1:20" s="2" customFormat="1" ht="62.45" customHeight="1" x14ac:dyDescent="0.2">
      <c r="A12" s="200">
        <v>2</v>
      </c>
      <c r="B12" s="158" t="str">
        <f>'01-Mapa de riesgo'!B12:B14</f>
        <v>Información</v>
      </c>
      <c r="C12" s="158" t="str">
        <f>'01-Mapa de riesgo'!C12:C14</f>
        <v>Manejo inadecuado de los activos de información  físicos y magnéticos de la oficina de planeación</v>
      </c>
      <c r="D12" s="158" t="str">
        <f>'01-Mapa de riesgo'!D12:D14</f>
        <v>Los diferentes archivos no están organizados con un orden preestablecido que permita su facil consulta, y no tienen la seguridad requerida para evitar su pérdida.</v>
      </c>
      <c r="E12" s="158" t="str">
        <f>'01-Mapa de riesgo'!E12:E14</f>
        <v xml:space="preserve">Falta de capacitación, sistematización y espacio físico 
Falta de organización en los archivos fisicos y magneticos por parte de los funcionarios </v>
      </c>
      <c r="F12" s="158" t="str">
        <f>'01-Mapa de riesgo'!F12:F14</f>
        <v>Demoras en la entrega de información, Obstáculos para ejecución de proyectos y perdida de información
Hallazgos por parte de las diferentes auditorías realizadas a la oficina</v>
      </c>
      <c r="G12" s="159" t="str">
        <f>'01-Mapa de riesgo'!P12:P14</f>
        <v>MODERADO</v>
      </c>
      <c r="H12" s="101" t="str">
        <f>'01-Mapa de riesgo'!Q12:Q14</f>
        <v>REDUCIR - COMPARTIR - TRANSFERIR</v>
      </c>
      <c r="I12" s="112" t="s">
        <v>259</v>
      </c>
      <c r="J12" s="190" t="str">
        <f>'01-Mapa de riesgo'!S12:S14</f>
        <v xml:space="preserve">Inventario de activos de información actualizado
Activos de información con copia de respaldo/ Total activos de información
</v>
      </c>
      <c r="K12" s="189" t="s">
        <v>269</v>
      </c>
      <c r="L12" s="188" t="s">
        <v>270</v>
      </c>
      <c r="M12" s="24" t="str">
        <f>'01-Mapa de riesgo'!L12</f>
        <v xml:space="preserve">Respaldo de los activios de información </v>
      </c>
      <c r="N12" s="25" t="str">
        <f>'01-Mapa de riesgo'!M12</f>
        <v>Bimestral</v>
      </c>
      <c r="O12" s="25" t="str">
        <f>'01-Mapa de riesgo'!N12</f>
        <v>Preventivo</v>
      </c>
      <c r="P12" s="198" t="s">
        <v>271</v>
      </c>
      <c r="Q12" s="199"/>
      <c r="R12" s="197" t="s">
        <v>261</v>
      </c>
    </row>
    <row r="13" spans="1:20" s="2" customFormat="1" ht="62.45" customHeight="1" x14ac:dyDescent="0.2">
      <c r="A13" s="201"/>
      <c r="B13" s="158"/>
      <c r="C13" s="158"/>
      <c r="D13" s="158"/>
      <c r="E13" s="158"/>
      <c r="F13" s="158"/>
      <c r="G13" s="159"/>
      <c r="H13" s="102"/>
      <c r="I13" s="112"/>
      <c r="J13" s="191"/>
      <c r="K13" s="189"/>
      <c r="L13" s="188"/>
      <c r="M13" s="24" t="str">
        <f>'01-Mapa de riesgo'!L13</f>
        <v xml:space="preserve">Manejo del archivo físico </v>
      </c>
      <c r="N13" s="25" t="str">
        <f>'01-Mapa de riesgo'!M13</f>
        <v>Anual</v>
      </c>
      <c r="O13" s="25" t="str">
        <f>'01-Mapa de riesgo'!N13</f>
        <v>Preventivo</v>
      </c>
      <c r="P13" s="198" t="s">
        <v>264</v>
      </c>
      <c r="Q13" s="199"/>
      <c r="R13" s="197"/>
      <c r="T13" s="220"/>
    </row>
    <row r="14" spans="1:20" s="2" customFormat="1" ht="62.45" customHeight="1" x14ac:dyDescent="0.2">
      <c r="A14" s="201"/>
      <c r="B14" s="158"/>
      <c r="C14" s="158"/>
      <c r="D14" s="158"/>
      <c r="E14" s="158"/>
      <c r="F14" s="158"/>
      <c r="G14" s="159"/>
      <c r="H14" s="103"/>
      <c r="I14" s="112"/>
      <c r="J14" s="192"/>
      <c r="K14" s="189"/>
      <c r="L14" s="188"/>
      <c r="M14" s="24" t="str">
        <f>'01-Mapa de riesgo'!L14</f>
        <v xml:space="preserve">Seguimiento al l inventario de  los activos de la información de la oficina </v>
      </c>
      <c r="N14" s="25" t="str">
        <f>'01-Mapa de riesgo'!M14</f>
        <v>Semestral</v>
      </c>
      <c r="O14" s="25" t="str">
        <f>'01-Mapa de riesgo'!N14</f>
        <v>Preventivo</v>
      </c>
      <c r="P14" s="198" t="s">
        <v>264</v>
      </c>
      <c r="Q14" s="199"/>
      <c r="R14" s="197"/>
      <c r="T14" s="220"/>
    </row>
    <row r="15" spans="1:20" ht="62.45" customHeight="1" x14ac:dyDescent="0.2">
      <c r="A15" s="200">
        <v>3</v>
      </c>
      <c r="B15" s="158" t="str">
        <f>'01-Mapa de riesgo'!B15:B17</f>
        <v>Tecnología</v>
      </c>
      <c r="C15" s="158" t="str">
        <f>'01-Mapa de riesgo'!C15:C17</f>
        <v xml:space="preserve">Sistemas de información inadecuados para fuentes de información y  la toma de decisiones </v>
      </c>
      <c r="D15" s="158" t="str">
        <f>'01-Mapa de riesgo'!D15:D17</f>
        <v>Los sistemas de información tienen un componente de automatización aún muy bajo para la rendición de cuentas, reportar a entes de control en los tiempos establecidos y soportar la toma de desiciones a nivel estratégico.</v>
      </c>
      <c r="E15" s="158" t="str">
        <f>'01-Mapa de riesgo'!E15:E17</f>
        <v>Debilidad en la articulación del sistema transaccional con el estratégico</v>
      </c>
      <c r="F15" s="158"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59" t="str">
        <f>'01-Mapa de riesgo'!P15:P17</f>
        <v>GRAVE</v>
      </c>
      <c r="H15" s="101" t="str">
        <f>'01-Mapa de riesgo'!Q15:Q17</f>
        <v>EVITAR - REDUCIR - COMPARTIR - TRANSFERIR</v>
      </c>
      <c r="I15" s="112" t="s">
        <v>260</v>
      </c>
      <c r="J15" s="190" t="str">
        <f>'01-Mapa de riesgo'!S15:S17</f>
        <v>Número de informes entregados adecuadamente/ Total de informes solicitados
Hallazgos / Variables auditadas</v>
      </c>
      <c r="K15" s="189" t="s">
        <v>272</v>
      </c>
      <c r="L15" s="188" t="s">
        <v>273</v>
      </c>
      <c r="M15" s="24" t="str">
        <f>'01-Mapa de riesgo'!L15</f>
        <v>Seguimiento periodico a las solicitudes de información</v>
      </c>
      <c r="N15" s="25" t="str">
        <f>'01-Mapa de riesgo'!M15</f>
        <v>Semestral</v>
      </c>
      <c r="O15" s="25" t="str">
        <f>'01-Mapa de riesgo'!N15</f>
        <v>Preventivo</v>
      </c>
      <c r="P15" s="198" t="s">
        <v>264</v>
      </c>
      <c r="Q15" s="199"/>
      <c r="R15" s="197" t="s">
        <v>261</v>
      </c>
    </row>
    <row r="16" spans="1:20" ht="62.45" customHeight="1" x14ac:dyDescent="0.2">
      <c r="A16" s="201"/>
      <c r="B16" s="158"/>
      <c r="C16" s="158"/>
      <c r="D16" s="158"/>
      <c r="E16" s="158"/>
      <c r="F16" s="158"/>
      <c r="G16" s="159"/>
      <c r="H16" s="102"/>
      <c r="I16" s="112"/>
      <c r="J16" s="191"/>
      <c r="K16" s="189"/>
      <c r="L16" s="188"/>
      <c r="M16" s="24" t="str">
        <f>'01-Mapa de riesgo'!L16</f>
        <v>Existe una metodología para la recopilación de la información de manera manual y en algunos sistemas de información que existen</v>
      </c>
      <c r="N16" s="25" t="str">
        <f>'01-Mapa de riesgo'!M16</f>
        <v>Semestral</v>
      </c>
      <c r="O16" s="25" t="str">
        <f>'01-Mapa de riesgo'!N16</f>
        <v>Preventivo</v>
      </c>
      <c r="P16" s="198" t="s">
        <v>264</v>
      </c>
      <c r="Q16" s="199"/>
      <c r="R16" s="197"/>
    </row>
    <row r="17" spans="1:18" ht="62.45" customHeight="1" x14ac:dyDescent="0.2">
      <c r="A17" s="201"/>
      <c r="B17" s="158"/>
      <c r="C17" s="158"/>
      <c r="D17" s="158"/>
      <c r="E17" s="158"/>
      <c r="F17" s="158"/>
      <c r="G17" s="159"/>
      <c r="H17" s="103"/>
      <c r="I17" s="112"/>
      <c r="J17" s="192"/>
      <c r="K17" s="189"/>
      <c r="L17" s="188"/>
      <c r="M17" s="24" t="str">
        <f>'01-Mapa de riesgo'!L17</f>
        <v>Acompañamiento a redes de trabajo de los objetivos institucionales.</v>
      </c>
      <c r="N17" s="25" t="str">
        <f>'01-Mapa de riesgo'!M17</f>
        <v>Mensual</v>
      </c>
      <c r="O17" s="25" t="str">
        <f>'01-Mapa de riesgo'!N17</f>
        <v>Preventivo</v>
      </c>
      <c r="P17" s="198" t="s">
        <v>264</v>
      </c>
      <c r="Q17" s="199"/>
      <c r="R17" s="197"/>
    </row>
    <row r="18" spans="1:18" ht="62.45" customHeight="1" x14ac:dyDescent="0.2">
      <c r="A18" s="200">
        <v>4</v>
      </c>
      <c r="B18" s="158" t="str">
        <f>'01-Mapa de riesgo'!B18:B20</f>
        <v>Tecnología</v>
      </c>
      <c r="C18" s="158" t="str">
        <f>'01-Mapa de riesgo'!C18:C20</f>
        <v xml:space="preserve">Afectación en el nivel de respuesta en los diseños de obra física y redes eléctricas por problema del software
</v>
      </c>
      <c r="D18" s="158" t="str">
        <f>'01-Mapa de riesgo'!D18:D20</f>
        <v>Herramientas o hardware con capacidad inferior a la requerida para el desarrollo de las actividades del proceso</v>
      </c>
      <c r="E18" s="158" t="str">
        <f>'01-Mapa de riesgo'!E18:E20</f>
        <v xml:space="preserve">
* Desconocimiento por parte de las dependencias que asignan los equipos de las actividades que se desarrollan en el área de Planeación y Desarrollo Físico
*Asignación de tecnología con características inadecuadas para el área de Planeación y Desarrollo Físico
</v>
      </c>
      <c r="F18" s="158" t="str">
        <f>'01-Mapa de riesgo'!F18:F20</f>
        <v>Reprocesos o Ineficiencia en el desarrollo de las actividades
Retrasos en el cumplimiento de los planes de trabajo del área</v>
      </c>
      <c r="G18" s="159" t="str">
        <f>'01-Mapa de riesgo'!P18:P20</f>
        <v>GRAVE</v>
      </c>
      <c r="H18" s="101" t="str">
        <f>'01-Mapa de riesgo'!Q18:Q20</f>
        <v>EVITAR - REDUCIR - COMPARTIR - TRANSFERIR</v>
      </c>
      <c r="I18" s="112" t="s">
        <v>260</v>
      </c>
      <c r="J18" s="190" t="str">
        <f>'01-Mapa de riesgo'!S18:S20</f>
        <v>Equipos pertinentes a la dinámica de la oficina</v>
      </c>
      <c r="K18" s="189">
        <v>0</v>
      </c>
      <c r="L18" s="188" t="s">
        <v>274</v>
      </c>
      <c r="M18" s="24" t="str">
        <f>'01-Mapa de riesgo'!L18</f>
        <v>Solicitudes enviadas de manera  justificada y detallada</v>
      </c>
      <c r="N18" s="25" t="str">
        <f>'01-Mapa de riesgo'!M18</f>
        <v>Anual</v>
      </c>
      <c r="O18" s="25" t="str">
        <f>'01-Mapa de riesgo'!N18</f>
        <v>Preventivo</v>
      </c>
      <c r="P18" s="198" t="s">
        <v>264</v>
      </c>
      <c r="Q18" s="199"/>
      <c r="R18" s="197" t="s">
        <v>261</v>
      </c>
    </row>
    <row r="19" spans="1:18" ht="62.45" customHeight="1" x14ac:dyDescent="0.2">
      <c r="A19" s="201"/>
      <c r="B19" s="158"/>
      <c r="C19" s="158"/>
      <c r="D19" s="158"/>
      <c r="E19" s="158"/>
      <c r="F19" s="158"/>
      <c r="G19" s="159"/>
      <c r="H19" s="102"/>
      <c r="I19" s="112"/>
      <c r="J19" s="191"/>
      <c r="K19" s="189"/>
      <c r="L19" s="188"/>
      <c r="M19" s="24" t="str">
        <f>'01-Mapa de riesgo'!L19</f>
        <v xml:space="preserve">Prueba del software requerido en diferentes modelos de equipos </v>
      </c>
      <c r="N19" s="25" t="str">
        <f>'01-Mapa de riesgo'!M19</f>
        <v>Otra</v>
      </c>
      <c r="O19" s="25" t="str">
        <f>'01-Mapa de riesgo'!N19</f>
        <v>Detectivo</v>
      </c>
      <c r="P19" s="198" t="s">
        <v>264</v>
      </c>
      <c r="Q19" s="199"/>
      <c r="R19" s="197"/>
    </row>
    <row r="20" spans="1:18" ht="62.45" customHeight="1" x14ac:dyDescent="0.2">
      <c r="A20" s="201"/>
      <c r="B20" s="158"/>
      <c r="C20" s="158"/>
      <c r="D20" s="158"/>
      <c r="E20" s="158"/>
      <c r="F20" s="158"/>
      <c r="G20" s="159"/>
      <c r="H20" s="103"/>
      <c r="I20" s="112"/>
      <c r="J20" s="192"/>
      <c r="K20" s="189"/>
      <c r="L20" s="188"/>
      <c r="M20" s="24">
        <f>'01-Mapa de riesgo'!L20</f>
        <v>0</v>
      </c>
      <c r="N20" s="25">
        <f>'01-Mapa de riesgo'!M20</f>
        <v>0</v>
      </c>
      <c r="O20" s="25">
        <f>'01-Mapa de riesgo'!N20</f>
        <v>0</v>
      </c>
      <c r="P20" s="198"/>
      <c r="Q20" s="199"/>
      <c r="R20" s="197"/>
    </row>
    <row r="21" spans="1:18" ht="62.45" customHeight="1" x14ac:dyDescent="0.2">
      <c r="A21" s="200">
        <v>5</v>
      </c>
      <c r="B21" s="158" t="str">
        <f>'01-Mapa de riesgo'!B21:B23</f>
        <v>Estratégico</v>
      </c>
      <c r="C21" s="158" t="str">
        <f>'01-Mapa de riesgo'!C21:C23</f>
        <v>Falta de fortalecimiento de la Inteligencia Institucional, vigilancia del contexto y consolidación de los mecanismos para el uso de la misma</v>
      </c>
      <c r="D21" s="158" t="str">
        <f>'01-Mapa de riesgo'!D21:D23</f>
        <v>No exiten un proceso socializado  que permita la vigilancia en todos los temas relacionados con la institución. Sólo se dan actividades desarrolladas en temas puntuales.
Existen metodologías para la inteligencia institucional, sin embargo es necesario fortalecer su trabajo articulado y el soporte tecnológico para la misma.</v>
      </c>
      <c r="E21" s="158" t="str">
        <f>'01-Mapa de riesgo'!E21:E23</f>
        <v xml:space="preserve">Debilidad en la aprobación de las políticas, mecanismos y herramientas del sistema
Falta de definición e implementación de una metodología apropiada de vigilancia del contexto </v>
      </c>
      <c r="F21" s="158" t="str">
        <f>'01-Mapa de riesgo'!F21:F23</f>
        <v>Falta de competitividad 
Toma de decisiones no pertinentes con poco soporte en la información del contexto.
Pérdida de oportunidades para acceder a recursos y participación de proyectos.</v>
      </c>
      <c r="G21" s="159" t="str">
        <f>'01-Mapa de riesgo'!P21:P23</f>
        <v>MODERADO</v>
      </c>
      <c r="H21" s="101" t="str">
        <f>'01-Mapa de riesgo'!Q21:Q23</f>
        <v>REDUCIR - COMPARTIR - TRANSFERIR</v>
      </c>
      <c r="I21" s="112" t="s">
        <v>259</v>
      </c>
      <c r="J21" s="190" t="str">
        <f>'01-Mapa de riesgo'!S21:S23</f>
        <v xml:space="preserve">Decisiones tomadas / Número de informes socializados
Informes presentados del contexto 
</v>
      </c>
      <c r="K21" s="194" t="s">
        <v>275</v>
      </c>
      <c r="L21" s="188" t="s">
        <v>276</v>
      </c>
      <c r="M21" s="24" t="str">
        <f>'01-Mapa de riesgo'!L21</f>
        <v>Creación de un grupo de análisis, con reuniones periodicas sobre temas del contexto.</v>
      </c>
      <c r="N21" s="25" t="str">
        <f>'01-Mapa de riesgo'!M21</f>
        <v>Quincenal</v>
      </c>
      <c r="O21" s="25" t="str">
        <f>'01-Mapa de riesgo'!N21</f>
        <v>Preventivo</v>
      </c>
      <c r="P21" s="198" t="s">
        <v>277</v>
      </c>
      <c r="Q21" s="199"/>
      <c r="R21" s="197" t="s">
        <v>261</v>
      </c>
    </row>
    <row r="22" spans="1:18" ht="62.45" customHeight="1" x14ac:dyDescent="0.2">
      <c r="A22" s="201"/>
      <c r="B22" s="158"/>
      <c r="C22" s="158"/>
      <c r="D22" s="158"/>
      <c r="E22" s="158"/>
      <c r="F22" s="158"/>
      <c r="G22" s="159"/>
      <c r="H22" s="102"/>
      <c r="I22" s="112"/>
      <c r="J22" s="191"/>
      <c r="K22" s="189"/>
      <c r="L22" s="188"/>
      <c r="M22" s="24" t="str">
        <f>'01-Mapa de riesgo'!L22</f>
        <v>Procedimiento vigilancia del contexto</v>
      </c>
      <c r="N22" s="25" t="str">
        <f>'01-Mapa de riesgo'!M22</f>
        <v>Anual</v>
      </c>
      <c r="O22" s="25" t="str">
        <f>'01-Mapa de riesgo'!N22</f>
        <v>Preventivo</v>
      </c>
      <c r="P22" s="198" t="s">
        <v>264</v>
      </c>
      <c r="Q22" s="199"/>
      <c r="R22" s="197"/>
    </row>
    <row r="23" spans="1:18" ht="62.45" customHeight="1" x14ac:dyDescent="0.2">
      <c r="A23" s="201"/>
      <c r="B23" s="158"/>
      <c r="C23" s="158"/>
      <c r="D23" s="158"/>
      <c r="E23" s="158"/>
      <c r="F23" s="158"/>
      <c r="G23" s="159"/>
      <c r="H23" s="103"/>
      <c r="I23" s="112"/>
      <c r="J23" s="192"/>
      <c r="K23" s="189"/>
      <c r="L23" s="188"/>
      <c r="M23" s="24">
        <f>'01-Mapa de riesgo'!L23</f>
        <v>0</v>
      </c>
      <c r="N23" s="25">
        <f>'01-Mapa de riesgo'!M23</f>
        <v>0</v>
      </c>
      <c r="O23" s="25">
        <f>'01-Mapa de riesgo'!N23</f>
        <v>0</v>
      </c>
      <c r="P23" s="198" t="s">
        <v>264</v>
      </c>
      <c r="Q23" s="199"/>
      <c r="R23" s="197"/>
    </row>
    <row r="24" spans="1:18" ht="62.45" customHeight="1" x14ac:dyDescent="0.2">
      <c r="A24" s="200">
        <v>6</v>
      </c>
      <c r="B24" s="158" t="str">
        <f>'01-Mapa de riesgo'!B24:B26</f>
        <v>Operacional</v>
      </c>
      <c r="C24" s="158" t="str">
        <f>'01-Mapa de riesgo'!C24:C26</f>
        <v xml:space="preserve">Presión a la Planta Física por compromisos en proyectos no articulados con la planeación del área Desarrollo y Planeación de la Planta Física </v>
      </c>
      <c r="D24" s="158" t="str">
        <f>'01-Mapa de riesgo'!D24:D26</f>
        <v>Diferentes dependencias de la Institución presentan y ejecutan proyectos con entidades externas  en las cuales se adquiern compromisos de disponibilidad de espacios sin la validación respectiva de la Oficina de Planeación</v>
      </c>
      <c r="E24" s="158" t="str">
        <f>'01-Mapa de riesgo'!E24:E26</f>
        <v xml:space="preserve">*Falta de un procedimiento donde se involucren todos los elementos constitutivos de un proyecto como lo es los elementos de infraestructura
</v>
      </c>
      <c r="F24" s="158" t="str">
        <f>'01-Mapa de riesgo'!F24:F26</f>
        <v>*Imagen de la universidad por incumplimiento
*Posibles hallazgos por falta de planeación e incumplimiento
*Presión a los recursos económicos dentro de una vigencia
*Reprocesos y sobrecarga en el trabajo</v>
      </c>
      <c r="G24" s="159" t="str">
        <f>'01-Mapa de riesgo'!P24:P26</f>
        <v>GRAVE</v>
      </c>
      <c r="H24" s="101" t="str">
        <f>'01-Mapa de riesgo'!Q24:Q26</f>
        <v>EVITAR - REDUCIR - COMPARTIR - TRANSFERIR</v>
      </c>
      <c r="I24" s="112" t="s">
        <v>260</v>
      </c>
      <c r="J24" s="190" t="str">
        <f>'01-Mapa de riesgo'!S24:S26</f>
        <v>Espacios efectivamente habilitados / Número de solicitudes de disponibilidad de espacios</v>
      </c>
      <c r="K24" s="194">
        <v>0.5</v>
      </c>
      <c r="L24" s="188" t="s">
        <v>279</v>
      </c>
      <c r="M24" s="24">
        <f>'01-Mapa de riesgo'!L24</f>
        <v>0</v>
      </c>
      <c r="N24" s="25">
        <f>'01-Mapa de riesgo'!M24</f>
        <v>0</v>
      </c>
      <c r="O24" s="25">
        <f>'01-Mapa de riesgo'!N24</f>
        <v>0</v>
      </c>
      <c r="P24" s="198" t="s">
        <v>278</v>
      </c>
      <c r="Q24" s="199"/>
      <c r="R24" s="197" t="s">
        <v>261</v>
      </c>
    </row>
    <row r="25" spans="1:18" ht="62.45" customHeight="1" x14ac:dyDescent="0.2">
      <c r="A25" s="201"/>
      <c r="B25" s="158"/>
      <c r="C25" s="158"/>
      <c r="D25" s="158"/>
      <c r="E25" s="158"/>
      <c r="F25" s="158"/>
      <c r="G25" s="159"/>
      <c r="H25" s="102"/>
      <c r="I25" s="112"/>
      <c r="J25" s="191"/>
      <c r="K25" s="189"/>
      <c r="L25" s="188"/>
      <c r="M25" s="24">
        <f>'01-Mapa de riesgo'!L25</f>
        <v>0</v>
      </c>
      <c r="N25" s="25">
        <f>'01-Mapa de riesgo'!M25</f>
        <v>0</v>
      </c>
      <c r="O25" s="25">
        <f>'01-Mapa de riesgo'!N25</f>
        <v>0</v>
      </c>
      <c r="P25" s="198" t="s">
        <v>264</v>
      </c>
      <c r="Q25" s="199"/>
      <c r="R25" s="197"/>
    </row>
    <row r="26" spans="1:18" ht="62.45" customHeight="1" thickBot="1" x14ac:dyDescent="0.25">
      <c r="A26" s="202"/>
      <c r="B26" s="162"/>
      <c r="C26" s="162"/>
      <c r="D26" s="162"/>
      <c r="E26" s="162"/>
      <c r="F26" s="162"/>
      <c r="G26" s="166"/>
      <c r="H26" s="104"/>
      <c r="I26" s="113"/>
      <c r="J26" s="193"/>
      <c r="K26" s="195"/>
      <c r="L26" s="196"/>
      <c r="M26" s="27">
        <f>'01-Mapa de riesgo'!L26</f>
        <v>0</v>
      </c>
      <c r="N26" s="26">
        <f>'01-Mapa de riesgo'!M26</f>
        <v>0</v>
      </c>
      <c r="O26" s="26">
        <f>'01-Mapa de riesgo'!N26</f>
        <v>0</v>
      </c>
      <c r="P26" s="204" t="s">
        <v>264</v>
      </c>
      <c r="Q26" s="205"/>
      <c r="R26" s="203"/>
    </row>
  </sheetData>
  <sheetProtection password="CCF7" sheet="1" objects="1" scenarios="1" formatRows="0" insertRows="0" deleteRows="0" selectLockedCells="1"/>
  <mergeCells count="115">
    <mergeCell ref="T13:T14"/>
    <mergeCell ref="P8:Q8"/>
    <mergeCell ref="P9:Q9"/>
    <mergeCell ref="P10:Q10"/>
    <mergeCell ref="P11:Q11"/>
    <mergeCell ref="P12:Q12"/>
    <mergeCell ref="P13:Q13"/>
    <mergeCell ref="P14:Q14"/>
    <mergeCell ref="H12:H14"/>
    <mergeCell ref="H15:H17"/>
    <mergeCell ref="I15:I17"/>
    <mergeCell ref="K15:K1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L9:L11"/>
    <mergeCell ref="E9:E11"/>
    <mergeCell ref="F9:F11"/>
    <mergeCell ref="M7:Q7"/>
    <mergeCell ref="G9:G11"/>
    <mergeCell ref="I9:I11"/>
    <mergeCell ref="A9:A11"/>
    <mergeCell ref="B9:B11"/>
    <mergeCell ref="C9:C11"/>
    <mergeCell ref="D9:D11"/>
    <mergeCell ref="J9:J11"/>
    <mergeCell ref="H9:H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B12:B14"/>
    <mergeCell ref="C12:C14"/>
    <mergeCell ref="D12:D14"/>
    <mergeCell ref="E12:E14"/>
    <mergeCell ref="B24:B26"/>
    <mergeCell ref="C24:C26"/>
    <mergeCell ref="D24:D26"/>
    <mergeCell ref="E24:E26"/>
    <mergeCell ref="F24:F2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R15:R17"/>
    <mergeCell ref="R12:R14"/>
    <mergeCell ref="R9:R11"/>
    <mergeCell ref="R18:R20"/>
    <mergeCell ref="P17:Q17"/>
    <mergeCell ref="P18:Q18"/>
    <mergeCell ref="P19:Q19"/>
    <mergeCell ref="P20:Q20"/>
    <mergeCell ref="P21:Q21"/>
    <mergeCell ref="P15:Q15"/>
    <mergeCell ref="P16:Q16"/>
    <mergeCell ref="L15:L17"/>
    <mergeCell ref="K9:K11"/>
    <mergeCell ref="H18:H20"/>
    <mergeCell ref="H21:H23"/>
    <mergeCell ref="H24:H26"/>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s>
  <phoneticPr fontId="4"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4" yWindow="439"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7"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B54" zoomScaleNormal="100" workbookViewId="0">
      <selection activeCell="C71" sqref="C71:H71"/>
    </sheetView>
  </sheetViews>
  <sheetFormatPr baseColWidth="10" defaultColWidth="11.42578125" defaultRowHeight="12.75" x14ac:dyDescent="0.2"/>
  <cols>
    <col min="1" max="1" width="11.42578125" style="21"/>
    <col min="2" max="2" width="1.5703125" style="21"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x14ac:dyDescent="0.2">
      <c r="A1" s="293" t="s">
        <v>102</v>
      </c>
      <c r="B1" s="294"/>
      <c r="C1" s="294"/>
      <c r="D1" s="294"/>
      <c r="E1" s="294"/>
      <c r="F1" s="294"/>
      <c r="G1" s="294"/>
      <c r="H1" s="294"/>
      <c r="I1" s="294"/>
      <c r="J1" s="294"/>
      <c r="K1" s="294"/>
      <c r="L1" s="294"/>
      <c r="M1" s="294"/>
      <c r="N1" s="294"/>
      <c r="O1" s="294"/>
      <c r="P1" s="294"/>
      <c r="Q1" s="294"/>
      <c r="R1" s="295"/>
    </row>
    <row r="2" spans="1:18" x14ac:dyDescent="0.2">
      <c r="A2" s="38"/>
      <c r="B2" s="39"/>
      <c r="C2" s="39"/>
      <c r="D2" s="39"/>
      <c r="E2" s="39"/>
      <c r="F2" s="39"/>
      <c r="G2" s="39"/>
      <c r="H2" s="39"/>
      <c r="I2" s="39"/>
      <c r="J2" s="39"/>
      <c r="K2" s="39"/>
      <c r="L2" s="39"/>
      <c r="M2" s="39"/>
      <c r="N2" s="39"/>
      <c r="O2" s="50"/>
      <c r="P2" s="50"/>
      <c r="Q2" s="39"/>
      <c r="R2" s="40"/>
    </row>
    <row r="3" spans="1:18" x14ac:dyDescent="0.2">
      <c r="A3" s="290" t="s">
        <v>101</v>
      </c>
      <c r="B3" s="291"/>
      <c r="C3" s="291"/>
      <c r="D3" s="291"/>
      <c r="E3" s="291"/>
      <c r="F3" s="291"/>
      <c r="G3" s="291"/>
      <c r="H3" s="291"/>
      <c r="I3" s="291"/>
      <c r="J3" s="291"/>
      <c r="K3" s="291"/>
      <c r="L3" s="291"/>
      <c r="M3" s="291"/>
      <c r="N3" s="291"/>
      <c r="O3" s="291"/>
      <c r="P3" s="291"/>
      <c r="Q3" s="291"/>
      <c r="R3" s="292"/>
    </row>
    <row r="4" spans="1:18" x14ac:dyDescent="0.2">
      <c r="A4" s="33"/>
      <c r="B4" s="34"/>
      <c r="C4" s="8"/>
      <c r="D4" s="8"/>
      <c r="E4" s="8"/>
      <c r="F4" s="8"/>
      <c r="G4" s="8"/>
      <c r="H4" s="8"/>
      <c r="I4" s="8"/>
      <c r="J4" s="8"/>
      <c r="K4" s="8"/>
      <c r="L4" s="8"/>
      <c r="M4" s="8"/>
      <c r="N4" s="8"/>
      <c r="O4" s="8"/>
      <c r="P4" s="8"/>
      <c r="Q4" s="8"/>
      <c r="R4" s="41"/>
    </row>
    <row r="5" spans="1:18" x14ac:dyDescent="0.2">
      <c r="A5" s="289" t="s">
        <v>97</v>
      </c>
      <c r="B5" s="289"/>
      <c r="C5" s="299">
        <v>2</v>
      </c>
      <c r="D5" s="299"/>
      <c r="E5" s="37" t="s">
        <v>98</v>
      </c>
      <c r="F5" s="297" t="s">
        <v>162</v>
      </c>
      <c r="G5" s="298"/>
      <c r="H5" s="37" t="s">
        <v>99</v>
      </c>
      <c r="I5" s="296" t="s">
        <v>100</v>
      </c>
      <c r="J5" s="296"/>
      <c r="K5" s="296"/>
      <c r="L5" s="296"/>
      <c r="M5" s="296"/>
      <c r="N5" s="312" t="s">
        <v>93</v>
      </c>
      <c r="O5" s="313"/>
      <c r="P5" s="314" t="s">
        <v>12</v>
      </c>
      <c r="Q5" s="315"/>
      <c r="R5" s="316"/>
    </row>
    <row r="6" spans="1:18" ht="13.5" thickBot="1" x14ac:dyDescent="0.25"/>
    <row r="7" spans="1:18" ht="24" customHeight="1" x14ac:dyDescent="0.2">
      <c r="A7" s="23" t="s">
        <v>27</v>
      </c>
      <c r="B7" s="305"/>
      <c r="C7" s="240" t="s">
        <v>136</v>
      </c>
      <c r="D7" s="240"/>
      <c r="E7" s="240"/>
      <c r="F7" s="240"/>
      <c r="G7" s="240"/>
      <c r="H7" s="240"/>
      <c r="I7" s="309"/>
      <c r="J7" s="284"/>
      <c r="K7" s="308" t="s">
        <v>135</v>
      </c>
      <c r="L7" s="308"/>
      <c r="M7" s="308"/>
      <c r="N7" s="308"/>
      <c r="O7" s="308"/>
      <c r="P7" s="308"/>
      <c r="Q7" s="308"/>
      <c r="R7" s="300"/>
    </row>
    <row r="8" spans="1:18" ht="15" customHeight="1" x14ac:dyDescent="0.2">
      <c r="A8" s="275" t="s">
        <v>30</v>
      </c>
      <c r="B8" s="306"/>
      <c r="C8" s="241"/>
      <c r="D8" s="241"/>
      <c r="E8" s="241"/>
      <c r="F8" s="241"/>
      <c r="G8" s="241"/>
      <c r="H8" s="241"/>
      <c r="I8" s="310"/>
      <c r="J8" s="285"/>
      <c r="K8" s="227" t="s">
        <v>41</v>
      </c>
      <c r="L8" s="227"/>
      <c r="M8" s="227"/>
      <c r="N8" s="227"/>
      <c r="O8" s="227"/>
      <c r="P8" s="227"/>
      <c r="Q8" s="227"/>
      <c r="R8" s="301"/>
    </row>
    <row r="9" spans="1:18" ht="15" customHeight="1" x14ac:dyDescent="0.2">
      <c r="A9" s="275"/>
      <c r="B9" s="306"/>
      <c r="C9" s="225" t="s">
        <v>28</v>
      </c>
      <c r="D9" s="225"/>
      <c r="E9" s="225"/>
      <c r="F9" s="225" t="s">
        <v>29</v>
      </c>
      <c r="G9" s="225"/>
      <c r="H9" s="225"/>
      <c r="I9" s="310"/>
      <c r="J9" s="285"/>
      <c r="K9" s="227"/>
      <c r="L9" s="227"/>
      <c r="M9" s="227"/>
      <c r="N9" s="227"/>
      <c r="O9" s="227"/>
      <c r="P9" s="227"/>
      <c r="Q9" s="227"/>
      <c r="R9" s="301"/>
    </row>
    <row r="10" spans="1:18" ht="15" customHeight="1" x14ac:dyDescent="0.2">
      <c r="A10" s="275"/>
      <c r="B10" s="306"/>
      <c r="C10" s="226" t="s">
        <v>46</v>
      </c>
      <c r="D10" s="226"/>
      <c r="E10" s="226"/>
      <c r="F10" s="226" t="s">
        <v>52</v>
      </c>
      <c r="G10" s="226"/>
      <c r="H10" s="226"/>
      <c r="I10" s="310"/>
      <c r="J10" s="285"/>
      <c r="K10" s="227" t="s">
        <v>129</v>
      </c>
      <c r="L10" s="227"/>
      <c r="M10" s="227"/>
      <c r="N10" s="227"/>
      <c r="O10" s="227"/>
      <c r="P10" s="227"/>
      <c r="Q10" s="227"/>
      <c r="R10" s="301"/>
    </row>
    <row r="11" spans="1:18" ht="12.75" customHeight="1" x14ac:dyDescent="0.2">
      <c r="A11" s="275"/>
      <c r="B11" s="306"/>
      <c r="C11" s="226" t="s">
        <v>47</v>
      </c>
      <c r="D11" s="226"/>
      <c r="E11" s="226"/>
      <c r="F11" s="226" t="s">
        <v>53</v>
      </c>
      <c r="G11" s="226"/>
      <c r="H11" s="226"/>
      <c r="I11" s="310"/>
      <c r="J11" s="285"/>
      <c r="K11" s="227"/>
      <c r="L11" s="227"/>
      <c r="M11" s="227"/>
      <c r="N11" s="227"/>
      <c r="O11" s="227"/>
      <c r="P11" s="227"/>
      <c r="Q11" s="227"/>
      <c r="R11" s="301"/>
    </row>
    <row r="12" spans="1:18" ht="15" customHeight="1" x14ac:dyDescent="0.2">
      <c r="A12" s="275"/>
      <c r="B12" s="306"/>
      <c r="C12" s="226" t="s">
        <v>48</v>
      </c>
      <c r="D12" s="226"/>
      <c r="E12" s="226"/>
      <c r="F12" s="226" t="s">
        <v>54</v>
      </c>
      <c r="G12" s="226"/>
      <c r="H12" s="226"/>
      <c r="I12" s="310"/>
      <c r="J12" s="285"/>
      <c r="K12" s="227"/>
      <c r="L12" s="227"/>
      <c r="M12" s="227"/>
      <c r="N12" s="227"/>
      <c r="O12" s="227"/>
      <c r="P12" s="227"/>
      <c r="Q12" s="227"/>
      <c r="R12" s="301"/>
    </row>
    <row r="13" spans="1:18" ht="12.75" customHeight="1" x14ac:dyDescent="0.2">
      <c r="A13" s="275"/>
      <c r="B13" s="306"/>
      <c r="C13" s="226" t="s">
        <v>49</v>
      </c>
      <c r="D13" s="226"/>
      <c r="E13" s="226"/>
      <c r="F13" s="226" t="s">
        <v>55</v>
      </c>
      <c r="G13" s="226"/>
      <c r="H13" s="226"/>
      <c r="I13" s="310"/>
      <c r="J13" s="285"/>
      <c r="K13" s="227" t="s">
        <v>31</v>
      </c>
      <c r="L13" s="227"/>
      <c r="M13" s="227"/>
      <c r="N13" s="227"/>
      <c r="O13" s="227"/>
      <c r="P13" s="227"/>
      <c r="Q13" s="227"/>
      <c r="R13" s="301"/>
    </row>
    <row r="14" spans="1:18" ht="12.75" customHeight="1" x14ac:dyDescent="0.2">
      <c r="A14" s="275"/>
      <c r="B14" s="306"/>
      <c r="C14" s="226" t="s">
        <v>103</v>
      </c>
      <c r="D14" s="226"/>
      <c r="E14" s="226"/>
      <c r="F14" s="226" t="s">
        <v>56</v>
      </c>
      <c r="G14" s="226"/>
      <c r="H14" s="226"/>
      <c r="I14" s="310"/>
      <c r="J14" s="285"/>
      <c r="K14" s="227"/>
      <c r="L14" s="227"/>
      <c r="M14" s="227"/>
      <c r="N14" s="227"/>
      <c r="O14" s="227"/>
      <c r="P14" s="227"/>
      <c r="Q14" s="227"/>
      <c r="R14" s="301"/>
    </row>
    <row r="15" spans="1:18" ht="12.75" customHeight="1" x14ac:dyDescent="0.2">
      <c r="A15" s="275"/>
      <c r="B15" s="306"/>
      <c r="C15" s="226" t="s">
        <v>51</v>
      </c>
      <c r="D15" s="226"/>
      <c r="E15" s="226"/>
      <c r="F15" s="226" t="s">
        <v>57</v>
      </c>
      <c r="G15" s="226"/>
      <c r="H15" s="226"/>
      <c r="I15" s="310"/>
      <c r="J15" s="285"/>
      <c r="K15" s="227" t="s">
        <v>40</v>
      </c>
      <c r="L15" s="227"/>
      <c r="M15" s="227"/>
      <c r="N15" s="227"/>
      <c r="O15" s="227"/>
      <c r="P15" s="227"/>
      <c r="Q15" s="227"/>
      <c r="R15" s="301"/>
    </row>
    <row r="16" spans="1:18" ht="12.75" customHeight="1" x14ac:dyDescent="0.2">
      <c r="A16" s="275"/>
      <c r="B16" s="306"/>
      <c r="C16" s="226" t="s">
        <v>50</v>
      </c>
      <c r="D16" s="226"/>
      <c r="E16" s="226"/>
      <c r="I16" s="310"/>
      <c r="J16" s="285"/>
      <c r="K16" s="227" t="s">
        <v>138</v>
      </c>
      <c r="L16" s="227"/>
      <c r="M16" s="227"/>
      <c r="N16" s="227"/>
      <c r="O16" s="227"/>
      <c r="P16" s="227"/>
      <c r="Q16" s="227"/>
      <c r="R16" s="301"/>
    </row>
    <row r="17" spans="1:19" ht="12.75" customHeight="1" x14ac:dyDescent="0.2">
      <c r="A17" s="275"/>
      <c r="B17" s="306"/>
      <c r="C17" s="226" t="s">
        <v>137</v>
      </c>
      <c r="D17" s="226"/>
      <c r="E17" s="226"/>
      <c r="F17" s="226"/>
      <c r="G17" s="226"/>
      <c r="H17" s="226"/>
      <c r="I17" s="310"/>
      <c r="J17" s="285"/>
      <c r="K17" s="227"/>
      <c r="L17" s="227"/>
      <c r="M17" s="227"/>
      <c r="N17" s="227"/>
      <c r="O17" s="227"/>
      <c r="P17" s="227"/>
      <c r="Q17" s="227"/>
      <c r="R17" s="301"/>
    </row>
    <row r="18" spans="1:19" ht="19.5" customHeight="1" x14ac:dyDescent="0.2">
      <c r="A18" s="275"/>
      <c r="B18" s="306"/>
      <c r="C18" s="226"/>
      <c r="D18" s="226"/>
      <c r="E18" s="226"/>
      <c r="F18" s="226"/>
      <c r="G18" s="226"/>
      <c r="H18" s="226"/>
      <c r="I18" s="310"/>
      <c r="J18" s="285"/>
      <c r="K18" s="227"/>
      <c r="L18" s="227"/>
      <c r="M18" s="227"/>
      <c r="N18" s="227"/>
      <c r="O18" s="227"/>
      <c r="P18" s="227"/>
      <c r="Q18" s="227"/>
      <c r="R18" s="301"/>
    </row>
    <row r="19" spans="1:19" ht="13.5" thickBot="1" x14ac:dyDescent="0.25">
      <c r="A19" s="276"/>
      <c r="B19" s="307"/>
      <c r="C19" s="303"/>
      <c r="D19" s="303"/>
      <c r="E19" s="303"/>
      <c r="F19" s="303"/>
      <c r="G19" s="303"/>
      <c r="H19" s="303"/>
      <c r="I19" s="311"/>
      <c r="J19" s="286"/>
      <c r="K19" s="304"/>
      <c r="L19" s="304"/>
      <c r="M19" s="304"/>
      <c r="N19" s="304"/>
      <c r="O19" s="304"/>
      <c r="P19" s="304"/>
      <c r="Q19" s="304"/>
      <c r="R19" s="302"/>
    </row>
    <row r="20" spans="1:19" ht="24" customHeight="1" x14ac:dyDescent="0.2">
      <c r="A20" s="22" t="s">
        <v>32</v>
      </c>
      <c r="B20" s="247"/>
      <c r="C20" s="241" t="s">
        <v>71</v>
      </c>
      <c r="D20" s="241"/>
      <c r="E20" s="241"/>
      <c r="F20" s="241"/>
      <c r="G20" s="241"/>
      <c r="H20" s="241"/>
      <c r="I20" s="254"/>
      <c r="J20" s="284"/>
      <c r="K20" s="8"/>
      <c r="L20" s="281" t="s">
        <v>70</v>
      </c>
      <c r="M20" s="281"/>
      <c r="N20" s="281"/>
      <c r="O20" s="281"/>
      <c r="P20" s="281"/>
      <c r="Q20" s="281"/>
      <c r="R20" s="319"/>
    </row>
    <row r="21" spans="1:19" x14ac:dyDescent="0.2">
      <c r="A21" s="275" t="s">
        <v>33</v>
      </c>
      <c r="B21" s="248"/>
      <c r="C21" s="265"/>
      <c r="D21" s="265"/>
      <c r="E21" s="265"/>
      <c r="F21" s="265"/>
      <c r="G21" s="265"/>
      <c r="H21" s="265"/>
      <c r="I21" s="255"/>
      <c r="J21" s="285"/>
      <c r="K21" s="10"/>
      <c r="L21" s="281"/>
      <c r="M21" s="281"/>
      <c r="N21" s="281"/>
      <c r="O21" s="281"/>
      <c r="P21" s="281"/>
      <c r="Q21" s="281"/>
      <c r="R21" s="260"/>
      <c r="S21" s="9"/>
    </row>
    <row r="22" spans="1:19" ht="12.75" customHeight="1" x14ac:dyDescent="0.2">
      <c r="A22" s="275"/>
      <c r="B22" s="248"/>
      <c r="C22" s="267" t="s">
        <v>59</v>
      </c>
      <c r="D22" s="267"/>
      <c r="E22" s="267"/>
      <c r="F22" s="267"/>
      <c r="G22" s="267"/>
      <c r="H22" s="267"/>
      <c r="I22" s="255"/>
      <c r="J22" s="285"/>
      <c r="L22" s="268" t="s">
        <v>34</v>
      </c>
      <c r="M22" s="228" t="s">
        <v>61</v>
      </c>
      <c r="N22" s="231">
        <v>3</v>
      </c>
      <c r="O22" s="235">
        <v>6</v>
      </c>
      <c r="P22" s="235">
        <v>9</v>
      </c>
      <c r="R22" s="260"/>
      <c r="S22" s="8"/>
    </row>
    <row r="23" spans="1:19" x14ac:dyDescent="0.2">
      <c r="A23" s="275"/>
      <c r="B23" s="248"/>
      <c r="C23" s="267" t="s">
        <v>146</v>
      </c>
      <c r="D23" s="267"/>
      <c r="E23" s="267"/>
      <c r="F23" s="267"/>
      <c r="G23" s="267"/>
      <c r="H23" s="267"/>
      <c r="I23" s="255"/>
      <c r="J23" s="285"/>
      <c r="L23" s="268"/>
      <c r="M23" s="228"/>
      <c r="N23" s="232"/>
      <c r="O23" s="236"/>
      <c r="P23" s="236"/>
      <c r="R23" s="260"/>
      <c r="S23" s="8"/>
    </row>
    <row r="24" spans="1:19" x14ac:dyDescent="0.2">
      <c r="A24" s="275"/>
      <c r="B24" s="248"/>
      <c r="C24" s="267" t="s">
        <v>147</v>
      </c>
      <c r="D24" s="267"/>
      <c r="E24" s="267"/>
      <c r="F24" s="267"/>
      <c r="G24" s="267"/>
      <c r="H24" s="267"/>
      <c r="I24" s="255"/>
      <c r="J24" s="285"/>
      <c r="L24" s="268"/>
      <c r="M24" s="228" t="s">
        <v>45</v>
      </c>
      <c r="N24" s="231">
        <v>2</v>
      </c>
      <c r="O24" s="277">
        <v>4</v>
      </c>
      <c r="P24" s="233">
        <v>6</v>
      </c>
      <c r="R24" s="260"/>
      <c r="S24" s="8"/>
    </row>
    <row r="25" spans="1:19" x14ac:dyDescent="0.2">
      <c r="A25" s="275"/>
      <c r="B25" s="248"/>
      <c r="C25" s="267" t="s">
        <v>148</v>
      </c>
      <c r="D25" s="267"/>
      <c r="E25" s="267"/>
      <c r="F25" s="267"/>
      <c r="G25" s="267"/>
      <c r="H25" s="267"/>
      <c r="I25" s="255"/>
      <c r="J25" s="285"/>
      <c r="L25" s="268"/>
      <c r="M25" s="228"/>
      <c r="N25" s="232"/>
      <c r="O25" s="278"/>
      <c r="P25" s="234"/>
      <c r="R25" s="260"/>
      <c r="S25" s="8"/>
    </row>
    <row r="26" spans="1:19" x14ac:dyDescent="0.2">
      <c r="A26" s="275"/>
      <c r="B26" s="248"/>
      <c r="C26" s="266"/>
      <c r="D26" s="266"/>
      <c r="E26" s="266"/>
      <c r="F26" s="266"/>
      <c r="G26" s="266"/>
      <c r="H26" s="266"/>
      <c r="I26" s="255"/>
      <c r="J26" s="285"/>
      <c r="L26" s="268"/>
      <c r="M26" s="228" t="s">
        <v>62</v>
      </c>
      <c r="N26" s="279">
        <v>1</v>
      </c>
      <c r="O26" s="231">
        <v>2</v>
      </c>
      <c r="P26" s="231">
        <v>3</v>
      </c>
      <c r="R26" s="260"/>
      <c r="S26" s="8"/>
    </row>
    <row r="27" spans="1:19" x14ac:dyDescent="0.2">
      <c r="A27" s="275"/>
      <c r="B27" s="248"/>
      <c r="C27" s="267" t="s">
        <v>60</v>
      </c>
      <c r="D27" s="267"/>
      <c r="E27" s="267"/>
      <c r="F27" s="267"/>
      <c r="G27" s="267"/>
      <c r="H27" s="267"/>
      <c r="I27" s="255"/>
      <c r="J27" s="285"/>
      <c r="L27" s="268"/>
      <c r="M27" s="228"/>
      <c r="N27" s="280"/>
      <c r="O27" s="232"/>
      <c r="P27" s="232"/>
      <c r="R27" s="260"/>
    </row>
    <row r="28" spans="1:19" x14ac:dyDescent="0.2">
      <c r="A28" s="275"/>
      <c r="B28" s="248"/>
      <c r="C28" s="267" t="s">
        <v>149</v>
      </c>
      <c r="D28" s="267"/>
      <c r="E28" s="267"/>
      <c r="F28" s="267"/>
      <c r="G28" s="267"/>
      <c r="H28" s="267"/>
      <c r="I28" s="255"/>
      <c r="J28" s="285"/>
      <c r="K28" s="11"/>
      <c r="L28" s="11"/>
      <c r="N28" s="228" t="s">
        <v>63</v>
      </c>
      <c r="O28" s="229" t="s">
        <v>45</v>
      </c>
      <c r="P28" s="229" t="s">
        <v>61</v>
      </c>
      <c r="R28" s="260"/>
    </row>
    <row r="29" spans="1:19" x14ac:dyDescent="0.2">
      <c r="A29" s="275"/>
      <c r="B29" s="248"/>
      <c r="C29" s="267" t="s">
        <v>150</v>
      </c>
      <c r="D29" s="267"/>
      <c r="E29" s="267"/>
      <c r="F29" s="267"/>
      <c r="G29" s="267"/>
      <c r="H29" s="267"/>
      <c r="I29" s="255"/>
      <c r="J29" s="285"/>
      <c r="K29" s="266"/>
      <c r="L29" s="266"/>
      <c r="N29" s="228"/>
      <c r="O29" s="230"/>
      <c r="P29" s="230"/>
      <c r="R29" s="260"/>
    </row>
    <row r="30" spans="1:19" x14ac:dyDescent="0.2">
      <c r="A30" s="275"/>
      <c r="B30" s="248"/>
      <c r="C30" s="267" t="s">
        <v>151</v>
      </c>
      <c r="D30" s="267"/>
      <c r="E30" s="267"/>
      <c r="F30" s="267"/>
      <c r="G30" s="267"/>
      <c r="H30" s="267"/>
      <c r="I30" s="255"/>
      <c r="J30" s="285"/>
      <c r="K30" s="266"/>
      <c r="L30" s="266"/>
      <c r="M30" s="282" t="s">
        <v>35</v>
      </c>
      <c r="N30" s="282"/>
      <c r="O30" s="282"/>
      <c r="P30" s="282"/>
      <c r="Q30" s="282"/>
      <c r="R30" s="260"/>
    </row>
    <row r="31" spans="1:19" x14ac:dyDescent="0.2">
      <c r="A31" s="275"/>
      <c r="B31" s="248"/>
      <c r="C31" s="265"/>
      <c r="D31" s="265"/>
      <c r="E31" s="265"/>
      <c r="F31" s="265"/>
      <c r="G31" s="265"/>
      <c r="H31" s="265"/>
      <c r="I31" s="255"/>
      <c r="J31" s="285"/>
      <c r="K31" s="266"/>
      <c r="L31" s="266"/>
      <c r="M31" s="20"/>
      <c r="N31" s="20"/>
      <c r="O31" s="49"/>
      <c r="P31" s="49"/>
      <c r="Q31" s="20"/>
      <c r="R31" s="260"/>
    </row>
    <row r="32" spans="1:19" ht="26.25" customHeight="1" x14ac:dyDescent="0.2">
      <c r="A32" s="275"/>
      <c r="B32" s="248"/>
      <c r="C32" s="267" t="s">
        <v>139</v>
      </c>
      <c r="D32" s="267"/>
      <c r="E32" s="267"/>
      <c r="F32" s="267"/>
      <c r="G32" s="267"/>
      <c r="H32" s="267"/>
      <c r="I32" s="255"/>
      <c r="J32" s="285"/>
      <c r="K32" s="266" t="s">
        <v>58</v>
      </c>
      <c r="L32" s="266"/>
      <c r="M32" s="266"/>
      <c r="N32" s="266"/>
      <c r="O32" s="266"/>
      <c r="P32" s="266"/>
      <c r="Q32" s="266"/>
      <c r="R32" s="260"/>
    </row>
    <row r="33" spans="1:18" ht="13.5" thickBot="1" x14ac:dyDescent="0.25">
      <c r="A33" s="276"/>
      <c r="B33" s="249"/>
      <c r="C33" s="244"/>
      <c r="D33" s="244"/>
      <c r="E33" s="244"/>
      <c r="F33" s="244"/>
      <c r="G33" s="244"/>
      <c r="H33" s="244"/>
      <c r="I33" s="283"/>
      <c r="J33" s="286"/>
      <c r="K33" s="250"/>
      <c r="L33" s="250"/>
      <c r="M33" s="250"/>
      <c r="N33" s="250"/>
      <c r="O33" s="250"/>
      <c r="P33" s="250"/>
      <c r="Q33" s="250"/>
      <c r="R33" s="320"/>
    </row>
    <row r="34" spans="1:18" ht="24" customHeight="1" x14ac:dyDescent="0.2">
      <c r="A34" s="22" t="s">
        <v>36</v>
      </c>
      <c r="B34" s="247"/>
      <c r="C34" s="240" t="s">
        <v>152</v>
      </c>
      <c r="D34" s="240"/>
      <c r="E34" s="240"/>
      <c r="F34" s="240"/>
      <c r="G34" s="240"/>
      <c r="H34" s="240"/>
      <c r="I34" s="254"/>
      <c r="J34" s="256"/>
      <c r="K34" s="263" t="s">
        <v>113</v>
      </c>
      <c r="L34" s="263"/>
      <c r="M34" s="263"/>
      <c r="N34" s="263"/>
      <c r="O34" s="263"/>
      <c r="P34" s="263"/>
      <c r="Q34" s="263"/>
      <c r="R34" s="261"/>
    </row>
    <row r="35" spans="1:18" ht="21" customHeight="1" x14ac:dyDescent="0.2">
      <c r="A35" s="287" t="s">
        <v>67</v>
      </c>
      <c r="B35" s="248"/>
      <c r="C35" s="241"/>
      <c r="D35" s="241"/>
      <c r="E35" s="241"/>
      <c r="F35" s="241"/>
      <c r="G35" s="241"/>
      <c r="H35" s="241"/>
      <c r="I35" s="255"/>
      <c r="J35" s="257"/>
      <c r="K35" s="264"/>
      <c r="L35" s="264"/>
      <c r="M35" s="264"/>
      <c r="N35" s="264"/>
      <c r="O35" s="264"/>
      <c r="P35" s="264"/>
      <c r="Q35" s="264"/>
      <c r="R35" s="262"/>
    </row>
    <row r="36" spans="1:18" ht="12.75" customHeight="1" x14ac:dyDescent="0.2">
      <c r="A36" s="287"/>
      <c r="B36" s="248"/>
      <c r="D36" s="53"/>
      <c r="E36" s="53"/>
      <c r="F36" s="53"/>
      <c r="G36" s="53"/>
      <c r="H36" s="53"/>
      <c r="I36" s="255"/>
      <c r="J36" s="257"/>
      <c r="K36" s="272" t="s">
        <v>114</v>
      </c>
      <c r="L36" s="271">
        <v>9</v>
      </c>
      <c r="M36" s="221">
        <f>L36*M48</f>
        <v>9</v>
      </c>
      <c r="N36" s="223">
        <f>L36*N48</f>
        <v>18</v>
      </c>
      <c r="O36" s="223">
        <f>L36*O48</f>
        <v>27</v>
      </c>
      <c r="P36" s="223">
        <f>L36*P48</f>
        <v>36</v>
      </c>
      <c r="Q36" s="223">
        <f>L36*Q48</f>
        <v>45</v>
      </c>
      <c r="R36" s="262"/>
    </row>
    <row r="37" spans="1:18" ht="12.75" customHeight="1" x14ac:dyDescent="0.2">
      <c r="A37" s="287"/>
      <c r="B37" s="248"/>
      <c r="C37" s="227" t="s">
        <v>123</v>
      </c>
      <c r="D37" s="227"/>
      <c r="E37" s="227"/>
      <c r="F37" s="227"/>
      <c r="G37" s="227"/>
      <c r="H37" s="227"/>
      <c r="I37" s="255"/>
      <c r="J37" s="257"/>
      <c r="K37" s="272"/>
      <c r="L37" s="271"/>
      <c r="M37" s="222"/>
      <c r="N37" s="224"/>
      <c r="O37" s="224"/>
      <c r="P37" s="224"/>
      <c r="Q37" s="224"/>
      <c r="R37" s="262"/>
    </row>
    <row r="38" spans="1:18" x14ac:dyDescent="0.2">
      <c r="A38" s="287"/>
      <c r="B38" s="248"/>
      <c r="C38" s="227"/>
      <c r="D38" s="227"/>
      <c r="E38" s="227"/>
      <c r="F38" s="227"/>
      <c r="G38" s="227"/>
      <c r="H38" s="227"/>
      <c r="I38" s="255"/>
      <c r="J38" s="257"/>
      <c r="K38" s="272"/>
      <c r="L38" s="271">
        <v>6</v>
      </c>
      <c r="M38" s="221">
        <f>L38*M48</f>
        <v>6</v>
      </c>
      <c r="N38" s="223">
        <f>L38*N48</f>
        <v>12</v>
      </c>
      <c r="O38" s="223">
        <f>L38*O48</f>
        <v>18</v>
      </c>
      <c r="P38" s="223">
        <f>L38*P48</f>
        <v>24</v>
      </c>
      <c r="Q38" s="223">
        <f>L38*Q48</f>
        <v>30</v>
      </c>
      <c r="R38" s="262"/>
    </row>
    <row r="39" spans="1:18" x14ac:dyDescent="0.2">
      <c r="A39" s="287"/>
      <c r="B39" s="248"/>
      <c r="C39" s="227"/>
      <c r="D39" s="227"/>
      <c r="E39" s="227"/>
      <c r="F39" s="227"/>
      <c r="G39" s="227"/>
      <c r="H39" s="227"/>
      <c r="I39" s="255"/>
      <c r="J39" s="257"/>
      <c r="K39" s="272"/>
      <c r="L39" s="271"/>
      <c r="M39" s="222"/>
      <c r="N39" s="224"/>
      <c r="O39" s="224"/>
      <c r="P39" s="224"/>
      <c r="Q39" s="224"/>
      <c r="R39" s="262"/>
    </row>
    <row r="40" spans="1:18" ht="12.75" customHeight="1" x14ac:dyDescent="0.2">
      <c r="A40" s="287"/>
      <c r="B40" s="248"/>
      <c r="C40" s="227"/>
      <c r="D40" s="227"/>
      <c r="E40" s="227"/>
      <c r="F40" s="227"/>
      <c r="G40" s="227"/>
      <c r="H40" s="227"/>
      <c r="I40" s="255"/>
      <c r="J40" s="257"/>
      <c r="K40" s="272"/>
      <c r="L40" s="271">
        <v>4</v>
      </c>
      <c r="M40" s="221">
        <f>L40*M48</f>
        <v>4</v>
      </c>
      <c r="N40" s="221">
        <f>L40*N48</f>
        <v>8</v>
      </c>
      <c r="O40" s="223">
        <f>L40*O48</f>
        <v>12</v>
      </c>
      <c r="P40" s="223">
        <f>L40*P48</f>
        <v>16</v>
      </c>
      <c r="Q40" s="223">
        <f>L40*Q48</f>
        <v>20</v>
      </c>
      <c r="R40" s="262"/>
    </row>
    <row r="41" spans="1:18" ht="12.75" customHeight="1" x14ac:dyDescent="0.2">
      <c r="A41" s="287"/>
      <c r="B41" s="248"/>
      <c r="D41" s="55"/>
      <c r="E41" s="55"/>
      <c r="F41" s="55"/>
      <c r="G41" s="55"/>
      <c r="H41" s="55"/>
      <c r="I41" s="255"/>
      <c r="J41" s="257"/>
      <c r="K41" s="272"/>
      <c r="L41" s="271"/>
      <c r="M41" s="222"/>
      <c r="N41" s="222"/>
      <c r="O41" s="224"/>
      <c r="P41" s="224"/>
      <c r="Q41" s="224"/>
      <c r="R41" s="262"/>
    </row>
    <row r="42" spans="1:18" x14ac:dyDescent="0.2">
      <c r="A42" s="287"/>
      <c r="B42" s="248"/>
      <c r="C42" s="241" t="s">
        <v>117</v>
      </c>
      <c r="D42" s="241"/>
      <c r="E42" s="241"/>
      <c r="F42" s="241"/>
      <c r="G42" s="241"/>
      <c r="H42" s="241"/>
      <c r="I42" s="255"/>
      <c r="J42" s="257"/>
      <c r="K42" s="272"/>
      <c r="L42" s="271">
        <v>3</v>
      </c>
      <c r="M42" s="245">
        <f>L42*M48</f>
        <v>3</v>
      </c>
      <c r="N42" s="221">
        <f>L42*N48</f>
        <v>6</v>
      </c>
      <c r="O42" s="322">
        <f>L42*O48</f>
        <v>9</v>
      </c>
      <c r="P42" s="223">
        <f>L42*P48</f>
        <v>12</v>
      </c>
      <c r="Q42" s="223">
        <f>L42*Q48</f>
        <v>15</v>
      </c>
      <c r="R42" s="262"/>
    </row>
    <row r="43" spans="1:18" x14ac:dyDescent="0.2">
      <c r="A43" s="287"/>
      <c r="B43" s="248"/>
      <c r="C43" s="241"/>
      <c r="D43" s="241"/>
      <c r="E43" s="241"/>
      <c r="F43" s="241"/>
      <c r="G43" s="241"/>
      <c r="H43" s="241"/>
      <c r="I43" s="255"/>
      <c r="J43" s="257"/>
      <c r="K43" s="272"/>
      <c r="L43" s="271"/>
      <c r="M43" s="246"/>
      <c r="N43" s="222"/>
      <c r="O43" s="323"/>
      <c r="P43" s="224"/>
      <c r="Q43" s="224"/>
      <c r="R43" s="262"/>
    </row>
    <row r="44" spans="1:18" ht="12.75" customHeight="1" x14ac:dyDescent="0.2">
      <c r="A44" s="287"/>
      <c r="B44" s="248"/>
      <c r="C44" s="241"/>
      <c r="D44" s="241"/>
      <c r="E44" s="241"/>
      <c r="F44" s="241"/>
      <c r="G44" s="241"/>
      <c r="H44" s="241"/>
      <c r="I44" s="255"/>
      <c r="J44" s="257"/>
      <c r="K44" s="272"/>
      <c r="L44" s="271">
        <v>2</v>
      </c>
      <c r="M44" s="245">
        <f>L44*M48</f>
        <v>2</v>
      </c>
      <c r="N44" s="221">
        <f>L44*N48</f>
        <v>4</v>
      </c>
      <c r="O44" s="221">
        <f>L44*O48</f>
        <v>6</v>
      </c>
      <c r="P44" s="221">
        <f>L44*P48</f>
        <v>8</v>
      </c>
      <c r="Q44" s="223">
        <f>L44*Q48</f>
        <v>10</v>
      </c>
      <c r="R44" s="262"/>
    </row>
    <row r="45" spans="1:18" x14ac:dyDescent="0.2">
      <c r="A45" s="287"/>
      <c r="B45" s="248"/>
      <c r="C45" s="241"/>
      <c r="D45" s="241"/>
      <c r="E45" s="241"/>
      <c r="F45" s="241"/>
      <c r="G45" s="241"/>
      <c r="H45" s="241"/>
      <c r="I45" s="255"/>
      <c r="J45" s="257"/>
      <c r="K45" s="272"/>
      <c r="L45" s="271"/>
      <c r="M45" s="246"/>
      <c r="N45" s="222"/>
      <c r="O45" s="222"/>
      <c r="P45" s="222"/>
      <c r="Q45" s="224"/>
      <c r="R45" s="262"/>
    </row>
    <row r="46" spans="1:18" x14ac:dyDescent="0.2">
      <c r="A46" s="287"/>
      <c r="B46" s="248"/>
      <c r="C46" s="241"/>
      <c r="D46" s="241"/>
      <c r="E46" s="241"/>
      <c r="F46" s="241"/>
      <c r="G46" s="241"/>
      <c r="H46" s="241"/>
      <c r="I46" s="255"/>
      <c r="J46" s="257"/>
      <c r="K46" s="272"/>
      <c r="L46" s="271">
        <v>1</v>
      </c>
      <c r="M46" s="245">
        <f>L46*M48</f>
        <v>1</v>
      </c>
      <c r="N46" s="245">
        <f>L46*N48</f>
        <v>2</v>
      </c>
      <c r="O46" s="245">
        <f>L46*O48</f>
        <v>3</v>
      </c>
      <c r="P46" s="221">
        <f>L46*P48</f>
        <v>4</v>
      </c>
      <c r="Q46" s="221">
        <f>L46*Q48</f>
        <v>5</v>
      </c>
      <c r="R46" s="262"/>
    </row>
    <row r="47" spans="1:18" x14ac:dyDescent="0.2">
      <c r="A47" s="287"/>
      <c r="B47" s="248"/>
      <c r="C47" s="241"/>
      <c r="D47" s="241"/>
      <c r="E47" s="241"/>
      <c r="F47" s="241"/>
      <c r="G47" s="241"/>
      <c r="H47" s="241"/>
      <c r="I47" s="255"/>
      <c r="J47" s="257"/>
      <c r="K47" s="272"/>
      <c r="L47" s="271"/>
      <c r="M47" s="246"/>
      <c r="N47" s="246"/>
      <c r="O47" s="246"/>
      <c r="P47" s="222"/>
      <c r="Q47" s="222"/>
      <c r="R47" s="262"/>
    </row>
    <row r="48" spans="1:18" x14ac:dyDescent="0.2">
      <c r="A48" s="287"/>
      <c r="B48" s="248"/>
      <c r="C48" s="53"/>
      <c r="D48" s="53"/>
      <c r="E48" s="53"/>
      <c r="F48" s="53"/>
      <c r="G48" s="53"/>
      <c r="H48" s="53"/>
      <c r="I48" s="255"/>
      <c r="J48" s="257"/>
      <c r="K48" s="258"/>
      <c r="L48" s="258"/>
      <c r="M48" s="54">
        <v>1</v>
      </c>
      <c r="N48" s="54">
        <v>2</v>
      </c>
      <c r="O48" s="54">
        <v>3</v>
      </c>
      <c r="P48" s="54">
        <v>4</v>
      </c>
      <c r="Q48" s="54">
        <v>5</v>
      </c>
      <c r="R48" s="262"/>
    </row>
    <row r="49" spans="1:18" ht="12.75" customHeight="1" x14ac:dyDescent="0.2">
      <c r="A49" s="287"/>
      <c r="B49" s="248"/>
      <c r="C49" s="225" t="s">
        <v>134</v>
      </c>
      <c r="D49" s="226"/>
      <c r="E49" s="226"/>
      <c r="F49" s="226"/>
      <c r="G49" s="226"/>
      <c r="H49" s="226"/>
      <c r="I49" s="255"/>
      <c r="J49" s="257"/>
      <c r="K49" s="11"/>
      <c r="L49" s="11"/>
      <c r="M49" s="242" t="s">
        <v>111</v>
      </c>
      <c r="N49" s="242" t="s">
        <v>116</v>
      </c>
      <c r="O49" s="242" t="s">
        <v>110</v>
      </c>
      <c r="P49" s="242" t="s">
        <v>112</v>
      </c>
      <c r="Q49" s="242" t="s">
        <v>105</v>
      </c>
      <c r="R49" s="262"/>
    </row>
    <row r="50" spans="1:18" ht="22.5" customHeight="1" x14ac:dyDescent="0.2">
      <c r="A50" s="287"/>
      <c r="B50" s="248"/>
      <c r="C50" s="226" t="s">
        <v>132</v>
      </c>
      <c r="D50" s="241" t="s">
        <v>133</v>
      </c>
      <c r="E50" s="241"/>
      <c r="F50" s="241"/>
      <c r="G50" s="241"/>
      <c r="H50" s="241"/>
      <c r="I50" s="255"/>
      <c r="J50" s="257"/>
      <c r="K50" s="48"/>
      <c r="L50" s="48"/>
      <c r="M50" s="243"/>
      <c r="N50" s="243"/>
      <c r="O50" s="243"/>
      <c r="P50" s="243"/>
      <c r="Q50" s="243"/>
      <c r="R50" s="262"/>
    </row>
    <row r="51" spans="1:18" ht="27" customHeight="1" x14ac:dyDescent="0.2">
      <c r="A51" s="287"/>
      <c r="B51" s="248"/>
      <c r="C51" s="226"/>
      <c r="D51" s="241"/>
      <c r="E51" s="241"/>
      <c r="F51" s="241"/>
      <c r="G51" s="241"/>
      <c r="H51" s="241"/>
      <c r="I51" s="255"/>
      <c r="J51" s="257"/>
      <c r="K51" s="11"/>
      <c r="L51" s="11"/>
      <c r="M51" s="237" t="s">
        <v>115</v>
      </c>
      <c r="N51" s="238"/>
      <c r="O51" s="238"/>
      <c r="P51" s="238"/>
      <c r="Q51" s="239"/>
      <c r="R51" s="262"/>
    </row>
    <row r="52" spans="1:18" ht="20.25" customHeight="1" x14ac:dyDescent="0.2">
      <c r="A52" s="287"/>
      <c r="B52" s="248"/>
      <c r="C52" s="226"/>
      <c r="D52" s="241"/>
      <c r="E52" s="241"/>
      <c r="F52" s="241"/>
      <c r="G52" s="241"/>
      <c r="H52" s="241"/>
      <c r="I52" s="255"/>
      <c r="J52" s="257"/>
      <c r="K52" s="11"/>
      <c r="L52" s="11"/>
      <c r="M52" s="62"/>
      <c r="N52" s="62"/>
      <c r="O52" s="62"/>
      <c r="P52" s="62"/>
      <c r="Q52" s="62"/>
      <c r="R52" s="63"/>
    </row>
    <row r="53" spans="1:18" ht="11.25" customHeight="1" thickBot="1" x14ac:dyDescent="0.25">
      <c r="A53" s="288"/>
      <c r="B53" s="248"/>
      <c r="C53" s="269"/>
      <c r="D53" s="269"/>
      <c r="E53" s="269"/>
      <c r="F53" s="269"/>
      <c r="G53" s="269"/>
      <c r="H53" s="269"/>
      <c r="I53" s="255"/>
      <c r="J53" s="257"/>
      <c r="K53" s="259"/>
      <c r="L53" s="259"/>
      <c r="M53" s="259"/>
      <c r="N53" s="259"/>
      <c r="O53" s="259"/>
      <c r="P53" s="259"/>
      <c r="Q53" s="259"/>
      <c r="R53" s="260"/>
    </row>
    <row r="54" spans="1:18" ht="32.25" customHeight="1" x14ac:dyDescent="0.2">
      <c r="A54" s="19" t="s">
        <v>37</v>
      </c>
      <c r="B54" s="247"/>
      <c r="C54" s="240" t="s">
        <v>153</v>
      </c>
      <c r="D54" s="240"/>
      <c r="E54" s="240"/>
      <c r="F54" s="240"/>
      <c r="G54" s="240"/>
      <c r="H54" s="240"/>
      <c r="I54" s="254"/>
      <c r="J54" s="256"/>
      <c r="K54" s="251"/>
      <c r="L54" s="251"/>
      <c r="M54" s="251"/>
      <c r="N54" s="251"/>
      <c r="O54" s="251"/>
      <c r="P54" s="251"/>
      <c r="Q54" s="251"/>
      <c r="R54" s="261"/>
    </row>
    <row r="55" spans="1:18" ht="25.5" customHeight="1" x14ac:dyDescent="0.2">
      <c r="A55" s="275" t="s">
        <v>39</v>
      </c>
      <c r="B55" s="248"/>
      <c r="C55" s="241" t="s">
        <v>155</v>
      </c>
      <c r="D55" s="241"/>
      <c r="E55" s="241"/>
      <c r="F55" s="241"/>
      <c r="G55" s="241"/>
      <c r="H55" s="241"/>
      <c r="I55" s="255"/>
      <c r="J55" s="257"/>
      <c r="K55" s="324" t="s">
        <v>72</v>
      </c>
      <c r="L55" s="325"/>
      <c r="M55" s="274" t="s">
        <v>68</v>
      </c>
      <c r="N55" s="274" t="s">
        <v>69</v>
      </c>
      <c r="O55" s="274"/>
      <c r="P55" s="274"/>
      <c r="Q55" s="274"/>
      <c r="R55" s="262"/>
    </row>
    <row r="56" spans="1:18" ht="24.95" customHeight="1" x14ac:dyDescent="0.2">
      <c r="A56" s="275"/>
      <c r="B56" s="248"/>
      <c r="C56" s="241" t="s">
        <v>154</v>
      </c>
      <c r="D56" s="241"/>
      <c r="E56" s="241"/>
      <c r="F56" s="241"/>
      <c r="G56" s="241"/>
      <c r="H56" s="241"/>
      <c r="I56" s="255"/>
      <c r="J56" s="257"/>
      <c r="K56" s="326"/>
      <c r="L56" s="327"/>
      <c r="M56" s="274"/>
      <c r="N56" s="274"/>
      <c r="O56" s="274"/>
      <c r="P56" s="274"/>
      <c r="Q56" s="274"/>
      <c r="R56" s="262"/>
    </row>
    <row r="57" spans="1:18" ht="23.25" customHeight="1" x14ac:dyDescent="0.2">
      <c r="A57" s="275"/>
      <c r="B57" s="248"/>
      <c r="C57" s="225" t="s">
        <v>156</v>
      </c>
      <c r="D57" s="225"/>
      <c r="E57" s="225"/>
      <c r="F57" s="225"/>
      <c r="G57" s="225"/>
      <c r="H57" s="225"/>
      <c r="I57" s="255"/>
      <c r="J57" s="257"/>
      <c r="K57" s="330" t="s">
        <v>122</v>
      </c>
      <c r="L57" s="330"/>
      <c r="M57" s="331" t="s">
        <v>64</v>
      </c>
      <c r="N57" s="329" t="s">
        <v>119</v>
      </c>
      <c r="O57" s="329"/>
      <c r="P57" s="329"/>
      <c r="Q57" s="329"/>
      <c r="R57" s="262"/>
    </row>
    <row r="58" spans="1:18" ht="24.95" customHeight="1" x14ac:dyDescent="0.2">
      <c r="A58" s="275"/>
      <c r="B58" s="248"/>
      <c r="C58" s="317" t="s">
        <v>157</v>
      </c>
      <c r="D58" s="241"/>
      <c r="E58" s="241"/>
      <c r="F58" s="241"/>
      <c r="G58" s="241"/>
      <c r="H58" s="241"/>
      <c r="I58" s="255"/>
      <c r="J58" s="257"/>
      <c r="K58" s="330"/>
      <c r="L58" s="330"/>
      <c r="M58" s="328"/>
      <c r="N58" s="329"/>
      <c r="O58" s="329"/>
      <c r="P58" s="329"/>
      <c r="Q58" s="329"/>
      <c r="R58" s="262"/>
    </row>
    <row r="59" spans="1:18" ht="24.95" customHeight="1" x14ac:dyDescent="0.2">
      <c r="A59" s="275"/>
      <c r="B59" s="248"/>
      <c r="C59" s="241"/>
      <c r="D59" s="241"/>
      <c r="E59" s="241"/>
      <c r="F59" s="241"/>
      <c r="G59" s="241"/>
      <c r="H59" s="241"/>
      <c r="I59" s="255"/>
      <c r="J59" s="257"/>
      <c r="K59" s="330"/>
      <c r="L59" s="330"/>
      <c r="M59" s="328"/>
      <c r="N59" s="329"/>
      <c r="O59" s="329"/>
      <c r="P59" s="329"/>
      <c r="Q59" s="329"/>
      <c r="R59" s="262"/>
    </row>
    <row r="60" spans="1:18" ht="24.95" customHeight="1" x14ac:dyDescent="0.2">
      <c r="A60" s="275"/>
      <c r="B60" s="248"/>
      <c r="C60" s="241"/>
      <c r="D60" s="241"/>
      <c r="E60" s="241"/>
      <c r="F60" s="241"/>
      <c r="G60" s="241"/>
      <c r="H60" s="241"/>
      <c r="I60" s="255"/>
      <c r="J60" s="257"/>
      <c r="K60" s="330"/>
      <c r="L60" s="330"/>
      <c r="M60" s="328"/>
      <c r="N60" s="329"/>
      <c r="O60" s="329"/>
      <c r="P60" s="329"/>
      <c r="Q60" s="329"/>
      <c r="R60" s="262"/>
    </row>
    <row r="61" spans="1:18" ht="24.95" customHeight="1" x14ac:dyDescent="0.2">
      <c r="A61" s="275"/>
      <c r="B61" s="248"/>
      <c r="C61" s="225" t="s">
        <v>38</v>
      </c>
      <c r="D61" s="225"/>
      <c r="E61" s="225"/>
      <c r="F61" s="225"/>
      <c r="G61" s="225"/>
      <c r="H61" s="225"/>
      <c r="I61" s="255"/>
      <c r="J61" s="257"/>
      <c r="K61" s="330"/>
      <c r="L61" s="330"/>
      <c r="M61" s="328"/>
      <c r="N61" s="329"/>
      <c r="O61" s="329"/>
      <c r="P61" s="329"/>
      <c r="Q61" s="329"/>
      <c r="R61" s="262"/>
    </row>
    <row r="62" spans="1:18" ht="23.1" customHeight="1" x14ac:dyDescent="0.2">
      <c r="A62" s="275"/>
      <c r="B62" s="248"/>
      <c r="C62" s="318" t="s">
        <v>158</v>
      </c>
      <c r="D62" s="318"/>
      <c r="E62" s="318"/>
      <c r="F62" s="318"/>
      <c r="G62" s="318"/>
      <c r="H62" s="318"/>
      <c r="I62" s="255"/>
      <c r="J62" s="257"/>
      <c r="K62" s="330"/>
      <c r="L62" s="330"/>
      <c r="M62" s="328"/>
      <c r="N62" s="329"/>
      <c r="O62" s="329"/>
      <c r="P62" s="329"/>
      <c r="Q62" s="329"/>
      <c r="R62" s="262"/>
    </row>
    <row r="63" spans="1:18" ht="23.1" customHeight="1" x14ac:dyDescent="0.2">
      <c r="A63" s="275"/>
      <c r="B63" s="248"/>
      <c r="C63" s="318"/>
      <c r="D63" s="318"/>
      <c r="E63" s="318"/>
      <c r="F63" s="318"/>
      <c r="G63" s="318"/>
      <c r="H63" s="318"/>
      <c r="I63" s="255"/>
      <c r="J63" s="257"/>
      <c r="K63" s="333" t="s">
        <v>140</v>
      </c>
      <c r="L63" s="333"/>
      <c r="M63" s="328" t="s">
        <v>65</v>
      </c>
      <c r="N63" s="329" t="s">
        <v>120</v>
      </c>
      <c r="O63" s="329"/>
      <c r="P63" s="329"/>
      <c r="Q63" s="329"/>
      <c r="R63" s="262"/>
    </row>
    <row r="64" spans="1:18" ht="23.1" customHeight="1" x14ac:dyDescent="0.2">
      <c r="A64" s="275"/>
      <c r="B64" s="248"/>
      <c r="C64" s="318"/>
      <c r="D64" s="318"/>
      <c r="E64" s="318"/>
      <c r="F64" s="318"/>
      <c r="G64" s="318"/>
      <c r="H64" s="318"/>
      <c r="I64" s="255"/>
      <c r="J64" s="257"/>
      <c r="K64" s="333"/>
      <c r="L64" s="333"/>
      <c r="M64" s="328"/>
      <c r="N64" s="329"/>
      <c r="O64" s="329"/>
      <c r="P64" s="329"/>
      <c r="Q64" s="329"/>
      <c r="R64" s="262"/>
    </row>
    <row r="65" spans="1:18" ht="23.1" customHeight="1" x14ac:dyDescent="0.2">
      <c r="A65" s="275"/>
      <c r="B65" s="248"/>
      <c r="C65" s="225" t="s">
        <v>159</v>
      </c>
      <c r="D65" s="225"/>
      <c r="E65" s="225"/>
      <c r="F65" s="225"/>
      <c r="G65" s="225"/>
      <c r="H65" s="225"/>
      <c r="I65" s="255"/>
      <c r="J65" s="257"/>
      <c r="K65" s="333"/>
      <c r="L65" s="333"/>
      <c r="M65" s="328"/>
      <c r="N65" s="329"/>
      <c r="O65" s="329"/>
      <c r="P65" s="329"/>
      <c r="Q65" s="329"/>
      <c r="R65" s="262"/>
    </row>
    <row r="66" spans="1:18" ht="23.1" customHeight="1" x14ac:dyDescent="0.2">
      <c r="A66" s="275"/>
      <c r="B66" s="248"/>
      <c r="C66" s="317" t="s">
        <v>161</v>
      </c>
      <c r="D66" s="227"/>
      <c r="E66" s="227"/>
      <c r="F66" s="227"/>
      <c r="G66" s="227"/>
      <c r="H66" s="227"/>
      <c r="I66" s="255"/>
      <c r="J66" s="257"/>
      <c r="K66" s="333"/>
      <c r="L66" s="333"/>
      <c r="M66" s="328"/>
      <c r="N66" s="329"/>
      <c r="O66" s="329"/>
      <c r="P66" s="329"/>
      <c r="Q66" s="329"/>
      <c r="R66" s="262"/>
    </row>
    <row r="67" spans="1:18" ht="23.1" customHeight="1" x14ac:dyDescent="0.2">
      <c r="A67" s="275"/>
      <c r="B67" s="248"/>
      <c r="C67" s="227"/>
      <c r="D67" s="227"/>
      <c r="E67" s="227"/>
      <c r="F67" s="227"/>
      <c r="G67" s="227"/>
      <c r="H67" s="227"/>
      <c r="I67" s="255"/>
      <c r="J67" s="257"/>
      <c r="K67" s="333"/>
      <c r="L67" s="333"/>
      <c r="M67" s="328"/>
      <c r="N67" s="329"/>
      <c r="O67" s="329"/>
      <c r="P67" s="329"/>
      <c r="Q67" s="329"/>
      <c r="R67" s="262"/>
    </row>
    <row r="68" spans="1:18" ht="23.1" customHeight="1" x14ac:dyDescent="0.2">
      <c r="A68" s="275"/>
      <c r="B68" s="248"/>
      <c r="C68" s="225" t="s">
        <v>131</v>
      </c>
      <c r="D68" s="225"/>
      <c r="E68" s="225"/>
      <c r="F68" s="225"/>
      <c r="G68" s="225"/>
      <c r="H68" s="225"/>
      <c r="I68" s="255"/>
      <c r="J68" s="257"/>
      <c r="K68" s="333"/>
      <c r="L68" s="333"/>
      <c r="M68" s="328"/>
      <c r="N68" s="329"/>
      <c r="O68" s="329"/>
      <c r="P68" s="329"/>
      <c r="Q68" s="329"/>
      <c r="R68" s="262"/>
    </row>
    <row r="69" spans="1:18" ht="23.1" customHeight="1" x14ac:dyDescent="0.2">
      <c r="A69" s="275"/>
      <c r="B69" s="248"/>
      <c r="C69" s="226" t="s">
        <v>130</v>
      </c>
      <c r="D69" s="226"/>
      <c r="E69" s="226"/>
      <c r="F69" s="226"/>
      <c r="G69" s="226"/>
      <c r="H69" s="226"/>
      <c r="I69" s="255"/>
      <c r="J69" s="257"/>
      <c r="K69" s="332" t="s">
        <v>141</v>
      </c>
      <c r="L69" s="332"/>
      <c r="M69" s="253" t="s">
        <v>66</v>
      </c>
      <c r="N69" s="252" t="s">
        <v>121</v>
      </c>
      <c r="O69" s="252"/>
      <c r="P69" s="252"/>
      <c r="Q69" s="252"/>
      <c r="R69" s="262"/>
    </row>
    <row r="70" spans="1:18" ht="23.1" customHeight="1" x14ac:dyDescent="0.2">
      <c r="A70" s="275"/>
      <c r="B70" s="248"/>
      <c r="C70" s="226"/>
      <c r="D70" s="226"/>
      <c r="E70" s="226"/>
      <c r="F70" s="226"/>
      <c r="G70" s="226"/>
      <c r="H70" s="226"/>
      <c r="I70" s="255"/>
      <c r="J70" s="257"/>
      <c r="K70" s="332"/>
      <c r="L70" s="332"/>
      <c r="M70" s="253"/>
      <c r="N70" s="252"/>
      <c r="O70" s="252"/>
      <c r="P70" s="252"/>
      <c r="Q70" s="252"/>
      <c r="R70" s="262"/>
    </row>
    <row r="71" spans="1:18" ht="23.1" customHeight="1" x14ac:dyDescent="0.2">
      <c r="A71" s="275"/>
      <c r="B71" s="248"/>
      <c r="C71" s="225" t="s">
        <v>88</v>
      </c>
      <c r="D71" s="225"/>
      <c r="E71" s="225"/>
      <c r="F71" s="225"/>
      <c r="G71" s="225"/>
      <c r="H71" s="225"/>
      <c r="I71" s="255"/>
      <c r="J71" s="257"/>
      <c r="K71" s="332"/>
      <c r="L71" s="332"/>
      <c r="M71" s="253"/>
      <c r="N71" s="252"/>
      <c r="O71" s="252"/>
      <c r="P71" s="252"/>
      <c r="Q71" s="252"/>
      <c r="R71" s="262"/>
    </row>
    <row r="72" spans="1:18" ht="23.1" customHeight="1" x14ac:dyDescent="0.2">
      <c r="A72" s="275"/>
      <c r="B72" s="248"/>
      <c r="C72" s="226" t="s">
        <v>160</v>
      </c>
      <c r="D72" s="226"/>
      <c r="E72" s="226"/>
      <c r="F72" s="226"/>
      <c r="G72" s="226"/>
      <c r="H72" s="226"/>
      <c r="I72" s="255"/>
      <c r="J72" s="257"/>
      <c r="K72" s="332"/>
      <c r="L72" s="332"/>
      <c r="M72" s="253"/>
      <c r="N72" s="252"/>
      <c r="O72" s="252"/>
      <c r="P72" s="252"/>
      <c r="Q72" s="252"/>
      <c r="R72" s="262"/>
    </row>
    <row r="73" spans="1:18" ht="23.1" customHeight="1" x14ac:dyDescent="0.2">
      <c r="A73" s="275"/>
      <c r="B73" s="248"/>
      <c r="C73" s="226"/>
      <c r="D73" s="226"/>
      <c r="E73" s="226"/>
      <c r="F73" s="226"/>
      <c r="G73" s="226"/>
      <c r="H73" s="226"/>
      <c r="I73" s="255"/>
      <c r="J73" s="257"/>
      <c r="K73" s="332"/>
      <c r="L73" s="332"/>
      <c r="M73" s="253"/>
      <c r="N73" s="252"/>
      <c r="O73" s="252"/>
      <c r="P73" s="252"/>
      <c r="Q73" s="252"/>
      <c r="R73" s="262"/>
    </row>
    <row r="74" spans="1:18" ht="22.5" customHeight="1" x14ac:dyDescent="0.2">
      <c r="A74" s="275"/>
      <c r="B74" s="248"/>
      <c r="C74" s="226"/>
      <c r="D74" s="226"/>
      <c r="E74" s="226"/>
      <c r="F74" s="226"/>
      <c r="G74" s="226"/>
      <c r="H74" s="226"/>
      <c r="I74" s="255"/>
      <c r="J74" s="257"/>
      <c r="K74" s="332"/>
      <c r="L74" s="332"/>
      <c r="M74" s="253"/>
      <c r="N74" s="252"/>
      <c r="O74" s="252"/>
      <c r="P74" s="252"/>
      <c r="Q74" s="252"/>
      <c r="R74" s="262"/>
    </row>
    <row r="75" spans="1:18" ht="18" customHeight="1" thickBot="1" x14ac:dyDescent="0.25">
      <c r="A75" s="276"/>
      <c r="B75" s="249"/>
      <c r="C75" s="244"/>
      <c r="D75" s="244"/>
      <c r="E75" s="244"/>
      <c r="F75" s="244"/>
      <c r="G75" s="244"/>
      <c r="H75" s="244"/>
      <c r="I75" s="283"/>
      <c r="J75" s="273"/>
      <c r="K75" s="250"/>
      <c r="L75" s="250"/>
      <c r="M75" s="250"/>
      <c r="N75" s="250"/>
      <c r="O75" s="250"/>
      <c r="P75" s="250"/>
      <c r="Q75" s="250"/>
      <c r="R75" s="321"/>
    </row>
    <row r="79" spans="1:18" ht="12.75" customHeight="1" x14ac:dyDescent="0.2"/>
    <row r="80" spans="1:18" x14ac:dyDescent="0.2">
      <c r="F80" s="13"/>
    </row>
    <row r="81" spans="1:12" x14ac:dyDescent="0.2">
      <c r="F81" s="13"/>
    </row>
    <row r="82" spans="1:12" x14ac:dyDescent="0.2">
      <c r="F82" s="13"/>
    </row>
    <row r="83" spans="1:12" ht="12.75" customHeight="1" x14ac:dyDescent="0.2">
      <c r="F83" s="13"/>
    </row>
    <row r="85" spans="1:12" ht="12.75" customHeight="1" x14ac:dyDescent="0.2">
      <c r="B85" s="12"/>
      <c r="C85" s="12"/>
      <c r="D85" s="12"/>
      <c r="E85" s="12"/>
      <c r="F85" s="12"/>
    </row>
    <row r="86" spans="1:12" x14ac:dyDescent="0.2">
      <c r="A86" s="12"/>
      <c r="B86" s="12"/>
      <c r="C86" s="12"/>
      <c r="D86" s="12"/>
      <c r="E86" s="12"/>
      <c r="F86" s="12"/>
      <c r="I86" s="15"/>
      <c r="J86" s="270"/>
      <c r="K86" s="270"/>
      <c r="L86" s="270"/>
    </row>
    <row r="87" spans="1:12" ht="22.5" customHeight="1" x14ac:dyDescent="0.2">
      <c r="A87" s="12"/>
      <c r="B87" s="12"/>
      <c r="C87" s="12"/>
      <c r="D87" s="12"/>
      <c r="E87" s="12"/>
      <c r="F87" s="12"/>
      <c r="I87" s="16"/>
      <c r="J87" s="270"/>
      <c r="K87" s="270"/>
      <c r="L87" s="270"/>
    </row>
    <row r="88" spans="1:12" x14ac:dyDescent="0.2">
      <c r="A88" s="12"/>
      <c r="B88" s="12"/>
      <c r="C88" s="12"/>
      <c r="D88" s="12"/>
      <c r="E88" s="12"/>
      <c r="F88" s="12"/>
      <c r="I88" s="17"/>
      <c r="J88" s="18"/>
      <c r="K88" s="14"/>
      <c r="L88" s="14"/>
    </row>
    <row r="89" spans="1:12" x14ac:dyDescent="0.2">
      <c r="A89" s="12"/>
      <c r="B89" s="12"/>
      <c r="C89" s="12"/>
      <c r="D89" s="12"/>
      <c r="E89" s="12"/>
      <c r="F89" s="12"/>
    </row>
    <row r="98" spans="5:5" x14ac:dyDescent="0.2">
      <c r="E98" s="84"/>
    </row>
  </sheetData>
  <sheetProtection password="CB37" sheet="1" objects="1" scenarios="1"/>
  <mergeCells count="170">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B54:B75"/>
    <mergeCell ref="C65:H65"/>
    <mergeCell ref="C71:H71"/>
    <mergeCell ref="C61:H61"/>
    <mergeCell ref="C72:H74"/>
    <mergeCell ref="C75:H75"/>
    <mergeCell ref="K75:Q75"/>
    <mergeCell ref="K54:Q54"/>
    <mergeCell ref="C68:H68"/>
    <mergeCell ref="N69:Q74"/>
    <mergeCell ref="M69:M74"/>
    <mergeCell ref="C69:H70"/>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s>
  <pageMargins left="0.7" right="0.7" top="0.75" bottom="0.75" header="0.3" footer="0.3"/>
  <pageSetup scale="80" orientation="landscape" r:id="rId1"/>
  <rowBreaks count="2" manualBreakCount="2">
    <brk id="33"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01-Mapa de riesgo</vt:lpstr>
      <vt:lpstr>02-Plan Mitigacion</vt:lpstr>
      <vt:lpstr>03-Seguimiento</vt:lpstr>
      <vt:lpstr>Hoja1</vt:lpstr>
      <vt:lpstr>INSTRUCTIVO</vt:lpstr>
      <vt:lpstr>'01-Mapa de riesgo'!Área_de_impresión</vt:lpstr>
      <vt:lpstr>'03-Seguimiento'!Área_de_impresión</vt:lpstr>
      <vt:lpstr>'01-Mapa de riesgo'!Títulos_a_imprimir</vt:lpstr>
      <vt:lpstr>'02-Plan Mitigacion'!Títulos_a_imprimir</vt:lpstr>
      <vt:lpstr>'03-Seguimiento'!Títulos_a_imprimir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2014-08-25T15:34:57Z</cp:lastPrinted>
  <dcterms:created xsi:type="dcterms:W3CDTF">2006-09-13T22:30:50Z</dcterms:created>
  <dcterms:modified xsi:type="dcterms:W3CDTF">2014-09-11T16:28:09Z</dcterms:modified>
</cp:coreProperties>
</file>