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 UTP\Desktop\Presentacion Mapa de riesgos del contexto -2015\"/>
    </mc:Choice>
  </mc:AlternateContent>
  <bookViews>
    <workbookView xWindow="0" yWindow="0" windowWidth="19200" windowHeight="1009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riesgo'!$B$1:$U$38</definedName>
    <definedName name="ACCION">'01-Mapa de riesgo'!$G$1048483:$G$1048485</definedName>
    <definedName name="Ambiental">'01-Mapa de riesgo'!$H$1048476:$H$1048478</definedName>
    <definedName name="_xlnm.Print_Area" localSheetId="2">'03-Seguimiento'!$B$1:$R$14</definedName>
    <definedName name="Contable">'01-Mapa de riesgo'!$G$1048471:$G$1048473</definedName>
    <definedName name="Cumplimiento">'01-Mapa de riesgo'!$I$1048471:$I$1048473</definedName>
    <definedName name="DEMAS">'01-Mapa de riesgo'!$G$1048461:$G$1048463</definedName>
    <definedName name="Derechos_Humanos">'01-Mapa de riesgo'!$I$1048461:$I$1048463</definedName>
    <definedName name="Estratégico">'01-Mapa de riesgo'!$G$1048461:$G$1048463</definedName>
    <definedName name="Financiero">'01-Mapa de riesgo'!$I$1048466:$I$1048468</definedName>
    <definedName name="GRAVE">'01-Mapa de riesgo'!$J$1048484:$J$1048576</definedName>
    <definedName name="Imagen">'01-Mapa de riesgo'!$G$1048466:$G$1048468</definedName>
    <definedName name="Información">'01-Mapa de riesgo'!$J$1048471:$J$1048473</definedName>
    <definedName name="Laborales">'01-Mapa de riesgo'!$G$1048476:$G$1048478</definedName>
    <definedName name="LEVE">'01-Mapa de riesgo'!$H$1048484</definedName>
    <definedName name="MODERADO">'01-Mapa de riesgo'!$I$1048484:$I$1048486</definedName>
    <definedName name="nnnn">'01-Mapa de riesgo'!#REF!</definedName>
    <definedName name="Operacional">'01-Mapa de riesgo'!$H$1048466:$H$1048468</definedName>
    <definedName name="Presupuestal">'01-Mapa de riesgo'!$H$1048471:$H$1048473</definedName>
    <definedName name="Tecnología">'01-Mapa de riesgo'!$J$1048466:$J$1048468</definedName>
    <definedName name="TIPO">'01-Mapa de riesgo'!$F$1048461:$F$1048473</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riesgo'!$H$1048461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30" i="7" l="1"/>
  <c r="N30" i="7"/>
  <c r="O30" i="7"/>
  <c r="M31" i="7"/>
  <c r="N31" i="7"/>
  <c r="O31" i="7"/>
  <c r="M32" i="7"/>
  <c r="N32" i="7"/>
  <c r="O32" i="7"/>
  <c r="M33" i="7"/>
  <c r="N33" i="7"/>
  <c r="O33" i="7"/>
  <c r="M34" i="7"/>
  <c r="N34" i="7"/>
  <c r="O34" i="7"/>
  <c r="M35" i="7"/>
  <c r="N35" i="7"/>
  <c r="O35" i="7"/>
  <c r="M36" i="7"/>
  <c r="N36" i="7"/>
  <c r="O36" i="7"/>
  <c r="M37" i="7"/>
  <c r="N37" i="7"/>
  <c r="O37" i="7"/>
  <c r="M38" i="7"/>
  <c r="N38" i="7"/>
  <c r="O38" i="7"/>
  <c r="J30" i="7"/>
  <c r="J33" i="7"/>
  <c r="J36" i="7"/>
  <c r="H30" i="7"/>
  <c r="H31" i="7"/>
  <c r="H32" i="7"/>
  <c r="H33" i="7"/>
  <c r="H34" i="7"/>
  <c r="H35" i="7"/>
  <c r="H36" i="7"/>
  <c r="H37" i="7"/>
  <c r="H38" i="7"/>
  <c r="F30" i="7"/>
  <c r="F33" i="7"/>
  <c r="F36" i="7"/>
  <c r="E30" i="7"/>
  <c r="E33" i="7"/>
  <c r="E36" i="7"/>
  <c r="D30" i="7"/>
  <c r="D33" i="7"/>
  <c r="D36" i="7"/>
  <c r="C30" i="7"/>
  <c r="C33" i="7"/>
  <c r="C36" i="7"/>
  <c r="B30" i="7"/>
  <c r="B33" i="7"/>
  <c r="B36" i="7"/>
  <c r="H30" i="8"/>
  <c r="H31" i="8"/>
  <c r="H32" i="8"/>
  <c r="H33" i="8"/>
  <c r="H34" i="8"/>
  <c r="H35" i="8"/>
  <c r="H36" i="8"/>
  <c r="H37" i="8"/>
  <c r="H38" i="8"/>
  <c r="E30" i="8"/>
  <c r="F30" i="8"/>
  <c r="E33" i="8"/>
  <c r="F33" i="8"/>
  <c r="E36" i="8"/>
  <c r="F36" i="8"/>
  <c r="D30" i="8"/>
  <c r="D33" i="8"/>
  <c r="D36" i="8"/>
  <c r="C30" i="8"/>
  <c r="C33" i="8"/>
  <c r="C36" i="8"/>
  <c r="B30" i="8"/>
  <c r="B33" i="8"/>
  <c r="B36" i="8"/>
  <c r="K24" i="4"/>
  <c r="K25" i="4"/>
  <c r="K26" i="4"/>
  <c r="K27" i="4"/>
  <c r="K28" i="4"/>
  <c r="K29" i="4"/>
  <c r="K30" i="4"/>
  <c r="K31" i="4"/>
  <c r="K32" i="4"/>
  <c r="K33" i="4"/>
  <c r="L33" i="4" s="1"/>
  <c r="K34" i="4"/>
  <c r="K35" i="4"/>
  <c r="K36" i="4"/>
  <c r="K37" i="4"/>
  <c r="K38" i="4"/>
  <c r="I36" i="4"/>
  <c r="I30" i="4"/>
  <c r="I33" i="4"/>
  <c r="J27" i="7"/>
  <c r="H27" i="7"/>
  <c r="H28" i="7"/>
  <c r="H29" i="7"/>
  <c r="B27" i="7"/>
  <c r="C27" i="7"/>
  <c r="D27" i="7"/>
  <c r="E27" i="7"/>
  <c r="F27" i="7"/>
  <c r="I27" i="4"/>
  <c r="M29" i="7"/>
  <c r="N29" i="7"/>
  <c r="O29" i="7"/>
  <c r="M24" i="7"/>
  <c r="N24" i="7"/>
  <c r="O24" i="7"/>
  <c r="M25" i="7"/>
  <c r="N25" i="7"/>
  <c r="O25" i="7"/>
  <c r="M26" i="7"/>
  <c r="N26" i="7"/>
  <c r="O26" i="7"/>
  <c r="M27" i="7"/>
  <c r="N27" i="7"/>
  <c r="O27" i="7"/>
  <c r="M28" i="7"/>
  <c r="N28" i="7"/>
  <c r="O28" i="7"/>
  <c r="J24" i="7"/>
  <c r="H24" i="7"/>
  <c r="H25" i="7"/>
  <c r="H26" i="7"/>
  <c r="B24" i="7"/>
  <c r="C24" i="7"/>
  <c r="D24" i="7"/>
  <c r="E24" i="7"/>
  <c r="F24" i="7"/>
  <c r="I24" i="4"/>
  <c r="H27" i="8"/>
  <c r="H28" i="8"/>
  <c r="H29" i="8"/>
  <c r="B27" i="8"/>
  <c r="C27" i="8"/>
  <c r="D27" i="8"/>
  <c r="E27" i="8"/>
  <c r="F27" i="8"/>
  <c r="H24" i="8"/>
  <c r="H25" i="8"/>
  <c r="H26" i="8"/>
  <c r="B24" i="8"/>
  <c r="C24" i="8"/>
  <c r="D24" i="8"/>
  <c r="E24" i="8"/>
  <c r="F24" i="8"/>
  <c r="H10" i="8"/>
  <c r="K10" i="4"/>
  <c r="K11" i="4"/>
  <c r="K12" i="4"/>
  <c r="K13" i="4"/>
  <c r="K14" i="4"/>
  <c r="I12" i="4"/>
  <c r="K15" i="4"/>
  <c r="K16" i="4"/>
  <c r="K17" i="4"/>
  <c r="I15" i="4"/>
  <c r="K18" i="4"/>
  <c r="K19" i="4"/>
  <c r="K20" i="4"/>
  <c r="I18" i="4"/>
  <c r="K21" i="4"/>
  <c r="K22" i="4"/>
  <c r="K23" i="4"/>
  <c r="I21" i="4"/>
  <c r="K9" i="4"/>
  <c r="A6" i="7"/>
  <c r="H10" i="7"/>
  <c r="H11" i="7"/>
  <c r="H12" i="7"/>
  <c r="H13" i="7"/>
  <c r="H14" i="7"/>
  <c r="H15" i="7"/>
  <c r="H16" i="7"/>
  <c r="H17" i="7"/>
  <c r="H18" i="7"/>
  <c r="H19" i="7"/>
  <c r="H20" i="7"/>
  <c r="H21" i="7"/>
  <c r="H22" i="7"/>
  <c r="H23" i="7"/>
  <c r="H11" i="8"/>
  <c r="H12" i="8"/>
  <c r="H13" i="8"/>
  <c r="H14" i="8"/>
  <c r="H15" i="8"/>
  <c r="H16" i="8"/>
  <c r="H17" i="8"/>
  <c r="H18" i="8"/>
  <c r="H19" i="8"/>
  <c r="H20" i="8"/>
  <c r="H21" i="8"/>
  <c r="H22" i="8"/>
  <c r="H23" i="8"/>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D5" i="7"/>
  <c r="D5" i="8"/>
  <c r="D6" i="7"/>
  <c r="M12" i="7"/>
  <c r="M13" i="7"/>
  <c r="M14" i="7"/>
  <c r="M15" i="7"/>
  <c r="M16" i="7"/>
  <c r="M17" i="7"/>
  <c r="M18" i="7"/>
  <c r="M19" i="7"/>
  <c r="M20" i="7"/>
  <c r="M21" i="7"/>
  <c r="M22" i="7"/>
  <c r="M23" i="7"/>
  <c r="M11" i="7"/>
  <c r="M10" i="7"/>
  <c r="M9" i="7"/>
  <c r="J12" i="7"/>
  <c r="J15" i="7"/>
  <c r="J18" i="7"/>
  <c r="J21" i="7"/>
  <c r="F12" i="7"/>
  <c r="F15" i="7"/>
  <c r="F18" i="7"/>
  <c r="F21" i="7"/>
  <c r="E12" i="7"/>
  <c r="E15" i="7"/>
  <c r="E18" i="7"/>
  <c r="E21" i="7"/>
  <c r="D12" i="7"/>
  <c r="D15" i="7"/>
  <c r="D18" i="7"/>
  <c r="D21" i="7"/>
  <c r="C12" i="7"/>
  <c r="C15" i="7"/>
  <c r="C18" i="7"/>
  <c r="C21" i="7"/>
  <c r="B12" i="7"/>
  <c r="B15" i="7"/>
  <c r="B18" i="7"/>
  <c r="B21"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O9" i="7"/>
  <c r="N9" i="7"/>
  <c r="J9" i="7"/>
  <c r="F9" i="7"/>
  <c r="E9" i="7"/>
  <c r="D9" i="7"/>
  <c r="C9" i="7"/>
  <c r="B9" i="7"/>
  <c r="A5" i="7"/>
  <c r="F12" i="8"/>
  <c r="F15" i="8"/>
  <c r="F18" i="8"/>
  <c r="F21" i="8"/>
  <c r="E12" i="8"/>
  <c r="E15" i="8"/>
  <c r="E18" i="8"/>
  <c r="E21" i="8"/>
  <c r="D12" i="8"/>
  <c r="D15" i="8"/>
  <c r="D18" i="8"/>
  <c r="D21" i="8"/>
  <c r="C12" i="8"/>
  <c r="C15" i="8"/>
  <c r="C18" i="8"/>
  <c r="C21" i="8"/>
  <c r="B12" i="8"/>
  <c r="B15" i="8"/>
  <c r="B18" i="8"/>
  <c r="B21" i="8"/>
  <c r="F9" i="8"/>
  <c r="E9" i="8"/>
  <c r="B9" i="8"/>
  <c r="D9" i="8"/>
  <c r="C9" i="8"/>
  <c r="D6" i="8"/>
  <c r="A6" i="8"/>
  <c r="A5" i="8"/>
  <c r="H9" i="8"/>
  <c r="H9" i="7"/>
  <c r="L24" i="4" l="1"/>
  <c r="L36" i="4"/>
  <c r="P36" i="4" s="1"/>
  <c r="Q36" i="4" s="1"/>
  <c r="G36" i="7" s="1"/>
  <c r="P33" i="4"/>
  <c r="Q33" i="4" s="1"/>
  <c r="G33" i="7" s="1"/>
  <c r="L30" i="4"/>
  <c r="P30" i="4" s="1"/>
  <c r="Q30" i="4" s="1"/>
  <c r="L27" i="4"/>
  <c r="P27" i="4" s="1"/>
  <c r="Q27" i="4" s="1"/>
  <c r="G27" i="7" s="1"/>
  <c r="L21" i="4"/>
  <c r="P21" i="4" s="1"/>
  <c r="Q21" i="4" s="1"/>
  <c r="G21" i="7" s="1"/>
  <c r="L18" i="4"/>
  <c r="P18" i="4" s="1"/>
  <c r="Q18" i="4" s="1"/>
  <c r="L15" i="4"/>
  <c r="P15" i="4" s="1"/>
  <c r="Q15" i="4" s="1"/>
  <c r="L12" i="4"/>
  <c r="P12" i="4" s="1"/>
  <c r="Q12" i="4" s="1"/>
  <c r="G12" i="8" s="1"/>
  <c r="I12" i="8" s="1"/>
  <c r="L9" i="4"/>
  <c r="P24" i="4"/>
  <c r="Q24" i="4" s="1"/>
  <c r="G24" i="7" s="1"/>
  <c r="P9" i="4"/>
  <c r="Q9" i="4" s="1"/>
  <c r="G9" i="8" s="1"/>
  <c r="I9" i="8" s="1"/>
  <c r="G33" i="8"/>
  <c r="I33" i="8" s="1"/>
  <c r="G15" i="8" l="1"/>
  <c r="I15" i="8" s="1"/>
  <c r="G15" i="7"/>
  <c r="G30" i="8"/>
  <c r="I30" i="8" s="1"/>
  <c r="G30" i="7"/>
  <c r="G18" i="7"/>
  <c r="G18" i="8"/>
  <c r="I18" i="8" s="1"/>
  <c r="G9" i="7"/>
  <c r="G36" i="8"/>
  <c r="I36" i="8" s="1"/>
  <c r="G27" i="8"/>
  <c r="I27" i="8" s="1"/>
  <c r="G24" i="8"/>
  <c r="I24" i="8" s="1"/>
  <c r="G21" i="8"/>
  <c r="I21" i="8" s="1"/>
  <c r="G12" i="7"/>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<sst xmlns="http://schemas.openxmlformats.org/spreadsheetml/2006/main" count="730" uniqueCount="399">
  <si>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</si>
  <si>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</si>
  <si>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</si>
  <si>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</si>
  <si>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</si>
  <si>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</si>
  <si>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</si>
  <si>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</si>
  <si>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</si>
  <si>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</si>
  <si>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</si>
  <si>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</si>
  <si>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</si>
  <si>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</si>
  <si>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</si>
  <si>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</si>
  <si>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</si>
  <si>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</si>
  <si>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</si>
  <si>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</si>
  <si>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</si>
  <si>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</si>
  <si>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</si>
  <si>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</si>
  <si>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</si>
  <si>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</si>
  <si>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</si>
  <si>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</si>
  <si>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</si>
  <si>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</si>
  <si>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</si>
  <si>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</si>
  <si>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</si>
  <si>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</si>
  <si>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</si>
  <si>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</si>
  <si>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</si>
  <si>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</si>
  <si>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</si>
  <si>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</si>
  <si>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</si>
  <si>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</si>
  <si>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</si>
  <si>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</si>
  <si>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</si>
  <si>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</si>
  <si>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</si>
  <si>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</si>
  <si>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</si>
  <si>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</si>
  <si>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</si>
  <si>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</si>
  <si>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</si>
  <si>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</si>
  <si>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</si>
  <si>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</si>
  <si>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</si>
  <si>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</si>
  <si>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</si>
  <si>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</si>
  <si>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</si>
  <si>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</si>
  <si>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</si>
  <si>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</si>
  <si>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</si>
  <si>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</si>
  <si>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</si>
  <si>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</si>
  <si>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</si>
  <si>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</si>
  <si>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</si>
  <si>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</si>
  <si>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</si>
  <si>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</si>
  <si>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</si>
  <si>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</si>
  <si>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</si>
  <si>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</si>
  <si>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</si>
  <si>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</si>
  <si>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</si>
  <si>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</si>
  <si>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</si>
  <si>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</si>
  <si>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</si>
  <si>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</si>
  <si>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</si>
  <si>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</si>
  <si>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</si>
  <si>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</si>
  <si>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</si>
  <si>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</si>
  <si>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</si>
  <si>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</si>
  <si>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</si>
  <si>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</si>
  <si>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</si>
  <si>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</si>
  <si>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</si>
  <si>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</si>
  <si>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</si>
  <si>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</si>
  <si>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</si>
  <si>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</si>
  <si>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</si>
  <si>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</si>
  <si>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</si>
  <si>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</si>
  <si>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</si>
  <si>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</si>
  <si>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</si>
  <si>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</si>
  <si>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</si>
  <si>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</si>
  <si>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</si>
  <si>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</si>
  <si>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</si>
  <si>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</si>
  <si>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</si>
  <si>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</si>
  <si>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</si>
  <si>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</si>
  <si>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</si>
  <si>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</si>
  <si>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</si>
  <si>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</si>
  <si>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</si>
  <si>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</si>
  <si>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</si>
  <si>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</si>
  <si>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</si>
  <si>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</si>
  <si>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</si>
  <si>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</si>
  <si>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</si>
  <si>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</si>
  <si>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</si>
  <si>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</si>
  <si>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</si>
  <si>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</si>
  <si>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</si>
  <si>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</si>
  <si>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</si>
  <si>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</si>
  <si>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</si>
  <si>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</si>
  <si>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</si>
  <si>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</si>
  <si>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</si>
  <si>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</si>
  <si>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</si>
  <si>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</si>
  <si>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</si>
  <si>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</si>
  <si>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</si>
  <si>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</si>
  <si>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</si>
  <si>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</si>
  <si>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</si>
  <si>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</si>
  <si>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</si>
  <si>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</si>
  <si>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</si>
  <si>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</si>
  <si>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</si>
  <si>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</si>
  <si>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</si>
  <si>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</si>
  <si>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</si>
  <si>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</si>
  <si>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</si>
  <si>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</si>
  <si>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</si>
  <si>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</si>
  <si>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</si>
  <si>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</si>
  <si>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</si>
  <si>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</si>
  <si>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</si>
  <si>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</si>
  <si>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</si>
  <si>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</si>
  <si>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</si>
  <si>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</si>
  <si>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</si>
  <si>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</si>
  <si>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</si>
  <si>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</si>
  <si>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</si>
  <si>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</si>
  <si>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</si>
  <si>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</si>
  <si>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</si>
  <si>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</si>
  <si>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</si>
  <si>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</si>
  <si>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</si>
  <si>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</si>
  <si>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</si>
  <si>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</si>
  <si>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</si>
  <si>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</si>
  <si>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</si>
  <si>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</si>
  <si>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</si>
  <si>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</si>
  <si>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</si>
  <si>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</si>
  <si>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</si>
  <si>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</si>
  <si>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</si>
  <si>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</si>
  <si>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</si>
  <si>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</si>
  <si>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</si>
  <si>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</si>
  <si>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</si>
  <si>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</si>
  <si>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</si>
  <si>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</si>
  <si>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</si>
  <si>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</si>
  <si>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</si>
  <si>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</si>
  <si>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</si>
  <si>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</si>
  <si>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</si>
  <si>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</si>
  <si>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</si>
  <si>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</si>
  <si>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</si>
  <si>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</si>
  <si>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</si>
  <si>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</si>
  <si>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</si>
  <si>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</si>
  <si>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</si>
  <si>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</si>
  <si>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</si>
  <si>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</si>
  <si>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</si>
  <si>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</si>
  <si>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</si>
  <si>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</si>
  <si>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</si>
  <si>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</si>
  <si>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</si>
  <si>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</si>
  <si>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</si>
  <si>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Mas de 5 veces en el  semestre</t>
  </si>
  <si>
    <t>Más de 3 veces en la vigencia</t>
  </si>
  <si>
    <t>Mas de 5 veces en la vigencia</t>
  </si>
  <si>
    <t>Afecta de 2 a 4 objetivos del PDI</t>
  </si>
  <si>
    <t>3 a 4 veces en la vigencia</t>
  </si>
  <si>
    <t>2 veces al semestre</t>
  </si>
  <si>
    <t>3 y 4 veces en el  semestre</t>
  </si>
  <si>
    <t>2 veces en la vigencia</t>
  </si>
  <si>
    <t>2 a 4 veces en la vigencia</t>
  </si>
  <si>
    <t>Afecta a 1 objetivo del PDI</t>
  </si>
  <si>
    <t>Menos de 3 veces en la vigencia</t>
  </si>
  <si>
    <t>1 vez al semestre</t>
  </si>
  <si>
    <t>menos de 2 veces en el  semestre</t>
  </si>
  <si>
    <t>1 vez en la vigencia</t>
  </si>
  <si>
    <t>Menos de 2 veces enla vigencia</t>
  </si>
  <si>
    <t xml:space="preserve">       Impacto </t>
  </si>
  <si>
    <t>ALTO</t>
  </si>
  <si>
    <t>MEDIO</t>
  </si>
  <si>
    <t>BAJO</t>
  </si>
  <si>
    <t xml:space="preserve"> Imagen</t>
  </si>
  <si>
    <t>Financieto</t>
  </si>
  <si>
    <t>PROCESOS INVOLUCRADOS EN EL MANEJO</t>
  </si>
  <si>
    <t>Desfinanciación del presupuesto de gastos de cada vigencia de la Universidad por su estructura de Financiación Ley 30 y por la expedición de normas de entes internos y externos</t>
  </si>
  <si>
    <t>El Gobierno, Congreso, Consejos Superior y académico, expiden normas que afectan directamente al presupuesto de gastos de la Universidad</t>
  </si>
  <si>
    <t xml:space="preserve">Incremento del presupuesto de ingresos (recursos de la nación) de acuerdo al incremento del IPC, sin tener en cuenta los decretos y leyes que afectan los gastos por encima de este incremento. 
                                                                                    Directrices administrativas no soportadas en análisis financieros
</t>
  </si>
  <si>
    <t xml:space="preserve">Reducción del presupuesto de la Universidad </t>
  </si>
  <si>
    <t>Nueva Oferta externa, Nuevas Modalidades y nuevos modelos de financiación de la Educación Superior Privada.</t>
  </si>
  <si>
    <t>Nueva Oferta y Nuevos modelos de financiación de la Educación Superior Privada.</t>
  </si>
  <si>
    <t>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t>
  </si>
  <si>
    <t xml:space="preserve">
1. Disminución de demanda real a razón de la pérdida de la capacidad adquisitiva.
2. Deserción.
Bajo rendimiento Académico
Pérdida de cobertura
3. Disminución de demanda real a razón de preferencia de otras instituciones.</t>
  </si>
  <si>
    <t>Crecimiento de la pobreza, Deterioro de la equidad, fragilidad del crecimiento económico, nivel de empleo.
Dificultades sociales y económicas. 
Indicadores Económicos Regionales</t>
  </si>
  <si>
    <t xml:space="preserve">
Deserción.
Bajo rendimiento Académico</t>
  </si>
  <si>
    <t>Desaprovechamiento de oportunidades en el contexto de nuevas fuentes de financiación  y posibles alianzas para PDI a nivel Local, Regional, Nacional e Internacional</t>
  </si>
  <si>
    <t>Inadecuado aprovechamiento  de incrementar capacidades para generar mayores impactos mediante alianzas estrategicas con los diferentes grupos de interes y nuevas líneas de financiación.</t>
  </si>
  <si>
    <t>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t>
  </si>
  <si>
    <t>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t>
  </si>
  <si>
    <t>Desaprovechamiento del Panorama favorable para la inversión en CT e I.</t>
  </si>
  <si>
    <t>Inadecuado aprovechamiento de la nueva estrategia en temas de CT e I.</t>
  </si>
  <si>
    <t>Pérdida de posicionamiento frenta a otras universidades que aprovechan las condiciones actuales, lo que afectaria la clasificiación SUE, los recursos asignados y retrazos en el cumplimiento del PDI.
Afectación indicador de Nuevas Líneas de Financiamiento y  de resultados potenciales en la generación y transformación de conocimiento</t>
  </si>
  <si>
    <t xml:space="preserve">No renovación de la Acreditación Institucional </t>
  </si>
  <si>
    <t xml:space="preserve">Retrasos en los procesos de Acreditación Institucional </t>
  </si>
  <si>
    <t>* El CNA se encuentra saturado por la dinámica que las IES han desarrollado en el Sistema de Aseguramiento de la Calidad, lo que ha generado retrasos en los procesos de acreditación.
* Incumplimiento del plan de mejoramiento institucional.</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</si>
  <si>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</si>
  <si>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No acreditaciòn  de programas acadèmicos.</t>
  </si>
  <si>
    <t xml:space="preserve">Negaciòn de la acreditaciòn de programas por parte del Consejo Nacional de Acreditaciòn (CNA). </t>
  </si>
  <si>
    <t>* Incumplimiento de las condiciones de alta calidad exigidas por el Consejo Nacional de Acreditaciòn (CNA).
* Incumplimiento del plan de mejoramiento de los proggramas académicos</t>
  </si>
  <si>
    <t>* Pèrdida de oportunidades para estudiantes, docentes y egresados.
*Incumplimiento de las metas del Objetivo Cobertura con calidad en la oferta educativa.
* Desmotivaciòn de la comunidad universitaria.</t>
  </si>
  <si>
    <t>Aumento de la deserciòn</t>
  </si>
  <si>
    <t>Aumento de la poblaciòn estudiantil que deserta de la instituciòn.</t>
  </si>
  <si>
    <t xml:space="preserve">* Bajo nivel de formaciòn de los estudiantes que egresan de la educaciòn media.
* Baja efectividad de la estrategia de intervenciòn.
* Debilidad en la Orientaciòn vocacional y profesional de los estudiantes que ingresan.
* Factores bio psico sociales propios del estudiante.
* Sistema institucional de admisiones
* Situaciones de anormalidad acadèmica.
* Baja percepciòn de la calidad acadèmica de la instituciòn por parte del estudiante.
* Deficiente articulaciòn de Facultades y Programas con los procesos llevados a cabo por el observatorio acadèmico.
</t>
  </si>
  <si>
    <t>* Disminuciòn de la cobertura de la instituciòn
* Disminuciòn de las transferencias por parte del estado (art. 87 Ley 30 y otras)
* Afectaciòn del territorio, el desarrollo social y humano, ambiental y el crecimiento econòmico.</t>
  </si>
  <si>
    <t>Bajas competencias de los egresados de la educación media que ingresan a la Universidad Tecnológica de Pereira.</t>
  </si>
  <si>
    <t>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t>
  </si>
  <si>
    <t>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t>
  </si>
  <si>
    <t>Mayor deserción
Repitencia
Afecta la tasa de graduados por cohorte
Duración de estudios de la población estudiantil
Sobrecostos
Pérdida de oportunidades de alianzas estratégicas</t>
  </si>
  <si>
    <t>Desarticulación con los niveles escolares anteriores</t>
  </si>
  <si>
    <t>La universidad debe asumir los costos por las deficiencias con que llegan los nuevos estudiantes por no intervenir a tiempo en los niveles escolares anteriores, no hay sinérgia para formar desde el preescolar estudiantes con visión de universitarios</t>
  </si>
  <si>
    <t>1. Mayor deserción.</t>
  </si>
  <si>
    <t xml:space="preserve">
Baja capacidad de adaptación de los currículos a los cambios en el entorno
</t>
  </si>
  <si>
    <t>Tiempos de respuesta inadecuados  para la actualización de los contenidos curriculares acorde a tendencias locales, nacionales e internacionales (Económicas, políticas, culturales, ambientales, tecnológicas, sociales etc.)</t>
  </si>
  <si>
    <t xml:space="preserve">Oferta de programas no soportadas en estudios de la demanda del contexto
Falta de vigilancia de las tendencias de desarrollo regionales, nacionales e internacionales
</t>
  </si>
  <si>
    <t>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t>
  </si>
  <si>
    <t xml:space="preserve">Nuevas presiones para generar estrategias de cobertura de Educación superior (Formación para le trabajo, técnica y tecnologica)  en las subregiones del Departamento </t>
  </si>
  <si>
    <t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t>
  </si>
  <si>
    <t>Nuevo proceso de paz
Procesos de desmovilización
Politicas de regionalziación
Requerimientos por parte de los municipios</t>
  </si>
  <si>
    <t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t>
  </si>
  <si>
    <t>ALTA</t>
  </si>
  <si>
    <t>Documentados Aplicados y Efectivos</t>
  </si>
  <si>
    <t>Aplicados - No efectivos</t>
  </si>
  <si>
    <t>Monitoreo a los planes operativos del proyecto Gestión Financiera incluido en el plan de desarrollo institucional 2013-2019</t>
  </si>
  <si>
    <t>Decisiones sobre la proyección del presupuesto</t>
  </si>
  <si>
    <t>Monitoreo al comportamiento de los indicadores del componente de desarrollo financiero</t>
  </si>
  <si>
    <t>Ampliación de los plazos de inscripción y nuevos llamados</t>
  </si>
  <si>
    <t>Mercadeo institucional de la Oferta Académica</t>
  </si>
  <si>
    <t>Viglancia del Contexto educativo, economico y social
Aplicación de pruebas para identificar perfiles de ingreso y medición de competencias.</t>
  </si>
  <si>
    <t>Ejercicios de Vigilancia del Contexto para la identificación de Nuevas fuentes de Financiación</t>
  </si>
  <si>
    <t>Análsisi de la articulación del PDI con factores y planes del contexto local, regional, nacional e internacional en el grupo de análisis</t>
  </si>
  <si>
    <t xml:space="preserve">Seguimiento al PDI y discusión de temas del contexto y de los informes de vigilancia  en el Comité  Integral  de Gestión </t>
  </si>
  <si>
    <t>Procedimento documentado y registrado en el Sistema de Gestión de Calidad, tanto para  la coordinación del proceso de acreditación institucional como para el seguimiento al plan de mejoramiento.</t>
  </si>
  <si>
    <t>Revisión y seguimiento trimestral del plan de mejoramiento institucional.</t>
  </si>
  <si>
    <t>Seguimiento al Plan de Trabajo del área de Asesoría a la Planeación Académica</t>
  </si>
  <si>
    <t>Procedimiento de Acompañamiento a programas desde la Vicerrectorìa Acadèmica y Oficina de Planeaciòn. Documentado CÒDIGO DEL PROCEDIMIENTO.</t>
  </si>
  <si>
    <t>Existencia del Sistema de Autoevaluaciòn y Mejoramiento Continuo (SIPAME)</t>
  </si>
  <si>
    <t>Revisiòn por parte del Comitè Central de Currìculo y Evaluaciòn.</t>
  </si>
  <si>
    <t>Diseño y monitoreo de estrategias orientadas a la disminuciòn de la deserciòn en la instituciòn. (Llevado a cabo desde el Observatorio Acadèmico)</t>
  </si>
  <si>
    <t>Monitoreo y seguimiento al comportamiento de los indicadores de deserciòn de todos los programas de la Universidad.</t>
  </si>
  <si>
    <t>Incorporación de acciones al plan de mejoramiento de los programas en acreditación</t>
  </si>
  <si>
    <t>Proceso de revisión y modernización curricular</t>
  </si>
  <si>
    <t>Ejercicios de Vigilancia del Contexto para la identificación de  oportunidades de ampliacion de cobertura</t>
  </si>
  <si>
    <t>Aplicados efectivos y No Documentados</t>
  </si>
  <si>
    <t>Anual</t>
  </si>
  <si>
    <t>Mensual</t>
  </si>
  <si>
    <t>Bimestral</t>
  </si>
  <si>
    <t>Detectivo</t>
  </si>
  <si>
    <t>Correctivo</t>
  </si>
  <si>
    <t>Semestral</t>
  </si>
  <si>
    <t>Preventivo</t>
  </si>
  <si>
    <t>Trimestral</t>
  </si>
  <si>
    <t>Otra</t>
  </si>
  <si>
    <t>Direccion</t>
  </si>
  <si>
    <t>Consecución de recursos nuevos a través de la Comisión SUE</t>
  </si>
  <si>
    <t>Consecución de recursos nuevos a la base de inversión</t>
  </si>
  <si>
    <t>% de cubrimiento del presupuesto con recursos de la nación para gasto de funcionamiento</t>
  </si>
  <si>
    <t>Generación de un listado de admitidos cuya inscripción se verifica permanentemente, con el fin de liberar cupos que se asignan en nuevos llamados a estudiantes que quedaron en lista de espera.</t>
  </si>
  <si>
    <t>El Centro de Registro y Control Académico realiza visitas permanentes a Instituciones de Educacion Media. Además, se realiza anualmente un encuentro de estudiantes de grados 10 y 11</t>
  </si>
  <si>
    <t>Desde el Objetivo Cobertura con Calidad, en su componente Educabilidad, se tiene definido el Plan Operativo "Investigación para identificar las necesidades más relevantes de la región"</t>
  </si>
  <si>
    <t xml:space="preserve">Revisiòn y modernizaciòn curricular
Investigación con las necesidades más relevantes de la región
Cumplimiento de las actividades del plan operativo: Retención Estudiantil
Lineamientos institucionales para la integración de la educación
Número de Inscritos por Semestre
</t>
  </si>
  <si>
    <t>Informes de vigilancia del contexto para la toma de decisiones.</t>
  </si>
  <si>
    <t>Analisis de los planes de desarrollo Nacional y dela rea metropolitana. Informes del contexto.</t>
  </si>
  <si>
    <t>Informes llevados a comité de estrategias relacionados con el contexto</t>
  </si>
  <si>
    <t xml:space="preserve">Nivel de financiación del PDI
Implementación y Consolidación del sistema de vigilancia y monitoreo del entorno
Estudio para identificar las necesidades mas relevantes de la región
Investigación para identificar los límites institucionales de cobertura con calidad
Movilización social o Sociedad en Movimiento
</t>
  </si>
  <si>
    <t>Procedimiento documentado en el sistema de gestión de calidad</t>
  </si>
  <si>
    <t>informes de seguimiento en el área de Asesoría a la Planeación Académica</t>
  </si>
  <si>
    <t>informes de seguimiento al plan de trabajo del área</t>
  </si>
  <si>
    <t>Universidad Acreditada Institucionalmente
Porcentaje de avance en el Plan de mejoramiento institucional</t>
  </si>
  <si>
    <t>Articulaciòn de planes de mejoramiento de los programas con el plan de mejoramiento institucional</t>
  </si>
  <si>
    <t>ejecucion del plan operativo sistema de autoevaluacion y mejoramiento continuo (SIPAME)</t>
  </si>
  <si>
    <t xml:space="preserve">Seguimiento y trazabilidad al sistema de alertas a la resolucion de vencimiento de acreditacion y registro calificado. </t>
  </si>
  <si>
    <t>Nº de programas a los que se les ha negado la acreditaciòn en un año.  Programas acreditados de alta calidad y porcentaje de avance en las etapads del plan operativo (SIPAME)</t>
  </si>
  <si>
    <t>Consolidaciòn, presentaciòn y  divulgaciòn institucional de informes de seguimiento a poblaciòn en riesgo de deserciòn acadèmica.</t>
  </si>
  <si>
    <t>Formulaciòn, ejecuciòn y ajuste permanente de estrategias de intervenciòn a la poblaciòn en riesgo.</t>
  </si>
  <si>
    <t>Deserciòn intersemestral.</t>
  </si>
  <si>
    <t>Desde el Objetivo Cobertura con Calidad, en su componente Enseñabilidad, se tienen definidos los planes operativos "Sistema de Autoevaluación y mejoramiento continuo",  "Acreditación Institucional" y "Revisión y Modernización Curricular"</t>
  </si>
  <si>
    <t>Investigación con las necesidades más relevantes de la región
Programas en proceso de Reforma Curricular
Porcentaje de graduados con información actualizada acorde con las variables de interés institucional
Porcentaje de avance en las etapas de autoevaluación del plan operativo pregrado Y pregrado
Informes del entorno</t>
  </si>
  <si>
    <t>Se esta realizando un estudio de mercados para determinar las necesidades de formacion en los municipios de Risaralda diferentes al area metropolitana</t>
  </si>
  <si>
    <t>Analisis de los planes de desarrollo Nacional y dela rea metropolitana. Informes del contexto: Empleo de Pereira, POT y Regalias.</t>
  </si>
  <si>
    <t>Informes llevados a comité de estrategias Estudio de mercados, modelo del SUE.</t>
  </si>
  <si>
    <t>Vigilancia e inteligencia competitiva (Itoma de decisiones)</t>
  </si>
  <si>
    <t>Presentar propuesta de aumentar los recursos propios</t>
  </si>
  <si>
    <t>Vicerrector Administrativo</t>
  </si>
  <si>
    <t>Continuar con el tramite ante la Nación para mayores recursos</t>
  </si>
  <si>
    <t xml:space="preserve">Vicerrectoria Administrativa
Rectoría </t>
  </si>
  <si>
    <t>Presentar propuesta para disminuir la inversión</t>
  </si>
  <si>
    <t>Monitoreo del comportamiento de los gastos de inversión</t>
  </si>
  <si>
    <t>PLAN DE CONTINGENCIA PARA EL MAPA DE RIESGOS</t>
  </si>
  <si>
    <t>NA</t>
  </si>
  <si>
    <t>Cobertura de las autoevaluaciones a toda la oferta de programas</t>
  </si>
  <si>
    <t>Vicerrectoría Académica</t>
  </si>
  <si>
    <t>Diseño y puesta en marcha de cursos libres asociados a nuevas tendencias según los programas académicos</t>
  </si>
  <si>
    <t>Vicerrectoría Académica- facultades</t>
  </si>
  <si>
    <t>Vicerrectoría Académica
Planeación Académica
Observatorio de Egresados</t>
  </si>
  <si>
    <t>SI</t>
  </si>
  <si>
    <t>NO</t>
  </si>
  <si>
    <t>Ha ocurrido en los últimos 3 años de manera consecutiva</t>
  </si>
  <si>
    <t>Ha ocurrido en los últimos 2 años manera consecutiva</t>
  </si>
  <si>
    <t>Solo ha ocurrido en el último año</t>
  </si>
  <si>
    <t xml:space="preserve">FRANCISCO ANTONIO URIBE GOMEZ </t>
  </si>
  <si>
    <t>PLAN DE DESARROLLO</t>
  </si>
  <si>
    <t>El Plan de Desarrollo 2009 – 2019 de la Universidad tecnológica de Pereira tiene como foco estratégico aportar hacia el fortalecimiento institucional y a contribuir desde sus capacidades generadas con la generación de impactos en el entorno desde la perspectiva del desarrollo social, económico, competitivo, científico, tecnológico y financiero</t>
  </si>
  <si>
    <t>Incoporar en los planes de mejoramiento de los programas  las alertas generadas desde el observatorio de egrEsados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</si>
</sst>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s>
  <borders count="6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style="thin">
        <color auto="1"/>
      </left>
      <right/>
      <top/>
      <bottom/>
      <diagonal/>
    </border>
    <border>
      <left/>
      <right/>
      <top/>
      <bottom style="thin">
        <color auto="1"/>
      </bottom>
      <diagonal/>
    </border>
    <border>
      <left style="medium">
        <color auto="1"/>
      </left>
      <right/>
      <top/>
      <bottom style="thin">
        <color auto="1"/>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s>
  <cellStyleXfs count="3">
    <xf numFmtId="0" fontId="0" fillId="0" borderId="0"/>
    <xf numFmtId="9" fontId="8" fillId="0" borderId="0" applyFont="0" applyFill="0" applyBorder="0" applyAlignment="0" applyProtection="0"/>
    <xf numFmtId="0" fontId="4" fillId="0" borderId="0"/>
  </cellStyleXfs>
  <cellXfs count="456">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6" fillId="3"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16"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hidden="1"/>
    </xf>
    <xf numFmtId="0" fontId="16" fillId="2" borderId="10"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42" xfId="0" applyFont="1" applyFill="1" applyBorder="1" applyAlignment="1" applyProtection="1">
      <alignment horizontal="center" vertical="center" wrapText="1"/>
      <protection locked="0"/>
    </xf>
    <xf numFmtId="0" fontId="16" fillId="10" borderId="1" xfId="1" applyNumberFormat="1"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42" xfId="0" applyFont="1" applyFill="1" applyBorder="1" applyAlignment="1" applyProtection="1">
      <alignment horizontal="center" vertical="center" wrapText="1"/>
      <protection locked="0"/>
    </xf>
    <xf numFmtId="0" fontId="16" fillId="10" borderId="1" xfId="1" applyNumberFormat="1"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2" xfId="0" applyFont="1" applyFill="1" applyBorder="1" applyAlignment="1" applyProtection="1">
      <alignment horizontal="justify" vertical="center" wrapText="1"/>
      <protection locked="0"/>
    </xf>
    <xf numFmtId="0" fontId="4"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6" fillId="10" borderId="18" xfId="1" applyNumberFormat="1" applyFont="1" applyFill="1" applyBorder="1" applyAlignment="1" applyProtection="1">
      <alignment horizontal="center" vertical="center" wrapText="1"/>
      <protection locked="0"/>
    </xf>
    <xf numFmtId="0" fontId="16" fillId="10" borderId="18" xfId="0" applyFont="1" applyFill="1" applyBorder="1" applyAlignment="1" applyProtection="1">
      <alignment horizontal="center" vertical="center" wrapText="1"/>
      <protection locked="0"/>
    </xf>
    <xf numFmtId="0" fontId="14" fillId="10" borderId="43" xfId="0" applyFont="1" applyFill="1" applyBorder="1" applyAlignment="1" applyProtection="1">
      <alignment horizontal="center" vertical="center" wrapText="1"/>
      <protection locked="0"/>
    </xf>
    <xf numFmtId="0" fontId="14" fillId="10" borderId="4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4" fillId="15" borderId="2" xfId="2" applyFont="1" applyFill="1" applyBorder="1" applyAlignment="1" applyProtection="1">
      <alignment horizontal="justify" vertical="center" wrapText="1"/>
      <protection locked="0"/>
    </xf>
    <xf numFmtId="0" fontId="4" fillId="15"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justify" vertical="center" wrapText="1"/>
      <protection locked="0"/>
    </xf>
    <xf numFmtId="0" fontId="17" fillId="2" borderId="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4" fillId="15" borderId="11"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4" fillId="15" borderId="34"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justify" vertical="center" wrapText="1"/>
      <protection locked="0"/>
    </xf>
    <xf numFmtId="0" fontId="15" fillId="2" borderId="2" xfId="0" applyFont="1" applyFill="1" applyBorder="1" applyAlignment="1" applyProtection="1">
      <alignment horizontal="left" vertical="center"/>
    </xf>
    <xf numFmtId="0" fontId="16" fillId="2" borderId="18"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4" fillId="15" borderId="14" xfId="0" applyFont="1" applyFill="1" applyBorder="1" applyAlignment="1" applyProtection="1">
      <alignment horizontal="center" vertical="center" wrapText="1"/>
      <protection locked="0"/>
    </xf>
    <xf numFmtId="0" fontId="4" fillId="15" borderId="14" xfId="2" applyFont="1" applyFill="1" applyBorder="1" applyAlignment="1" applyProtection="1">
      <alignment horizontal="justify" vertical="center" wrapText="1"/>
      <protection locked="0"/>
    </xf>
    <xf numFmtId="0" fontId="4" fillId="15" borderId="14" xfId="0" applyFont="1" applyFill="1" applyBorder="1" applyAlignment="1" applyProtection="1">
      <alignment horizontal="justify" vertical="center" wrapText="1"/>
      <protection locked="0"/>
    </xf>
    <xf numFmtId="0" fontId="17" fillId="2" borderId="18"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28" fillId="0" borderId="18"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7" fillId="14" borderId="20"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14"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14"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10" borderId="11" xfId="1" applyNumberFormat="1" applyFont="1" applyFill="1" applyBorder="1" applyAlignment="1" applyProtection="1">
      <alignment horizontal="center" vertical="center" wrapText="1"/>
      <protection locked="0"/>
    </xf>
    <xf numFmtId="0" fontId="16" fillId="10" borderId="34" xfId="1" applyNumberFormat="1" applyFont="1" applyFill="1" applyBorder="1" applyAlignment="1" applyProtection="1">
      <alignment horizontal="center" vertical="center" wrapText="1"/>
      <protection locked="0"/>
    </xf>
    <xf numFmtId="0" fontId="16" fillId="10" borderId="1" xfId="1" applyNumberFormat="1"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10" borderId="34"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4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49" xfId="0" applyFont="1" applyFill="1" applyBorder="1" applyAlignment="1" applyProtection="1">
      <alignment horizontal="center" vertical="center" wrapText="1"/>
      <protection locked="0"/>
    </xf>
    <xf numFmtId="0" fontId="22" fillId="2" borderId="53"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60" xfId="0" applyFont="1" applyFill="1" applyBorder="1" applyAlignment="1" applyProtection="1">
      <alignment horizontal="center" vertical="center" wrapText="1"/>
      <protection locked="0"/>
    </xf>
    <xf numFmtId="0" fontId="22" fillId="2" borderId="61"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center" vertical="center" wrapText="1"/>
    </xf>
    <xf numFmtId="0" fontId="14"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8" fillId="0" borderId="25" xfId="0" applyFont="1" applyBorder="1" applyAlignment="1">
      <alignment horizontal="center"/>
    </xf>
    <xf numFmtId="0" fontId="18" fillId="0" borderId="26" xfId="0" applyFont="1" applyBorder="1" applyAlignment="1">
      <alignment horizontal="center"/>
    </xf>
    <xf numFmtId="0" fontId="18" fillId="0" borderId="5"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4" fillId="0" borderId="0"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0" xfId="0" applyFont="1" applyBorder="1" applyAlignment="1">
      <alignment horizontal="left" vertical="top"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0" xfId="0" applyFont="1" applyFill="1" applyBorder="1" applyAlignment="1">
      <alignment horizontal="center"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4" fillId="0" borderId="4" xfId="0" applyFont="1" applyBorder="1" applyAlignment="1">
      <alignment horizontal="center" vertical="top" wrapText="1"/>
    </xf>
    <xf numFmtId="0" fontId="12" fillId="0" borderId="0"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18" fillId="0" borderId="0" xfId="0" applyFont="1" applyFill="1" applyBorder="1" applyAlignment="1">
      <alignment horizontal="center"/>
    </xf>
    <xf numFmtId="0" fontId="18" fillId="0" borderId="0" xfId="0" applyFont="1" applyBorder="1" applyAlignment="1">
      <alignment horizontal="center"/>
    </xf>
    <xf numFmtId="0" fontId="17" fillId="0" borderId="3"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8" fillId="0" borderId="4" xfId="0" applyFont="1" applyBorder="1" applyAlignment="1">
      <alignment horizontal="center"/>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cellXfs>
  <cellStyles count="3">
    <cellStyle name="Normal" xfId="0" builtinId="0"/>
    <cellStyle name="Normal 2" xfId="2"/>
    <cellStyle name="Porcentaje" xfId="1" builtinId="5"/>
  </cellStyles>
  <dxfs count="76">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42</xdr:row>
      <xdr:rowOff>131138</xdr:rowOff>
    </xdr:from>
    <xdr:to>
      <xdr:col>15</xdr:col>
      <xdr:colOff>559594</xdr:colOff>
      <xdr:row>46</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42</xdr:row>
      <xdr:rowOff>108832</xdr:rowOff>
    </xdr:from>
    <xdr:to>
      <xdr:col>18</xdr:col>
      <xdr:colOff>1178717</xdr:colOff>
      <xdr:row>46</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47</xdr:row>
      <xdr:rowOff>83342</xdr:rowOff>
    </xdr:from>
    <xdr:to>
      <xdr:col>17</xdr:col>
      <xdr:colOff>935899</xdr:colOff>
      <xdr:row>52</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42</xdr:row>
      <xdr:rowOff>95250</xdr:rowOff>
    </xdr:from>
    <xdr:to>
      <xdr:col>17</xdr:col>
      <xdr:colOff>452437</xdr:colOff>
      <xdr:row>46</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42</xdr:row>
      <xdr:rowOff>95250</xdr:rowOff>
    </xdr:from>
    <xdr:to>
      <xdr:col>19</xdr:col>
      <xdr:colOff>1153535</xdr:colOff>
      <xdr:row>46</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38</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45</xdr:row>
      <xdr:rowOff>137319</xdr:rowOff>
    </xdr:from>
    <xdr:to>
      <xdr:col>10</xdr:col>
      <xdr:colOff>1309688</xdr:colOff>
      <xdr:row>49</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45</xdr:row>
      <xdr:rowOff>89695</xdr:rowOff>
    </xdr:from>
    <xdr:to>
      <xdr:col>12</xdr:col>
      <xdr:colOff>107155</xdr:colOff>
      <xdr:row>49</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45</xdr:row>
      <xdr:rowOff>159883</xdr:rowOff>
    </xdr:from>
    <xdr:to>
      <xdr:col>9</xdr:col>
      <xdr:colOff>952500</xdr:colOff>
      <xdr:row>49</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50</xdr:row>
      <xdr:rowOff>89694</xdr:rowOff>
    </xdr:from>
    <xdr:to>
      <xdr:col>11</xdr:col>
      <xdr:colOff>530793</xdr:colOff>
      <xdr:row>55</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45</xdr:row>
      <xdr:rowOff>111125</xdr:rowOff>
    </xdr:from>
    <xdr:to>
      <xdr:col>12</xdr:col>
      <xdr:colOff>1558348</xdr:colOff>
      <xdr:row>49</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41</xdr:row>
      <xdr:rowOff>158750</xdr:rowOff>
    </xdr:from>
    <xdr:to>
      <xdr:col>15</xdr:col>
      <xdr:colOff>963037</xdr:colOff>
      <xdr:row>45</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41</xdr:row>
      <xdr:rowOff>152400</xdr:rowOff>
    </xdr:from>
    <xdr:to>
      <xdr:col>16</xdr:col>
      <xdr:colOff>210128</xdr:colOff>
      <xdr:row>45</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41</xdr:row>
      <xdr:rowOff>133350</xdr:rowOff>
    </xdr:from>
    <xdr:to>
      <xdr:col>13</xdr:col>
      <xdr:colOff>886836</xdr:colOff>
      <xdr:row>45</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46</xdr:row>
      <xdr:rowOff>19050</xdr:rowOff>
    </xdr:from>
    <xdr:to>
      <xdr:col>15</xdr:col>
      <xdr:colOff>1628775</xdr:colOff>
      <xdr:row>51</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42</xdr:row>
      <xdr:rowOff>11906</xdr:rowOff>
    </xdr:from>
    <xdr:to>
      <xdr:col>17</xdr:col>
      <xdr:colOff>1070192</xdr:colOff>
      <xdr:row>45</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487"/>
  <sheetViews>
    <sheetView tabSelected="1" topLeftCell="G33" zoomScale="70" zoomScaleNormal="70" zoomScaleSheetLayoutView="130" zoomScalePageLayoutView="70" workbookViewId="0">
      <selection activeCell="S36" sqref="S36:U38"/>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42578125" style="4" customWidth="1"/>
    <col min="7" max="7" width="18.7109375" style="4" customWidth="1"/>
    <col min="8" max="8" width="18.85546875" style="4" customWidth="1"/>
    <col min="9" max="9" width="14.7109375" style="4" customWidth="1"/>
    <col min="10" max="10" width="12.42578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2"/>
      <c r="B1" s="63"/>
      <c r="C1" s="63"/>
      <c r="D1" s="43"/>
      <c r="E1" s="43"/>
      <c r="F1" s="43"/>
      <c r="G1" s="43"/>
      <c r="H1" s="43"/>
      <c r="I1" s="43"/>
      <c r="J1" s="43"/>
      <c r="K1" s="43"/>
      <c r="L1" s="43"/>
      <c r="M1" s="43"/>
      <c r="N1" s="43"/>
      <c r="O1" s="43"/>
      <c r="P1" s="43"/>
      <c r="Q1" s="206"/>
      <c r="R1" s="44"/>
      <c r="S1" s="66"/>
      <c r="T1" s="40" t="s">
        <v>9</v>
      </c>
      <c r="U1" s="41" t="s">
        <v>84</v>
      </c>
    </row>
    <row r="2" spans="1:21" s="1" customFormat="1" ht="18.75" customHeight="1" x14ac:dyDescent="0.2">
      <c r="A2" s="64"/>
      <c r="B2" s="65"/>
      <c r="C2" s="65"/>
      <c r="D2" s="218" t="s">
        <v>94</v>
      </c>
      <c r="E2" s="218"/>
      <c r="F2" s="218"/>
      <c r="G2" s="218"/>
      <c r="H2" s="218"/>
      <c r="I2" s="218"/>
      <c r="J2" s="218"/>
      <c r="K2" s="218"/>
      <c r="L2" s="218"/>
      <c r="M2" s="218"/>
      <c r="N2" s="218"/>
      <c r="O2" s="218"/>
      <c r="P2" s="218"/>
      <c r="Q2" s="207"/>
      <c r="R2" s="44"/>
      <c r="S2" s="66"/>
      <c r="T2" s="59" t="s">
        <v>10</v>
      </c>
      <c r="U2" s="60">
        <v>2</v>
      </c>
    </row>
    <row r="3" spans="1:21" s="1" customFormat="1" ht="18.75" customHeight="1" x14ac:dyDescent="0.2">
      <c r="A3" s="64"/>
      <c r="B3" s="65"/>
      <c r="C3" s="65"/>
      <c r="D3" s="218" t="s">
        <v>68</v>
      </c>
      <c r="E3" s="218"/>
      <c r="F3" s="218"/>
      <c r="G3" s="218"/>
      <c r="H3" s="218"/>
      <c r="I3" s="218"/>
      <c r="J3" s="218"/>
      <c r="K3" s="218"/>
      <c r="L3" s="218"/>
      <c r="M3" s="218"/>
      <c r="N3" s="218"/>
      <c r="O3" s="218"/>
      <c r="P3" s="218"/>
      <c r="Q3" s="207"/>
      <c r="R3" s="44"/>
      <c r="S3" s="66"/>
      <c r="T3" s="59" t="s">
        <v>11</v>
      </c>
      <c r="U3" s="61" t="s">
        <v>138</v>
      </c>
    </row>
    <row r="4" spans="1:21" s="1" customFormat="1" ht="19.5" customHeight="1" x14ac:dyDescent="0.2">
      <c r="A4" s="64"/>
      <c r="B4" s="65"/>
      <c r="C4" s="65"/>
      <c r="D4" s="218"/>
      <c r="E4" s="218"/>
      <c r="F4" s="218"/>
      <c r="G4" s="218"/>
      <c r="H4" s="218"/>
      <c r="I4" s="218"/>
      <c r="J4" s="218"/>
      <c r="K4" s="218"/>
      <c r="L4" s="218"/>
      <c r="M4" s="218"/>
      <c r="N4" s="218"/>
      <c r="O4" s="218"/>
      <c r="P4" s="218"/>
      <c r="Q4" s="207"/>
      <c r="R4" s="44"/>
      <c r="S4" s="66"/>
      <c r="T4" s="59" t="s">
        <v>85</v>
      </c>
      <c r="U4" s="60" t="s">
        <v>130</v>
      </c>
    </row>
    <row r="5" spans="1:21" s="1" customFormat="1" ht="29.25" customHeight="1" x14ac:dyDescent="0.2">
      <c r="A5" s="222" t="s">
        <v>148</v>
      </c>
      <c r="B5" s="222"/>
      <c r="C5" s="222"/>
      <c r="D5" s="180" t="s">
        <v>396</v>
      </c>
      <c r="E5" s="180"/>
      <c r="F5" s="180"/>
      <c r="G5" s="180"/>
      <c r="H5" s="68" t="s">
        <v>70</v>
      </c>
      <c r="I5" s="180" t="s">
        <v>395</v>
      </c>
      <c r="J5" s="180"/>
      <c r="K5" s="180"/>
      <c r="L5" s="180"/>
      <c r="M5" s="180"/>
      <c r="N5" s="180"/>
      <c r="O5" s="180"/>
      <c r="P5" s="180"/>
      <c r="Q5" s="180"/>
      <c r="R5" s="67" t="s">
        <v>71</v>
      </c>
      <c r="S5" s="210">
        <v>42083</v>
      </c>
      <c r="T5" s="211"/>
      <c r="U5" s="212"/>
    </row>
    <row r="6" spans="1:21" s="1" customFormat="1" ht="66" customHeight="1" x14ac:dyDescent="0.2">
      <c r="A6" s="196" t="s">
        <v>69</v>
      </c>
      <c r="B6" s="197"/>
      <c r="C6" s="198"/>
      <c r="D6" s="219" t="s">
        <v>397</v>
      </c>
      <c r="E6" s="219"/>
      <c r="F6" s="219"/>
      <c r="G6" s="219"/>
      <c r="H6" s="219"/>
      <c r="I6" s="219"/>
      <c r="J6" s="219"/>
      <c r="K6" s="219"/>
      <c r="L6" s="219"/>
      <c r="M6" s="219"/>
      <c r="N6" s="219"/>
      <c r="O6" s="219"/>
      <c r="P6" s="219"/>
      <c r="Q6" s="219"/>
      <c r="R6" s="219"/>
      <c r="S6" s="219"/>
      <c r="T6" s="219"/>
      <c r="U6" s="220"/>
    </row>
    <row r="7" spans="1:21" s="1" customFormat="1" ht="34.5" customHeight="1" x14ac:dyDescent="0.2">
      <c r="A7" s="173" t="s">
        <v>72</v>
      </c>
      <c r="B7" s="215" t="s">
        <v>115</v>
      </c>
      <c r="C7" s="216"/>
      <c r="D7" s="216"/>
      <c r="E7" s="216"/>
      <c r="F7" s="217"/>
      <c r="G7" s="215" t="s">
        <v>116</v>
      </c>
      <c r="H7" s="216"/>
      <c r="I7" s="217"/>
      <c r="J7" s="215" t="s">
        <v>101</v>
      </c>
      <c r="K7" s="216"/>
      <c r="L7" s="216"/>
      <c r="M7" s="216"/>
      <c r="N7" s="216"/>
      <c r="O7" s="216"/>
      <c r="P7" s="217"/>
      <c r="Q7" s="213" t="s">
        <v>109</v>
      </c>
      <c r="R7" s="215" t="s">
        <v>117</v>
      </c>
      <c r="S7" s="216"/>
      <c r="T7" s="216"/>
      <c r="U7" s="216"/>
    </row>
    <row r="8" spans="1:21" s="2" customFormat="1" ht="44.25" customHeight="1" x14ac:dyDescent="0.2">
      <c r="A8" s="174"/>
      <c r="B8" s="48" t="s">
        <v>100</v>
      </c>
      <c r="C8" s="48" t="s">
        <v>4</v>
      </c>
      <c r="D8" s="48" t="s">
        <v>0</v>
      </c>
      <c r="E8" s="48" t="s">
        <v>39</v>
      </c>
      <c r="F8" s="48" t="s">
        <v>40</v>
      </c>
      <c r="G8" s="48" t="s">
        <v>5</v>
      </c>
      <c r="H8" s="48" t="s">
        <v>6</v>
      </c>
      <c r="I8" s="48" t="s">
        <v>67</v>
      </c>
      <c r="J8" s="203" t="s">
        <v>7</v>
      </c>
      <c r="K8" s="204"/>
      <c r="L8" s="205"/>
      <c r="M8" s="49" t="s">
        <v>127</v>
      </c>
      <c r="N8" s="49" t="s">
        <v>16</v>
      </c>
      <c r="O8" s="49" t="s">
        <v>17</v>
      </c>
      <c r="P8" s="50" t="s">
        <v>98</v>
      </c>
      <c r="Q8" s="214"/>
      <c r="R8" s="32" t="s">
        <v>96</v>
      </c>
      <c r="S8" s="32" t="s">
        <v>99</v>
      </c>
      <c r="T8" s="55" t="s">
        <v>270</v>
      </c>
      <c r="U8" s="56" t="s">
        <v>41</v>
      </c>
    </row>
    <row r="9" spans="1:21" s="2" customFormat="1" ht="80.25" customHeight="1" x14ac:dyDescent="0.2">
      <c r="A9" s="199">
        <v>1</v>
      </c>
      <c r="B9" s="167" t="s">
        <v>178</v>
      </c>
      <c r="C9" s="171" t="s">
        <v>271</v>
      </c>
      <c r="D9" s="171" t="s">
        <v>272</v>
      </c>
      <c r="E9" s="171" t="s">
        <v>273</v>
      </c>
      <c r="F9" s="171" t="s">
        <v>274</v>
      </c>
      <c r="G9" s="175" t="s">
        <v>315</v>
      </c>
      <c r="H9" s="175" t="s">
        <v>265</v>
      </c>
      <c r="I9" s="188">
        <f>IF(AND(G9="ALTA",H9="ALTO"),9,IF(AND(G9="MEDIA",H9="ALTO"),6,IF(AND(G9="BAJA",H9="ALTO"),3,IF(AND(G9="ALTA",H9="MEDIO"),6,IF(AND(G9="MEDIA",H9="MEDIO"),4,IF(AND(G9="BAJA",H9="MEDIO"),2,IF(AND(G9="ALTA",H9="BAJO"),3,IF(AND(G9="MEDIA",H9="BAJO"),2,1))))))))</f>
        <v>9</v>
      </c>
      <c r="J9" s="51" t="s">
        <v>316</v>
      </c>
      <c r="K9" s="95">
        <f>IF(J9="Documentados Aplicados y Efectivos",1,IF(J9="No existen",5,IF(J9="No aplicados",4,IF(J9="Aplicados - No Efectivos",3,IF(J9="Aplicados efectivos y No Documentados",2,0)))))</f>
        <v>1</v>
      </c>
      <c r="L9" s="191">
        <f>ROUND(AVERAGEIF(K9:K11,"&gt;0"),0)</f>
        <v>1</v>
      </c>
      <c r="M9" s="150" t="s">
        <v>318</v>
      </c>
      <c r="N9" s="52" t="s">
        <v>340</v>
      </c>
      <c r="O9" s="52" t="s">
        <v>342</v>
      </c>
      <c r="P9" s="186">
        <f>ROUND((I9*L9),0)</f>
        <v>9</v>
      </c>
      <c r="Q9" s="183" t="str">
        <f>IF(P9&gt;=12,"GRAVE", IF(P9&lt;=3, "LEVE", "MODERADO"))</f>
        <v>MODERADO</v>
      </c>
      <c r="R9" s="97" t="s">
        <v>145</v>
      </c>
      <c r="S9" s="57" t="s">
        <v>349</v>
      </c>
      <c r="T9" s="163" t="s">
        <v>349</v>
      </c>
      <c r="U9" s="208" t="s">
        <v>351</v>
      </c>
    </row>
    <row r="10" spans="1:21" s="2" customFormat="1" ht="65.099999999999994" customHeight="1" x14ac:dyDescent="0.2">
      <c r="A10" s="200"/>
      <c r="B10" s="168"/>
      <c r="C10" s="172"/>
      <c r="D10" s="172"/>
      <c r="E10" s="172"/>
      <c r="F10" s="172"/>
      <c r="G10" s="176"/>
      <c r="H10" s="176"/>
      <c r="I10" s="189"/>
      <c r="J10" s="51" t="s">
        <v>316</v>
      </c>
      <c r="K10" s="95">
        <f t="shared" ref="K10:K38" si="0">IF(J10="Documentados Aplicados y Efectivos",1,IF(J10="No existen",5,IF(J10="No aplicados",4,IF(J10="Aplicados - No Efectivos",3,IF(J10="Aplicados efectivos y No Documentados",2,0)))))</f>
        <v>1</v>
      </c>
      <c r="L10" s="192"/>
      <c r="M10" s="151" t="s">
        <v>319</v>
      </c>
      <c r="N10" s="52" t="s">
        <v>339</v>
      </c>
      <c r="O10" s="52" t="s">
        <v>343</v>
      </c>
      <c r="P10" s="187"/>
      <c r="Q10" s="184"/>
      <c r="R10" s="194" t="s">
        <v>145</v>
      </c>
      <c r="S10" s="194" t="s">
        <v>350</v>
      </c>
      <c r="T10" s="194" t="s">
        <v>350</v>
      </c>
      <c r="U10" s="209"/>
    </row>
    <row r="11" spans="1:21" s="2" customFormat="1" ht="65.099999999999994" customHeight="1" x14ac:dyDescent="0.2">
      <c r="A11" s="200"/>
      <c r="B11" s="168"/>
      <c r="C11" s="172"/>
      <c r="D11" s="172"/>
      <c r="E11" s="172"/>
      <c r="F11" s="172"/>
      <c r="G11" s="176"/>
      <c r="H11" s="176"/>
      <c r="I11" s="189"/>
      <c r="J11" s="51" t="s">
        <v>316</v>
      </c>
      <c r="K11" s="95">
        <f t="shared" si="0"/>
        <v>1</v>
      </c>
      <c r="L11" s="193"/>
      <c r="M11" s="151" t="s">
        <v>320</v>
      </c>
      <c r="N11" s="52" t="s">
        <v>341</v>
      </c>
      <c r="O11" s="52" t="s">
        <v>342</v>
      </c>
      <c r="P11" s="187"/>
      <c r="Q11" s="184"/>
      <c r="R11" s="195"/>
      <c r="S11" s="195" t="s">
        <v>384</v>
      </c>
      <c r="T11" s="195"/>
      <c r="U11" s="209"/>
    </row>
    <row r="12" spans="1:21" s="2" customFormat="1" ht="64.5" customHeight="1" x14ac:dyDescent="0.2">
      <c r="A12" s="166">
        <v>2</v>
      </c>
      <c r="B12" s="167" t="s">
        <v>178</v>
      </c>
      <c r="C12" s="194" t="s">
        <v>275</v>
      </c>
      <c r="D12" s="221" t="s">
        <v>276</v>
      </c>
      <c r="E12" s="177" t="s">
        <v>277</v>
      </c>
      <c r="F12" s="177" t="s">
        <v>278</v>
      </c>
      <c r="G12" s="175" t="s">
        <v>171</v>
      </c>
      <c r="H12" s="175" t="s">
        <v>267</v>
      </c>
      <c r="I12" s="188">
        <f t="shared" ref="I12" si="1">IF(AND(G12="ALTA",H12="ALTO"),9,IF(AND(G12="MEDIA",H12="ALTO"),6,IF(AND(G12="BAJA",H12="ALTO"),3,IF(AND(G12="ALTA",H12="MEDIO"),6,IF(AND(G12="MEDIA",H12="MEDIO"),4,IF(AND(G12="BAJA",H12="MEDIO"),2,IF(AND(G12="ALTA",H12="BAJO"),3,IF(AND(G12="MEDIA",H12="BAJO"),2,
1))))))))</f>
        <v>2</v>
      </c>
      <c r="J12" s="51" t="s">
        <v>316</v>
      </c>
      <c r="K12" s="95">
        <f t="shared" si="0"/>
        <v>1</v>
      </c>
      <c r="L12" s="191">
        <f t="shared" ref="L12" si="2">ROUND(AVERAGEIF(K12:K14,"&gt;0"),0)</f>
        <v>1</v>
      </c>
      <c r="M12" s="152" t="s">
        <v>321</v>
      </c>
      <c r="N12" s="52" t="s">
        <v>344</v>
      </c>
      <c r="O12" s="52" t="s">
        <v>343</v>
      </c>
      <c r="P12" s="186">
        <f t="shared" ref="P12" si="3">ROUND((I12*L12),0)</f>
        <v>2</v>
      </c>
      <c r="Q12" s="183" t="str">
        <f t="shared" ref="Q12" si="4">IF(P12&gt;=12,"GRAVE", IF(P12&lt;=3, "LEVE", "MODERADO"))</f>
        <v>LEVE</v>
      </c>
      <c r="R12" s="97" t="s">
        <v>142</v>
      </c>
      <c r="S12" s="149" t="s">
        <v>352</v>
      </c>
      <c r="T12" s="163" t="s">
        <v>352</v>
      </c>
      <c r="U12" s="202" t="s">
        <v>355</v>
      </c>
    </row>
    <row r="13" spans="1:21" s="2" customFormat="1" ht="64.5" customHeight="1" x14ac:dyDescent="0.2">
      <c r="A13" s="166"/>
      <c r="B13" s="168"/>
      <c r="C13" s="201"/>
      <c r="D13" s="221"/>
      <c r="E13" s="177" t="s">
        <v>279</v>
      </c>
      <c r="F13" s="177" t="s">
        <v>280</v>
      </c>
      <c r="G13" s="176"/>
      <c r="H13" s="176"/>
      <c r="I13" s="189"/>
      <c r="J13" s="51" t="s">
        <v>316</v>
      </c>
      <c r="K13" s="95">
        <f t="shared" si="0"/>
        <v>1</v>
      </c>
      <c r="L13" s="192"/>
      <c r="M13" s="152" t="s">
        <v>322</v>
      </c>
      <c r="N13" s="52" t="s">
        <v>344</v>
      </c>
      <c r="O13" s="52" t="s">
        <v>345</v>
      </c>
      <c r="P13" s="187"/>
      <c r="Q13" s="184"/>
      <c r="R13" s="97" t="s">
        <v>142</v>
      </c>
      <c r="S13" s="149" t="s">
        <v>353</v>
      </c>
      <c r="T13" s="165" t="s">
        <v>353</v>
      </c>
      <c r="U13" s="202"/>
    </row>
    <row r="14" spans="1:21" s="2" customFormat="1" ht="64.5" customHeight="1" x14ac:dyDescent="0.2">
      <c r="A14" s="166"/>
      <c r="B14" s="168"/>
      <c r="C14" s="201"/>
      <c r="D14" s="221"/>
      <c r="E14" s="177"/>
      <c r="F14" s="177"/>
      <c r="G14" s="176"/>
      <c r="H14" s="176"/>
      <c r="I14" s="189"/>
      <c r="J14" s="51" t="s">
        <v>316</v>
      </c>
      <c r="K14" s="95">
        <f t="shared" si="0"/>
        <v>1</v>
      </c>
      <c r="L14" s="193"/>
      <c r="M14" s="152" t="s">
        <v>323</v>
      </c>
      <c r="N14" s="52" t="s">
        <v>344</v>
      </c>
      <c r="O14" s="52" t="s">
        <v>345</v>
      </c>
      <c r="P14" s="187"/>
      <c r="Q14" s="184"/>
      <c r="R14" s="97" t="s">
        <v>142</v>
      </c>
      <c r="S14" s="153" t="s">
        <v>354</v>
      </c>
      <c r="T14" s="153" t="s">
        <v>354</v>
      </c>
      <c r="U14" s="202"/>
    </row>
    <row r="15" spans="1:21" s="2" customFormat="1" ht="64.5" customHeight="1" x14ac:dyDescent="0.2">
      <c r="A15" s="166">
        <v>3</v>
      </c>
      <c r="B15" s="167" t="s">
        <v>176</v>
      </c>
      <c r="C15" s="178" t="s">
        <v>281</v>
      </c>
      <c r="D15" s="179" t="s">
        <v>282</v>
      </c>
      <c r="E15" s="179" t="s">
        <v>283</v>
      </c>
      <c r="F15" s="179" t="s">
        <v>284</v>
      </c>
      <c r="G15" s="175" t="s">
        <v>171</v>
      </c>
      <c r="H15" s="175" t="s">
        <v>267</v>
      </c>
      <c r="I15" s="188">
        <f t="shared" ref="I15" si="5">IF(AND(G15="ALTA",H15="ALTO"),9,IF(AND(G15="MEDIA",H15="ALTO"),6,IF(AND(G15="BAJA",H15="ALTO"),3,IF(AND(G15="ALTA",H15="MEDIO"),6,IF(AND(G15="MEDIA",H15="MEDIO"),4,IF(AND(G15="BAJA",H15="MEDIO"),2,IF(AND(G15="ALTA",H15="BAJO"),3,IF(AND(G15="MEDIA",H15="BAJO"),2,
1))))))))</f>
        <v>2</v>
      </c>
      <c r="J15" s="51" t="s">
        <v>316</v>
      </c>
      <c r="K15" s="95">
        <f t="shared" si="0"/>
        <v>1</v>
      </c>
      <c r="L15" s="191">
        <f t="shared" ref="L15" si="6">ROUND(AVERAGEIF(K15:K17,"&gt;0"),0)</f>
        <v>1</v>
      </c>
      <c r="M15" s="152" t="s">
        <v>324</v>
      </c>
      <c r="N15" s="52" t="s">
        <v>339</v>
      </c>
      <c r="O15" s="52" t="s">
        <v>345</v>
      </c>
      <c r="P15" s="186">
        <f t="shared" ref="P15" si="7">ROUND((I15*L15),0)</f>
        <v>2</v>
      </c>
      <c r="Q15" s="183" t="str">
        <f t="shared" ref="Q15" si="8">IF(P15&gt;=12,"GRAVE", IF(P15&lt;=3, "LEVE", "MODERADO"))</f>
        <v>LEVE</v>
      </c>
      <c r="R15" s="97" t="s">
        <v>142</v>
      </c>
      <c r="S15" s="153" t="s">
        <v>356</v>
      </c>
      <c r="T15" s="153" t="s">
        <v>356</v>
      </c>
      <c r="U15" s="185" t="s">
        <v>359</v>
      </c>
    </row>
    <row r="16" spans="1:21" s="2" customFormat="1" ht="64.5" customHeight="1" x14ac:dyDescent="0.2">
      <c r="A16" s="166"/>
      <c r="B16" s="168"/>
      <c r="C16" s="178" t="s">
        <v>285</v>
      </c>
      <c r="D16" s="179" t="s">
        <v>286</v>
      </c>
      <c r="E16" s="179"/>
      <c r="F16" s="179" t="s">
        <v>287</v>
      </c>
      <c r="G16" s="176"/>
      <c r="H16" s="176"/>
      <c r="I16" s="189"/>
      <c r="J16" s="51" t="s">
        <v>316</v>
      </c>
      <c r="K16" s="95">
        <f t="shared" si="0"/>
        <v>1</v>
      </c>
      <c r="L16" s="192"/>
      <c r="M16" s="152" t="s">
        <v>325</v>
      </c>
      <c r="N16" s="52" t="s">
        <v>346</v>
      </c>
      <c r="O16" s="52" t="s">
        <v>345</v>
      </c>
      <c r="P16" s="187"/>
      <c r="Q16" s="184"/>
      <c r="R16" s="97" t="s">
        <v>142</v>
      </c>
      <c r="S16" s="153" t="s">
        <v>357</v>
      </c>
      <c r="T16" s="153" t="s">
        <v>357</v>
      </c>
      <c r="U16" s="185"/>
    </row>
    <row r="17" spans="1:21" s="2" customFormat="1" ht="64.5" customHeight="1" x14ac:dyDescent="0.2">
      <c r="A17" s="166"/>
      <c r="B17" s="168"/>
      <c r="C17" s="178" t="s">
        <v>285</v>
      </c>
      <c r="D17" s="179" t="s">
        <v>286</v>
      </c>
      <c r="E17" s="179"/>
      <c r="F17" s="179" t="s">
        <v>287</v>
      </c>
      <c r="G17" s="176"/>
      <c r="H17" s="176"/>
      <c r="I17" s="189"/>
      <c r="J17" s="51" t="s">
        <v>316</v>
      </c>
      <c r="K17" s="95">
        <f t="shared" si="0"/>
        <v>1</v>
      </c>
      <c r="L17" s="193"/>
      <c r="M17" s="152" t="s">
        <v>326</v>
      </c>
      <c r="N17" s="52" t="s">
        <v>346</v>
      </c>
      <c r="O17" s="52" t="s">
        <v>345</v>
      </c>
      <c r="P17" s="187"/>
      <c r="Q17" s="184"/>
      <c r="R17" s="97" t="s">
        <v>142</v>
      </c>
      <c r="S17" s="153" t="s">
        <v>358</v>
      </c>
      <c r="T17" s="153" t="s">
        <v>358</v>
      </c>
      <c r="U17" s="185"/>
    </row>
    <row r="18" spans="1:21" s="2" customFormat="1" ht="64.5" customHeight="1" x14ac:dyDescent="0.2">
      <c r="A18" s="166">
        <v>4</v>
      </c>
      <c r="B18" s="167" t="s">
        <v>177</v>
      </c>
      <c r="C18" s="178" t="s">
        <v>288</v>
      </c>
      <c r="D18" s="179" t="s">
        <v>289</v>
      </c>
      <c r="E18" s="177" t="s">
        <v>290</v>
      </c>
      <c r="F18" s="177" t="s">
        <v>291</v>
      </c>
      <c r="G18" s="175" t="s">
        <v>171</v>
      </c>
      <c r="H18" s="175" t="s">
        <v>265</v>
      </c>
      <c r="I18" s="188">
        <f t="shared" ref="I18" si="9">IF(AND(G18="ALTA",H18="ALTO"),9,IF(AND(G18="MEDIA",H18="ALTO"),6,IF(AND(G18="BAJA",H18="ALTO"),3,IF(AND(G18="ALTA",H18="MEDIO"),6,IF(AND(G18="MEDIA",H18="MEDIO"),4,IF(AND(G18="BAJA",H18="MEDIO"),2,IF(AND(G18="ALTA",H18="BAJO"),3,IF(AND(G18="MEDIA",H18="BAJO"),2,
1))))))))</f>
        <v>6</v>
      </c>
      <c r="J18" s="51" t="s">
        <v>316</v>
      </c>
      <c r="K18" s="95">
        <f t="shared" si="0"/>
        <v>1</v>
      </c>
      <c r="L18" s="191">
        <f t="shared" ref="L18" si="10">ROUND(AVERAGEIF(K18:K20,"&gt;0"),0)</f>
        <v>1</v>
      </c>
      <c r="M18" s="152" t="s">
        <v>327</v>
      </c>
      <c r="N18" s="52" t="s">
        <v>339</v>
      </c>
      <c r="O18" s="52" t="s">
        <v>345</v>
      </c>
      <c r="P18" s="186">
        <f t="shared" ref="P18" si="11">ROUND((I18*L18),0)</f>
        <v>6</v>
      </c>
      <c r="Q18" s="183" t="str">
        <f t="shared" ref="Q18" si="12">IF(P18&gt;=12,"GRAVE", IF(P18&lt;=3, "LEVE", "MODERADO"))</f>
        <v>MODERADO</v>
      </c>
      <c r="R18" s="97" t="s">
        <v>143</v>
      </c>
      <c r="S18" s="152" t="s">
        <v>360</v>
      </c>
      <c r="T18" s="162" t="s">
        <v>360</v>
      </c>
      <c r="U18" s="181" t="s">
        <v>363</v>
      </c>
    </row>
    <row r="19" spans="1:21" s="2" customFormat="1" ht="64.5" customHeight="1" x14ac:dyDescent="0.2">
      <c r="A19" s="166"/>
      <c r="B19" s="168"/>
      <c r="C19" s="178"/>
      <c r="D19" s="179"/>
      <c r="E19" s="177"/>
      <c r="F19" s="177"/>
      <c r="G19" s="176"/>
      <c r="H19" s="176"/>
      <c r="I19" s="189"/>
      <c r="J19" s="51" t="s">
        <v>316</v>
      </c>
      <c r="K19" s="95">
        <f t="shared" si="0"/>
        <v>1</v>
      </c>
      <c r="L19" s="192"/>
      <c r="M19" s="152" t="s">
        <v>328</v>
      </c>
      <c r="N19" s="52" t="s">
        <v>346</v>
      </c>
      <c r="O19" s="52" t="s">
        <v>345</v>
      </c>
      <c r="P19" s="187"/>
      <c r="Q19" s="184"/>
      <c r="R19" s="97" t="s">
        <v>143</v>
      </c>
      <c r="S19" s="152" t="s">
        <v>361</v>
      </c>
      <c r="T19" s="162" t="s">
        <v>361</v>
      </c>
      <c r="U19" s="182"/>
    </row>
    <row r="20" spans="1:21" s="2" customFormat="1" ht="64.5" customHeight="1" x14ac:dyDescent="0.2">
      <c r="A20" s="166"/>
      <c r="B20" s="168"/>
      <c r="C20" s="178"/>
      <c r="D20" s="179"/>
      <c r="E20" s="177"/>
      <c r="F20" s="177"/>
      <c r="G20" s="176"/>
      <c r="H20" s="176"/>
      <c r="I20" s="189"/>
      <c r="J20" s="51" t="s">
        <v>316</v>
      </c>
      <c r="K20" s="95">
        <f t="shared" si="0"/>
        <v>1</v>
      </c>
      <c r="L20" s="193"/>
      <c r="M20" s="152" t="s">
        <v>329</v>
      </c>
      <c r="N20" s="52" t="s">
        <v>340</v>
      </c>
      <c r="O20" s="52" t="s">
        <v>345</v>
      </c>
      <c r="P20" s="187"/>
      <c r="Q20" s="184"/>
      <c r="R20" s="97" t="s">
        <v>143</v>
      </c>
      <c r="S20" s="152" t="s">
        <v>362</v>
      </c>
      <c r="T20" s="162" t="s">
        <v>362</v>
      </c>
      <c r="U20" s="182"/>
    </row>
    <row r="21" spans="1:21" s="2" customFormat="1" ht="64.5" customHeight="1" x14ac:dyDescent="0.2">
      <c r="A21" s="166">
        <v>5</v>
      </c>
      <c r="B21" s="167" t="s">
        <v>177</v>
      </c>
      <c r="C21" s="178" t="s">
        <v>292</v>
      </c>
      <c r="D21" s="170" t="s">
        <v>293</v>
      </c>
      <c r="E21" s="194" t="s">
        <v>294</v>
      </c>
      <c r="F21" s="170" t="s">
        <v>295</v>
      </c>
      <c r="G21" s="175" t="s">
        <v>171</v>
      </c>
      <c r="H21" s="175" t="s">
        <v>267</v>
      </c>
      <c r="I21" s="188">
        <f t="shared" ref="I21" si="13">IF(AND(G21="ALTA",H21="ALTO"),9,IF(AND(G21="MEDIA",H21="ALTO"),6,IF(AND(G21="BAJA",H21="ALTO"),3,IF(AND(G21="ALTA",H21="MEDIO"),6,IF(AND(G21="MEDIA",H21="MEDIO"),4,IF(AND(G21="BAJA",H21="MEDIO"),2,IF(AND(G21="ALTA",H21="BAJO"),3,IF(AND(G21="MEDIA",H21="BAJO"),2,
1))))))))</f>
        <v>2</v>
      </c>
      <c r="J21" s="51" t="s">
        <v>316</v>
      </c>
      <c r="K21" s="95">
        <f t="shared" si="0"/>
        <v>1</v>
      </c>
      <c r="L21" s="191">
        <f t="shared" ref="L21" si="14">ROUND(AVERAGEIF(K21:K23,"&gt;0"),0)</f>
        <v>1</v>
      </c>
      <c r="M21" s="152" t="s">
        <v>330</v>
      </c>
      <c r="N21" s="52" t="s">
        <v>347</v>
      </c>
      <c r="O21" s="52" t="s">
        <v>345</v>
      </c>
      <c r="P21" s="186">
        <f t="shared" ref="P21" si="15">ROUND((I21*L21),0)</f>
        <v>2</v>
      </c>
      <c r="Q21" s="183" t="str">
        <f t="shared" ref="Q21" si="16">IF(P21&gt;=12,"GRAVE", IF(P21&lt;=3, "LEVE", "MODERADO"))</f>
        <v>LEVE</v>
      </c>
      <c r="R21" s="97" t="s">
        <v>142</v>
      </c>
      <c r="S21" s="153" t="s">
        <v>364</v>
      </c>
      <c r="T21" s="153" t="s">
        <v>364</v>
      </c>
      <c r="U21" s="185" t="s">
        <v>367</v>
      </c>
    </row>
    <row r="22" spans="1:21" s="2" customFormat="1" ht="64.5" customHeight="1" x14ac:dyDescent="0.2">
      <c r="A22" s="166"/>
      <c r="B22" s="168"/>
      <c r="C22" s="178"/>
      <c r="D22" s="170"/>
      <c r="E22" s="201"/>
      <c r="F22" s="170"/>
      <c r="G22" s="176"/>
      <c r="H22" s="176"/>
      <c r="I22" s="189"/>
      <c r="J22" s="51" t="s">
        <v>316</v>
      </c>
      <c r="K22" s="95">
        <f t="shared" si="0"/>
        <v>1</v>
      </c>
      <c r="L22" s="192"/>
      <c r="M22" s="152" t="s">
        <v>331</v>
      </c>
      <c r="N22" s="52" t="s">
        <v>347</v>
      </c>
      <c r="O22" s="52" t="s">
        <v>348</v>
      </c>
      <c r="P22" s="187"/>
      <c r="Q22" s="184"/>
      <c r="R22" s="97" t="s">
        <v>142</v>
      </c>
      <c r="S22" s="153" t="s">
        <v>365</v>
      </c>
      <c r="T22" s="153" t="s">
        <v>365</v>
      </c>
      <c r="U22" s="185"/>
    </row>
    <row r="23" spans="1:21" s="2" customFormat="1" ht="64.5" customHeight="1" x14ac:dyDescent="0.2">
      <c r="A23" s="166"/>
      <c r="B23" s="168"/>
      <c r="C23" s="178"/>
      <c r="D23" s="170"/>
      <c r="E23" s="201"/>
      <c r="F23" s="170"/>
      <c r="G23" s="176"/>
      <c r="H23" s="176"/>
      <c r="I23" s="190"/>
      <c r="J23" s="117" t="s">
        <v>316</v>
      </c>
      <c r="K23" s="118">
        <f t="shared" si="0"/>
        <v>1</v>
      </c>
      <c r="L23" s="193"/>
      <c r="M23" s="152" t="s">
        <v>332</v>
      </c>
      <c r="N23" s="52" t="s">
        <v>347</v>
      </c>
      <c r="O23" s="52" t="s">
        <v>342</v>
      </c>
      <c r="P23" s="187"/>
      <c r="Q23" s="184"/>
      <c r="R23" s="97" t="s">
        <v>142</v>
      </c>
      <c r="S23" s="153" t="s">
        <v>366</v>
      </c>
      <c r="T23" s="153" t="s">
        <v>366</v>
      </c>
      <c r="U23" s="185"/>
    </row>
    <row r="24" spans="1:21" s="112" customFormat="1" ht="64.5" customHeight="1" x14ac:dyDescent="0.2">
      <c r="A24" s="166">
        <v>6</v>
      </c>
      <c r="B24" s="167" t="s">
        <v>176</v>
      </c>
      <c r="C24" s="170" t="s">
        <v>296</v>
      </c>
      <c r="D24" s="170" t="s">
        <v>297</v>
      </c>
      <c r="E24" s="171" t="s">
        <v>298</v>
      </c>
      <c r="F24" s="170" t="s">
        <v>299</v>
      </c>
      <c r="G24" s="175" t="s">
        <v>229</v>
      </c>
      <c r="H24" s="175" t="s">
        <v>265</v>
      </c>
      <c r="I24" s="188">
        <f t="shared" ref="I24" si="17">IF(AND(G24="ALTA",H24="ALTO"),9,IF(AND(G24="MEDIA",H24="ALTO"),6,IF(AND(G24="BAJA",H24="ALTO"),3,IF(AND(G24="ALTA",H24="MEDIO"),6,IF(AND(G24="MEDIA",H24="MEDIO"),4,IF(AND(G24="BAJA",H24="MEDIO"),2,IF(AND(G24="ALTA",H24="BAJO"),3,IF(AND(G24="MEDIA",H24="BAJO"),2,
1))))))))</f>
        <v>3</v>
      </c>
      <c r="J24" s="117" t="s">
        <v>338</v>
      </c>
      <c r="K24" s="118">
        <f t="shared" si="0"/>
        <v>2</v>
      </c>
      <c r="L24" s="191">
        <f t="shared" ref="L24" si="18">ROUND(AVERAGEIF(K24:K26,"&gt;0"),0)</f>
        <v>2</v>
      </c>
      <c r="M24" s="152" t="s">
        <v>333</v>
      </c>
      <c r="N24" s="52" t="s">
        <v>347</v>
      </c>
      <c r="O24" s="52" t="s">
        <v>345</v>
      </c>
      <c r="P24" s="186">
        <f t="shared" ref="P24" si="19">ROUND((I24*L24),0)</f>
        <v>6</v>
      </c>
      <c r="Q24" s="183" t="str">
        <f t="shared" ref="Q24" si="20">IF(P24&gt;=12,"GRAVE", IF(P24&lt;=3, "LEVE", "MODERADO"))</f>
        <v>MODERADO</v>
      </c>
      <c r="R24" s="97" t="s">
        <v>143</v>
      </c>
      <c r="S24" s="153" t="s">
        <v>368</v>
      </c>
      <c r="T24" s="153" t="s">
        <v>368</v>
      </c>
      <c r="U24" s="185" t="s">
        <v>370</v>
      </c>
    </row>
    <row r="25" spans="1:21" s="112" customFormat="1" ht="64.5" customHeight="1" x14ac:dyDescent="0.2">
      <c r="A25" s="166"/>
      <c r="B25" s="168"/>
      <c r="C25" s="170"/>
      <c r="D25" s="170"/>
      <c r="E25" s="172"/>
      <c r="F25" s="170"/>
      <c r="G25" s="176"/>
      <c r="H25" s="176"/>
      <c r="I25" s="189"/>
      <c r="J25" s="116" t="s">
        <v>338</v>
      </c>
      <c r="K25" s="118">
        <f t="shared" si="0"/>
        <v>2</v>
      </c>
      <c r="L25" s="192"/>
      <c r="M25" s="152" t="s">
        <v>334</v>
      </c>
      <c r="N25" s="52" t="s">
        <v>344</v>
      </c>
      <c r="O25" s="52" t="s">
        <v>342</v>
      </c>
      <c r="P25" s="187"/>
      <c r="Q25" s="184"/>
      <c r="R25" s="97" t="s">
        <v>143</v>
      </c>
      <c r="S25" s="153" t="s">
        <v>369</v>
      </c>
      <c r="T25" s="153" t="s">
        <v>369</v>
      </c>
      <c r="U25" s="185"/>
    </row>
    <row r="26" spans="1:21" s="112" customFormat="1" ht="64.5" customHeight="1" x14ac:dyDescent="0.2">
      <c r="A26" s="166"/>
      <c r="B26" s="169"/>
      <c r="C26" s="170"/>
      <c r="D26" s="170"/>
      <c r="E26" s="172"/>
      <c r="F26" s="170"/>
      <c r="G26" s="176"/>
      <c r="H26" s="176"/>
      <c r="I26" s="190"/>
      <c r="J26" s="116"/>
      <c r="K26" s="118">
        <f t="shared" si="0"/>
        <v>0</v>
      </c>
      <c r="L26" s="193"/>
      <c r="M26" s="152"/>
      <c r="N26" s="52"/>
      <c r="O26" s="52"/>
      <c r="P26" s="187"/>
      <c r="Q26" s="184"/>
      <c r="R26" s="97"/>
      <c r="S26" s="57" t="s">
        <v>384</v>
      </c>
      <c r="T26" s="153" t="s">
        <v>384</v>
      </c>
      <c r="U26" s="185"/>
    </row>
    <row r="27" spans="1:21" s="112" customFormat="1" ht="64.5" customHeight="1" x14ac:dyDescent="0.2">
      <c r="A27" s="166">
        <v>7</v>
      </c>
      <c r="B27" s="167" t="s">
        <v>176</v>
      </c>
      <c r="C27" s="167" t="s">
        <v>300</v>
      </c>
      <c r="D27" s="167" t="s">
        <v>301</v>
      </c>
      <c r="E27" s="167" t="s">
        <v>302</v>
      </c>
      <c r="F27" s="167" t="s">
        <v>303</v>
      </c>
      <c r="G27" s="175" t="s">
        <v>171</v>
      </c>
      <c r="H27" s="175" t="s">
        <v>266</v>
      </c>
      <c r="I27" s="188">
        <f t="shared" ref="I27" si="21">IF(AND(G27="ALTA",H27="ALTO"),9,IF(AND(G27="MEDIA",H27="ALTO"),6,IF(AND(G27="BAJA",H27="ALTO"),3,IF(AND(G27="ALTA",H27="MEDIO"),6,IF(AND(G27="MEDIA",H27="MEDIO"),4,IF(AND(G27="BAJA",H27="MEDIO"),2,IF(AND(G27="ALTA",H27="BAJO"),3,IF(AND(G27="MEDIA",H27="BAJO"),2,
1))))))))</f>
        <v>4</v>
      </c>
      <c r="J27" s="51" t="s">
        <v>316</v>
      </c>
      <c r="K27" s="118">
        <f t="shared" si="0"/>
        <v>1</v>
      </c>
      <c r="L27" s="191">
        <f t="shared" ref="L27" si="22">ROUND(AVERAGEIF(K27:K29,"&gt;0"),0)</f>
        <v>1</v>
      </c>
      <c r="M27" s="52" t="s">
        <v>333</v>
      </c>
      <c r="N27" s="52" t="s">
        <v>347</v>
      </c>
      <c r="O27" s="52" t="s">
        <v>345</v>
      </c>
      <c r="P27" s="186">
        <f t="shared" ref="P27:P36" si="23">ROUND((I27*L27),0)</f>
        <v>4</v>
      </c>
      <c r="Q27" s="183" t="str">
        <f t="shared" ref="Q27" si="24">IF(P27&gt;=12,"GRAVE", IF(P27&lt;=3, "LEVE", "MODERADO"))</f>
        <v>MODERADO</v>
      </c>
      <c r="R27" s="97" t="s">
        <v>143</v>
      </c>
      <c r="S27" s="57" t="s">
        <v>368</v>
      </c>
      <c r="T27" s="153" t="s">
        <v>368</v>
      </c>
      <c r="U27" s="208" t="s">
        <v>370</v>
      </c>
    </row>
    <row r="28" spans="1:21" s="112" customFormat="1" ht="64.5" customHeight="1" x14ac:dyDescent="0.2">
      <c r="A28" s="166"/>
      <c r="B28" s="168"/>
      <c r="C28" s="168"/>
      <c r="D28" s="168"/>
      <c r="E28" s="168"/>
      <c r="F28" s="168"/>
      <c r="G28" s="176"/>
      <c r="H28" s="176"/>
      <c r="I28" s="189"/>
      <c r="J28" s="51" t="s">
        <v>316</v>
      </c>
      <c r="K28" s="118">
        <f t="shared" si="0"/>
        <v>1</v>
      </c>
      <c r="L28" s="192"/>
      <c r="M28" s="152" t="s">
        <v>334</v>
      </c>
      <c r="N28" s="52" t="s">
        <v>344</v>
      </c>
      <c r="O28" s="52" t="s">
        <v>342</v>
      </c>
      <c r="P28" s="187"/>
      <c r="Q28" s="184"/>
      <c r="R28" s="97" t="s">
        <v>143</v>
      </c>
      <c r="S28" s="57" t="s">
        <v>369</v>
      </c>
      <c r="T28" s="153" t="s">
        <v>369</v>
      </c>
      <c r="U28" s="209"/>
    </row>
    <row r="29" spans="1:21" s="112" customFormat="1" ht="64.5" customHeight="1" x14ac:dyDescent="0.2">
      <c r="A29" s="166"/>
      <c r="B29" s="169"/>
      <c r="C29" s="169"/>
      <c r="D29" s="169"/>
      <c r="E29" s="169"/>
      <c r="F29" s="169"/>
      <c r="G29" s="176"/>
      <c r="H29" s="176"/>
      <c r="I29" s="190"/>
      <c r="J29" s="117"/>
      <c r="K29" s="118">
        <f t="shared" si="0"/>
        <v>0</v>
      </c>
      <c r="L29" s="193"/>
      <c r="M29" s="52"/>
      <c r="N29" s="52"/>
      <c r="O29" s="52"/>
      <c r="P29" s="187"/>
      <c r="Q29" s="184"/>
      <c r="R29" s="97"/>
      <c r="S29" s="57" t="s">
        <v>384</v>
      </c>
      <c r="T29" s="58" t="s">
        <v>384</v>
      </c>
      <c r="U29" s="209"/>
    </row>
    <row r="30" spans="1:21" s="132" customFormat="1" ht="64.5" customHeight="1" x14ac:dyDescent="0.2">
      <c r="A30" s="166">
        <v>8</v>
      </c>
      <c r="B30" s="167" t="s">
        <v>176</v>
      </c>
      <c r="C30" s="167" t="s">
        <v>304</v>
      </c>
      <c r="D30" s="167" t="s">
        <v>305</v>
      </c>
      <c r="E30" s="167" t="s">
        <v>302</v>
      </c>
      <c r="F30" s="167" t="s">
        <v>306</v>
      </c>
      <c r="G30" s="175" t="s">
        <v>171</v>
      </c>
      <c r="H30" s="175" t="s">
        <v>266</v>
      </c>
      <c r="I30" s="188">
        <f t="shared" ref="I30:I36" si="25">IF(AND(G30="ALTA",H30="ALTO"),9,IF(AND(G30="MEDIA",H30="ALTO"),6,IF(AND(G30="BAJA",H30="ALTO"),3,IF(AND(G30="ALTA",H30="MEDIO"),6,IF(AND(G30="MEDIA",H30="MEDIO"),4,IF(AND(G30="BAJA",H30="MEDIO"),2,IF(AND(G30="ALTA",H30="BAJO"),3,IF(AND(G30="MEDIA",H30="BAJO"),2,
1))))))))</f>
        <v>4</v>
      </c>
      <c r="J30" s="117" t="s">
        <v>316</v>
      </c>
      <c r="K30" s="118">
        <f t="shared" si="0"/>
        <v>1</v>
      </c>
      <c r="L30" s="191">
        <f t="shared" ref="L30:L33" si="26">ROUND(AVERAGEIF(K30:K32,"&gt;0"),0)</f>
        <v>1</v>
      </c>
      <c r="M30" s="52" t="s">
        <v>333</v>
      </c>
      <c r="N30" s="52" t="s">
        <v>347</v>
      </c>
      <c r="O30" s="52" t="s">
        <v>345</v>
      </c>
      <c r="P30" s="186">
        <f t="shared" si="23"/>
        <v>4</v>
      </c>
      <c r="Q30" s="183" t="str">
        <f t="shared" ref="Q30" si="27">IF(P30&gt;=12,"GRAVE", IF(P30&lt;=3, "LEVE", "MODERADO"))</f>
        <v>MODERADO</v>
      </c>
      <c r="R30" s="97" t="s">
        <v>143</v>
      </c>
      <c r="S30" s="57" t="s">
        <v>368</v>
      </c>
      <c r="T30" s="153" t="s">
        <v>368</v>
      </c>
      <c r="U30" s="208" t="s">
        <v>370</v>
      </c>
    </row>
    <row r="31" spans="1:21" s="132" customFormat="1" ht="64.5" customHeight="1" x14ac:dyDescent="0.2">
      <c r="A31" s="166"/>
      <c r="B31" s="168"/>
      <c r="C31" s="168"/>
      <c r="D31" s="168"/>
      <c r="E31" s="168"/>
      <c r="F31" s="168"/>
      <c r="G31" s="176"/>
      <c r="H31" s="176"/>
      <c r="I31" s="189"/>
      <c r="J31" s="117" t="s">
        <v>316</v>
      </c>
      <c r="K31" s="118">
        <f t="shared" si="0"/>
        <v>1</v>
      </c>
      <c r="L31" s="192"/>
      <c r="M31" s="152" t="s">
        <v>334</v>
      </c>
      <c r="N31" s="52" t="s">
        <v>344</v>
      </c>
      <c r="O31" s="52" t="s">
        <v>342</v>
      </c>
      <c r="P31" s="187"/>
      <c r="Q31" s="184"/>
      <c r="R31" s="97" t="s">
        <v>143</v>
      </c>
      <c r="S31" s="57" t="s">
        <v>369</v>
      </c>
      <c r="T31" s="153" t="s">
        <v>369</v>
      </c>
      <c r="U31" s="209"/>
    </row>
    <row r="32" spans="1:21" s="132" customFormat="1" ht="64.5" customHeight="1" x14ac:dyDescent="0.2">
      <c r="A32" s="166"/>
      <c r="B32" s="169"/>
      <c r="C32" s="169"/>
      <c r="D32" s="169"/>
      <c r="E32" s="169"/>
      <c r="F32" s="169"/>
      <c r="G32" s="176"/>
      <c r="H32" s="176"/>
      <c r="I32" s="190"/>
      <c r="J32" s="117"/>
      <c r="K32" s="118">
        <f t="shared" si="0"/>
        <v>0</v>
      </c>
      <c r="L32" s="193"/>
      <c r="M32" s="115"/>
      <c r="N32" s="52"/>
      <c r="O32" s="52"/>
      <c r="P32" s="187"/>
      <c r="Q32" s="184"/>
      <c r="R32" s="97"/>
      <c r="S32" s="57" t="s">
        <v>384</v>
      </c>
      <c r="T32" s="58" t="s">
        <v>384</v>
      </c>
      <c r="U32" s="209"/>
    </row>
    <row r="33" spans="1:21" s="132" customFormat="1" ht="64.5" customHeight="1" x14ac:dyDescent="0.2">
      <c r="A33" s="166">
        <v>9</v>
      </c>
      <c r="B33" s="167" t="s">
        <v>183</v>
      </c>
      <c r="C33" s="178" t="s">
        <v>307</v>
      </c>
      <c r="D33" s="177" t="s">
        <v>308</v>
      </c>
      <c r="E33" s="177" t="s">
        <v>309</v>
      </c>
      <c r="F33" s="177" t="s">
        <v>310</v>
      </c>
      <c r="G33" s="175" t="s">
        <v>315</v>
      </c>
      <c r="H33" s="175" t="s">
        <v>265</v>
      </c>
      <c r="I33" s="188">
        <f t="shared" si="25"/>
        <v>9</v>
      </c>
      <c r="J33" s="117" t="s">
        <v>317</v>
      </c>
      <c r="K33" s="118">
        <f t="shared" si="0"/>
        <v>3</v>
      </c>
      <c r="L33" s="191">
        <f t="shared" si="26"/>
        <v>3</v>
      </c>
      <c r="M33" s="115" t="s">
        <v>335</v>
      </c>
      <c r="N33" s="52" t="s">
        <v>346</v>
      </c>
      <c r="O33" s="52" t="s">
        <v>345</v>
      </c>
      <c r="P33" s="186">
        <f t="shared" si="23"/>
        <v>27</v>
      </c>
      <c r="Q33" s="183" t="str">
        <f t="shared" ref="Q33" si="28">IF(P33&gt;=12,"GRAVE", IF(P33&lt;=3, "LEVE", "MODERADO"))</f>
        <v>GRAVE</v>
      </c>
      <c r="R33" s="97" t="s">
        <v>143</v>
      </c>
      <c r="S33" s="57" t="s">
        <v>371</v>
      </c>
      <c r="T33" s="171" t="s">
        <v>371</v>
      </c>
      <c r="U33" s="208" t="s">
        <v>372</v>
      </c>
    </row>
    <row r="34" spans="1:21" s="132" customFormat="1" ht="64.5" customHeight="1" x14ac:dyDescent="0.2">
      <c r="A34" s="166"/>
      <c r="B34" s="168"/>
      <c r="C34" s="178"/>
      <c r="D34" s="177"/>
      <c r="E34" s="177"/>
      <c r="F34" s="177"/>
      <c r="G34" s="176"/>
      <c r="H34" s="176"/>
      <c r="I34" s="189"/>
      <c r="J34" s="117" t="s">
        <v>317</v>
      </c>
      <c r="K34" s="118">
        <f t="shared" si="0"/>
        <v>3</v>
      </c>
      <c r="L34" s="192"/>
      <c r="M34" s="115" t="s">
        <v>336</v>
      </c>
      <c r="N34" s="52" t="s">
        <v>344</v>
      </c>
      <c r="O34" s="52" t="s">
        <v>345</v>
      </c>
      <c r="P34" s="187"/>
      <c r="Q34" s="184"/>
      <c r="R34" s="97"/>
      <c r="S34" s="57" t="s">
        <v>384</v>
      </c>
      <c r="T34" s="172"/>
      <c r="U34" s="209"/>
    </row>
    <row r="35" spans="1:21" s="132" customFormat="1" ht="64.5" customHeight="1" thickBot="1" x14ac:dyDescent="0.25">
      <c r="A35" s="166"/>
      <c r="B35" s="169"/>
      <c r="C35" s="178"/>
      <c r="D35" s="177"/>
      <c r="E35" s="177"/>
      <c r="F35" s="177"/>
      <c r="G35" s="176"/>
      <c r="H35" s="176"/>
      <c r="I35" s="190"/>
      <c r="J35" s="117"/>
      <c r="K35" s="118">
        <f t="shared" si="0"/>
        <v>0</v>
      </c>
      <c r="L35" s="193"/>
      <c r="M35" s="115"/>
      <c r="N35" s="52"/>
      <c r="O35" s="52"/>
      <c r="P35" s="187"/>
      <c r="Q35" s="184"/>
      <c r="R35" s="97"/>
      <c r="S35" s="57" t="s">
        <v>384</v>
      </c>
      <c r="T35" s="234"/>
      <c r="U35" s="209"/>
    </row>
    <row r="36" spans="1:21" s="132" customFormat="1" ht="64.5" customHeight="1" x14ac:dyDescent="0.2">
      <c r="A36" s="166">
        <v>10</v>
      </c>
      <c r="B36" s="167" t="s">
        <v>183</v>
      </c>
      <c r="C36" s="178" t="s">
        <v>311</v>
      </c>
      <c r="D36" s="177" t="s">
        <v>312</v>
      </c>
      <c r="E36" s="179" t="s">
        <v>313</v>
      </c>
      <c r="F36" s="177" t="s">
        <v>314</v>
      </c>
      <c r="G36" s="175" t="s">
        <v>229</v>
      </c>
      <c r="H36" s="175" t="s">
        <v>265</v>
      </c>
      <c r="I36" s="188">
        <f t="shared" si="25"/>
        <v>3</v>
      </c>
      <c r="J36" s="117" t="s">
        <v>317</v>
      </c>
      <c r="K36" s="118">
        <f t="shared" si="0"/>
        <v>3</v>
      </c>
      <c r="L36" s="191">
        <f>ROUND(AVERAGEIF(K36:K38,"&gt;0"),0)</f>
        <v>3</v>
      </c>
      <c r="M36" s="152" t="s">
        <v>337</v>
      </c>
      <c r="N36" s="52" t="s">
        <v>346</v>
      </c>
      <c r="O36" s="52" t="s">
        <v>345</v>
      </c>
      <c r="P36" s="186">
        <f t="shared" si="23"/>
        <v>9</v>
      </c>
      <c r="Q36" s="183" t="str">
        <f t="shared" ref="Q36" si="29">IF(P36&gt;=12,"GRAVE", IF(P36&lt;=3, "LEVE", "MODERADO"))</f>
        <v>MODERADO</v>
      </c>
      <c r="R36" s="97" t="s">
        <v>145</v>
      </c>
      <c r="S36" s="153" t="s">
        <v>373</v>
      </c>
      <c r="T36" s="153" t="s">
        <v>373</v>
      </c>
      <c r="U36" s="185" t="s">
        <v>376</v>
      </c>
    </row>
    <row r="37" spans="1:21" s="132" customFormat="1" ht="64.5" customHeight="1" x14ac:dyDescent="0.2">
      <c r="A37" s="166"/>
      <c r="B37" s="168"/>
      <c r="C37" s="178"/>
      <c r="D37" s="177"/>
      <c r="E37" s="179"/>
      <c r="F37" s="177"/>
      <c r="G37" s="176"/>
      <c r="H37" s="176"/>
      <c r="I37" s="189"/>
      <c r="J37" s="117" t="s">
        <v>338</v>
      </c>
      <c r="K37" s="118">
        <f t="shared" si="0"/>
        <v>2</v>
      </c>
      <c r="L37" s="192"/>
      <c r="M37" s="152" t="s">
        <v>325</v>
      </c>
      <c r="N37" s="52" t="s">
        <v>344</v>
      </c>
      <c r="O37" s="52" t="s">
        <v>343</v>
      </c>
      <c r="P37" s="187"/>
      <c r="Q37" s="184"/>
      <c r="R37" s="97" t="s">
        <v>145</v>
      </c>
      <c r="S37" s="153" t="s">
        <v>374</v>
      </c>
      <c r="T37" s="153" t="s">
        <v>374</v>
      </c>
      <c r="U37" s="185"/>
    </row>
    <row r="38" spans="1:21" s="113" customFormat="1" ht="64.5" customHeight="1" thickBot="1" x14ac:dyDescent="0.25">
      <c r="A38" s="224"/>
      <c r="B38" s="223"/>
      <c r="C38" s="225"/>
      <c r="D38" s="226"/>
      <c r="E38" s="227"/>
      <c r="F38" s="226"/>
      <c r="G38" s="228"/>
      <c r="H38" s="228"/>
      <c r="I38" s="231"/>
      <c r="J38" s="53" t="s">
        <v>317</v>
      </c>
      <c r="K38" s="96">
        <f t="shared" si="0"/>
        <v>3</v>
      </c>
      <c r="L38" s="232"/>
      <c r="M38" s="154" t="s">
        <v>326</v>
      </c>
      <c r="N38" s="54" t="s">
        <v>346</v>
      </c>
      <c r="O38" s="54" t="s">
        <v>345</v>
      </c>
      <c r="P38" s="233"/>
      <c r="Q38" s="229"/>
      <c r="R38" s="98" t="s">
        <v>145</v>
      </c>
      <c r="S38" s="155" t="s">
        <v>375</v>
      </c>
      <c r="T38" s="153" t="s">
        <v>375</v>
      </c>
      <c r="U38" s="230"/>
    </row>
    <row r="43" spans="1:21" x14ac:dyDescent="0.2">
      <c r="M43" s="17"/>
    </row>
    <row r="1048460" spans="6:9" ht="25.5" x14ac:dyDescent="0.2">
      <c r="F1048460" s="4" t="s">
        <v>96</v>
      </c>
      <c r="G1048460" s="4" t="s">
        <v>176</v>
      </c>
      <c r="H1048460" s="4" t="s">
        <v>184</v>
      </c>
      <c r="I1048460" s="4" t="s">
        <v>187</v>
      </c>
    </row>
    <row r="1048461" spans="6:9" x14ac:dyDescent="0.2">
      <c r="F1048461" s="4" t="s">
        <v>176</v>
      </c>
      <c r="G1048461" s="4" t="s">
        <v>265</v>
      </c>
      <c r="H1048461" s="4" t="s">
        <v>265</v>
      </c>
      <c r="I1048461" s="4" t="s">
        <v>265</v>
      </c>
    </row>
    <row r="1048462" spans="6:9" x14ac:dyDescent="0.2">
      <c r="F1048462" s="4" t="s">
        <v>268</v>
      </c>
      <c r="G1048462" s="4" t="s">
        <v>266</v>
      </c>
      <c r="I1048462" s="4" t="s">
        <v>266</v>
      </c>
    </row>
    <row r="1048463" spans="6:9" x14ac:dyDescent="0.2">
      <c r="F1048463" s="4" t="s">
        <v>172</v>
      </c>
      <c r="G1048463" s="4" t="s">
        <v>267</v>
      </c>
      <c r="I1048463" s="4" t="s">
        <v>267</v>
      </c>
    </row>
    <row r="1048464" spans="6:9" x14ac:dyDescent="0.2">
      <c r="F1048464" s="4" t="s">
        <v>178</v>
      </c>
    </row>
    <row r="1048465" spans="6:10" x14ac:dyDescent="0.2">
      <c r="F1048465" s="4" t="s">
        <v>179</v>
      </c>
      <c r="G1048465" s="4" t="s">
        <v>177</v>
      </c>
      <c r="H1048465" s="4" t="s">
        <v>172</v>
      </c>
      <c r="I1048465" s="4" t="s">
        <v>269</v>
      </c>
      <c r="J1048465" s="4" t="s">
        <v>182</v>
      </c>
    </row>
    <row r="1048466" spans="6:10" x14ac:dyDescent="0.2">
      <c r="F1048466" s="4" t="s">
        <v>180</v>
      </c>
      <c r="G1048466" s="4" t="s">
        <v>265</v>
      </c>
      <c r="H1048466" s="4" t="s">
        <v>265</v>
      </c>
      <c r="I1048466" s="4" t="s">
        <v>265</v>
      </c>
      <c r="J1048466" s="4" t="s">
        <v>265</v>
      </c>
    </row>
    <row r="1048467" spans="6:10" x14ac:dyDescent="0.2">
      <c r="F1048467" s="4" t="s">
        <v>181</v>
      </c>
      <c r="G1048467" s="4" t="s">
        <v>266</v>
      </c>
      <c r="H1048467" s="4" t="s">
        <v>266</v>
      </c>
      <c r="I1048467" s="4" t="s">
        <v>266</v>
      </c>
      <c r="J1048467" s="4" t="s">
        <v>266</v>
      </c>
    </row>
    <row r="1048468" spans="6:10" x14ac:dyDescent="0.2">
      <c r="F1048468" s="4" t="s">
        <v>182</v>
      </c>
      <c r="G1048468" s="4" t="s">
        <v>267</v>
      </c>
      <c r="H1048468" s="4" t="s">
        <v>267</v>
      </c>
      <c r="I1048468" s="4" t="s">
        <v>267</v>
      </c>
      <c r="J1048468" s="4" t="s">
        <v>267</v>
      </c>
    </row>
    <row r="1048469" spans="6:10" x14ac:dyDescent="0.2">
      <c r="F1048469" s="4" t="s">
        <v>183</v>
      </c>
    </row>
    <row r="1048470" spans="6:10" x14ac:dyDescent="0.2">
      <c r="F1048470" s="4" t="s">
        <v>184</v>
      </c>
      <c r="G1048470" s="4" t="s">
        <v>179</v>
      </c>
      <c r="H1048470" s="4" t="s">
        <v>180</v>
      </c>
      <c r="I1048470" s="4" t="s">
        <v>181</v>
      </c>
      <c r="J1048470" s="4" t="s">
        <v>183</v>
      </c>
    </row>
    <row r="1048471" spans="6:10" x14ac:dyDescent="0.2">
      <c r="F1048471" s="4" t="s">
        <v>185</v>
      </c>
      <c r="G1048471" s="4" t="s">
        <v>265</v>
      </c>
      <c r="H1048471" s="4" t="s">
        <v>265</v>
      </c>
      <c r="I1048471" s="4" t="s">
        <v>265</v>
      </c>
      <c r="J1048471" s="4" t="s">
        <v>265</v>
      </c>
    </row>
    <row r="1048472" spans="6:10" x14ac:dyDescent="0.2">
      <c r="F1048472" s="4" t="s">
        <v>186</v>
      </c>
      <c r="G1048472" s="4" t="s">
        <v>266</v>
      </c>
      <c r="H1048472" s="4" t="s">
        <v>266</v>
      </c>
      <c r="I1048472" s="4" t="s">
        <v>266</v>
      </c>
      <c r="J1048472" s="4" t="s">
        <v>266</v>
      </c>
    </row>
    <row r="1048473" spans="6:10" x14ac:dyDescent="0.2">
      <c r="F1048473" s="4" t="s">
        <v>187</v>
      </c>
      <c r="G1048473" s="4" t="s">
        <v>267</v>
      </c>
      <c r="H1048473" s="4" t="s">
        <v>267</v>
      </c>
      <c r="I1048473" s="4" t="s">
        <v>267</v>
      </c>
      <c r="J1048473" s="4" t="s">
        <v>267</v>
      </c>
    </row>
    <row r="1048475" spans="6:10" x14ac:dyDescent="0.2">
      <c r="G1048475" s="4" t="s">
        <v>185</v>
      </c>
      <c r="H1048475" s="4" t="s">
        <v>186</v>
      </c>
    </row>
    <row r="1048476" spans="6:10" x14ac:dyDescent="0.2">
      <c r="G1048476" s="4" t="s">
        <v>265</v>
      </c>
      <c r="H1048476" s="4" t="s">
        <v>265</v>
      </c>
    </row>
    <row r="1048477" spans="6:10" x14ac:dyDescent="0.2">
      <c r="G1048477" s="4" t="s">
        <v>266</v>
      </c>
      <c r="H1048477" s="4" t="s">
        <v>266</v>
      </c>
    </row>
    <row r="1048478" spans="6:10" x14ac:dyDescent="0.2">
      <c r="G1048478" s="4" t="s">
        <v>267</v>
      </c>
      <c r="H1048478" s="4" t="s">
        <v>267</v>
      </c>
    </row>
    <row r="1048482" spans="7:10" x14ac:dyDescent="0.2">
      <c r="G1048482" s="4" t="s">
        <v>99</v>
      </c>
    </row>
    <row r="1048483" spans="7:10" x14ac:dyDescent="0.2">
      <c r="G1048483" s="4" t="s">
        <v>139</v>
      </c>
      <c r="H1048483" s="4" t="s">
        <v>139</v>
      </c>
      <c r="I1048483" s="4" t="s">
        <v>140</v>
      </c>
      <c r="J1048483" s="4" t="s">
        <v>141</v>
      </c>
    </row>
    <row r="1048484" spans="7:10" x14ac:dyDescent="0.2">
      <c r="G1048484" s="4" t="s">
        <v>140</v>
      </c>
      <c r="H1048484" s="4" t="s">
        <v>142</v>
      </c>
      <c r="I1048484" s="4" t="s">
        <v>143</v>
      </c>
      <c r="J1048484" s="4" t="s">
        <v>144</v>
      </c>
    </row>
    <row r="1048485" spans="7:10" ht="12" customHeight="1" x14ac:dyDescent="0.2">
      <c r="G1048485" s="4" t="s">
        <v>141</v>
      </c>
      <c r="I1048485" s="4" t="s">
        <v>145</v>
      </c>
      <c r="J1048485" s="4" t="s">
        <v>143</v>
      </c>
    </row>
    <row r="1048486" spans="7:10" x14ac:dyDescent="0.2">
      <c r="I1048486" s="4" t="s">
        <v>146</v>
      </c>
      <c r="J1048486" s="4" t="s">
        <v>145</v>
      </c>
    </row>
    <row r="1048487" spans="7:10" ht="25.5" x14ac:dyDescent="0.2">
      <c r="J1048487" s="4" t="s">
        <v>146</v>
      </c>
    </row>
  </sheetData>
  <sheetProtection algorithmName="SHA-512" hashValue="/yTznWTyv2p7PwSivTvB3KEGftUAFymmG4COh+jNiwjYlwUVnTzqQv9FHMkZxk8jK7C+Ebs0GKnYK3P6QDmEmQ==" saltValue="qRs4ZvhGrGcatEkrgdvShQ==" spinCount="100000" sheet="1" objects="1" scenarios="1" formatRows="0" insertRows="0" deleteRows="0" selectLockedCells="1" autoFilter="0"/>
  <mergeCells count="150">
    <mergeCell ref="Q30:Q32"/>
    <mergeCell ref="Q33:Q35"/>
    <mergeCell ref="Q36:Q38"/>
    <mergeCell ref="U30:U32"/>
    <mergeCell ref="U33:U35"/>
    <mergeCell ref="U36:U38"/>
    <mergeCell ref="I30:I32"/>
    <mergeCell ref="I33:I35"/>
    <mergeCell ref="I36:I38"/>
    <mergeCell ref="L30:L32"/>
    <mergeCell ref="L33:L35"/>
    <mergeCell ref="L36:L38"/>
    <mergeCell ref="P30:P32"/>
    <mergeCell ref="P33:P35"/>
    <mergeCell ref="P36:P38"/>
    <mergeCell ref="T33:T35"/>
    <mergeCell ref="F30:F32"/>
    <mergeCell ref="F33:F35"/>
    <mergeCell ref="F36:F38"/>
    <mergeCell ref="G30:G32"/>
    <mergeCell ref="G33:G35"/>
    <mergeCell ref="G36:G38"/>
    <mergeCell ref="H30:H32"/>
    <mergeCell ref="H33:H35"/>
    <mergeCell ref="H36:H38"/>
    <mergeCell ref="E27:E29"/>
    <mergeCell ref="B30:B32"/>
    <mergeCell ref="B33:B35"/>
    <mergeCell ref="B36:B38"/>
    <mergeCell ref="A30:A32"/>
    <mergeCell ref="A33:A35"/>
    <mergeCell ref="A36:A38"/>
    <mergeCell ref="C30:C32"/>
    <mergeCell ref="C33:C35"/>
    <mergeCell ref="C36:C38"/>
    <mergeCell ref="D30:D32"/>
    <mergeCell ref="D33:D35"/>
    <mergeCell ref="D36:D38"/>
    <mergeCell ref="E30:E32"/>
    <mergeCell ref="E33:E35"/>
    <mergeCell ref="E36:E38"/>
    <mergeCell ref="A27:A29"/>
    <mergeCell ref="B27:B29"/>
    <mergeCell ref="C27:C29"/>
    <mergeCell ref="D27:D29"/>
    <mergeCell ref="U24:U26"/>
    <mergeCell ref="U27:U29"/>
    <mergeCell ref="P27:P29"/>
    <mergeCell ref="Q27:Q29"/>
    <mergeCell ref="F24:F26"/>
    <mergeCell ref="G24:G26"/>
    <mergeCell ref="H24:H26"/>
    <mergeCell ref="I24:I26"/>
    <mergeCell ref="F27:F29"/>
    <mergeCell ref="G27:G29"/>
    <mergeCell ref="H27:H29"/>
    <mergeCell ref="I27:I29"/>
    <mergeCell ref="L27:L29"/>
    <mergeCell ref="L24:L26"/>
    <mergeCell ref="P24:P26"/>
    <mergeCell ref="Q24:Q26"/>
    <mergeCell ref="Q1:Q4"/>
    <mergeCell ref="P9:P11"/>
    <mergeCell ref="Q9:Q11"/>
    <mergeCell ref="U9:U11"/>
    <mergeCell ref="S5:U5"/>
    <mergeCell ref="Q7:Q8"/>
    <mergeCell ref="G7:I7"/>
    <mergeCell ref="D5:G5"/>
    <mergeCell ref="G12:G14"/>
    <mergeCell ref="D9:D11"/>
    <mergeCell ref="E9:E11"/>
    <mergeCell ref="F12:F14"/>
    <mergeCell ref="D2:P2"/>
    <mergeCell ref="D3:P4"/>
    <mergeCell ref="B7:F7"/>
    <mergeCell ref="D6:U6"/>
    <mergeCell ref="B9:B11"/>
    <mergeCell ref="J7:P7"/>
    <mergeCell ref="R7:U7"/>
    <mergeCell ref="F9:F11"/>
    <mergeCell ref="B12:B14"/>
    <mergeCell ref="C12:C14"/>
    <mergeCell ref="D12:D14"/>
    <mergeCell ref="A5:C5"/>
    <mergeCell ref="A6:C6"/>
    <mergeCell ref="D18:D20"/>
    <mergeCell ref="A9:A11"/>
    <mergeCell ref="G9:G11"/>
    <mergeCell ref="F21:F23"/>
    <mergeCell ref="E21:E23"/>
    <mergeCell ref="U12:U14"/>
    <mergeCell ref="Q12:Q14"/>
    <mergeCell ref="H12:H14"/>
    <mergeCell ref="Q18:Q20"/>
    <mergeCell ref="L21:L23"/>
    <mergeCell ref="P21:P23"/>
    <mergeCell ref="I9:I11"/>
    <mergeCell ref="J8:L8"/>
    <mergeCell ref="L9:L11"/>
    <mergeCell ref="P12:P14"/>
    <mergeCell ref="H18:H20"/>
    <mergeCell ref="B18:B20"/>
    <mergeCell ref="B15:B17"/>
    <mergeCell ref="C15:C17"/>
    <mergeCell ref="E12:E14"/>
    <mergeCell ref="I12:I14"/>
    <mergeCell ref="L12:L14"/>
    <mergeCell ref="C18:C20"/>
    <mergeCell ref="I5:Q5"/>
    <mergeCell ref="U18:U20"/>
    <mergeCell ref="Q15:Q17"/>
    <mergeCell ref="U15:U17"/>
    <mergeCell ref="P15:P17"/>
    <mergeCell ref="U21:U23"/>
    <mergeCell ref="H21:H23"/>
    <mergeCell ref="P18:P20"/>
    <mergeCell ref="I15:I17"/>
    <mergeCell ref="I18:I20"/>
    <mergeCell ref="I21:I23"/>
    <mergeCell ref="L18:L20"/>
    <mergeCell ref="Q21:Q23"/>
    <mergeCell ref="T10:T11"/>
    <mergeCell ref="L15:L17"/>
    <mergeCell ref="H15:H17"/>
    <mergeCell ref="H9:H11"/>
    <mergeCell ref="S10:S11"/>
    <mergeCell ref="R10:R11"/>
    <mergeCell ref="A24:A26"/>
    <mergeCell ref="B24:B26"/>
    <mergeCell ref="C24:C26"/>
    <mergeCell ref="D24:D26"/>
    <mergeCell ref="E24:E26"/>
    <mergeCell ref="A7:A8"/>
    <mergeCell ref="G21:G23"/>
    <mergeCell ref="E18:E20"/>
    <mergeCell ref="F18:F20"/>
    <mergeCell ref="A21:A23"/>
    <mergeCell ref="A15:A17"/>
    <mergeCell ref="A18:A20"/>
    <mergeCell ref="D21:D23"/>
    <mergeCell ref="C21:C23"/>
    <mergeCell ref="B21:B23"/>
    <mergeCell ref="A12:A14"/>
    <mergeCell ref="E15:E17"/>
    <mergeCell ref="F15:F17"/>
    <mergeCell ref="G15:G17"/>
    <mergeCell ref="C9:C11"/>
    <mergeCell ref="G18:G20"/>
    <mergeCell ref="D15:D17"/>
  </mergeCells>
  <phoneticPr fontId="3" type="noConversion"/>
  <conditionalFormatting sqref="J9:J38 M27:O27 N9:O26 M29:O29 N28:O28 M32:O35 N30:O31 N36:O38">
    <cfRule type="containsText" dxfId="75" priority="119" stopIfTrue="1" operator="containsText" text="3">
      <formula>NOT(ISERROR(SEARCH("3",J9)))</formula>
    </cfRule>
    <cfRule type="containsText" dxfId="74" priority="120" stopIfTrue="1" operator="containsText" text="3">
      <formula>NOT(ISERROR(SEARCH("3",J9)))</formula>
    </cfRule>
    <cfRule type="containsText" dxfId="73" priority="123" stopIfTrue="1" operator="containsText" text="1">
      <formula>NOT(ISERROR(SEARCH("1",J9)))</formula>
    </cfRule>
  </conditionalFormatting>
  <conditionalFormatting sqref="G9:G38">
    <cfRule type="containsText" dxfId="72" priority="75" operator="containsText" text="MEDIA">
      <formula>NOT(ISERROR(SEARCH("MEDIA",G9)))</formula>
    </cfRule>
    <cfRule type="containsText" dxfId="71" priority="76" operator="containsText" text="ALTA">
      <formula>NOT(ISERROR(SEARCH("ALTA",G9)))</formula>
    </cfRule>
    <cfRule type="containsText" dxfId="70" priority="77" operator="containsText" text="BAJA">
      <formula>NOT(ISERROR(SEARCH("BAJA",G9)))</formula>
    </cfRule>
  </conditionalFormatting>
  <conditionalFormatting sqref="H9:H38">
    <cfRule type="containsText" dxfId="69" priority="72" operator="containsText" text="MEDIO">
      <formula>NOT(ISERROR(SEARCH("MEDIO",H9)))</formula>
    </cfRule>
    <cfRule type="containsText" dxfId="68" priority="73" operator="containsText" text="ALTO">
      <formula>NOT(ISERROR(SEARCH("ALTO",H9)))</formula>
    </cfRule>
    <cfRule type="containsText" dxfId="67" priority="74" operator="containsText" text="BAJO">
      <formula>NOT(ISERROR(SEARCH("BAJO",H9)))</formula>
    </cfRule>
  </conditionalFormatting>
  <conditionalFormatting sqref="J9:J38">
    <cfRule type="cellIs" dxfId="66" priority="63" operator="between">
      <formula>2</formula>
      <formula>3</formula>
    </cfRule>
  </conditionalFormatting>
  <conditionalFormatting sqref="I9:I38">
    <cfRule type="cellIs" dxfId="65" priority="46" operator="equal">
      <formula>1</formula>
    </cfRule>
    <cfRule type="cellIs" dxfId="64" priority="47" stopIfTrue="1" operator="between">
      <formula>2</formula>
      <formula>4</formula>
    </cfRule>
    <cfRule type="cellIs" dxfId="63" priority="48" operator="greaterThanOrEqual">
      <formula>6</formula>
    </cfRule>
  </conditionalFormatting>
  <conditionalFormatting sqref="P9:P38">
    <cfRule type="cellIs" dxfId="62" priority="43" operator="lessThanOrEqual">
      <formula>3</formula>
    </cfRule>
    <cfRule type="cellIs" dxfId="61" priority="44" stopIfTrue="1" operator="between">
      <formula>4</formula>
      <formula>10</formula>
    </cfRule>
    <cfRule type="cellIs" dxfId="60" priority="45" operator="greaterThanOrEqual">
      <formula>10</formula>
    </cfRule>
  </conditionalFormatting>
  <conditionalFormatting sqref="Q9:Q38">
    <cfRule type="cellIs" dxfId="59" priority="40" operator="equal">
      <formula>"LEVE"</formula>
    </cfRule>
    <cfRule type="cellIs" dxfId="58" priority="41" operator="equal">
      <formula>"MODERADO"</formula>
    </cfRule>
    <cfRule type="cellIs" dxfId="57" priority="42" operator="equal">
      <formula>"GRAVE"</formula>
    </cfRule>
  </conditionalFormatting>
  <conditionalFormatting sqref="M10:M11">
    <cfRule type="containsText" dxfId="56" priority="37" stopIfTrue="1" operator="containsText" text="3">
      <formula>NOT(ISERROR(SEARCH("3",M10)))</formula>
    </cfRule>
    <cfRule type="containsText" dxfId="55" priority="38" stopIfTrue="1" operator="containsText" text="3">
      <formula>NOT(ISERROR(SEARCH("3",M10)))</formula>
    </cfRule>
    <cfRule type="containsText" dxfId="54" priority="39" stopIfTrue="1" operator="containsText" text="1">
      <formula>NOT(ISERROR(SEARCH("1",M10)))</formula>
    </cfRule>
  </conditionalFormatting>
  <conditionalFormatting sqref="M12:M14">
    <cfRule type="containsText" dxfId="53" priority="34" stopIfTrue="1" operator="containsText" text="3">
      <formula>NOT(ISERROR(SEARCH("3",M12)))</formula>
    </cfRule>
    <cfRule type="containsText" dxfId="52" priority="35" stopIfTrue="1" operator="containsText" text="3">
      <formula>NOT(ISERROR(SEARCH("3",M12)))</formula>
    </cfRule>
    <cfRule type="containsText" dxfId="51" priority="36" stopIfTrue="1" operator="containsText" text="1">
      <formula>NOT(ISERROR(SEARCH("1",M12)))</formula>
    </cfRule>
  </conditionalFormatting>
  <conditionalFormatting sqref="M15:M17">
    <cfRule type="containsText" dxfId="50" priority="31" stopIfTrue="1" operator="containsText" text="3">
      <formula>NOT(ISERROR(SEARCH("3",M15)))</formula>
    </cfRule>
    <cfRule type="containsText" dxfId="49" priority="32" stopIfTrue="1" operator="containsText" text="3">
      <formula>NOT(ISERROR(SEARCH("3",M15)))</formula>
    </cfRule>
    <cfRule type="containsText" dxfId="48" priority="33" stopIfTrue="1" operator="containsText" text="1">
      <formula>NOT(ISERROR(SEARCH("1",M15)))</formula>
    </cfRule>
  </conditionalFormatting>
  <conditionalFormatting sqref="M21:M23">
    <cfRule type="containsText" dxfId="47" priority="28" stopIfTrue="1" operator="containsText" text="3">
      <formula>NOT(ISERROR(SEARCH("3",M21)))</formula>
    </cfRule>
    <cfRule type="containsText" dxfId="46" priority="29" stopIfTrue="1" operator="containsText" text="3">
      <formula>NOT(ISERROR(SEARCH("3",M21)))</formula>
    </cfRule>
    <cfRule type="containsText" dxfId="45" priority="30" stopIfTrue="1" operator="containsText" text="1">
      <formula>NOT(ISERROR(SEARCH("1",M21)))</formula>
    </cfRule>
  </conditionalFormatting>
  <conditionalFormatting sqref="M18:M20">
    <cfRule type="containsText" dxfId="44" priority="25" stopIfTrue="1" operator="containsText" text="3">
      <formula>NOT(ISERROR(SEARCH("3",M18)))</formula>
    </cfRule>
    <cfRule type="containsText" dxfId="43" priority="26" stopIfTrue="1" operator="containsText" text="3">
      <formula>NOT(ISERROR(SEARCH("3",M18)))</formula>
    </cfRule>
    <cfRule type="containsText" dxfId="42" priority="27" stopIfTrue="1" operator="containsText" text="1">
      <formula>NOT(ISERROR(SEARCH("1",M18)))</formula>
    </cfRule>
  </conditionalFormatting>
  <conditionalFormatting sqref="M24:M26">
    <cfRule type="containsText" dxfId="41" priority="22" stopIfTrue="1" operator="containsText" text="3">
      <formula>NOT(ISERROR(SEARCH("3",M24)))</formula>
    </cfRule>
    <cfRule type="containsText" dxfId="40" priority="23" stopIfTrue="1" operator="containsText" text="3">
      <formula>NOT(ISERROR(SEARCH("3",M24)))</formula>
    </cfRule>
    <cfRule type="containsText" dxfId="39" priority="24" stopIfTrue="1" operator="containsText" text="1">
      <formula>NOT(ISERROR(SEARCH("1",M24)))</formula>
    </cfRule>
  </conditionalFormatting>
  <conditionalFormatting sqref="M28">
    <cfRule type="containsText" dxfId="38" priority="19" stopIfTrue="1" operator="containsText" text="3">
      <formula>NOT(ISERROR(SEARCH("3",M28)))</formula>
    </cfRule>
    <cfRule type="containsText" dxfId="37" priority="20" stopIfTrue="1" operator="containsText" text="3">
      <formula>NOT(ISERROR(SEARCH("3",M28)))</formula>
    </cfRule>
    <cfRule type="containsText" dxfId="36" priority="21" stopIfTrue="1" operator="containsText" text="1">
      <formula>NOT(ISERROR(SEARCH("1",M28)))</formula>
    </cfRule>
  </conditionalFormatting>
  <conditionalFormatting sqref="M30">
    <cfRule type="containsText" dxfId="35" priority="16" stopIfTrue="1" operator="containsText" text="3">
      <formula>NOT(ISERROR(SEARCH("3",M30)))</formula>
    </cfRule>
    <cfRule type="containsText" dxfId="34" priority="17" stopIfTrue="1" operator="containsText" text="3">
      <formula>NOT(ISERROR(SEARCH("3",M30)))</formula>
    </cfRule>
    <cfRule type="containsText" dxfId="33" priority="18" stopIfTrue="1" operator="containsText" text="1">
      <formula>NOT(ISERROR(SEARCH("1",M30)))</formula>
    </cfRule>
  </conditionalFormatting>
  <conditionalFormatting sqref="M31">
    <cfRule type="containsText" dxfId="32" priority="13" stopIfTrue="1" operator="containsText" text="3">
      <formula>NOT(ISERROR(SEARCH("3",M31)))</formula>
    </cfRule>
    <cfRule type="containsText" dxfId="31" priority="14" stopIfTrue="1" operator="containsText" text="3">
      <formula>NOT(ISERROR(SEARCH("3",M31)))</formula>
    </cfRule>
    <cfRule type="containsText" dxfId="30" priority="15" stopIfTrue="1" operator="containsText" text="1">
      <formula>NOT(ISERROR(SEARCH("1",M31)))</formula>
    </cfRule>
  </conditionalFormatting>
  <conditionalFormatting sqref="M36:M38">
    <cfRule type="containsText" dxfId="29" priority="10" stopIfTrue="1" operator="containsText" text="3">
      <formula>NOT(ISERROR(SEARCH("3",M36)))</formula>
    </cfRule>
    <cfRule type="containsText" dxfId="28" priority="11" stopIfTrue="1" operator="containsText" text="3">
      <formula>NOT(ISERROR(SEARCH("3",M36)))</formula>
    </cfRule>
    <cfRule type="containsText" dxfId="27" priority="12" stopIfTrue="1" operator="containsText" text="1">
      <formula>NOT(ISERROR(SEARCH("1",M36)))</formula>
    </cfRule>
  </conditionalFormatting>
  <conditionalFormatting sqref="S12">
    <cfRule type="containsText" dxfId="26" priority="7" stopIfTrue="1" operator="containsText" text="3">
      <formula>NOT(ISERROR(SEARCH("3",S12)))</formula>
    </cfRule>
    <cfRule type="containsText" dxfId="25" priority="8" stopIfTrue="1" operator="containsText" text="3">
      <formula>NOT(ISERROR(SEARCH("3",S12)))</formula>
    </cfRule>
    <cfRule type="containsText" dxfId="24" priority="9" stopIfTrue="1" operator="containsText" text="1">
      <formula>NOT(ISERROR(SEARCH("1",S12)))</formula>
    </cfRule>
  </conditionalFormatting>
  <conditionalFormatting sqref="T12">
    <cfRule type="containsText" dxfId="23" priority="4" stopIfTrue="1" operator="containsText" text="3">
      <formula>NOT(ISERROR(SEARCH("3",T12)))</formula>
    </cfRule>
    <cfRule type="containsText" dxfId="22" priority="5" stopIfTrue="1" operator="containsText" text="3">
      <formula>NOT(ISERROR(SEARCH("3",T12)))</formula>
    </cfRule>
    <cfRule type="containsText" dxfId="21" priority="6" stopIfTrue="1" operator="containsText" text="1">
      <formula>NOT(ISERROR(SEARCH("1",T12)))</formula>
    </cfRule>
  </conditionalFormatting>
  <conditionalFormatting sqref="T13">
    <cfRule type="containsText" dxfId="20" priority="1" stopIfTrue="1" operator="containsText" text="3">
      <formula>NOT(ISERROR(SEARCH("3",T13)))</formula>
    </cfRule>
    <cfRule type="containsText" dxfId="19" priority="2" stopIfTrue="1" operator="containsText" text="3">
      <formula>NOT(ISERROR(SEARCH("3",T13)))</formula>
    </cfRule>
    <cfRule type="containsText" dxfId="18" priority="3" stopIfTrue="1" operator="containsText" text="1">
      <formula>NOT(ISERROR(SEARCH("1",T13)))</formula>
    </cfRule>
  </conditionalFormatting>
  <dataValidations xWindow="1603" yWindow="260" count="27">
    <dataValidation allowBlank="1" showInputMessage="1" showErrorMessage="1" promptTitle="INDICADOR  DEL RIESGO" prompt="Establezca un indicador que permita monitorear el riesgo" sqref="U9:U38"/>
    <dataValidation allowBlank="1" showInputMessage="1" showErrorMessage="1" promptTitle="CONTROL" prompt="Defina el estado del control asociado al riesgo" sqref="K18:L18 L9 K21:L21 K12:L12 K9:K11 K13:K14 K16:K17 K19:K20 K36:L36 K15:L15 K24:L24 K27:L27 K30:L30 K33:L33 K22:K23 K25:K26 K28:K29 K31:K32 K34:K35 K37:K38"/>
    <dataValidation allowBlank="1" showInputMessage="1" showErrorMessage="1" prompt="Defina el riesgo_x000a_" sqref="C9:C27 C30 C33 C36"/>
    <dataValidation allowBlank="1" showInputMessage="1" showErrorMessage="1" prompt="Describa brevemente en qué consiste el riesgo" sqref="D9:D27 D30 D33 D36"/>
    <dataValidation allowBlank="1" showInputMessage="1" showErrorMessage="1" prompt="Identiique aquellas principales consecuencias que se pueden presentar al momento de que se materialice el riesgo" sqref="F9:F27 F30 F33 F3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38">
      <formula1>"Anual, Semestral, Trimestral, Bimestral, Mensual, Quincenal, Semanal, Diaria,Otra"</formula1>
    </dataValidation>
    <dataValidation type="list" allowBlank="1" showInputMessage="1" showErrorMessage="1" promptTitle="Tipo de control" prompt="Defina que tipo de control es el que se aplica" sqref="O9:O38">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38"/>
    <dataValidation type="list" allowBlank="1" showInputMessage="1" showErrorMessage="1" errorTitle="DATO NO VALIDO" error="CELDA DE SELECCIÓN  - NO CAMBIAR CONFIGURACIÓN" promptTitle="PROBABILIDAD" prompt="Seleccione la probabilidad de ocurrencia del riesgo" sqref="G9:G38">
      <formula1>"ALTA,MEDIA, BAJA"</formula1>
    </dataValidation>
    <dataValidation type="list" allowBlank="1" showInputMessage="1" showErrorMessage="1" errorTitle="DATO NO VALIDO" error="CELDA DE SELECCIÓN - NO CAMBIAR CONFIGURACIÓN" promptTitle="IMPACTO" prompt="Seleccione el nivel de impacto del riesgo" sqref="H9:H38">
      <formula1>INDIRECT($B$9)</formula1>
    </dataValidation>
    <dataValidation type="list" allowBlank="1" showInputMessage="1" showErrorMessage="1" errorTitle="DATO NO VALIDO" error="CELDA DE SELECCIÓN - NO CAMBIAR CONFIGURACIÓN" promptTitle="TIPO DE RIESGO" prompt="Seleccione el Tipo de Riesgo" sqref="B15:B38">
      <formula1>"Estratégico, Imagen, Operacional, Financiero, Contable, Presupuestal, Cumplimiento, Tecnología, Información, Transparencia, Laborales, Ambiental, Derechos Humanos"</formula1>
    </dataValidation>
    <dataValidation type="custom" allowBlank="1" showInputMessage="1" showErrorMessage="1" sqref="M43">
      <formula1>IF(OR(#REF!="0",#REF!= "I",#REF!= "II"),"NO APLICA", "xxxxxx")</formula1>
    </dataValidation>
    <dataValidation type="list" allowBlank="1" showInputMessage="1" showErrorMessage="1" errorTitle="DATO NO VÁLIDO" error="CELDA DE SELECCIÓN - NO CAMBIAR CONFIGURACIÓN" promptTitle="Estado del Control" prompt="Determine el estado del control" sqref="J9:J38">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38">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errorTitle="DATO NO VALIDO" error="CELDA DE SELECCIÓN - NO CAMBIAR CONFIGURACIÓN" promptTitle="TIPO DE RIESGO" prompt="Seleccione el Tipo de Riesgo" sqref="B9:B14">
      <formula1>"Estratégico, Imagen, Operacional, Financiero, Contable, Presupuestal, Cumplimiento, Tecnología, Información, Transparencia, Laborales, Ambiental, Derechos_Humanos"</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promptTitle="TRATAMIENTO DEL RIESGO" prompt="Defina el tratamiento que se le dará al riesgo" sqref="R27:R29">
      <formula1>INDIRECT($Q$27)</formula1>
    </dataValidation>
    <dataValidation type="list" allowBlank="1" showInputMessage="1" showErrorMessage="1" promptTitle="TRATAMIENTO DEL RIESGO" prompt="Defina el tratamiento que se le dará al riesgo" sqref="R30:R32">
      <formula1>INDIRECT($Q$30)</formula1>
    </dataValidation>
    <dataValidation type="list" allowBlank="1" showInputMessage="1" showErrorMessage="1" promptTitle="TRATAMIENTO DEL RIESGO" prompt="Defina el tratamiento que se le dará al riesgo" sqref="R33:R35">
      <formula1>INDIRECT($Q$33)</formula1>
    </dataValidation>
    <dataValidation type="list" allowBlank="1" showInputMessage="1" showErrorMessage="1" promptTitle="TRATAMIENTO DEL RIESGO" prompt="Defina el tratamiento que se le dará al riesgo" sqref="R36:R38">
      <formula1>INDIRECT($Q$36)</formula1>
    </dataValidation>
  </dataValidations>
  <pageMargins left="1.3779527559055118" right="0.15748031496062992" top="0.59055118110236227" bottom="0.39370078740157483" header="0" footer="0"/>
  <pageSetup paperSize="120" scale="58" fitToHeight="10" orientation="landscape" horizontalDpi="1200" verticalDpi="12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58"/>
  <sheetViews>
    <sheetView zoomScale="60" zoomScaleNormal="60" zoomScaleSheetLayoutView="130" zoomScalePageLayoutView="60" workbookViewId="0">
      <pane xSplit="3" ySplit="8" topLeftCell="D33" activePane="bottomRight" state="frozen"/>
      <selection pane="topRight" activeCell="D1" sqref="D1"/>
      <selection pane="bottomLeft" activeCell="A9" sqref="A9"/>
      <selection pane="bottomRight" activeCell="J35" sqref="J35"/>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42578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3"/>
      <c r="D1" s="43"/>
      <c r="E1" s="43"/>
      <c r="F1" s="43"/>
      <c r="G1" s="43"/>
      <c r="H1" s="43"/>
      <c r="I1" s="43"/>
      <c r="J1" s="43"/>
      <c r="K1" s="43"/>
      <c r="L1" s="43"/>
      <c r="M1" s="69"/>
      <c r="N1" s="69"/>
      <c r="O1" s="69"/>
      <c r="P1" s="26" t="s">
        <v>86</v>
      </c>
      <c r="Q1" s="27" t="s">
        <v>87</v>
      </c>
    </row>
    <row r="2" spans="1:17" s="5" customFormat="1" ht="18.75" customHeight="1" x14ac:dyDescent="0.2">
      <c r="A2" s="22"/>
      <c r="C2" s="218" t="s">
        <v>94</v>
      </c>
      <c r="D2" s="218"/>
      <c r="E2" s="218"/>
      <c r="F2" s="218"/>
      <c r="G2" s="218"/>
      <c r="H2" s="218"/>
      <c r="I2" s="218"/>
      <c r="J2" s="218"/>
      <c r="K2" s="218"/>
      <c r="L2" s="218"/>
      <c r="M2" s="70"/>
      <c r="N2" s="70"/>
      <c r="O2" s="70"/>
      <c r="P2" s="26" t="s">
        <v>10</v>
      </c>
      <c r="Q2" s="27">
        <v>2</v>
      </c>
    </row>
    <row r="3" spans="1:17" s="5" customFormat="1" ht="18.75" customHeight="1" x14ac:dyDescent="0.2">
      <c r="A3" s="22"/>
      <c r="C3" s="218" t="s">
        <v>383</v>
      </c>
      <c r="D3" s="218"/>
      <c r="E3" s="218"/>
      <c r="F3" s="218"/>
      <c r="G3" s="218"/>
      <c r="H3" s="218"/>
      <c r="I3" s="218"/>
      <c r="J3" s="218"/>
      <c r="K3" s="218"/>
      <c r="L3" s="218"/>
      <c r="M3" s="70"/>
      <c r="N3" s="70"/>
      <c r="O3" s="70"/>
      <c r="P3" s="26" t="s">
        <v>11</v>
      </c>
      <c r="Q3" s="28" t="s">
        <v>138</v>
      </c>
    </row>
    <row r="4" spans="1:17" s="5" customFormat="1" ht="18.75" customHeight="1" x14ac:dyDescent="0.2">
      <c r="A4" s="22"/>
      <c r="C4" s="207"/>
      <c r="D4" s="207"/>
      <c r="E4" s="207"/>
      <c r="F4" s="207"/>
      <c r="G4" s="207"/>
      <c r="H4" s="207"/>
      <c r="I4" s="207"/>
      <c r="J4" s="207"/>
      <c r="K4" s="207"/>
      <c r="L4" s="207"/>
      <c r="M4" s="70"/>
      <c r="N4" s="70"/>
      <c r="O4" s="70"/>
      <c r="P4" s="26" t="s">
        <v>85</v>
      </c>
      <c r="Q4" s="27" t="s">
        <v>12</v>
      </c>
    </row>
    <row r="5" spans="1:17" s="1" customFormat="1" ht="29.25" customHeight="1" x14ac:dyDescent="0.2">
      <c r="A5" s="222" t="str">
        <f>'01-Mapa de riesgo'!A5:C5</f>
        <v xml:space="preserve">PROCESO (Usuario Metodología)  </v>
      </c>
      <c r="B5" s="222"/>
      <c r="C5" s="222"/>
      <c r="D5" s="252" t="str">
        <f>'01-Mapa de riesgo'!D5:G5</f>
        <v>PLAN DE DESARROLLO</v>
      </c>
      <c r="E5" s="252"/>
      <c r="F5" s="252"/>
      <c r="G5" s="252"/>
      <c r="H5" s="24" t="s">
        <v>70</v>
      </c>
      <c r="I5" s="253" t="str">
        <f>'01-Mapa de riesgo'!I5:Q5</f>
        <v xml:space="preserve">FRANCISCO ANTONIO URIBE GOMEZ </v>
      </c>
      <c r="J5" s="254"/>
      <c r="K5" s="254"/>
      <c r="L5" s="254"/>
      <c r="M5" s="254"/>
      <c r="N5" s="254"/>
      <c r="O5" s="255"/>
      <c r="P5" s="29" t="s">
        <v>8</v>
      </c>
      <c r="Q5" s="25"/>
    </row>
    <row r="6" spans="1:17" s="1" customFormat="1" ht="66" customHeight="1" thickBot="1" x14ac:dyDescent="0.25">
      <c r="A6" s="250" t="str">
        <f>'01-Mapa de riesgo'!A6:C6</f>
        <v>OBJETIVO DEL PROCESO (Usuario Metodología):</v>
      </c>
      <c r="B6" s="197"/>
      <c r="C6" s="197"/>
      <c r="D6" s="257" t="str">
        <f>'01-Mapa de riesgo'!D6:U6</f>
        <v>El Plan de Desarrollo 2009 – 2019 de la Universidad tecnológica de Pereira tiene como foco estratégico aportar hacia el fortalecimiento institucional y a contribuir desde sus capacidades generadas con la generación de impactos en el entorno desde la perspectiva del desarrollo social, económico, competitivo, científico, tecnológico y financiero</v>
      </c>
      <c r="E6" s="257"/>
      <c r="F6" s="257"/>
      <c r="G6" s="257"/>
      <c r="H6" s="257"/>
      <c r="I6" s="257"/>
      <c r="J6" s="257"/>
      <c r="K6" s="257"/>
      <c r="L6" s="257"/>
      <c r="M6" s="257"/>
      <c r="N6" s="257"/>
      <c r="O6" s="257"/>
      <c r="P6" s="257"/>
      <c r="Q6" s="258"/>
    </row>
    <row r="7" spans="1:17" s="1" customFormat="1" ht="45" customHeight="1" x14ac:dyDescent="0.2">
      <c r="A7" s="251" t="s">
        <v>73</v>
      </c>
      <c r="B7" s="242" t="s">
        <v>114</v>
      </c>
      <c r="C7" s="243"/>
      <c r="D7" s="243"/>
      <c r="E7" s="243"/>
      <c r="F7" s="244"/>
      <c r="G7" s="249" t="s">
        <v>109</v>
      </c>
      <c r="H7" s="249" t="s">
        <v>2</v>
      </c>
      <c r="I7" s="256" t="s">
        <v>147</v>
      </c>
      <c r="J7" s="242" t="s">
        <v>14</v>
      </c>
      <c r="K7" s="243"/>
      <c r="L7" s="244"/>
      <c r="M7" s="256" t="s">
        <v>3</v>
      </c>
      <c r="N7" s="242" t="s">
        <v>15</v>
      </c>
      <c r="O7" s="243"/>
      <c r="P7" s="244"/>
      <c r="Q7" s="259" t="s">
        <v>3</v>
      </c>
    </row>
    <row r="8" spans="1:17" s="2" customFormat="1" ht="36.75" customHeight="1" x14ac:dyDescent="0.2">
      <c r="A8" s="174"/>
      <c r="B8" s="32" t="s">
        <v>100</v>
      </c>
      <c r="C8" s="32" t="s">
        <v>4</v>
      </c>
      <c r="D8" s="32" t="s">
        <v>0</v>
      </c>
      <c r="E8" s="32" t="s">
        <v>74</v>
      </c>
      <c r="F8" s="32" t="s">
        <v>1</v>
      </c>
      <c r="G8" s="214"/>
      <c r="H8" s="214"/>
      <c r="I8" s="213"/>
      <c r="J8" s="245"/>
      <c r="K8" s="246"/>
      <c r="L8" s="247"/>
      <c r="M8" s="213"/>
      <c r="N8" s="245"/>
      <c r="O8" s="246"/>
      <c r="P8" s="247"/>
      <c r="Q8" s="260"/>
    </row>
    <row r="9" spans="1:17" s="2" customFormat="1" ht="62.45" customHeight="1" x14ac:dyDescent="0.2">
      <c r="A9" s="262">
        <v>1</v>
      </c>
      <c r="B9" s="263" t="str">
        <f>'01-Mapa de riesgo'!B9:B11</f>
        <v>Financiero</v>
      </c>
      <c r="C9" s="261" t="str">
        <f>'01-Mapa de riesgo'!C9:C11</f>
        <v>Desfinanciación del presupuesto de gastos de cada vigencia de la Universidad por su estructura de Financiación Ley 30 y por la expedición de normas de entes internos y externos</v>
      </c>
      <c r="D9" s="261" t="str">
        <f>'01-Mapa de riesgo'!D9:D11</f>
        <v>El Gobierno, Congreso, Consejos Superior y académico, expiden normas que afectan directamente al presupuesto de gastos de la Universidad</v>
      </c>
      <c r="E9" s="261" t="str">
        <f>'01-Mapa de riesgo'!E9:E11</f>
        <v xml:space="preserve">Incremento del presupuesto de ingresos (recursos de la nación) de acuerdo al incremento del IPC, sin tener en cuenta los decretos y leyes que afectan los gastos por encima de este incremento. 
                                                                                    Directrices administrativas no soportadas en análisis financieros
</v>
      </c>
      <c r="F9" s="261" t="str">
        <f>'01-Mapa de riesgo'!F9:F11</f>
        <v xml:space="preserve">Reducción del presupuesto de la Universidad </v>
      </c>
      <c r="G9" s="241" t="str">
        <f>'01-Mapa de riesgo'!Q9:Q11</f>
        <v>MODERADO</v>
      </c>
      <c r="H9" s="33" t="str">
        <f>'01-Mapa de riesgo'!R9:R11</f>
        <v>COMPARTIR</v>
      </c>
      <c r="I9" s="188" t="str">
        <f t="shared" ref="I9" si="0">IF(G9="GRAVE","Debe formularse",IF(G9="MODERADO", "Si el proceso lo requiere","NO"))</f>
        <v>Si el proceso lo requiere</v>
      </c>
      <c r="J9" s="248" t="s">
        <v>377</v>
      </c>
      <c r="K9" s="248"/>
      <c r="L9" s="248"/>
      <c r="M9" s="156" t="s">
        <v>378</v>
      </c>
      <c r="N9" s="235" t="s">
        <v>379</v>
      </c>
      <c r="O9" s="236"/>
      <c r="P9" s="237"/>
      <c r="Q9" s="157" t="s">
        <v>380</v>
      </c>
    </row>
    <row r="10" spans="1:17" s="2" customFormat="1" ht="62.45" customHeight="1" x14ac:dyDescent="0.2">
      <c r="A10" s="262"/>
      <c r="B10" s="264"/>
      <c r="C10" s="261"/>
      <c r="D10" s="261"/>
      <c r="E10" s="261"/>
      <c r="F10" s="261"/>
      <c r="G10" s="241"/>
      <c r="H10" s="33" t="str">
        <f>'01-Mapa de riesgo'!R10:R12</f>
        <v>COMPARTIR</v>
      </c>
      <c r="I10" s="189"/>
      <c r="J10" s="248" t="s">
        <v>381</v>
      </c>
      <c r="K10" s="248"/>
      <c r="L10" s="248"/>
      <c r="M10" s="156" t="s">
        <v>378</v>
      </c>
      <c r="N10" s="235" t="s">
        <v>382</v>
      </c>
      <c r="O10" s="236"/>
      <c r="P10" s="237"/>
      <c r="Q10" s="157" t="s">
        <v>380</v>
      </c>
    </row>
    <row r="11" spans="1:17" s="2" customFormat="1" ht="62.45" customHeight="1" x14ac:dyDescent="0.2">
      <c r="A11" s="262"/>
      <c r="B11" s="264"/>
      <c r="C11" s="261"/>
      <c r="D11" s="261"/>
      <c r="E11" s="261"/>
      <c r="F11" s="261"/>
      <c r="G11" s="241"/>
      <c r="H11" s="33">
        <f>'01-Mapa de riesgo'!R11:R13</f>
        <v>0</v>
      </c>
      <c r="I11" s="190"/>
      <c r="J11" s="238"/>
      <c r="K11" s="239"/>
      <c r="L11" s="240"/>
      <c r="M11" s="30"/>
      <c r="N11" s="238"/>
      <c r="O11" s="239"/>
      <c r="P11" s="240"/>
      <c r="Q11" s="71"/>
    </row>
    <row r="12" spans="1:17" s="2" customFormat="1" ht="62.45" customHeight="1" x14ac:dyDescent="0.2">
      <c r="A12" s="262">
        <v>2</v>
      </c>
      <c r="B12" s="264" t="str">
        <f>'01-Mapa de riesgo'!B12:B14</f>
        <v>Financiero</v>
      </c>
      <c r="C12" s="261" t="str">
        <f>'01-Mapa de riesgo'!C12:C14</f>
        <v>Nueva Oferta externa, Nuevas Modalidades y nuevos modelos de financiación de la Educación Superior Privada.</v>
      </c>
      <c r="D12" s="261" t="str">
        <f>'01-Mapa de riesgo'!D12:D14</f>
        <v>Nueva Oferta y Nuevos modelos de financiación de la Educación Superior Privada.</v>
      </c>
      <c r="E12" s="261" t="str">
        <f>'01-Mapa de riesgo'!E12:E14</f>
        <v>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v>
      </c>
      <c r="F12" s="261" t="str">
        <f>'01-Mapa de riesgo'!F12:F14</f>
        <v xml:space="preserve">
1. Disminución de demanda real a razón de la pérdida de la capacidad adquisitiva.
2. Deserción.
Bajo rendimiento Académico
Pérdida de cobertura
3. Disminución de demanda real a razón de preferencia de otras instituciones.</v>
      </c>
      <c r="G12" s="241" t="str">
        <f>'01-Mapa de riesgo'!Q12:Q14</f>
        <v>LEVE</v>
      </c>
      <c r="H12" s="33" t="str">
        <f>'01-Mapa de riesgo'!R12:R14</f>
        <v>ASUMIR</v>
      </c>
      <c r="I12" s="188" t="str">
        <f t="shared" ref="I12:I36" si="1">IF(G12="GRAVE","Debe formularse",IF(G12="MODERADO", "Si el proceso lo requiere","NO"))</f>
        <v>NO</v>
      </c>
      <c r="J12" s="238" t="s">
        <v>384</v>
      </c>
      <c r="K12" s="239"/>
      <c r="L12" s="240"/>
      <c r="M12" s="30"/>
      <c r="N12" s="238" t="s">
        <v>384</v>
      </c>
      <c r="O12" s="239"/>
      <c r="P12" s="240"/>
      <c r="Q12" s="71"/>
    </row>
    <row r="13" spans="1:17" s="2" customFormat="1" ht="62.45" customHeight="1" x14ac:dyDescent="0.2">
      <c r="A13" s="262"/>
      <c r="B13" s="264"/>
      <c r="C13" s="261"/>
      <c r="D13" s="261"/>
      <c r="E13" s="261"/>
      <c r="F13" s="261"/>
      <c r="G13" s="241"/>
      <c r="H13" s="33" t="str">
        <f>'01-Mapa de riesgo'!R13:R15</f>
        <v>ASUMIR</v>
      </c>
      <c r="I13" s="189"/>
      <c r="J13" s="238" t="s">
        <v>384</v>
      </c>
      <c r="K13" s="239"/>
      <c r="L13" s="240"/>
      <c r="M13" s="30"/>
      <c r="N13" s="238" t="s">
        <v>384</v>
      </c>
      <c r="O13" s="239"/>
      <c r="P13" s="240"/>
      <c r="Q13" s="71"/>
    </row>
    <row r="14" spans="1:17" s="2" customFormat="1" ht="62.45" customHeight="1" x14ac:dyDescent="0.2">
      <c r="A14" s="262"/>
      <c r="B14" s="264"/>
      <c r="C14" s="261"/>
      <c r="D14" s="261"/>
      <c r="E14" s="261"/>
      <c r="F14" s="261"/>
      <c r="G14" s="241"/>
      <c r="H14" s="33" t="str">
        <f>'01-Mapa de riesgo'!R14:R16</f>
        <v>ASUMIR</v>
      </c>
      <c r="I14" s="190"/>
      <c r="J14" s="238" t="s">
        <v>384</v>
      </c>
      <c r="K14" s="239"/>
      <c r="L14" s="240"/>
      <c r="M14" s="30"/>
      <c r="N14" s="238" t="s">
        <v>384</v>
      </c>
      <c r="O14" s="239"/>
      <c r="P14" s="240"/>
      <c r="Q14" s="71"/>
    </row>
    <row r="15" spans="1:17" s="2" customFormat="1" ht="62.45" customHeight="1" x14ac:dyDescent="0.2">
      <c r="A15" s="262">
        <v>3</v>
      </c>
      <c r="B15" s="264" t="str">
        <f>'01-Mapa de riesgo'!B15:B17</f>
        <v>Estratégico</v>
      </c>
      <c r="C15" s="261" t="str">
        <f>'01-Mapa de riesgo'!C15:C17</f>
        <v>Desaprovechamiento de oportunidades en el contexto de nuevas fuentes de financiación  y posibles alianzas para PDI a nivel Local, Regional, Nacional e Internacional</v>
      </c>
      <c r="D15" s="261" t="str">
        <f>'01-Mapa de riesgo'!D15:D17</f>
        <v>Inadecuado aprovechamiento  de incrementar capacidades para generar mayores impactos mediante alianzas estrategicas con los diferentes grupos de interes y nuevas líneas de financiación.</v>
      </c>
      <c r="E15" s="261" t="str">
        <f>'01-Mapa de riesgo'!E15:E17</f>
        <v>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v>
      </c>
      <c r="F15" s="261" t="str">
        <f>'01-Mapa de riesgo'!F15:F17</f>
        <v>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v>
      </c>
      <c r="G15" s="241" t="str">
        <f>'01-Mapa de riesgo'!Q15:Q17</f>
        <v>LEVE</v>
      </c>
      <c r="H15" s="33" t="str">
        <f>'01-Mapa de riesgo'!R15:R17</f>
        <v>ASUMIR</v>
      </c>
      <c r="I15" s="188" t="str">
        <f t="shared" si="1"/>
        <v>NO</v>
      </c>
      <c r="J15" s="238" t="s">
        <v>384</v>
      </c>
      <c r="K15" s="239"/>
      <c r="L15" s="240"/>
      <c r="M15" s="30"/>
      <c r="N15" s="238" t="s">
        <v>384</v>
      </c>
      <c r="O15" s="239"/>
      <c r="P15" s="240"/>
      <c r="Q15" s="71"/>
    </row>
    <row r="16" spans="1:17" s="2" customFormat="1" ht="62.45" customHeight="1" x14ac:dyDescent="0.2">
      <c r="A16" s="262"/>
      <c r="B16" s="264"/>
      <c r="C16" s="261"/>
      <c r="D16" s="261"/>
      <c r="E16" s="261"/>
      <c r="F16" s="261"/>
      <c r="G16" s="241"/>
      <c r="H16" s="33" t="str">
        <f>'01-Mapa de riesgo'!R16:R18</f>
        <v>ASUMIR</v>
      </c>
      <c r="I16" s="189"/>
      <c r="J16" s="238" t="s">
        <v>384</v>
      </c>
      <c r="K16" s="239"/>
      <c r="L16" s="240"/>
      <c r="M16" s="30"/>
      <c r="N16" s="238" t="s">
        <v>384</v>
      </c>
      <c r="O16" s="239"/>
      <c r="P16" s="240"/>
      <c r="Q16" s="71"/>
    </row>
    <row r="17" spans="1:17" s="2" customFormat="1" ht="62.45" customHeight="1" x14ac:dyDescent="0.2">
      <c r="A17" s="262"/>
      <c r="B17" s="264"/>
      <c r="C17" s="261"/>
      <c r="D17" s="261"/>
      <c r="E17" s="261"/>
      <c r="F17" s="261"/>
      <c r="G17" s="241"/>
      <c r="H17" s="33" t="str">
        <f>'01-Mapa de riesgo'!R17:R19</f>
        <v>ASUMIR</v>
      </c>
      <c r="I17" s="190"/>
      <c r="J17" s="238" t="s">
        <v>384</v>
      </c>
      <c r="K17" s="239"/>
      <c r="L17" s="240"/>
      <c r="M17" s="30"/>
      <c r="N17" s="238" t="s">
        <v>384</v>
      </c>
      <c r="O17" s="239"/>
      <c r="P17" s="240"/>
      <c r="Q17" s="71"/>
    </row>
    <row r="18" spans="1:17" s="2" customFormat="1" ht="62.45" customHeight="1" x14ac:dyDescent="0.2">
      <c r="A18" s="262">
        <v>4</v>
      </c>
      <c r="B18" s="264" t="str">
        <f>'01-Mapa de riesgo'!B18:B20</f>
        <v>Imagen</v>
      </c>
      <c r="C18" s="261" t="str">
        <f>'01-Mapa de riesgo'!C18:C20</f>
        <v xml:space="preserve">No renovación de la Acreditación Institucional </v>
      </c>
      <c r="D18" s="261" t="str">
        <f>'01-Mapa de riesgo'!D18:D20</f>
        <v xml:space="preserve">Retrasos en los procesos de Acreditación Institucional </v>
      </c>
      <c r="E18" s="261" t="str">
        <f>'01-Mapa de riesgo'!E18:E20</f>
        <v>* El CNA se encuentra saturado por la dinámica que las IES han desarrollado en el Sistema de Aseguramiento de la Calidad, lo que ha generado retrasos en los procesos de acreditación.
* Incumplimiento del plan de mejoramiento institucional.</v>
      </c>
      <c r="F18" s="261" t="str">
        <f>'01-Mapa de riesgo'!F18:F20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G18" s="241" t="str">
        <f>'01-Mapa de riesgo'!Q18:Q20</f>
        <v>MODERADO</v>
      </c>
      <c r="H18" s="33" t="str">
        <f>'01-Mapa de riesgo'!R18:R20</f>
        <v>REDUCIR</v>
      </c>
      <c r="I18" s="188" t="str">
        <f t="shared" si="1"/>
        <v>Si el proceso lo requiere</v>
      </c>
      <c r="J18" s="238"/>
      <c r="K18" s="239"/>
      <c r="L18" s="240"/>
      <c r="M18" s="30"/>
      <c r="N18" s="238"/>
      <c r="O18" s="239"/>
      <c r="P18" s="240"/>
      <c r="Q18" s="71"/>
    </row>
    <row r="19" spans="1:17" ht="62.45" customHeight="1" x14ac:dyDescent="0.2">
      <c r="A19" s="262"/>
      <c r="B19" s="264"/>
      <c r="C19" s="261"/>
      <c r="D19" s="261"/>
      <c r="E19" s="261"/>
      <c r="F19" s="261"/>
      <c r="G19" s="241"/>
      <c r="H19" s="33" t="str">
        <f>'01-Mapa de riesgo'!R19:R21</f>
        <v>REDUCIR</v>
      </c>
      <c r="I19" s="189"/>
      <c r="J19" s="238"/>
      <c r="K19" s="239"/>
      <c r="L19" s="240"/>
      <c r="M19" s="30"/>
      <c r="N19" s="238"/>
      <c r="O19" s="239"/>
      <c r="P19" s="240"/>
      <c r="Q19" s="71"/>
    </row>
    <row r="20" spans="1:17" ht="62.45" customHeight="1" x14ac:dyDescent="0.2">
      <c r="A20" s="262"/>
      <c r="B20" s="264"/>
      <c r="C20" s="261"/>
      <c r="D20" s="261"/>
      <c r="E20" s="261"/>
      <c r="F20" s="261"/>
      <c r="G20" s="241"/>
      <c r="H20" s="33" t="str">
        <f>'01-Mapa de riesgo'!R20:R22</f>
        <v>REDUCIR</v>
      </c>
      <c r="I20" s="190"/>
      <c r="J20" s="238"/>
      <c r="K20" s="239"/>
      <c r="L20" s="240"/>
      <c r="M20" s="30"/>
      <c r="N20" s="238"/>
      <c r="O20" s="239"/>
      <c r="P20" s="240"/>
      <c r="Q20" s="71"/>
    </row>
    <row r="21" spans="1:17" ht="62.45" customHeight="1" x14ac:dyDescent="0.2">
      <c r="A21" s="262">
        <v>5</v>
      </c>
      <c r="B21" s="264" t="str">
        <f>'01-Mapa de riesgo'!B21:B23</f>
        <v>Imagen</v>
      </c>
      <c r="C21" s="261" t="str">
        <f>'01-Mapa de riesgo'!C21:C23</f>
        <v>No acreditaciòn  de programas acadèmicos.</v>
      </c>
      <c r="D21" s="261" t="str">
        <f>'01-Mapa de riesgo'!D21:D23</f>
        <v xml:space="preserve">Negaciòn de la acreditaciòn de programas por parte del Consejo Nacional de Acreditaciòn (CNA). </v>
      </c>
      <c r="E21" s="261" t="str">
        <f>'01-Mapa de riesgo'!E21:E23</f>
        <v>* Incumplimiento de las condiciones de alta calidad exigidas por el Consejo Nacional de Acreditaciòn (CNA).
* Incumplimiento del plan de mejoramiento de los proggramas académicos</v>
      </c>
      <c r="F21" s="261" t="str">
        <f>'01-Mapa de riesgo'!F21:F23</f>
        <v>* Pèrdida de oportunidades para estudiantes, docentes y egresados.
*Incumplimiento de las metas del Objetivo Cobertura con calidad en la oferta educativa.
* Desmotivaciòn de la comunidad universitaria.</v>
      </c>
      <c r="G21" s="241" t="str">
        <f>'01-Mapa de riesgo'!Q21:Q23</f>
        <v>LEVE</v>
      </c>
      <c r="H21" s="33" t="str">
        <f>'01-Mapa de riesgo'!R21:R23</f>
        <v>ASUMIR</v>
      </c>
      <c r="I21" s="188" t="str">
        <f t="shared" si="1"/>
        <v>NO</v>
      </c>
      <c r="J21" s="238" t="s">
        <v>384</v>
      </c>
      <c r="K21" s="239"/>
      <c r="L21" s="240"/>
      <c r="M21" s="133"/>
      <c r="N21" s="238" t="s">
        <v>384</v>
      </c>
      <c r="O21" s="239"/>
      <c r="P21" s="240"/>
      <c r="Q21" s="71"/>
    </row>
    <row r="22" spans="1:17" ht="62.45" customHeight="1" x14ac:dyDescent="0.2">
      <c r="A22" s="262"/>
      <c r="B22" s="264"/>
      <c r="C22" s="261"/>
      <c r="D22" s="261"/>
      <c r="E22" s="261"/>
      <c r="F22" s="261"/>
      <c r="G22" s="241"/>
      <c r="H22" s="33" t="str">
        <f>'01-Mapa de riesgo'!R22:R38</f>
        <v>ASUMIR</v>
      </c>
      <c r="I22" s="189"/>
      <c r="J22" s="238" t="s">
        <v>384</v>
      </c>
      <c r="K22" s="239"/>
      <c r="L22" s="240"/>
      <c r="M22" s="133"/>
      <c r="N22" s="238" t="s">
        <v>384</v>
      </c>
      <c r="O22" s="239"/>
      <c r="P22" s="240"/>
      <c r="Q22" s="71"/>
    </row>
    <row r="23" spans="1:17" ht="62.45" customHeight="1" x14ac:dyDescent="0.2">
      <c r="A23" s="262"/>
      <c r="B23" s="264"/>
      <c r="C23" s="261"/>
      <c r="D23" s="261"/>
      <c r="E23" s="261"/>
      <c r="F23" s="261"/>
      <c r="G23" s="241"/>
      <c r="H23" s="33" t="str">
        <f>'01-Mapa de riesgo'!R23:R38</f>
        <v>ASUMIR</v>
      </c>
      <c r="I23" s="190"/>
      <c r="J23" s="238" t="s">
        <v>384</v>
      </c>
      <c r="K23" s="239"/>
      <c r="L23" s="240"/>
      <c r="M23" s="133"/>
      <c r="N23" s="238" t="s">
        <v>384</v>
      </c>
      <c r="O23" s="239"/>
      <c r="P23" s="240"/>
      <c r="Q23" s="71"/>
    </row>
    <row r="24" spans="1:17" ht="62.45" customHeight="1" x14ac:dyDescent="0.2">
      <c r="A24" s="262">
        <v>6</v>
      </c>
      <c r="B24" s="264" t="str">
        <f>'01-Mapa de riesgo'!B24:B26</f>
        <v>Estratégico</v>
      </c>
      <c r="C24" s="261" t="str">
        <f>'01-Mapa de riesgo'!C24:C26</f>
        <v>Aumento de la deserciòn</v>
      </c>
      <c r="D24" s="261" t="str">
        <f>'01-Mapa de riesgo'!D24:D26</f>
        <v>Aumento de la poblaciòn estudiantil que deserta de la instituciòn.</v>
      </c>
      <c r="E24" s="261" t="str">
        <f>'01-Mapa de riesgo'!E24:E26</f>
        <v xml:space="preserve">* Bajo nivel de formaciòn de los estudiantes que egresan de la educaciòn media.
* Baja efectividad de la estrategia de intervenciòn.
* Debilidad en la Orientaciòn vocacional y profesional de los estudiantes que ingresan.
* Factores bio psico sociales propios del estudiante.
* Sistema institucional de admisiones
* Situaciones de anormalidad acadèmica.
* Baja percepciòn de la calidad acadèmica de la instituciòn por parte del estudiante.
* Deficiente articulaciòn de Facultades y Programas con los procesos llevados a cabo por el observatorio acadèmico.
</v>
      </c>
      <c r="F24" s="261" t="str">
        <f>'01-Mapa de riesgo'!F24:F26</f>
        <v>* Disminuciòn de la cobertura de la instituciòn
* Disminuciòn de las transferencias por parte del estado (art. 87 Ley 30 y otras)
* Afectaciòn del territorio, el desarrollo social y humano, ambiental y el crecimiento econòmico.</v>
      </c>
      <c r="G24" s="241" t="str">
        <f>'01-Mapa de riesgo'!Q24:Q26</f>
        <v>MODERADO</v>
      </c>
      <c r="H24" s="33" t="str">
        <f>'01-Mapa de riesgo'!R24:R38</f>
        <v>REDUCIR</v>
      </c>
      <c r="I24" s="188" t="str">
        <f t="shared" si="1"/>
        <v>Si el proceso lo requiere</v>
      </c>
      <c r="J24" s="235"/>
      <c r="K24" s="236"/>
      <c r="L24" s="237"/>
      <c r="M24" s="156"/>
      <c r="N24" s="235"/>
      <c r="O24" s="236"/>
      <c r="P24" s="237"/>
      <c r="Q24" s="157"/>
    </row>
    <row r="25" spans="1:17" ht="62.45" customHeight="1" x14ac:dyDescent="0.2">
      <c r="A25" s="262"/>
      <c r="B25" s="264"/>
      <c r="C25" s="261"/>
      <c r="D25" s="261"/>
      <c r="E25" s="261"/>
      <c r="F25" s="261"/>
      <c r="G25" s="241"/>
      <c r="H25" s="33" t="str">
        <f>'01-Mapa de riesgo'!R25:R39</f>
        <v>REDUCIR</v>
      </c>
      <c r="I25" s="189"/>
      <c r="J25" s="235"/>
      <c r="K25" s="236"/>
      <c r="L25" s="237"/>
      <c r="M25" s="156"/>
      <c r="N25" s="235"/>
      <c r="O25" s="236"/>
      <c r="P25" s="237"/>
      <c r="Q25" s="157"/>
    </row>
    <row r="26" spans="1:17" ht="62.45" customHeight="1" x14ac:dyDescent="0.2">
      <c r="A26" s="262"/>
      <c r="B26" s="264"/>
      <c r="C26" s="261"/>
      <c r="D26" s="261"/>
      <c r="E26" s="261"/>
      <c r="F26" s="261"/>
      <c r="G26" s="241"/>
      <c r="H26" s="108">
        <f>'01-Mapa de riesgo'!R26:R40</f>
        <v>0</v>
      </c>
      <c r="I26" s="190"/>
      <c r="J26" s="109"/>
      <c r="K26" s="110"/>
      <c r="L26" s="111"/>
      <c r="M26" s="107"/>
      <c r="N26" s="109"/>
      <c r="O26" s="110"/>
      <c r="P26" s="111"/>
      <c r="Q26" s="71"/>
    </row>
    <row r="27" spans="1:17" ht="62.45" customHeight="1" x14ac:dyDescent="0.2">
      <c r="A27" s="262">
        <v>7</v>
      </c>
      <c r="B27" s="264" t="str">
        <f>'01-Mapa de riesgo'!B27:B29</f>
        <v>Estratégico</v>
      </c>
      <c r="C27" s="261" t="str">
        <f>'01-Mapa de riesgo'!C27:C29</f>
        <v>Bajas competencias de los egresados de la educación media que ingresan a la Universidad Tecnológica de Pereira.</v>
      </c>
      <c r="D27" s="261" t="str">
        <f>'01-Mapa de riesgo'!D27:D29</f>
        <v>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v>
      </c>
      <c r="E27" s="261" t="str">
        <f>'01-Mapa de riesgo'!E27:E29</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27" s="261" t="str">
        <f>'01-Mapa de riesgo'!F27:F29</f>
        <v>Mayor deserción
Repitencia
Afecta la tasa de graduados por cohorte
Duración de estudios de la población estudiantil
Sobrecostos
Pérdida de oportunidades de alianzas estratégicas</v>
      </c>
      <c r="G27" s="241" t="str">
        <f>'01-Mapa de riesgo'!Q27:Q29</f>
        <v>MODERADO</v>
      </c>
      <c r="H27" s="108" t="str">
        <f>'01-Mapa de riesgo'!R27:R41</f>
        <v>REDUCIR</v>
      </c>
      <c r="I27" s="188" t="str">
        <f t="shared" si="1"/>
        <v>Si el proceso lo requiere</v>
      </c>
      <c r="J27" s="119"/>
      <c r="K27" s="120"/>
      <c r="L27" s="121"/>
      <c r="M27" s="114"/>
      <c r="N27" s="119"/>
      <c r="O27" s="120"/>
      <c r="P27" s="121"/>
      <c r="Q27" s="122"/>
    </row>
    <row r="28" spans="1:17" ht="62.45" customHeight="1" x14ac:dyDescent="0.2">
      <c r="A28" s="262"/>
      <c r="B28" s="264"/>
      <c r="C28" s="261"/>
      <c r="D28" s="261"/>
      <c r="E28" s="261"/>
      <c r="F28" s="261"/>
      <c r="G28" s="241"/>
      <c r="H28" s="108" t="str">
        <f>'01-Mapa de riesgo'!R28:R42</f>
        <v>REDUCIR</v>
      </c>
      <c r="I28" s="189"/>
      <c r="J28" s="109"/>
      <c r="K28" s="110"/>
      <c r="L28" s="111"/>
      <c r="M28" s="107"/>
      <c r="N28" s="109"/>
      <c r="O28" s="110"/>
      <c r="P28" s="111"/>
      <c r="Q28" s="71"/>
    </row>
    <row r="29" spans="1:17" ht="62.45" customHeight="1" x14ac:dyDescent="0.2">
      <c r="A29" s="262"/>
      <c r="B29" s="264"/>
      <c r="C29" s="261"/>
      <c r="D29" s="261"/>
      <c r="E29" s="261"/>
      <c r="F29" s="261"/>
      <c r="G29" s="241"/>
      <c r="H29" s="108">
        <f>'01-Mapa de riesgo'!R29:R43</f>
        <v>0</v>
      </c>
      <c r="I29" s="190"/>
      <c r="J29" s="109"/>
      <c r="K29" s="110"/>
      <c r="L29" s="111"/>
      <c r="M29" s="107"/>
      <c r="N29" s="109"/>
      <c r="O29" s="110"/>
      <c r="P29" s="111"/>
      <c r="Q29" s="71"/>
    </row>
    <row r="30" spans="1:17" ht="62.45" customHeight="1" x14ac:dyDescent="0.2">
      <c r="A30" s="262">
        <v>8</v>
      </c>
      <c r="B30" s="264" t="str">
        <f>'01-Mapa de riesgo'!B30:B32</f>
        <v>Estratégico</v>
      </c>
      <c r="C30" s="261" t="str">
        <f>'01-Mapa de riesgo'!C30:C32</f>
        <v>Desarticulación con los niveles escolares anteriores</v>
      </c>
      <c r="D30" s="261" t="str">
        <f>'01-Mapa de riesgo'!D30:D32</f>
        <v>La universidad debe asumir los costos por las deficiencias con que llegan los nuevos estudiantes por no intervenir a tiempo en los niveles escolares anteriores, no hay sinérgia para formar desde el preescolar estudiantes con visión de universitarios</v>
      </c>
      <c r="E30" s="261" t="str">
        <f>'01-Mapa de riesgo'!E30:E32</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30" s="261" t="str">
        <f>'01-Mapa de riesgo'!F30:F32</f>
        <v>1. Mayor deserción.</v>
      </c>
      <c r="G30" s="241" t="str">
        <f>'01-Mapa de riesgo'!Q30:Q32</f>
        <v>MODERADO</v>
      </c>
      <c r="H30" s="124" t="str">
        <f>'01-Mapa de riesgo'!R30:R44</f>
        <v>REDUCIR</v>
      </c>
      <c r="I30" s="188" t="str">
        <f t="shared" si="1"/>
        <v>Si el proceso lo requiere</v>
      </c>
      <c r="J30" s="125"/>
      <c r="K30" s="126"/>
      <c r="L30" s="127"/>
      <c r="M30" s="123"/>
      <c r="N30" s="125"/>
      <c r="O30" s="126"/>
      <c r="P30" s="127"/>
      <c r="Q30" s="71"/>
    </row>
    <row r="31" spans="1:17" ht="62.45" customHeight="1" x14ac:dyDescent="0.2">
      <c r="A31" s="262"/>
      <c r="B31" s="264"/>
      <c r="C31" s="261"/>
      <c r="D31" s="261"/>
      <c r="E31" s="261"/>
      <c r="F31" s="261"/>
      <c r="G31" s="241"/>
      <c r="H31" s="124" t="str">
        <f>'01-Mapa de riesgo'!R31:R45</f>
        <v>REDUCIR</v>
      </c>
      <c r="I31" s="189"/>
      <c r="J31" s="125"/>
      <c r="K31" s="126"/>
      <c r="L31" s="127"/>
      <c r="M31" s="123"/>
      <c r="N31" s="125"/>
      <c r="O31" s="126"/>
      <c r="P31" s="127"/>
      <c r="Q31" s="71"/>
    </row>
    <row r="32" spans="1:17" ht="62.45" customHeight="1" x14ac:dyDescent="0.2">
      <c r="A32" s="262"/>
      <c r="B32" s="264"/>
      <c r="C32" s="261"/>
      <c r="D32" s="261"/>
      <c r="E32" s="261"/>
      <c r="F32" s="261"/>
      <c r="G32" s="241"/>
      <c r="H32" s="124">
        <f>'01-Mapa de riesgo'!R32:R46</f>
        <v>0</v>
      </c>
      <c r="I32" s="190"/>
      <c r="J32" s="125"/>
      <c r="K32" s="126"/>
      <c r="L32" s="127"/>
      <c r="M32" s="123"/>
      <c r="N32" s="125"/>
      <c r="O32" s="126"/>
      <c r="P32" s="127"/>
      <c r="Q32" s="71"/>
    </row>
    <row r="33" spans="1:17" ht="62.45" customHeight="1" x14ac:dyDescent="0.2">
      <c r="A33" s="262">
        <v>9</v>
      </c>
      <c r="B33" s="264" t="str">
        <f>'01-Mapa de riesgo'!B33:B35</f>
        <v>Información</v>
      </c>
      <c r="C33" s="261" t="str">
        <f>'01-Mapa de riesgo'!C33:C35</f>
        <v xml:space="preserve">
Baja capacidad de adaptación de los currículos a los cambios en el entorno
</v>
      </c>
      <c r="D33" s="261" t="str">
        <f>'01-Mapa de riesgo'!D33:D35</f>
        <v>Tiempos de respuesta inadecuados  para la actualización de los contenidos curriculares acorde a tendencias locales, nacionales e internacionales (Económicas, políticas, culturales, ambientales, tecnológicas, sociales etc.)</v>
      </c>
      <c r="E33" s="261" t="str">
        <f>'01-Mapa de riesgo'!E33:E35</f>
        <v xml:space="preserve">Oferta de programas no soportadas en estudios de la demanda del contexto
Falta de vigilancia de las tendencias de desarrollo regionales, nacionales e internacionales
</v>
      </c>
      <c r="F33" s="261" t="str">
        <f>'01-Mapa de riesgo'!F33:F35</f>
        <v>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v>
      </c>
      <c r="G33" s="241" t="str">
        <f>'01-Mapa de riesgo'!Q33:Q35</f>
        <v>GRAVE</v>
      </c>
      <c r="H33" s="124" t="str">
        <f>'01-Mapa de riesgo'!R33:R47</f>
        <v>REDUCIR</v>
      </c>
      <c r="I33" s="188" t="str">
        <f t="shared" si="1"/>
        <v>Debe formularse</v>
      </c>
      <c r="J33" s="235" t="s">
        <v>385</v>
      </c>
      <c r="K33" s="236"/>
      <c r="L33" s="237"/>
      <c r="M33" s="164" t="s">
        <v>386</v>
      </c>
      <c r="N33" s="235" t="s">
        <v>387</v>
      </c>
      <c r="O33" s="236"/>
      <c r="P33" s="237"/>
      <c r="Q33" s="157" t="s">
        <v>388</v>
      </c>
    </row>
    <row r="34" spans="1:17" ht="62.45" customHeight="1" x14ac:dyDescent="0.2">
      <c r="A34" s="262"/>
      <c r="B34" s="264"/>
      <c r="C34" s="261"/>
      <c r="D34" s="261"/>
      <c r="E34" s="261"/>
      <c r="F34" s="261"/>
      <c r="G34" s="241"/>
      <c r="H34" s="124">
        <f>'01-Mapa de riesgo'!R34:R48</f>
        <v>0</v>
      </c>
      <c r="I34" s="189"/>
      <c r="J34" s="235" t="s">
        <v>398</v>
      </c>
      <c r="K34" s="236"/>
      <c r="L34" s="237"/>
      <c r="M34" s="164" t="s">
        <v>389</v>
      </c>
      <c r="N34" s="235" t="s">
        <v>387</v>
      </c>
      <c r="O34" s="236"/>
      <c r="P34" s="237"/>
      <c r="Q34" s="157" t="s">
        <v>388</v>
      </c>
    </row>
    <row r="35" spans="1:17" ht="62.45" customHeight="1" x14ac:dyDescent="0.2">
      <c r="A35" s="262"/>
      <c r="B35" s="264"/>
      <c r="C35" s="261"/>
      <c r="D35" s="261"/>
      <c r="E35" s="261"/>
      <c r="F35" s="261"/>
      <c r="G35" s="241"/>
      <c r="H35" s="124">
        <f>'01-Mapa de riesgo'!R35:R49</f>
        <v>0</v>
      </c>
      <c r="I35" s="190"/>
      <c r="J35" s="125"/>
      <c r="K35" s="126"/>
      <c r="L35" s="127"/>
      <c r="M35" s="123"/>
      <c r="N35" s="125"/>
      <c r="O35" s="126"/>
      <c r="P35" s="127"/>
      <c r="Q35" s="71"/>
    </row>
    <row r="36" spans="1:17" ht="62.45" customHeight="1" x14ac:dyDescent="0.2">
      <c r="A36" s="262">
        <v>10</v>
      </c>
      <c r="B36" s="264" t="str">
        <f>'01-Mapa de riesgo'!B36:B38</f>
        <v>Información</v>
      </c>
      <c r="C36" s="261" t="str">
        <f>'01-Mapa de riesgo'!C36:C38</f>
        <v xml:space="preserve">Nuevas presiones para generar estrategias de cobertura de Educación superior (Formación para le trabajo, técnica y tecnologica)  en las subregiones del Departamento </v>
      </c>
      <c r="D36" s="261" t="str">
        <f>'01-Mapa de riesgo'!D36:D38</f>
        <v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v>
      </c>
      <c r="E36" s="261" t="str">
        <f>'01-Mapa de riesgo'!E36:E38</f>
        <v>Nuevo proceso de paz
Procesos de desmovilización
Politicas de regionalziación
Requerimientos por parte de los municipios</v>
      </c>
      <c r="F36" s="261" t="str">
        <f>'01-Mapa de riesgo'!F36:F38</f>
        <v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v>
      </c>
      <c r="G36" s="241" t="str">
        <f>'01-Mapa de riesgo'!Q36:Q38</f>
        <v>MODERADO</v>
      </c>
      <c r="H36" s="135" t="str">
        <f>'01-Mapa de riesgo'!R36:R50</f>
        <v>COMPARTIR</v>
      </c>
      <c r="I36" s="188" t="str">
        <f t="shared" si="1"/>
        <v>Si el proceso lo requiere</v>
      </c>
      <c r="J36" s="137"/>
      <c r="K36" s="138"/>
      <c r="L36" s="139"/>
      <c r="M36" s="133"/>
      <c r="N36" s="137"/>
      <c r="O36" s="138"/>
      <c r="P36" s="139"/>
      <c r="Q36" s="71"/>
    </row>
    <row r="37" spans="1:17" ht="62.45" customHeight="1" x14ac:dyDescent="0.2">
      <c r="A37" s="262"/>
      <c r="B37" s="264"/>
      <c r="C37" s="261"/>
      <c r="D37" s="261"/>
      <c r="E37" s="261"/>
      <c r="F37" s="261"/>
      <c r="G37" s="241"/>
      <c r="H37" s="135" t="str">
        <f>'01-Mapa de riesgo'!R37:R51</f>
        <v>COMPARTIR</v>
      </c>
      <c r="I37" s="189"/>
      <c r="J37" s="137"/>
      <c r="K37" s="138"/>
      <c r="L37" s="139"/>
      <c r="M37" s="133"/>
      <c r="N37" s="137"/>
      <c r="O37" s="138"/>
      <c r="P37" s="139"/>
      <c r="Q37" s="71"/>
    </row>
    <row r="38" spans="1:17" ht="62.45" customHeight="1" thickBot="1" x14ac:dyDescent="0.25">
      <c r="A38" s="266"/>
      <c r="B38" s="267"/>
      <c r="C38" s="268"/>
      <c r="D38" s="268"/>
      <c r="E38" s="268"/>
      <c r="F38" s="268"/>
      <c r="G38" s="265"/>
      <c r="H38" s="136" t="str">
        <f>'01-Mapa de riesgo'!R38:R52</f>
        <v>COMPARTIR</v>
      </c>
      <c r="I38" s="231"/>
      <c r="J38" s="140"/>
      <c r="K38" s="141"/>
      <c r="L38" s="142"/>
      <c r="M38" s="134"/>
      <c r="N38" s="140"/>
      <c r="O38" s="141"/>
      <c r="P38" s="142"/>
      <c r="Q38" s="72"/>
    </row>
    <row r="41" spans="1:17" s="19" customFormat="1" x14ac:dyDescent="0.2">
      <c r="C41" s="20"/>
      <c r="D41" s="20"/>
      <c r="E41" s="20"/>
      <c r="F41" s="20"/>
      <c r="G41" s="20"/>
    </row>
    <row r="42" spans="1:17" s="19" customFormat="1" x14ac:dyDescent="0.2">
      <c r="C42" s="20"/>
      <c r="D42" s="20"/>
      <c r="E42" s="20"/>
      <c r="F42" s="20"/>
      <c r="G42" s="20"/>
    </row>
    <row r="43" spans="1:17" s="19" customFormat="1" x14ac:dyDescent="0.2">
      <c r="C43" s="20"/>
      <c r="D43" s="20"/>
      <c r="E43" s="20"/>
      <c r="F43" s="20"/>
      <c r="G43" s="20"/>
    </row>
    <row r="44" spans="1:17" s="19" customFormat="1" x14ac:dyDescent="0.2">
      <c r="C44" s="20"/>
      <c r="D44" s="20"/>
      <c r="E44" s="20"/>
      <c r="F44" s="20"/>
      <c r="G44" s="20"/>
    </row>
    <row r="45" spans="1:17" s="19" customFormat="1" x14ac:dyDescent="0.2">
      <c r="C45" s="20"/>
      <c r="D45" s="20"/>
      <c r="E45" s="20"/>
      <c r="F45" s="20"/>
      <c r="G45" s="20"/>
    </row>
    <row r="46" spans="1:17" s="19" customFormat="1" x14ac:dyDescent="0.2">
      <c r="C46" s="20"/>
      <c r="D46" s="20"/>
      <c r="E46" s="20"/>
      <c r="F46" s="20"/>
      <c r="G46" s="20"/>
    </row>
    <row r="47" spans="1:17" s="19" customFormat="1" x14ac:dyDescent="0.2">
      <c r="C47" s="20"/>
      <c r="D47" s="20"/>
      <c r="E47" s="20"/>
      <c r="F47" s="20"/>
      <c r="G47" s="20"/>
    </row>
    <row r="48" spans="1:17" s="19" customFormat="1" x14ac:dyDescent="0.2">
      <c r="C48" s="20"/>
      <c r="D48" s="20"/>
      <c r="E48" s="20"/>
      <c r="F48" s="20"/>
      <c r="G48" s="20"/>
    </row>
    <row r="49" spans="3:7" s="19" customFormat="1" x14ac:dyDescent="0.2">
      <c r="C49" s="20"/>
      <c r="D49" s="20"/>
      <c r="E49" s="20"/>
      <c r="F49" s="20"/>
      <c r="G49" s="20"/>
    </row>
    <row r="50" spans="3:7" s="19" customFormat="1" x14ac:dyDescent="0.2">
      <c r="C50" s="20"/>
      <c r="D50" s="20"/>
      <c r="E50" s="20"/>
      <c r="F50" s="20"/>
      <c r="G50" s="20"/>
    </row>
    <row r="51" spans="3:7" s="19" customFormat="1" x14ac:dyDescent="0.2">
      <c r="C51" s="20"/>
      <c r="D51" s="20"/>
      <c r="E51" s="20"/>
      <c r="F51" s="20"/>
      <c r="G51" s="20"/>
    </row>
    <row r="52" spans="3:7" s="19" customFormat="1" x14ac:dyDescent="0.2">
      <c r="C52" s="20"/>
      <c r="D52" s="20"/>
      <c r="E52" s="20"/>
      <c r="F52" s="20"/>
      <c r="G52" s="20"/>
    </row>
    <row r="53" spans="3:7" s="19" customFormat="1" x14ac:dyDescent="0.2">
      <c r="C53" s="20"/>
      <c r="D53" s="20"/>
      <c r="E53" s="20"/>
      <c r="F53" s="20"/>
      <c r="G53" s="20"/>
    </row>
    <row r="54" spans="3:7" s="19" customFormat="1" x14ac:dyDescent="0.2">
      <c r="C54" s="20"/>
      <c r="D54" s="20"/>
      <c r="E54" s="20"/>
      <c r="F54" s="20"/>
      <c r="G54" s="20"/>
    </row>
    <row r="55" spans="3:7" s="19" customFormat="1" x14ac:dyDescent="0.2">
      <c r="C55" s="20"/>
      <c r="D55" s="20"/>
      <c r="E55" s="20"/>
      <c r="F55" s="20"/>
      <c r="G55" s="20"/>
    </row>
    <row r="56" spans="3:7" s="19" customFormat="1" x14ac:dyDescent="0.2">
      <c r="C56" s="20"/>
      <c r="D56" s="20"/>
      <c r="E56" s="20"/>
      <c r="F56" s="20"/>
      <c r="G56" s="20"/>
    </row>
    <row r="57" spans="3:7" s="19" customFormat="1" x14ac:dyDescent="0.2">
      <c r="C57" s="20"/>
      <c r="D57" s="20"/>
      <c r="E57" s="20"/>
      <c r="F57" s="20"/>
      <c r="G57" s="20"/>
    </row>
    <row r="58" spans="3:7" s="19" customFormat="1" x14ac:dyDescent="0.2">
      <c r="C58" s="20"/>
      <c r="D58" s="20"/>
      <c r="E58" s="20"/>
      <c r="F58" s="20"/>
      <c r="G58" s="20"/>
    </row>
  </sheetData>
  <sheetProtection algorithmName="SHA-512" hashValue="MrqA1ZGdZIciX4Dl/8eK2Wwb3suWh/A6HaeOzyPCdIGokEJ7p3ShEElu1/XDXUIIcsfq6hek42qlPH3jXmBbew==" saltValue="jmFtGmooO+xlkv3sU78liw==" spinCount="100000" sheet="1" objects="1" scenarios="1" formatRows="0" insertRows="0" deleteRows="0" selectLockedCells="1"/>
  <mergeCells count="135">
    <mergeCell ref="D30:D32"/>
    <mergeCell ref="D33:D35"/>
    <mergeCell ref="D36:D38"/>
    <mergeCell ref="E30:E32"/>
    <mergeCell ref="F30:F32"/>
    <mergeCell ref="E33:E35"/>
    <mergeCell ref="F33:F35"/>
    <mergeCell ref="E36:E38"/>
    <mergeCell ref="F36:F38"/>
    <mergeCell ref="A30:A32"/>
    <mergeCell ref="A33:A35"/>
    <mergeCell ref="A36:A38"/>
    <mergeCell ref="B30:B32"/>
    <mergeCell ref="B33:B35"/>
    <mergeCell ref="B36:B38"/>
    <mergeCell ref="C30:C32"/>
    <mergeCell ref="C33:C35"/>
    <mergeCell ref="C36:C38"/>
    <mergeCell ref="A24:A26"/>
    <mergeCell ref="B24:B26"/>
    <mergeCell ref="C24:C26"/>
    <mergeCell ref="D24:D26"/>
    <mergeCell ref="E24:E26"/>
    <mergeCell ref="F24:F26"/>
    <mergeCell ref="G24:G26"/>
    <mergeCell ref="I24:I26"/>
    <mergeCell ref="A27:A29"/>
    <mergeCell ref="B27:B29"/>
    <mergeCell ref="C27:C29"/>
    <mergeCell ref="D27:D29"/>
    <mergeCell ref="E27:E29"/>
    <mergeCell ref="F27:F29"/>
    <mergeCell ref="G27:G29"/>
    <mergeCell ref="I27:I29"/>
    <mergeCell ref="A18:A20"/>
    <mergeCell ref="B18:B20"/>
    <mergeCell ref="C18:C20"/>
    <mergeCell ref="D18:D20"/>
    <mergeCell ref="E18:E20"/>
    <mergeCell ref="A21:A23"/>
    <mergeCell ref="B21:B23"/>
    <mergeCell ref="C21:C23"/>
    <mergeCell ref="D21:D23"/>
    <mergeCell ref="E21:E23"/>
    <mergeCell ref="E9:E11"/>
    <mergeCell ref="F9:F11"/>
    <mergeCell ref="F12:F14"/>
    <mergeCell ref="G30:G32"/>
    <mergeCell ref="G33:G35"/>
    <mergeCell ref="G36:G38"/>
    <mergeCell ref="I30:I32"/>
    <mergeCell ref="I33:I35"/>
    <mergeCell ref="I36:I38"/>
    <mergeCell ref="I18:I20"/>
    <mergeCell ref="I21:I23"/>
    <mergeCell ref="F18:F20"/>
    <mergeCell ref="G18:G20"/>
    <mergeCell ref="G21:G23"/>
    <mergeCell ref="F21:F23"/>
    <mergeCell ref="A12:A14"/>
    <mergeCell ref="B12:B14"/>
    <mergeCell ref="C12:C14"/>
    <mergeCell ref="D12:D14"/>
    <mergeCell ref="A15:A17"/>
    <mergeCell ref="B15:B17"/>
    <mergeCell ref="C15:C17"/>
    <mergeCell ref="D15:D17"/>
    <mergeCell ref="E12:E14"/>
    <mergeCell ref="J16:L16"/>
    <mergeCell ref="J17:L17"/>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J18:L18"/>
    <mergeCell ref="J19:L19"/>
    <mergeCell ref="J20:L20"/>
    <mergeCell ref="J21:L21"/>
    <mergeCell ref="G9:G11"/>
    <mergeCell ref="I9:I11"/>
    <mergeCell ref="N7:P8"/>
    <mergeCell ref="N9:P9"/>
    <mergeCell ref="N10:P10"/>
    <mergeCell ref="N17:P17"/>
    <mergeCell ref="N18:P18"/>
    <mergeCell ref="N19:P19"/>
    <mergeCell ref="N20:P20"/>
    <mergeCell ref="I12:I14"/>
    <mergeCell ref="I15:I17"/>
    <mergeCell ref="G12:G14"/>
    <mergeCell ref="G15:G17"/>
    <mergeCell ref="J9:L9"/>
    <mergeCell ref="J10:L10"/>
    <mergeCell ref="J11:L11"/>
    <mergeCell ref="J12:L12"/>
    <mergeCell ref="J13:L13"/>
    <mergeCell ref="J14:L14"/>
    <mergeCell ref="J15:L15"/>
    <mergeCell ref="N11:P11"/>
    <mergeCell ref="N12:P12"/>
    <mergeCell ref="N13:P13"/>
    <mergeCell ref="N14:P14"/>
    <mergeCell ref="N15:P15"/>
    <mergeCell ref="N22:P22"/>
    <mergeCell ref="N23:P23"/>
    <mergeCell ref="N21:P21"/>
    <mergeCell ref="N16:P16"/>
    <mergeCell ref="J33:L33"/>
    <mergeCell ref="N33:P33"/>
    <mergeCell ref="J34:L34"/>
    <mergeCell ref="N34:P34"/>
    <mergeCell ref="J24:L24"/>
    <mergeCell ref="N24:P24"/>
    <mergeCell ref="J25:L25"/>
    <mergeCell ref="N25:P25"/>
    <mergeCell ref="J22:L22"/>
    <mergeCell ref="J23:L23"/>
  </mergeCells>
  <phoneticPr fontId="3" type="noConversion"/>
  <conditionalFormatting sqref="G9:G38">
    <cfRule type="cellIs" dxfId="17" priority="22" stopIfTrue="1" operator="equal">
      <formula>"GRAVE"</formula>
    </cfRule>
    <cfRule type="cellIs" dxfId="16" priority="23" stopIfTrue="1" operator="equal">
      <formula>"MODERADO"</formula>
    </cfRule>
    <cfRule type="cellIs" dxfId="15" priority="24" stopIfTrue="1" operator="equal">
      <formula>"LEVE"</formula>
    </cfRule>
  </conditionalFormatting>
  <conditionalFormatting sqref="I9:I38">
    <cfRule type="containsText" dxfId="14" priority="2" operator="containsText" text="Si el proceso lo requiere">
      <formula>NOT(ISERROR(SEARCH("Si el proceso lo requiere",I9)))</formula>
    </cfRule>
    <cfRule type="containsText" dxfId="13" priority="4" operator="containsText" text="Debe formularse">
      <formula>NOT(ISERROR(SEARCH("Debe formularse",I9)))</formula>
    </cfRule>
  </conditionalFormatting>
  <conditionalFormatting sqref="I15:I17">
    <cfRule type="containsText" dxfId="12" priority="3" operator="containsText" text="SI el proceso lo requiere">
      <formula>NOT(ISERROR(SEARCH("SI el proceso lo requiere",I15)))</formula>
    </cfRule>
  </conditionalFormatting>
  <conditionalFormatting sqref="I9:I38">
    <cfRule type="cellIs" dxfId="11"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Responsable Contingencia" prompt="Establezca quien es el responsable que lidera la acción de contingencia." sqref="Q9:Q10 O10:O38 M9:N38"/>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 allowBlank="1" showInputMessage="1" showErrorMessage="1" promptTitle="TRATAMIENTO DEL RIESGO" prompt="Defina el tratamiento a dar el riesgo" sqref="H9:H38"/>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38 L11:L38"/>
  </dataValidations>
  <pageMargins left="1.3779527559055118" right="0.15748031496062992" top="0.59055118110236227" bottom="0.39370078740157483" header="0" footer="0"/>
  <pageSetup paperSize="120" scale="50" fitToHeight="10" orientation="landscape" horizontalDpi="1200" verticalDpi="12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85"/>
  <sheetViews>
    <sheetView zoomScale="70" zoomScaleNormal="70" zoomScaleSheetLayoutView="130" zoomScalePageLayoutView="70" workbookViewId="0">
      <pane xSplit="3" ySplit="8" topLeftCell="J9" activePane="bottomRight" state="frozen"/>
      <selection pane="topRight" activeCell="D1" sqref="D1"/>
      <selection pane="bottomLeft" activeCell="A9" sqref="A9"/>
      <selection pane="bottomRight" activeCell="I36" sqref="I36:I38"/>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42578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5"/>
      <c r="B1" s="43"/>
      <c r="C1" s="43"/>
      <c r="D1" s="43"/>
      <c r="E1" s="43"/>
      <c r="F1" s="43"/>
      <c r="G1" s="43"/>
      <c r="H1" s="43"/>
      <c r="I1" s="43"/>
      <c r="J1" s="43"/>
      <c r="K1" s="43"/>
      <c r="L1" s="43"/>
      <c r="M1" s="43"/>
      <c r="N1" s="43"/>
      <c r="O1" s="43"/>
      <c r="P1" s="43"/>
      <c r="Q1" s="40" t="s">
        <v>9</v>
      </c>
      <c r="R1" s="41" t="s">
        <v>88</v>
      </c>
    </row>
    <row r="2" spans="1:20" s="5" customFormat="1" ht="18.75" customHeight="1" x14ac:dyDescent="0.2">
      <c r="A2" s="46"/>
      <c r="B2" s="207" t="s">
        <v>94</v>
      </c>
      <c r="C2" s="207"/>
      <c r="D2" s="207"/>
      <c r="E2" s="207"/>
      <c r="F2" s="207"/>
      <c r="G2" s="207"/>
      <c r="H2" s="207"/>
      <c r="I2" s="207"/>
      <c r="J2" s="207"/>
      <c r="K2" s="207"/>
      <c r="L2" s="207"/>
      <c r="M2" s="207"/>
      <c r="N2" s="207"/>
      <c r="O2" s="207"/>
      <c r="P2" s="44"/>
      <c r="Q2" s="40" t="s">
        <v>10</v>
      </c>
      <c r="R2" s="41">
        <v>2</v>
      </c>
    </row>
    <row r="3" spans="1:20" s="5" customFormat="1" ht="18.75" customHeight="1" x14ac:dyDescent="0.2">
      <c r="A3" s="46"/>
      <c r="B3" s="207" t="s">
        <v>79</v>
      </c>
      <c r="C3" s="207"/>
      <c r="D3" s="207"/>
      <c r="E3" s="207"/>
      <c r="F3" s="207"/>
      <c r="G3" s="207"/>
      <c r="H3" s="207"/>
      <c r="I3" s="207"/>
      <c r="J3" s="207"/>
      <c r="K3" s="207"/>
      <c r="L3" s="207"/>
      <c r="M3" s="207"/>
      <c r="N3" s="207"/>
      <c r="O3" s="207"/>
      <c r="P3" s="44"/>
      <c r="Q3" s="40" t="s">
        <v>11</v>
      </c>
      <c r="R3" s="42" t="s">
        <v>138</v>
      </c>
    </row>
    <row r="4" spans="1:20" s="5" customFormat="1" ht="18.75" customHeight="1" x14ac:dyDescent="0.2">
      <c r="A4" s="46"/>
      <c r="B4" s="44"/>
      <c r="C4" s="44"/>
      <c r="D4" s="44"/>
      <c r="E4" s="44"/>
      <c r="F4" s="44"/>
      <c r="G4" s="44"/>
      <c r="H4" s="44"/>
      <c r="I4" s="44"/>
      <c r="J4" s="44"/>
      <c r="K4" s="44"/>
      <c r="L4" s="44"/>
      <c r="M4" s="44"/>
      <c r="N4" s="44"/>
      <c r="O4" s="44"/>
      <c r="P4" s="44"/>
      <c r="Q4" s="40" t="s">
        <v>85</v>
      </c>
      <c r="R4" s="41" t="s">
        <v>12</v>
      </c>
    </row>
    <row r="5" spans="1:20" s="1" customFormat="1" ht="29.25" customHeight="1" x14ac:dyDescent="0.2">
      <c r="A5" s="222" t="str">
        <f>'01-Mapa de riesgo'!A5:C5</f>
        <v xml:space="preserve">PROCESO (Usuario Metodología)  </v>
      </c>
      <c r="B5" s="222"/>
      <c r="C5" s="222"/>
      <c r="D5" s="281" t="str">
        <f>'01-Mapa de riesgo'!D5:G5</f>
        <v>PLAN DE DESARROLLO</v>
      </c>
      <c r="E5" s="282"/>
      <c r="F5" s="282"/>
      <c r="G5" s="282"/>
      <c r="H5" s="283"/>
      <c r="I5" s="285" t="s">
        <v>76</v>
      </c>
      <c r="J5" s="285"/>
      <c r="K5" s="280"/>
      <c r="L5" s="280"/>
      <c r="M5" s="280"/>
      <c r="N5" s="280"/>
      <c r="O5" s="280"/>
      <c r="P5" s="279" t="s">
        <v>13</v>
      </c>
      <c r="Q5" s="279"/>
      <c r="R5" s="39"/>
    </row>
    <row r="6" spans="1:20" s="1" customFormat="1" ht="66" customHeight="1" thickBot="1" x14ac:dyDescent="0.25">
      <c r="A6" s="274" t="str">
        <f>'01-Mapa de riesgo'!A6:C6</f>
        <v>OBJETIVO DEL PROCESO (Usuario Metodología):</v>
      </c>
      <c r="B6" s="275"/>
      <c r="C6" s="275"/>
      <c r="D6" s="276" t="str">
        <f>'01-Mapa de riesgo'!D6:U6</f>
        <v>El Plan de Desarrollo 2009 – 2019 de la Universidad tecnológica de Pereira tiene como foco estratégico aportar hacia el fortalecimiento institucional y a contribuir desde sus capacidades generadas con la generación de impactos en el entorno desde la perspectiva del desarrollo social, económico, competitivo, científico, tecnológico y financiero</v>
      </c>
      <c r="E6" s="276"/>
      <c r="F6" s="276"/>
      <c r="G6" s="276"/>
      <c r="H6" s="276"/>
      <c r="I6" s="276"/>
      <c r="J6" s="276"/>
      <c r="K6" s="276"/>
      <c r="L6" s="276"/>
      <c r="M6" s="276"/>
      <c r="N6" s="276"/>
      <c r="O6" s="276"/>
      <c r="P6" s="276"/>
      <c r="Q6" s="276"/>
      <c r="R6" s="277"/>
    </row>
    <row r="7" spans="1:20" s="1" customFormat="1" ht="32.25" customHeight="1" x14ac:dyDescent="0.2">
      <c r="A7" s="286" t="s">
        <v>73</v>
      </c>
      <c r="B7" s="213" t="s">
        <v>114</v>
      </c>
      <c r="C7" s="213"/>
      <c r="D7" s="213"/>
      <c r="E7" s="213"/>
      <c r="F7" s="213"/>
      <c r="G7" s="213" t="s">
        <v>109</v>
      </c>
      <c r="H7" s="213" t="s">
        <v>2</v>
      </c>
      <c r="I7" s="213" t="s">
        <v>118</v>
      </c>
      <c r="J7" s="213" t="s">
        <v>77</v>
      </c>
      <c r="K7" s="213"/>
      <c r="L7" s="213"/>
      <c r="M7" s="213" t="s">
        <v>75</v>
      </c>
      <c r="N7" s="213"/>
      <c r="O7" s="213"/>
      <c r="P7" s="213"/>
      <c r="Q7" s="213"/>
      <c r="R7" s="284" t="s">
        <v>26</v>
      </c>
    </row>
    <row r="8" spans="1:20" s="2" customFormat="1" ht="38.25" customHeight="1" x14ac:dyDescent="0.2">
      <c r="A8" s="287"/>
      <c r="B8" s="32" t="s">
        <v>100</v>
      </c>
      <c r="C8" s="32" t="s">
        <v>4</v>
      </c>
      <c r="D8" s="32" t="s">
        <v>0</v>
      </c>
      <c r="E8" s="32" t="s">
        <v>74</v>
      </c>
      <c r="F8" s="32" t="s">
        <v>40</v>
      </c>
      <c r="G8" s="214"/>
      <c r="H8" s="214"/>
      <c r="I8" s="278"/>
      <c r="J8" s="32" t="s">
        <v>81</v>
      </c>
      <c r="K8" s="32" t="s">
        <v>82</v>
      </c>
      <c r="L8" s="32" t="s">
        <v>83</v>
      </c>
      <c r="M8" s="47" t="s">
        <v>128</v>
      </c>
      <c r="N8" s="47" t="s">
        <v>78</v>
      </c>
      <c r="O8" s="47" t="s">
        <v>17</v>
      </c>
      <c r="P8" s="245" t="s">
        <v>129</v>
      </c>
      <c r="Q8" s="247"/>
      <c r="R8" s="260"/>
    </row>
    <row r="9" spans="1:20" s="2" customFormat="1" ht="62.45" customHeight="1" x14ac:dyDescent="0.2">
      <c r="A9" s="288">
        <v>1</v>
      </c>
      <c r="B9" s="252" t="str">
        <f>'01-Mapa de riesgo'!B9:B11</f>
        <v>Financiero</v>
      </c>
      <c r="C9" s="252" t="str">
        <f>'01-Mapa de riesgo'!C9:C11</f>
        <v>Desfinanciación del presupuesto de gastos de cada vigencia de la Universidad por su estructura de Financiación Ley 30 y por la expedición de normas de entes internos y externos</v>
      </c>
      <c r="D9" s="252" t="str">
        <f>'01-Mapa de riesgo'!D9:D11</f>
        <v>El Gobierno, Congreso, Consejos Superior y académico, expiden normas que afectan directamente al presupuesto de gastos de la Universidad</v>
      </c>
      <c r="E9" s="252" t="str">
        <f>'01-Mapa de riesgo'!E9:E11</f>
        <v xml:space="preserve">Incremento del presupuesto de ingresos (recursos de la nación) de acuerdo al incremento del IPC, sin tener en cuenta los decretos y leyes que afectan los gastos por encima de este incremento. 
                                                                                    Directrices administrativas no soportadas en análisis financieros
</v>
      </c>
      <c r="F9" s="252" t="str">
        <f>'01-Mapa de riesgo'!F9:F11</f>
        <v xml:space="preserve">Reducción del presupuesto de la Universidad </v>
      </c>
      <c r="G9" s="241" t="str">
        <f>'01-Mapa de riesgo'!Q9:Q11</f>
        <v>MODERADO</v>
      </c>
      <c r="H9" s="33" t="str">
        <f>'01-Mapa de riesgo'!R9:R11</f>
        <v>COMPARTIR</v>
      </c>
      <c r="I9" s="269" t="s">
        <v>390</v>
      </c>
      <c r="J9" s="290" t="str">
        <f>'01-Mapa de riesgo'!U9:U11</f>
        <v>% de cubrimiento del presupuesto con recursos de la nación para gasto de funcionamiento</v>
      </c>
      <c r="K9" s="272"/>
      <c r="L9" s="273"/>
      <c r="M9" s="37" t="str">
        <f>'01-Mapa de riesgo'!M9</f>
        <v>Monitoreo a los planes operativos del proyecto Gestión Financiera incluido en el plan de desarrollo institucional 2013-2019</v>
      </c>
      <c r="N9" s="35" t="str">
        <f>'01-Mapa de riesgo'!N9</f>
        <v>Mensual</v>
      </c>
      <c r="O9" s="35" t="str">
        <f>'01-Mapa de riesgo'!O9</f>
        <v>Detectivo</v>
      </c>
      <c r="P9" s="271"/>
      <c r="Q9" s="271"/>
      <c r="R9" s="300"/>
    </row>
    <row r="10" spans="1:20" s="2" customFormat="1" ht="62.45" customHeight="1" x14ac:dyDescent="0.2">
      <c r="A10" s="289"/>
      <c r="B10" s="252"/>
      <c r="C10" s="252"/>
      <c r="D10" s="252"/>
      <c r="E10" s="252"/>
      <c r="F10" s="252"/>
      <c r="G10" s="241"/>
      <c r="H10" s="33" t="str">
        <f>'01-Mapa de riesgo'!R10:R12</f>
        <v>COMPARTIR</v>
      </c>
      <c r="I10" s="269"/>
      <c r="J10" s="291"/>
      <c r="K10" s="272"/>
      <c r="L10" s="273"/>
      <c r="M10" s="37" t="str">
        <f>'01-Mapa de riesgo'!M10</f>
        <v>Decisiones sobre la proyección del presupuesto</v>
      </c>
      <c r="N10" s="35" t="str">
        <f>'01-Mapa de riesgo'!N10</f>
        <v>Anual</v>
      </c>
      <c r="O10" s="35" t="str">
        <f>'01-Mapa de riesgo'!O10</f>
        <v>Correctivo</v>
      </c>
      <c r="P10" s="271"/>
      <c r="Q10" s="271"/>
      <c r="R10" s="300"/>
    </row>
    <row r="11" spans="1:20" s="2" customFormat="1" ht="62.45" customHeight="1" x14ac:dyDescent="0.2">
      <c r="A11" s="289"/>
      <c r="B11" s="252"/>
      <c r="C11" s="252"/>
      <c r="D11" s="252"/>
      <c r="E11" s="252"/>
      <c r="F11" s="252"/>
      <c r="G11" s="241"/>
      <c r="H11" s="33">
        <f>'01-Mapa de riesgo'!R11:R13</f>
        <v>0</v>
      </c>
      <c r="I11" s="269"/>
      <c r="J11" s="292"/>
      <c r="K11" s="272"/>
      <c r="L11" s="273"/>
      <c r="M11" s="37" t="str">
        <f>'01-Mapa de riesgo'!M11</f>
        <v>Monitoreo al comportamiento de los indicadores del componente de desarrollo financiero</v>
      </c>
      <c r="N11" s="35" t="str">
        <f>'01-Mapa de riesgo'!N11</f>
        <v>Bimestral</v>
      </c>
      <c r="O11" s="35" t="str">
        <f>'01-Mapa de riesgo'!O11</f>
        <v>Detectivo</v>
      </c>
      <c r="P11" s="271"/>
      <c r="Q11" s="271"/>
      <c r="R11" s="300"/>
    </row>
    <row r="12" spans="1:20" s="2" customFormat="1" ht="62.45" customHeight="1" x14ac:dyDescent="0.2">
      <c r="A12" s="288">
        <v>2</v>
      </c>
      <c r="B12" s="252" t="str">
        <f>'01-Mapa de riesgo'!B12:B14</f>
        <v>Financiero</v>
      </c>
      <c r="C12" s="252" t="str">
        <f>'01-Mapa de riesgo'!C12:C14</f>
        <v>Nueva Oferta externa, Nuevas Modalidades y nuevos modelos de financiación de la Educación Superior Privada.</v>
      </c>
      <c r="D12" s="252" t="str">
        <f>'01-Mapa de riesgo'!D12:D14</f>
        <v>Nueva Oferta y Nuevos modelos de financiación de la Educación Superior Privada.</v>
      </c>
      <c r="E12" s="252" t="str">
        <f>'01-Mapa de riesgo'!E12:E14</f>
        <v>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v>
      </c>
      <c r="F12" s="252" t="str">
        <f>'01-Mapa de riesgo'!F12:F14</f>
        <v xml:space="preserve">
1. Disminución de demanda real a razón de la pérdida de la capacidad adquisitiva.
2. Deserción.
Bajo rendimiento Académico
Pérdida de cobertura
3. Disminución de demanda real a razón de preferencia de otras instituciones.</v>
      </c>
      <c r="G12" s="241" t="str">
        <f>'01-Mapa de riesgo'!Q12:Q14</f>
        <v>LEVE</v>
      </c>
      <c r="H12" s="33" t="str">
        <f>'01-Mapa de riesgo'!R12:R14</f>
        <v>ASUMIR</v>
      </c>
      <c r="I12" s="269" t="s">
        <v>391</v>
      </c>
      <c r="J12" s="290" t="str">
        <f>'01-Mapa de riesgo'!U12:U14</f>
        <v xml:space="preserve">Revisiòn y modernizaciòn curricular
Investigación con las necesidades más relevantes de la región
Cumplimiento de las actividades del plan operativo: Retención Estudiantil
Lineamientos institucionales para la integración de la educación
Número de Inscritos por Semestre
</v>
      </c>
      <c r="K12" s="272"/>
      <c r="L12" s="273"/>
      <c r="M12" s="37" t="str">
        <f>'01-Mapa de riesgo'!M12</f>
        <v>Ampliación de los plazos de inscripción y nuevos llamados</v>
      </c>
      <c r="N12" s="35" t="str">
        <f>'01-Mapa de riesgo'!N12</f>
        <v>Semestral</v>
      </c>
      <c r="O12" s="35" t="str">
        <f>'01-Mapa de riesgo'!O12</f>
        <v>Correctivo</v>
      </c>
      <c r="P12" s="271"/>
      <c r="Q12" s="271"/>
      <c r="R12" s="300"/>
    </row>
    <row r="13" spans="1:20" s="2" customFormat="1" ht="62.45" customHeight="1" x14ac:dyDescent="0.2">
      <c r="A13" s="289"/>
      <c r="B13" s="252"/>
      <c r="C13" s="252"/>
      <c r="D13" s="252"/>
      <c r="E13" s="252"/>
      <c r="F13" s="252"/>
      <c r="G13" s="241"/>
      <c r="H13" s="33" t="str">
        <f>'01-Mapa de riesgo'!R13:R15</f>
        <v>ASUMIR</v>
      </c>
      <c r="I13" s="269"/>
      <c r="J13" s="291"/>
      <c r="K13" s="272"/>
      <c r="L13" s="273"/>
      <c r="M13" s="37" t="str">
        <f>'01-Mapa de riesgo'!M13</f>
        <v>Mercadeo institucional de la Oferta Académica</v>
      </c>
      <c r="N13" s="35" t="str">
        <f>'01-Mapa de riesgo'!N13</f>
        <v>Semestral</v>
      </c>
      <c r="O13" s="35" t="str">
        <f>'01-Mapa de riesgo'!O13</f>
        <v>Preventivo</v>
      </c>
      <c r="P13" s="271"/>
      <c r="Q13" s="271"/>
      <c r="R13" s="300"/>
      <c r="T13" s="270"/>
    </row>
    <row r="14" spans="1:20" s="2" customFormat="1" ht="62.45" customHeight="1" x14ac:dyDescent="0.2">
      <c r="A14" s="289"/>
      <c r="B14" s="252"/>
      <c r="C14" s="252"/>
      <c r="D14" s="252"/>
      <c r="E14" s="252"/>
      <c r="F14" s="252"/>
      <c r="G14" s="241"/>
      <c r="H14" s="33" t="str">
        <f>'01-Mapa de riesgo'!R14:R16</f>
        <v>ASUMIR</v>
      </c>
      <c r="I14" s="269"/>
      <c r="J14" s="292"/>
      <c r="K14" s="272"/>
      <c r="L14" s="273"/>
      <c r="M14" s="37" t="str">
        <f>'01-Mapa de riesgo'!M14</f>
        <v>Viglancia del Contexto educativo, economico y social
Aplicación de pruebas para identificar perfiles de ingreso y medición de competencias.</v>
      </c>
      <c r="N14" s="35" t="str">
        <f>'01-Mapa de riesgo'!N14</f>
        <v>Semestral</v>
      </c>
      <c r="O14" s="35" t="str">
        <f>'01-Mapa de riesgo'!O14</f>
        <v>Preventivo</v>
      </c>
      <c r="P14" s="271"/>
      <c r="Q14" s="271"/>
      <c r="R14" s="300"/>
      <c r="T14" s="270"/>
    </row>
    <row r="15" spans="1:20" ht="62.45" customHeight="1" x14ac:dyDescent="0.2">
      <c r="A15" s="288">
        <v>3</v>
      </c>
      <c r="B15" s="252" t="str">
        <f>'01-Mapa de riesgo'!B15:B17</f>
        <v>Estratégico</v>
      </c>
      <c r="C15" s="252" t="str">
        <f>'01-Mapa de riesgo'!C15:C17</f>
        <v>Desaprovechamiento de oportunidades en el contexto de nuevas fuentes de financiación  y posibles alianzas para PDI a nivel Local, Regional, Nacional e Internacional</v>
      </c>
      <c r="D15" s="252" t="str">
        <f>'01-Mapa de riesgo'!D15:D17</f>
        <v>Inadecuado aprovechamiento  de incrementar capacidades para generar mayores impactos mediante alianzas estrategicas con los diferentes grupos de interes y nuevas líneas de financiación.</v>
      </c>
      <c r="E15" s="252" t="str">
        <f>'01-Mapa de riesgo'!E15:E17</f>
        <v>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v>
      </c>
      <c r="F15" s="252" t="str">
        <f>'01-Mapa de riesgo'!F15:F17</f>
        <v>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v>
      </c>
      <c r="G15" s="241" t="str">
        <f>'01-Mapa de riesgo'!Q15:Q17</f>
        <v>LEVE</v>
      </c>
      <c r="H15" s="33" t="str">
        <f>'01-Mapa de riesgo'!R15:R17</f>
        <v>ASUMIR</v>
      </c>
      <c r="I15" s="269" t="s">
        <v>391</v>
      </c>
      <c r="J15" s="290" t="str">
        <f>'01-Mapa de riesgo'!U15:U17</f>
        <v xml:space="preserve">Nivel de financiación del PDI
Implementación y Consolidación del sistema de vigilancia y monitoreo del entorno
Estudio para identificar las necesidades mas relevantes de la región
Investigación para identificar los límites institucionales de cobertura con calidad
Movilización social o Sociedad en Movimiento
</v>
      </c>
      <c r="K15" s="272"/>
      <c r="L15" s="273"/>
      <c r="M15" s="37" t="str">
        <f>'01-Mapa de riesgo'!M15</f>
        <v>Ejercicios de Vigilancia del Contexto para la identificación de Nuevas fuentes de Financiación</v>
      </c>
      <c r="N15" s="35" t="str">
        <f>'01-Mapa de riesgo'!N15</f>
        <v>Anual</v>
      </c>
      <c r="O15" s="35" t="str">
        <f>'01-Mapa de riesgo'!O15</f>
        <v>Preventivo</v>
      </c>
      <c r="P15" s="271"/>
      <c r="Q15" s="271"/>
      <c r="R15" s="300"/>
    </row>
    <row r="16" spans="1:20" ht="62.45" customHeight="1" x14ac:dyDescent="0.2">
      <c r="A16" s="289"/>
      <c r="B16" s="252"/>
      <c r="C16" s="252"/>
      <c r="D16" s="252"/>
      <c r="E16" s="252"/>
      <c r="F16" s="252"/>
      <c r="G16" s="241"/>
      <c r="H16" s="33" t="str">
        <f>'01-Mapa de riesgo'!R16:R18</f>
        <v>ASUMIR</v>
      </c>
      <c r="I16" s="269"/>
      <c r="J16" s="291"/>
      <c r="K16" s="272"/>
      <c r="L16" s="273"/>
      <c r="M16" s="37" t="str">
        <f>'01-Mapa de riesgo'!M16</f>
        <v>Análsisi de la articulación del PDI con factores y planes del contexto local, regional, nacional e internacional en el grupo de análisis</v>
      </c>
      <c r="N16" s="35" t="str">
        <f>'01-Mapa de riesgo'!N16</f>
        <v>Trimestral</v>
      </c>
      <c r="O16" s="35" t="str">
        <f>'01-Mapa de riesgo'!O16</f>
        <v>Preventivo</v>
      </c>
      <c r="P16" s="271"/>
      <c r="Q16" s="271"/>
      <c r="R16" s="300"/>
    </row>
    <row r="17" spans="1:18" ht="62.45" customHeight="1" x14ac:dyDescent="0.2">
      <c r="A17" s="289"/>
      <c r="B17" s="252"/>
      <c r="C17" s="252"/>
      <c r="D17" s="252"/>
      <c r="E17" s="252"/>
      <c r="F17" s="252"/>
      <c r="G17" s="241"/>
      <c r="H17" s="33" t="str">
        <f>'01-Mapa de riesgo'!R17:R19</f>
        <v>ASUMIR</v>
      </c>
      <c r="I17" s="269"/>
      <c r="J17" s="292"/>
      <c r="K17" s="272"/>
      <c r="L17" s="273"/>
      <c r="M17" s="37" t="str">
        <f>'01-Mapa de riesgo'!M17</f>
        <v xml:space="preserve">Seguimiento al PDI y discusión de temas del contexto y de los informes de vigilancia  en el Comité  Integral  de Gestión </v>
      </c>
      <c r="N17" s="35" t="str">
        <f>'01-Mapa de riesgo'!N17</f>
        <v>Trimestral</v>
      </c>
      <c r="O17" s="35" t="str">
        <f>'01-Mapa de riesgo'!O17</f>
        <v>Preventivo</v>
      </c>
      <c r="P17" s="271"/>
      <c r="Q17" s="271"/>
      <c r="R17" s="300"/>
    </row>
    <row r="18" spans="1:18" ht="62.45" customHeight="1" x14ac:dyDescent="0.2">
      <c r="A18" s="288">
        <v>4</v>
      </c>
      <c r="B18" s="252" t="str">
        <f>'01-Mapa de riesgo'!B18:B20</f>
        <v>Imagen</v>
      </c>
      <c r="C18" s="252" t="str">
        <f>'01-Mapa de riesgo'!C18:C20</f>
        <v xml:space="preserve">No renovación de la Acreditación Institucional </v>
      </c>
      <c r="D18" s="252" t="str">
        <f>'01-Mapa de riesgo'!D18:D20</f>
        <v xml:space="preserve">Retrasos en los procesos de Acreditación Institucional </v>
      </c>
      <c r="E18" s="252" t="str">
        <f>'01-Mapa de riesgo'!E18:E20</f>
        <v>* El CNA se encuentra saturado por la dinámica que las IES han desarrollado en el Sistema de Aseguramiento de la Calidad, lo que ha generado retrasos en los procesos de acreditación.
* Incumplimiento del plan de mejoramiento institucional.</v>
      </c>
      <c r="F18" s="252" t="str">
        <f>'01-Mapa de riesgo'!F18:F20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G18" s="241" t="str">
        <f>'01-Mapa de riesgo'!Q18:Q20</f>
        <v>MODERADO</v>
      </c>
      <c r="H18" s="33" t="str">
        <f>'01-Mapa de riesgo'!R18:R20</f>
        <v>REDUCIR</v>
      </c>
      <c r="I18" s="269" t="s">
        <v>391</v>
      </c>
      <c r="J18" s="290" t="str">
        <f>'01-Mapa de riesgo'!U18:U20</f>
        <v>Universidad Acreditada Institucionalmente
Porcentaje de avance en el Plan de mejoramiento institucional</v>
      </c>
      <c r="K18" s="272"/>
      <c r="L18" s="273"/>
      <c r="M18" s="37" t="str">
        <f>'01-Mapa de riesgo'!M18</f>
        <v>Procedimento documentado y registrado en el Sistema de Gestión de Calidad, tanto para  la coordinación del proceso de acreditación institucional como para el seguimiento al plan de mejoramiento.</v>
      </c>
      <c r="N18" s="35" t="str">
        <f>'01-Mapa de riesgo'!N18</f>
        <v>Anual</v>
      </c>
      <c r="O18" s="35" t="str">
        <f>'01-Mapa de riesgo'!O18</f>
        <v>Preventivo</v>
      </c>
      <c r="P18" s="271"/>
      <c r="Q18" s="271"/>
      <c r="R18" s="300"/>
    </row>
    <row r="19" spans="1:18" ht="62.45" customHeight="1" x14ac:dyDescent="0.2">
      <c r="A19" s="289"/>
      <c r="B19" s="252"/>
      <c r="C19" s="252"/>
      <c r="D19" s="252"/>
      <c r="E19" s="252"/>
      <c r="F19" s="252"/>
      <c r="G19" s="241"/>
      <c r="H19" s="33" t="str">
        <f>'01-Mapa de riesgo'!R19:R21</f>
        <v>REDUCIR</v>
      </c>
      <c r="I19" s="269"/>
      <c r="J19" s="291"/>
      <c r="K19" s="272"/>
      <c r="L19" s="273"/>
      <c r="M19" s="37" t="str">
        <f>'01-Mapa de riesgo'!M19</f>
        <v>Revisión y seguimiento trimestral del plan de mejoramiento institucional.</v>
      </c>
      <c r="N19" s="35" t="str">
        <f>'01-Mapa de riesgo'!N19</f>
        <v>Trimestral</v>
      </c>
      <c r="O19" s="35" t="str">
        <f>'01-Mapa de riesgo'!O19</f>
        <v>Preventivo</v>
      </c>
      <c r="P19" s="271"/>
      <c r="Q19" s="271"/>
      <c r="R19" s="300"/>
    </row>
    <row r="20" spans="1:18" ht="62.45" customHeight="1" x14ac:dyDescent="0.2">
      <c r="A20" s="289"/>
      <c r="B20" s="252"/>
      <c r="C20" s="252"/>
      <c r="D20" s="252"/>
      <c r="E20" s="252"/>
      <c r="F20" s="252"/>
      <c r="G20" s="241"/>
      <c r="H20" s="33" t="str">
        <f>'01-Mapa de riesgo'!R20:R22</f>
        <v>REDUCIR</v>
      </c>
      <c r="I20" s="269"/>
      <c r="J20" s="292"/>
      <c r="K20" s="272"/>
      <c r="L20" s="273"/>
      <c r="M20" s="37" t="str">
        <f>'01-Mapa de riesgo'!M20</f>
        <v>Seguimiento al Plan de Trabajo del área de Asesoría a la Planeación Académica</v>
      </c>
      <c r="N20" s="35" t="str">
        <f>'01-Mapa de riesgo'!N20</f>
        <v>Mensual</v>
      </c>
      <c r="O20" s="35" t="str">
        <f>'01-Mapa de riesgo'!O20</f>
        <v>Preventivo</v>
      </c>
      <c r="P20" s="271"/>
      <c r="Q20" s="271"/>
      <c r="R20" s="300"/>
    </row>
    <row r="21" spans="1:18" ht="62.45" customHeight="1" x14ac:dyDescent="0.2">
      <c r="A21" s="288">
        <v>5</v>
      </c>
      <c r="B21" s="252" t="str">
        <f>'01-Mapa de riesgo'!B21:B23</f>
        <v>Imagen</v>
      </c>
      <c r="C21" s="252" t="str">
        <f>'01-Mapa de riesgo'!C21:C23</f>
        <v>No acreditaciòn  de programas acadèmicos.</v>
      </c>
      <c r="D21" s="252" t="str">
        <f>'01-Mapa de riesgo'!D21:D23</f>
        <v xml:space="preserve">Negaciòn de la acreditaciòn de programas por parte del Consejo Nacional de Acreditaciòn (CNA). </v>
      </c>
      <c r="E21" s="252" t="str">
        <f>'01-Mapa de riesgo'!E21:E23</f>
        <v>* Incumplimiento de las condiciones de alta calidad exigidas por el Consejo Nacional de Acreditaciòn (CNA).
* Incumplimiento del plan de mejoramiento de los proggramas académicos</v>
      </c>
      <c r="F21" s="252" t="str">
        <f>'01-Mapa de riesgo'!F21:F23</f>
        <v>* Pèrdida de oportunidades para estudiantes, docentes y egresados.
*Incumplimiento de las metas del Objetivo Cobertura con calidad en la oferta educativa.
* Desmotivaciòn de la comunidad universitaria.</v>
      </c>
      <c r="G21" s="241" t="str">
        <f>'01-Mapa de riesgo'!Q21:Q23</f>
        <v>LEVE</v>
      </c>
      <c r="H21" s="33" t="str">
        <f>'01-Mapa de riesgo'!R21:R23</f>
        <v>ASUMIR</v>
      </c>
      <c r="I21" s="269" t="s">
        <v>391</v>
      </c>
      <c r="J21" s="290" t="str">
        <f>'01-Mapa de riesgo'!U21:U23</f>
        <v>Nº de programas a los que se les ha negado la acreditaciòn en un año.  Programas acreditados de alta calidad y porcentaje de avance en las etapads del plan operativo (SIPAME)</v>
      </c>
      <c r="K21" s="272"/>
      <c r="L21" s="273"/>
      <c r="M21" s="37" t="str">
        <f>'01-Mapa de riesgo'!M21</f>
        <v>Procedimiento de Acompañamiento a programas desde la Vicerrectorìa Acadèmica y Oficina de Planeaciòn. Documentado CÒDIGO DEL PROCEDIMIENTO.</v>
      </c>
      <c r="N21" s="35" t="str">
        <f>'01-Mapa de riesgo'!N21</f>
        <v>Otra</v>
      </c>
      <c r="O21" s="35" t="str">
        <f>'01-Mapa de riesgo'!O21</f>
        <v>Preventivo</v>
      </c>
      <c r="P21" s="271"/>
      <c r="Q21" s="271"/>
      <c r="R21" s="300"/>
    </row>
    <row r="22" spans="1:18" ht="62.45" customHeight="1" x14ac:dyDescent="0.2">
      <c r="A22" s="289"/>
      <c r="B22" s="252"/>
      <c r="C22" s="252"/>
      <c r="D22" s="252"/>
      <c r="E22" s="252"/>
      <c r="F22" s="252"/>
      <c r="G22" s="241"/>
      <c r="H22" s="33" t="str">
        <f>'01-Mapa de riesgo'!R22:R38</f>
        <v>ASUMIR</v>
      </c>
      <c r="I22" s="269"/>
      <c r="J22" s="291"/>
      <c r="K22" s="272"/>
      <c r="L22" s="273"/>
      <c r="M22" s="37" t="str">
        <f>'01-Mapa de riesgo'!M22</f>
        <v>Existencia del Sistema de Autoevaluaciòn y Mejoramiento Continuo (SIPAME)</v>
      </c>
      <c r="N22" s="35" t="str">
        <f>'01-Mapa de riesgo'!N22</f>
        <v>Otra</v>
      </c>
      <c r="O22" s="35" t="str">
        <f>'01-Mapa de riesgo'!O22</f>
        <v>Direccion</v>
      </c>
      <c r="P22" s="271"/>
      <c r="Q22" s="271"/>
      <c r="R22" s="300"/>
    </row>
    <row r="23" spans="1:18" ht="62.45" customHeight="1" x14ac:dyDescent="0.2">
      <c r="A23" s="289"/>
      <c r="B23" s="252"/>
      <c r="C23" s="252"/>
      <c r="D23" s="252"/>
      <c r="E23" s="252"/>
      <c r="F23" s="252"/>
      <c r="G23" s="241"/>
      <c r="H23" s="33" t="str">
        <f>'01-Mapa de riesgo'!R23:R38</f>
        <v>ASUMIR</v>
      </c>
      <c r="I23" s="269"/>
      <c r="J23" s="292"/>
      <c r="K23" s="272"/>
      <c r="L23" s="273"/>
      <c r="M23" s="37" t="str">
        <f>'01-Mapa de riesgo'!M23</f>
        <v>Revisiòn por parte del Comitè Central de Currìculo y Evaluaciòn.</v>
      </c>
      <c r="N23" s="35" t="str">
        <f>'01-Mapa de riesgo'!N23</f>
        <v>Otra</v>
      </c>
      <c r="O23" s="35" t="str">
        <f>'01-Mapa de riesgo'!O23</f>
        <v>Detectivo</v>
      </c>
      <c r="P23" s="271"/>
      <c r="Q23" s="271"/>
      <c r="R23" s="300"/>
    </row>
    <row r="24" spans="1:18" ht="62.45" customHeight="1" x14ac:dyDescent="0.2">
      <c r="A24" s="288">
        <v>6</v>
      </c>
      <c r="B24" s="252" t="str">
        <f>'01-Mapa de riesgo'!B24:B26</f>
        <v>Estratégico</v>
      </c>
      <c r="C24" s="252" t="str">
        <f>'01-Mapa de riesgo'!C24:C26</f>
        <v>Aumento de la deserciòn</v>
      </c>
      <c r="D24" s="252" t="str">
        <f>'01-Mapa de riesgo'!D24:D26</f>
        <v>Aumento de la poblaciòn estudiantil que deserta de la instituciòn.</v>
      </c>
      <c r="E24" s="252" t="str">
        <f>'01-Mapa de riesgo'!E24:E26</f>
        <v xml:space="preserve">* Bajo nivel de formaciòn de los estudiantes que egresan de la educaciòn media.
* Baja efectividad de la estrategia de intervenciòn.
* Debilidad en la Orientaciòn vocacional y profesional de los estudiantes que ingresan.
* Factores bio psico sociales propios del estudiante.
* Sistema institucional de admisiones
* Situaciones de anormalidad acadèmica.
* Baja percepciòn de la calidad acadèmica de la instituciòn por parte del estudiante.
* Deficiente articulaciòn de Facultades y Programas con los procesos llevados a cabo por el observatorio acadèmico.
</v>
      </c>
      <c r="F24" s="252" t="str">
        <f>'01-Mapa de riesgo'!F24:F26</f>
        <v>* Disminuciòn de la cobertura de la instituciòn
* Disminuciòn de las transferencias por parte del estado (art. 87 Ley 30 y otras)
* Afectaciòn del territorio, el desarrollo social y humano, ambiental y el crecimiento econòmico.</v>
      </c>
      <c r="G24" s="241" t="str">
        <f>'01-Mapa de riesgo'!Q24:Q26</f>
        <v>MODERADO</v>
      </c>
      <c r="H24" s="33" t="str">
        <f>'01-Mapa de riesgo'!R24:R38</f>
        <v>REDUCIR</v>
      </c>
      <c r="I24" s="167" t="s">
        <v>391</v>
      </c>
      <c r="J24" s="290" t="str">
        <f>'01-Mapa de riesgo'!U24:U26</f>
        <v>Deserciòn intersemestral.</v>
      </c>
      <c r="K24" s="294"/>
      <c r="L24" s="297"/>
      <c r="M24" s="37" t="str">
        <f>'01-Mapa de riesgo'!M24</f>
        <v>Diseño y monitoreo de estrategias orientadas a la disminuciòn de la deserciòn en la instituciòn. (Llevado a cabo desde el Observatorio Acadèmico)</v>
      </c>
      <c r="N24" s="35" t="str">
        <f>'01-Mapa de riesgo'!N24</f>
        <v>Otra</v>
      </c>
      <c r="O24" s="35" t="str">
        <f>'01-Mapa de riesgo'!O24</f>
        <v>Preventivo</v>
      </c>
      <c r="P24" s="301"/>
      <c r="Q24" s="302"/>
      <c r="R24" s="303"/>
    </row>
    <row r="25" spans="1:18" ht="62.45" customHeight="1" x14ac:dyDescent="0.2">
      <c r="A25" s="289"/>
      <c r="B25" s="252"/>
      <c r="C25" s="252"/>
      <c r="D25" s="252"/>
      <c r="E25" s="252"/>
      <c r="F25" s="252"/>
      <c r="G25" s="241"/>
      <c r="H25" s="33" t="str">
        <f>'01-Mapa de riesgo'!R25:R39</f>
        <v>REDUCIR</v>
      </c>
      <c r="I25" s="168"/>
      <c r="J25" s="291"/>
      <c r="K25" s="295"/>
      <c r="L25" s="298"/>
      <c r="M25" s="37" t="str">
        <f>'01-Mapa de riesgo'!M25</f>
        <v>Monitoreo y seguimiento al comportamiento de los indicadores de deserciòn de todos los programas de la Universidad.</v>
      </c>
      <c r="N25" s="35" t="str">
        <f>'01-Mapa de riesgo'!N25</f>
        <v>Semestral</v>
      </c>
      <c r="O25" s="35" t="str">
        <f>'01-Mapa de riesgo'!O25</f>
        <v>Detectivo</v>
      </c>
      <c r="P25" s="301"/>
      <c r="Q25" s="302"/>
      <c r="R25" s="304"/>
    </row>
    <row r="26" spans="1:18" ht="62.45" customHeight="1" x14ac:dyDescent="0.2">
      <c r="A26" s="289"/>
      <c r="B26" s="252"/>
      <c r="C26" s="252"/>
      <c r="D26" s="252"/>
      <c r="E26" s="252"/>
      <c r="F26" s="252"/>
      <c r="G26" s="241"/>
      <c r="H26" s="33">
        <f>'01-Mapa de riesgo'!R26:R40</f>
        <v>0</v>
      </c>
      <c r="I26" s="169"/>
      <c r="J26" s="292"/>
      <c r="K26" s="296"/>
      <c r="L26" s="299"/>
      <c r="M26" s="37">
        <f>'01-Mapa de riesgo'!M26</f>
        <v>0</v>
      </c>
      <c r="N26" s="35">
        <f>'01-Mapa de riesgo'!N26</f>
        <v>0</v>
      </c>
      <c r="O26" s="35">
        <f>'01-Mapa de riesgo'!O26</f>
        <v>0</v>
      </c>
      <c r="P26" s="301"/>
      <c r="Q26" s="302"/>
      <c r="R26" s="305"/>
    </row>
    <row r="27" spans="1:18" ht="62.45" customHeight="1" x14ac:dyDescent="0.2">
      <c r="A27" s="199">
        <v>7</v>
      </c>
      <c r="B27" s="252" t="str">
        <f>'01-Mapa de riesgo'!B27:B29</f>
        <v>Estratégico</v>
      </c>
      <c r="C27" s="252" t="str">
        <f>'01-Mapa de riesgo'!C27:C29</f>
        <v>Bajas competencias de los egresados de la educación media que ingresan a la Universidad Tecnológica de Pereira.</v>
      </c>
      <c r="D27" s="252" t="str">
        <f>'01-Mapa de riesgo'!D27:D29</f>
        <v>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v>
      </c>
      <c r="E27" s="252" t="str">
        <f>'01-Mapa de riesgo'!E27:E29</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27" s="252" t="str">
        <f>'01-Mapa de riesgo'!F27:F29</f>
        <v>Mayor deserción
Repitencia
Afecta la tasa de graduados por cohorte
Duración de estudios de la población estudiantil
Sobrecostos
Pérdida de oportunidades de alianzas estratégicas</v>
      </c>
      <c r="G27" s="241" t="str">
        <f>'01-Mapa de riesgo'!Q27:Q29</f>
        <v>MODERADO</v>
      </c>
      <c r="H27" s="33" t="str">
        <f>'01-Mapa de riesgo'!R27:R41</f>
        <v>REDUCIR</v>
      </c>
      <c r="I27" s="167" t="s">
        <v>391</v>
      </c>
      <c r="J27" s="290" t="str">
        <f>'01-Mapa de riesgo'!U27:U29</f>
        <v>Deserciòn intersemestral.</v>
      </c>
      <c r="K27" s="294"/>
      <c r="L27" s="297"/>
      <c r="M27" s="37" t="str">
        <f>'01-Mapa de riesgo'!M27</f>
        <v>Diseño y monitoreo de estrategias orientadas a la disminuciòn de la deserciòn en la instituciòn. (Llevado a cabo desde el Observatorio Acadèmico)</v>
      </c>
      <c r="N27" s="35" t="str">
        <f>'01-Mapa de riesgo'!N27</f>
        <v>Otra</v>
      </c>
      <c r="O27" s="35" t="str">
        <f>'01-Mapa de riesgo'!O27</f>
        <v>Preventivo</v>
      </c>
      <c r="P27" s="301"/>
      <c r="Q27" s="302"/>
      <c r="R27" s="303"/>
    </row>
    <row r="28" spans="1:18" ht="62.45" customHeight="1" x14ac:dyDescent="0.2">
      <c r="A28" s="200"/>
      <c r="B28" s="252"/>
      <c r="C28" s="252"/>
      <c r="D28" s="252"/>
      <c r="E28" s="252"/>
      <c r="F28" s="252"/>
      <c r="G28" s="241"/>
      <c r="H28" s="33" t="str">
        <f>'01-Mapa de riesgo'!R28:R42</f>
        <v>REDUCIR</v>
      </c>
      <c r="I28" s="168"/>
      <c r="J28" s="291"/>
      <c r="K28" s="295"/>
      <c r="L28" s="298"/>
      <c r="M28" s="37" t="str">
        <f>'01-Mapa de riesgo'!M28</f>
        <v>Monitoreo y seguimiento al comportamiento de los indicadores de deserciòn de todos los programas de la Universidad.</v>
      </c>
      <c r="N28" s="35" t="str">
        <f>'01-Mapa de riesgo'!N28</f>
        <v>Semestral</v>
      </c>
      <c r="O28" s="35" t="str">
        <f>'01-Mapa de riesgo'!O28</f>
        <v>Detectivo</v>
      </c>
      <c r="P28" s="301"/>
      <c r="Q28" s="302"/>
      <c r="R28" s="304"/>
    </row>
    <row r="29" spans="1:18" ht="62.45" customHeight="1" x14ac:dyDescent="0.2">
      <c r="A29" s="306"/>
      <c r="B29" s="252"/>
      <c r="C29" s="252"/>
      <c r="D29" s="252"/>
      <c r="E29" s="252"/>
      <c r="F29" s="252"/>
      <c r="G29" s="241"/>
      <c r="H29" s="33">
        <f>'01-Mapa de riesgo'!R29:R43</f>
        <v>0</v>
      </c>
      <c r="I29" s="169"/>
      <c r="J29" s="292"/>
      <c r="K29" s="296"/>
      <c r="L29" s="299"/>
      <c r="M29" s="37">
        <f>'01-Mapa de riesgo'!M29</f>
        <v>0</v>
      </c>
      <c r="N29" s="35">
        <f>'01-Mapa de riesgo'!N29</f>
        <v>0</v>
      </c>
      <c r="O29" s="35">
        <f>'01-Mapa de riesgo'!O29</f>
        <v>0</v>
      </c>
      <c r="P29" s="301"/>
      <c r="Q29" s="302"/>
      <c r="R29" s="305"/>
    </row>
    <row r="30" spans="1:18" ht="62.45" customHeight="1" x14ac:dyDescent="0.2">
      <c r="A30" s="199">
        <v>8</v>
      </c>
      <c r="B30" s="252" t="str">
        <f>'01-Mapa de riesgo'!B30:B32</f>
        <v>Estratégico</v>
      </c>
      <c r="C30" s="252" t="str">
        <f>'01-Mapa de riesgo'!C30:C32</f>
        <v>Desarticulación con los niveles escolares anteriores</v>
      </c>
      <c r="D30" s="252" t="str">
        <f>'01-Mapa de riesgo'!D30:D32</f>
        <v>La universidad debe asumir los costos por las deficiencias con que llegan los nuevos estudiantes por no intervenir a tiempo en los niveles escolares anteriores, no hay sinérgia para formar desde el preescolar estudiantes con visión de universitarios</v>
      </c>
      <c r="E30" s="252" t="str">
        <f>'01-Mapa de riesgo'!E30:E32</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30" s="252" t="str">
        <f>'01-Mapa de riesgo'!F30:F32</f>
        <v>1. Mayor deserción.</v>
      </c>
      <c r="G30" s="241" t="str">
        <f>'01-Mapa de riesgo'!Q30:Q32</f>
        <v>MODERADO</v>
      </c>
      <c r="H30" s="33" t="str">
        <f>'01-Mapa de riesgo'!R30:R44</f>
        <v>REDUCIR</v>
      </c>
      <c r="I30" s="167" t="s">
        <v>391</v>
      </c>
      <c r="J30" s="290" t="str">
        <f>'01-Mapa de riesgo'!U30:U32</f>
        <v>Deserciòn intersemestral.</v>
      </c>
      <c r="K30" s="130"/>
      <c r="L30" s="131"/>
      <c r="M30" s="37" t="str">
        <f>'01-Mapa de riesgo'!M30</f>
        <v>Diseño y monitoreo de estrategias orientadas a la disminuciòn de la deserciòn en la instituciòn. (Llevado a cabo desde el Observatorio Acadèmico)</v>
      </c>
      <c r="N30" s="35" t="str">
        <f>'01-Mapa de riesgo'!N30</f>
        <v>Otra</v>
      </c>
      <c r="O30" s="35" t="str">
        <f>'01-Mapa de riesgo'!O30</f>
        <v>Preventivo</v>
      </c>
      <c r="P30" s="128"/>
      <c r="Q30" s="129"/>
      <c r="R30" s="303"/>
    </row>
    <row r="31" spans="1:18" ht="62.45" customHeight="1" x14ac:dyDescent="0.2">
      <c r="A31" s="200"/>
      <c r="B31" s="252"/>
      <c r="C31" s="252"/>
      <c r="D31" s="252"/>
      <c r="E31" s="252"/>
      <c r="F31" s="252"/>
      <c r="G31" s="241"/>
      <c r="H31" s="33" t="str">
        <f>'01-Mapa de riesgo'!R31:R45</f>
        <v>REDUCIR</v>
      </c>
      <c r="I31" s="168"/>
      <c r="J31" s="291"/>
      <c r="K31" s="130"/>
      <c r="L31" s="131"/>
      <c r="M31" s="37" t="str">
        <f>'01-Mapa de riesgo'!M31</f>
        <v>Monitoreo y seguimiento al comportamiento de los indicadores de deserciòn de todos los programas de la Universidad.</v>
      </c>
      <c r="N31" s="35" t="str">
        <f>'01-Mapa de riesgo'!N31</f>
        <v>Semestral</v>
      </c>
      <c r="O31" s="35" t="str">
        <f>'01-Mapa de riesgo'!O31</f>
        <v>Detectivo</v>
      </c>
      <c r="P31" s="128"/>
      <c r="Q31" s="129"/>
      <c r="R31" s="304"/>
    </row>
    <row r="32" spans="1:18" ht="62.45" customHeight="1" x14ac:dyDescent="0.2">
      <c r="A32" s="306"/>
      <c r="B32" s="252"/>
      <c r="C32" s="252"/>
      <c r="D32" s="252"/>
      <c r="E32" s="252"/>
      <c r="F32" s="252"/>
      <c r="G32" s="241"/>
      <c r="H32" s="33">
        <f>'01-Mapa de riesgo'!R32:R46</f>
        <v>0</v>
      </c>
      <c r="I32" s="169"/>
      <c r="J32" s="292"/>
      <c r="K32" s="130"/>
      <c r="L32" s="131"/>
      <c r="M32" s="37">
        <f>'01-Mapa de riesgo'!M32</f>
        <v>0</v>
      </c>
      <c r="N32" s="35">
        <f>'01-Mapa de riesgo'!N32</f>
        <v>0</v>
      </c>
      <c r="O32" s="35">
        <f>'01-Mapa de riesgo'!O32</f>
        <v>0</v>
      </c>
      <c r="P32" s="128"/>
      <c r="Q32" s="129"/>
      <c r="R32" s="305"/>
    </row>
    <row r="33" spans="1:18" ht="62.45" customHeight="1" x14ac:dyDescent="0.2">
      <c r="A33" s="199">
        <v>9</v>
      </c>
      <c r="B33" s="252" t="str">
        <f>'01-Mapa de riesgo'!B33:B35</f>
        <v>Información</v>
      </c>
      <c r="C33" s="252" t="str">
        <f>'01-Mapa de riesgo'!C33:C35</f>
        <v xml:space="preserve">
Baja capacidad de adaptación de los currículos a los cambios en el entorno
</v>
      </c>
      <c r="D33" s="252" t="str">
        <f>'01-Mapa de riesgo'!D33:D35</f>
        <v>Tiempos de respuesta inadecuados  para la actualización de los contenidos curriculares acorde a tendencias locales, nacionales e internacionales (Económicas, políticas, culturales, ambientales, tecnológicas, sociales etc.)</v>
      </c>
      <c r="E33" s="252" t="str">
        <f>'01-Mapa de riesgo'!E33:E35</f>
        <v xml:space="preserve">Oferta de programas no soportadas en estudios de la demanda del contexto
Falta de vigilancia de las tendencias de desarrollo regionales, nacionales e internacionales
</v>
      </c>
      <c r="F33" s="252" t="str">
        <f>'01-Mapa de riesgo'!F33:F35</f>
        <v>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v>
      </c>
      <c r="G33" s="241" t="str">
        <f>'01-Mapa de riesgo'!Q33:Q35</f>
        <v>GRAVE</v>
      </c>
      <c r="H33" s="33" t="str">
        <f>'01-Mapa de riesgo'!R33:R47</f>
        <v>REDUCIR</v>
      </c>
      <c r="I33" s="167" t="s">
        <v>390</v>
      </c>
      <c r="J33" s="290" t="str">
        <f>'01-Mapa de riesgo'!U33:U35</f>
        <v>Investigación con las necesidades más relevantes de la región
Programas en proceso de Reforma Curricular
Porcentaje de graduados con información actualizada acorde con las variables de interés institucional
Porcentaje de avance en las etapas de autoevaluación del plan operativo pregrado Y pregrado
Informes del entorno</v>
      </c>
      <c r="K33" s="130"/>
      <c r="L33" s="131"/>
      <c r="M33" s="37" t="str">
        <f>'01-Mapa de riesgo'!M33</f>
        <v>Incorporación de acciones al plan de mejoramiento de los programas en acreditación</v>
      </c>
      <c r="N33" s="35" t="str">
        <f>'01-Mapa de riesgo'!N33</f>
        <v>Trimestral</v>
      </c>
      <c r="O33" s="35" t="str">
        <f>'01-Mapa de riesgo'!O33</f>
        <v>Preventivo</v>
      </c>
      <c r="P33" s="128"/>
      <c r="Q33" s="129"/>
      <c r="R33" s="303"/>
    </row>
    <row r="34" spans="1:18" ht="62.45" customHeight="1" x14ac:dyDescent="0.2">
      <c r="A34" s="200"/>
      <c r="B34" s="252"/>
      <c r="C34" s="252"/>
      <c r="D34" s="252"/>
      <c r="E34" s="252"/>
      <c r="F34" s="252"/>
      <c r="G34" s="241"/>
      <c r="H34" s="33">
        <f>'01-Mapa de riesgo'!R34:R48</f>
        <v>0</v>
      </c>
      <c r="I34" s="168"/>
      <c r="J34" s="291"/>
      <c r="K34" s="130"/>
      <c r="L34" s="131"/>
      <c r="M34" s="37" t="str">
        <f>'01-Mapa de riesgo'!M34</f>
        <v>Proceso de revisión y modernización curricular</v>
      </c>
      <c r="N34" s="35" t="str">
        <f>'01-Mapa de riesgo'!N34</f>
        <v>Semestral</v>
      </c>
      <c r="O34" s="35" t="str">
        <f>'01-Mapa de riesgo'!O34</f>
        <v>Preventivo</v>
      </c>
      <c r="P34" s="128"/>
      <c r="Q34" s="129"/>
      <c r="R34" s="304"/>
    </row>
    <row r="35" spans="1:18" ht="62.45" customHeight="1" x14ac:dyDescent="0.2">
      <c r="A35" s="306"/>
      <c r="B35" s="252"/>
      <c r="C35" s="252"/>
      <c r="D35" s="252"/>
      <c r="E35" s="252"/>
      <c r="F35" s="252"/>
      <c r="G35" s="241"/>
      <c r="H35" s="33">
        <f>'01-Mapa de riesgo'!R35:R49</f>
        <v>0</v>
      </c>
      <c r="I35" s="169"/>
      <c r="J35" s="292"/>
      <c r="K35" s="130"/>
      <c r="L35" s="131"/>
      <c r="M35" s="37">
        <f>'01-Mapa de riesgo'!M35</f>
        <v>0</v>
      </c>
      <c r="N35" s="35">
        <f>'01-Mapa de riesgo'!N35</f>
        <v>0</v>
      </c>
      <c r="O35" s="35">
        <f>'01-Mapa de riesgo'!O35</f>
        <v>0</v>
      </c>
      <c r="P35" s="128"/>
      <c r="Q35" s="129"/>
      <c r="R35" s="305"/>
    </row>
    <row r="36" spans="1:18" ht="62.45" customHeight="1" x14ac:dyDescent="0.2">
      <c r="A36" s="199">
        <v>10</v>
      </c>
      <c r="B36" s="252" t="str">
        <f>'01-Mapa de riesgo'!B36:B38</f>
        <v>Información</v>
      </c>
      <c r="C36" s="252" t="str">
        <f>'01-Mapa de riesgo'!C36:C38</f>
        <v xml:space="preserve">Nuevas presiones para generar estrategias de cobertura de Educación superior (Formación para le trabajo, técnica y tecnologica)  en las subregiones del Departamento </v>
      </c>
      <c r="D36" s="252" t="str">
        <f>'01-Mapa de riesgo'!D36:D38</f>
        <v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v>
      </c>
      <c r="E36" s="252" t="str">
        <f>'01-Mapa de riesgo'!E36:E38</f>
        <v>Nuevo proceso de paz
Procesos de desmovilización
Politicas de regionalziación
Requerimientos por parte de los municipios</v>
      </c>
      <c r="F36" s="252" t="str">
        <f>'01-Mapa de riesgo'!F36:F38</f>
        <v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v>
      </c>
      <c r="G36" s="241" t="str">
        <f>'01-Mapa de riesgo'!Q36:Q38</f>
        <v>MODERADO</v>
      </c>
      <c r="H36" s="33" t="str">
        <f>'01-Mapa de riesgo'!R36:R50</f>
        <v>COMPARTIR</v>
      </c>
      <c r="I36" s="167" t="s">
        <v>391</v>
      </c>
      <c r="J36" s="290" t="str">
        <f>'01-Mapa de riesgo'!U36:U38</f>
        <v>Vigilancia e inteligencia competitiva (Itoma de decisiones)</v>
      </c>
      <c r="K36" s="148"/>
      <c r="L36" s="147"/>
      <c r="M36" s="37" t="str">
        <f>'01-Mapa de riesgo'!M36</f>
        <v>Ejercicios de Vigilancia del Contexto para la identificación de  oportunidades de ampliacion de cobertura</v>
      </c>
      <c r="N36" s="35" t="str">
        <f>'01-Mapa de riesgo'!N36</f>
        <v>Trimestral</v>
      </c>
      <c r="O36" s="35" t="str">
        <f>'01-Mapa de riesgo'!O36</f>
        <v>Preventivo</v>
      </c>
      <c r="P36" s="143"/>
      <c r="Q36" s="144"/>
      <c r="R36" s="303"/>
    </row>
    <row r="37" spans="1:18" ht="62.45" customHeight="1" x14ac:dyDescent="0.2">
      <c r="A37" s="200"/>
      <c r="B37" s="252"/>
      <c r="C37" s="252"/>
      <c r="D37" s="252"/>
      <c r="E37" s="252"/>
      <c r="F37" s="252"/>
      <c r="G37" s="241"/>
      <c r="H37" s="33" t="str">
        <f>'01-Mapa de riesgo'!R37:R51</f>
        <v>COMPARTIR</v>
      </c>
      <c r="I37" s="168"/>
      <c r="J37" s="291"/>
      <c r="K37" s="145"/>
      <c r="L37" s="146"/>
      <c r="M37" s="37" t="str">
        <f>'01-Mapa de riesgo'!M37</f>
        <v>Análsisi de la articulación del PDI con factores y planes del contexto local, regional, nacional e internacional en el grupo de análisis</v>
      </c>
      <c r="N37" s="35" t="str">
        <f>'01-Mapa de riesgo'!N37</f>
        <v>Semestral</v>
      </c>
      <c r="O37" s="35" t="str">
        <f>'01-Mapa de riesgo'!O37</f>
        <v>Correctivo</v>
      </c>
      <c r="P37" s="143"/>
      <c r="Q37" s="144"/>
      <c r="R37" s="304"/>
    </row>
    <row r="38" spans="1:18" ht="62.45" customHeight="1" thickBot="1" x14ac:dyDescent="0.25">
      <c r="A38" s="307"/>
      <c r="B38" s="293"/>
      <c r="C38" s="293"/>
      <c r="D38" s="293"/>
      <c r="E38" s="293"/>
      <c r="F38" s="293"/>
      <c r="G38" s="265"/>
      <c r="H38" s="136" t="str">
        <f>'01-Mapa de riesgo'!R38:R52</f>
        <v>COMPARTIR</v>
      </c>
      <c r="I38" s="223"/>
      <c r="J38" s="309"/>
      <c r="K38" s="158"/>
      <c r="L38" s="159"/>
      <c r="M38" s="38" t="str">
        <f>'01-Mapa de riesgo'!M38</f>
        <v xml:space="preserve">Seguimiento al PDI y discusión de temas del contexto y de los informes de vigilancia  en el Comité  Integral  de Gestión </v>
      </c>
      <c r="N38" s="36" t="str">
        <f>'01-Mapa de riesgo'!N38</f>
        <v>Trimestral</v>
      </c>
      <c r="O38" s="36" t="str">
        <f>'01-Mapa de riesgo'!O38</f>
        <v>Preventivo</v>
      </c>
      <c r="P38" s="160"/>
      <c r="Q38" s="161"/>
      <c r="R38" s="308"/>
    </row>
    <row r="39" spans="1:18" x14ac:dyDescent="0.2">
      <c r="A39" s="31"/>
      <c r="B39" s="34"/>
      <c r="C39" s="34"/>
      <c r="D39" s="34"/>
      <c r="E39" s="34"/>
      <c r="F39" s="34"/>
      <c r="G39" s="34"/>
      <c r="H39" s="31"/>
      <c r="I39" s="31"/>
      <c r="J39" s="31"/>
      <c r="K39" s="31"/>
      <c r="L39" s="31"/>
      <c r="M39" s="31"/>
      <c r="N39" s="31"/>
      <c r="O39" s="31"/>
      <c r="P39" s="31"/>
      <c r="Q39" s="31"/>
      <c r="R39" s="31"/>
    </row>
    <row r="40" spans="1:18" x14ac:dyDescent="0.2">
      <c r="A40" s="31"/>
      <c r="B40" s="34"/>
      <c r="C40" s="34"/>
      <c r="D40" s="34"/>
      <c r="E40" s="34"/>
      <c r="F40" s="34"/>
      <c r="G40" s="34"/>
      <c r="H40" s="31"/>
      <c r="I40" s="31"/>
      <c r="J40" s="31"/>
      <c r="K40" s="31"/>
      <c r="L40" s="31"/>
      <c r="M40" s="31"/>
      <c r="N40" s="31"/>
      <c r="O40" s="31"/>
      <c r="P40" s="31"/>
      <c r="Q40" s="31"/>
      <c r="R40" s="31"/>
    </row>
    <row r="41" spans="1:18" x14ac:dyDescent="0.2">
      <c r="A41" s="31"/>
      <c r="B41" s="34"/>
      <c r="C41" s="34"/>
      <c r="D41" s="34"/>
      <c r="E41" s="34"/>
      <c r="F41" s="34"/>
      <c r="G41" s="34"/>
      <c r="H41" s="31"/>
      <c r="I41" s="31"/>
      <c r="J41" s="31"/>
      <c r="K41" s="31"/>
      <c r="L41" s="31"/>
      <c r="M41" s="31"/>
      <c r="N41" s="31"/>
      <c r="O41" s="31"/>
      <c r="P41" s="31"/>
      <c r="Q41" s="31"/>
      <c r="R41" s="31"/>
    </row>
    <row r="42" spans="1:18" x14ac:dyDescent="0.2">
      <c r="A42" s="31"/>
      <c r="B42" s="34"/>
      <c r="C42" s="34"/>
      <c r="D42" s="34"/>
      <c r="E42" s="34"/>
      <c r="F42" s="34"/>
      <c r="G42" s="34"/>
      <c r="H42" s="31"/>
      <c r="I42" s="31"/>
      <c r="J42" s="31"/>
      <c r="K42" s="31"/>
      <c r="L42" s="31"/>
      <c r="M42" s="31"/>
      <c r="N42" s="31"/>
      <c r="O42" s="31"/>
      <c r="P42" s="31"/>
      <c r="Q42" s="31"/>
      <c r="R42" s="31"/>
    </row>
    <row r="43" spans="1:18" x14ac:dyDescent="0.2">
      <c r="A43" s="31"/>
      <c r="B43" s="34"/>
      <c r="C43" s="34"/>
      <c r="D43" s="34"/>
      <c r="E43" s="34"/>
      <c r="F43" s="34"/>
      <c r="G43" s="34"/>
      <c r="H43" s="31"/>
      <c r="I43" s="31"/>
      <c r="J43" s="31"/>
      <c r="K43" s="31"/>
      <c r="L43" s="31"/>
      <c r="M43" s="31"/>
      <c r="N43" s="31"/>
      <c r="O43" s="31"/>
      <c r="P43" s="31"/>
      <c r="Q43" s="31"/>
      <c r="R43" s="31"/>
    </row>
    <row r="44" spans="1:18" x14ac:dyDescent="0.2">
      <c r="A44" s="31"/>
      <c r="B44" s="34"/>
      <c r="C44" s="34"/>
      <c r="D44" s="34"/>
      <c r="E44" s="34"/>
      <c r="F44" s="34"/>
      <c r="G44" s="34"/>
      <c r="H44" s="31"/>
      <c r="I44" s="31"/>
      <c r="J44" s="31"/>
      <c r="K44" s="31"/>
      <c r="L44" s="31"/>
      <c r="M44" s="31"/>
      <c r="N44" s="31"/>
      <c r="O44" s="31"/>
      <c r="P44" s="31"/>
      <c r="Q44" s="31"/>
      <c r="R44" s="31"/>
    </row>
    <row r="45" spans="1:18" x14ac:dyDescent="0.2">
      <c r="A45" s="31"/>
      <c r="B45" s="34"/>
      <c r="C45" s="34"/>
      <c r="D45" s="34"/>
      <c r="E45" s="34"/>
      <c r="F45" s="34"/>
      <c r="G45" s="34"/>
      <c r="H45" s="31"/>
      <c r="I45" s="31"/>
      <c r="J45" s="31"/>
      <c r="K45" s="31"/>
      <c r="L45" s="31"/>
      <c r="M45" s="31"/>
      <c r="N45" s="31"/>
      <c r="O45" s="31"/>
      <c r="P45" s="31"/>
      <c r="Q45" s="31"/>
      <c r="R45" s="31"/>
    </row>
    <row r="46" spans="1:18" x14ac:dyDescent="0.2">
      <c r="A46" s="31"/>
      <c r="B46" s="34"/>
      <c r="C46" s="34"/>
      <c r="D46" s="34"/>
      <c r="E46" s="34"/>
      <c r="F46" s="34"/>
      <c r="G46" s="34"/>
      <c r="H46" s="31"/>
      <c r="I46" s="31"/>
      <c r="J46" s="31"/>
      <c r="K46" s="31"/>
      <c r="L46" s="31"/>
      <c r="M46" s="31"/>
      <c r="N46" s="31"/>
      <c r="O46" s="31"/>
      <c r="P46" s="31"/>
      <c r="Q46" s="31"/>
      <c r="R46" s="31"/>
    </row>
    <row r="47" spans="1:18" x14ac:dyDescent="0.2">
      <c r="A47" s="31"/>
      <c r="B47" s="34"/>
      <c r="C47" s="34"/>
      <c r="D47" s="34"/>
      <c r="E47" s="34"/>
      <c r="F47" s="34"/>
      <c r="G47" s="34"/>
      <c r="H47" s="31"/>
      <c r="I47" s="31"/>
      <c r="J47" s="31"/>
      <c r="K47" s="31"/>
      <c r="L47" s="31"/>
      <c r="M47" s="31"/>
      <c r="N47" s="31"/>
      <c r="O47" s="31"/>
      <c r="P47" s="31"/>
      <c r="Q47" s="31"/>
      <c r="R47" s="31"/>
    </row>
    <row r="48" spans="1:18" x14ac:dyDescent="0.2">
      <c r="A48" s="31"/>
      <c r="B48" s="34"/>
      <c r="C48" s="34"/>
      <c r="D48" s="34"/>
      <c r="E48" s="34"/>
      <c r="F48" s="34"/>
      <c r="G48" s="34"/>
      <c r="H48" s="31"/>
      <c r="I48" s="31"/>
      <c r="J48" s="31"/>
      <c r="K48" s="31"/>
      <c r="L48" s="31"/>
      <c r="M48" s="31"/>
      <c r="N48" s="31"/>
      <c r="O48" s="31"/>
      <c r="P48" s="31"/>
      <c r="Q48" s="31"/>
      <c r="R48" s="31"/>
    </row>
    <row r="49" spans="1:18" x14ac:dyDescent="0.2">
      <c r="A49" s="31"/>
      <c r="B49" s="34"/>
      <c r="C49" s="34"/>
      <c r="D49" s="34"/>
      <c r="E49" s="34"/>
      <c r="F49" s="34"/>
      <c r="G49" s="34"/>
      <c r="H49" s="31"/>
      <c r="I49" s="31"/>
      <c r="J49" s="31"/>
      <c r="K49" s="31"/>
      <c r="L49" s="31"/>
      <c r="M49" s="31"/>
      <c r="N49" s="31"/>
      <c r="O49" s="31"/>
      <c r="P49" s="31"/>
      <c r="Q49" s="31"/>
      <c r="R49" s="31"/>
    </row>
    <row r="50" spans="1:18" x14ac:dyDescent="0.2">
      <c r="A50" s="31"/>
      <c r="B50" s="34"/>
      <c r="C50" s="34"/>
      <c r="D50" s="34"/>
      <c r="E50" s="34"/>
      <c r="F50" s="34"/>
      <c r="G50" s="34"/>
      <c r="H50" s="31"/>
      <c r="I50" s="31"/>
      <c r="J50" s="31"/>
      <c r="K50" s="31"/>
      <c r="L50" s="31"/>
      <c r="M50" s="31"/>
      <c r="N50" s="31"/>
      <c r="O50" s="31"/>
      <c r="P50" s="31"/>
      <c r="Q50" s="31"/>
      <c r="R50" s="31"/>
    </row>
    <row r="51" spans="1:18" x14ac:dyDescent="0.2">
      <c r="A51" s="31"/>
      <c r="B51" s="34"/>
      <c r="C51" s="34"/>
      <c r="D51" s="34"/>
      <c r="E51" s="34"/>
      <c r="F51" s="34"/>
      <c r="G51" s="34"/>
      <c r="H51" s="31"/>
      <c r="I51" s="31"/>
      <c r="J51" s="31"/>
      <c r="K51" s="31"/>
      <c r="L51" s="31"/>
      <c r="M51" s="31"/>
      <c r="N51" s="31"/>
      <c r="O51" s="31"/>
      <c r="P51" s="31"/>
      <c r="Q51" s="31"/>
      <c r="R51" s="31"/>
    </row>
    <row r="52" spans="1:18" x14ac:dyDescent="0.2">
      <c r="A52" s="31"/>
      <c r="B52" s="34"/>
      <c r="C52" s="34"/>
      <c r="D52" s="34"/>
      <c r="E52" s="34"/>
      <c r="F52" s="34"/>
      <c r="G52" s="34"/>
      <c r="H52" s="31"/>
      <c r="I52" s="31"/>
      <c r="J52" s="31"/>
      <c r="K52" s="31"/>
      <c r="L52" s="31"/>
      <c r="M52" s="31"/>
      <c r="N52" s="31"/>
      <c r="O52" s="31"/>
      <c r="P52" s="31"/>
      <c r="Q52" s="31"/>
      <c r="R52" s="31"/>
    </row>
    <row r="53" spans="1:18" x14ac:dyDescent="0.2">
      <c r="A53" s="31"/>
      <c r="B53" s="34"/>
      <c r="C53" s="34"/>
      <c r="D53" s="34"/>
      <c r="E53" s="34"/>
      <c r="F53" s="34"/>
      <c r="G53" s="34"/>
      <c r="H53" s="31"/>
      <c r="I53" s="31"/>
      <c r="J53" s="31"/>
      <c r="K53" s="31"/>
      <c r="L53" s="31"/>
      <c r="M53" s="31"/>
      <c r="N53" s="31"/>
      <c r="O53" s="31"/>
      <c r="P53" s="31"/>
      <c r="Q53" s="31"/>
      <c r="R53" s="31"/>
    </row>
    <row r="54" spans="1:18" x14ac:dyDescent="0.2">
      <c r="A54" s="31"/>
      <c r="B54" s="34"/>
      <c r="C54" s="34"/>
      <c r="D54" s="34"/>
      <c r="E54" s="34"/>
      <c r="F54" s="34"/>
      <c r="G54" s="34"/>
      <c r="H54" s="31"/>
      <c r="I54" s="31"/>
      <c r="J54" s="31"/>
      <c r="K54" s="31"/>
      <c r="L54" s="31"/>
      <c r="M54" s="31"/>
      <c r="N54" s="31"/>
      <c r="O54" s="31"/>
      <c r="P54" s="31"/>
      <c r="Q54" s="31"/>
      <c r="R54" s="31"/>
    </row>
    <row r="55" spans="1:18" x14ac:dyDescent="0.2">
      <c r="A55" s="31"/>
      <c r="B55" s="34"/>
      <c r="C55" s="34"/>
      <c r="D55" s="34"/>
      <c r="E55" s="34"/>
      <c r="F55" s="34"/>
      <c r="G55" s="34"/>
      <c r="H55" s="31"/>
      <c r="I55" s="31"/>
      <c r="J55" s="31"/>
      <c r="K55" s="31"/>
      <c r="L55" s="31"/>
      <c r="M55" s="31"/>
      <c r="N55" s="31"/>
      <c r="O55" s="31"/>
      <c r="P55" s="31"/>
      <c r="Q55" s="31"/>
      <c r="R55" s="31"/>
    </row>
    <row r="56" spans="1:18" x14ac:dyDescent="0.2">
      <c r="A56" s="31"/>
      <c r="B56" s="34"/>
      <c r="C56" s="34"/>
      <c r="D56" s="34"/>
      <c r="E56" s="34"/>
      <c r="F56" s="34"/>
      <c r="G56" s="34"/>
      <c r="H56" s="31"/>
      <c r="I56" s="31"/>
      <c r="J56" s="31"/>
      <c r="K56" s="31"/>
      <c r="L56" s="31"/>
      <c r="M56" s="31"/>
      <c r="N56" s="31"/>
      <c r="O56" s="31"/>
      <c r="P56" s="31"/>
      <c r="Q56" s="31"/>
      <c r="R56" s="31"/>
    </row>
    <row r="57" spans="1:18" x14ac:dyDescent="0.2">
      <c r="A57" s="31"/>
      <c r="B57" s="34"/>
      <c r="C57" s="34"/>
      <c r="D57" s="34"/>
      <c r="E57" s="34"/>
      <c r="F57" s="34"/>
      <c r="G57" s="34"/>
      <c r="H57" s="31"/>
      <c r="I57" s="31"/>
      <c r="J57" s="31"/>
      <c r="K57" s="31"/>
      <c r="L57" s="31"/>
      <c r="M57" s="31"/>
      <c r="N57" s="31"/>
      <c r="O57" s="31"/>
      <c r="P57" s="31"/>
      <c r="Q57" s="31"/>
      <c r="R57" s="31"/>
    </row>
    <row r="58" spans="1:18" x14ac:dyDescent="0.2">
      <c r="A58" s="31"/>
      <c r="B58" s="34"/>
      <c r="C58" s="34"/>
      <c r="D58" s="34"/>
      <c r="E58" s="34"/>
      <c r="F58" s="34"/>
      <c r="G58" s="34"/>
      <c r="H58" s="31"/>
      <c r="I58" s="31"/>
      <c r="J58" s="31"/>
      <c r="K58" s="31"/>
      <c r="L58" s="31"/>
      <c r="M58" s="31"/>
      <c r="N58" s="31"/>
      <c r="O58" s="31"/>
      <c r="P58" s="31"/>
      <c r="Q58" s="31"/>
      <c r="R58" s="31"/>
    </row>
    <row r="59" spans="1:18" x14ac:dyDescent="0.2">
      <c r="A59" s="31"/>
      <c r="B59" s="34"/>
      <c r="C59" s="34"/>
      <c r="D59" s="34"/>
      <c r="E59" s="34"/>
      <c r="F59" s="34"/>
      <c r="G59" s="34"/>
      <c r="H59" s="31"/>
      <c r="I59" s="31"/>
      <c r="J59" s="31"/>
      <c r="K59" s="31"/>
      <c r="L59" s="31"/>
      <c r="M59" s="31"/>
      <c r="N59" s="31"/>
      <c r="O59" s="31"/>
      <c r="P59" s="31"/>
      <c r="Q59" s="31"/>
      <c r="R59" s="31"/>
    </row>
    <row r="60" spans="1:18" x14ac:dyDescent="0.2">
      <c r="A60" s="31"/>
      <c r="B60" s="34"/>
      <c r="C60" s="34"/>
      <c r="D60" s="34"/>
      <c r="E60" s="34"/>
      <c r="F60" s="34"/>
      <c r="G60" s="34"/>
      <c r="H60" s="31"/>
      <c r="I60" s="31"/>
      <c r="J60" s="31"/>
      <c r="K60" s="31"/>
      <c r="L60" s="31"/>
      <c r="M60" s="31"/>
      <c r="N60" s="31"/>
      <c r="O60" s="31"/>
      <c r="P60" s="31"/>
      <c r="Q60" s="31"/>
      <c r="R60" s="31"/>
    </row>
    <row r="61" spans="1:18" x14ac:dyDescent="0.2">
      <c r="A61" s="31"/>
      <c r="B61" s="34"/>
      <c r="C61" s="34"/>
      <c r="D61" s="34"/>
      <c r="E61" s="34"/>
      <c r="F61" s="34"/>
      <c r="G61" s="34"/>
      <c r="H61" s="31"/>
      <c r="I61" s="31"/>
      <c r="J61" s="31"/>
      <c r="K61" s="31"/>
      <c r="L61" s="31"/>
      <c r="M61" s="31"/>
      <c r="N61" s="31"/>
      <c r="O61" s="31"/>
      <c r="P61" s="31"/>
      <c r="Q61" s="31"/>
      <c r="R61" s="31"/>
    </row>
    <row r="62" spans="1:18" x14ac:dyDescent="0.2">
      <c r="A62" s="31"/>
      <c r="B62" s="34"/>
      <c r="C62" s="34"/>
      <c r="D62" s="34"/>
      <c r="E62" s="34"/>
      <c r="F62" s="34"/>
      <c r="G62" s="34"/>
      <c r="H62" s="31"/>
      <c r="I62" s="31"/>
      <c r="J62" s="31"/>
      <c r="K62" s="31"/>
      <c r="L62" s="31"/>
      <c r="M62" s="31"/>
      <c r="N62" s="31"/>
      <c r="O62" s="31"/>
      <c r="P62" s="31"/>
      <c r="Q62" s="31"/>
      <c r="R62" s="31"/>
    </row>
    <row r="63" spans="1:18" x14ac:dyDescent="0.2">
      <c r="A63" s="31"/>
      <c r="B63" s="34"/>
      <c r="C63" s="34"/>
      <c r="D63" s="34"/>
      <c r="E63" s="34"/>
      <c r="F63" s="34"/>
      <c r="G63" s="34"/>
      <c r="H63" s="31"/>
      <c r="I63" s="31"/>
      <c r="J63" s="31"/>
      <c r="K63" s="31"/>
      <c r="L63" s="31"/>
      <c r="M63" s="31"/>
      <c r="N63" s="31"/>
      <c r="O63" s="31"/>
      <c r="P63" s="31"/>
      <c r="Q63" s="31"/>
      <c r="R63" s="31"/>
    </row>
    <row r="64" spans="1:18" x14ac:dyDescent="0.2">
      <c r="A64" s="31"/>
      <c r="B64" s="34"/>
      <c r="C64" s="34"/>
      <c r="D64" s="34"/>
      <c r="E64" s="34"/>
      <c r="F64" s="34"/>
      <c r="G64" s="34"/>
      <c r="H64" s="31"/>
      <c r="I64" s="31"/>
      <c r="J64" s="31"/>
      <c r="K64" s="31"/>
      <c r="L64" s="31"/>
      <c r="M64" s="31"/>
      <c r="N64" s="31"/>
      <c r="O64" s="31"/>
      <c r="P64" s="31"/>
      <c r="Q64" s="31"/>
      <c r="R64" s="31"/>
    </row>
    <row r="65" spans="1:18" x14ac:dyDescent="0.2">
      <c r="A65" s="31"/>
      <c r="B65" s="34"/>
      <c r="C65" s="34"/>
      <c r="D65" s="34"/>
      <c r="E65" s="34"/>
      <c r="F65" s="34"/>
      <c r="G65" s="34"/>
      <c r="H65" s="31"/>
      <c r="I65" s="31"/>
      <c r="J65" s="31"/>
      <c r="K65" s="31"/>
      <c r="L65" s="31"/>
      <c r="M65" s="31"/>
      <c r="N65" s="31"/>
      <c r="O65" s="31"/>
      <c r="P65" s="31"/>
      <c r="Q65" s="31"/>
      <c r="R65" s="31"/>
    </row>
    <row r="66" spans="1:18" x14ac:dyDescent="0.2">
      <c r="A66" s="31"/>
      <c r="B66" s="34"/>
      <c r="C66" s="34"/>
      <c r="D66" s="34"/>
      <c r="E66" s="34"/>
      <c r="F66" s="34"/>
      <c r="G66" s="34"/>
      <c r="H66" s="31"/>
      <c r="I66" s="31"/>
      <c r="J66" s="31"/>
      <c r="K66" s="31"/>
      <c r="L66" s="31"/>
      <c r="M66" s="31"/>
      <c r="N66" s="31"/>
      <c r="O66" s="31"/>
      <c r="P66" s="31"/>
      <c r="Q66" s="31"/>
      <c r="R66" s="31"/>
    </row>
    <row r="67" spans="1:18" x14ac:dyDescent="0.2">
      <c r="A67" s="31"/>
      <c r="B67" s="34"/>
      <c r="C67" s="34"/>
      <c r="D67" s="34"/>
      <c r="E67" s="34"/>
      <c r="F67" s="34"/>
      <c r="G67" s="34"/>
      <c r="H67" s="31"/>
      <c r="I67" s="31"/>
      <c r="J67" s="31"/>
      <c r="K67" s="31"/>
      <c r="L67" s="31"/>
      <c r="M67" s="31"/>
      <c r="N67" s="31"/>
      <c r="O67" s="31"/>
      <c r="P67" s="31"/>
      <c r="Q67" s="31"/>
      <c r="R67" s="31"/>
    </row>
    <row r="68" spans="1:18" x14ac:dyDescent="0.2">
      <c r="A68" s="31"/>
      <c r="B68" s="34"/>
      <c r="C68" s="34"/>
      <c r="D68" s="34"/>
      <c r="E68" s="34"/>
      <c r="F68" s="34"/>
      <c r="G68" s="34"/>
      <c r="H68" s="31"/>
      <c r="I68" s="31"/>
      <c r="J68" s="31"/>
      <c r="K68" s="31"/>
      <c r="L68" s="31"/>
      <c r="M68" s="31"/>
      <c r="N68" s="31"/>
      <c r="O68" s="31"/>
      <c r="P68" s="31"/>
      <c r="Q68" s="31"/>
      <c r="R68" s="31"/>
    </row>
    <row r="69" spans="1:18" x14ac:dyDescent="0.2">
      <c r="A69" s="31"/>
      <c r="B69" s="34"/>
      <c r="C69" s="34"/>
      <c r="D69" s="34"/>
      <c r="E69" s="34"/>
      <c r="F69" s="34"/>
      <c r="G69" s="34"/>
      <c r="H69" s="31"/>
      <c r="I69" s="31"/>
      <c r="J69" s="31"/>
      <c r="K69" s="31"/>
      <c r="L69" s="31"/>
      <c r="M69" s="31"/>
      <c r="N69" s="31"/>
      <c r="O69" s="31"/>
      <c r="P69" s="31"/>
      <c r="Q69" s="31"/>
      <c r="R69" s="31"/>
    </row>
    <row r="70" spans="1:18" x14ac:dyDescent="0.2">
      <c r="A70" s="31"/>
      <c r="B70" s="34"/>
      <c r="C70" s="34"/>
      <c r="D70" s="34"/>
      <c r="E70" s="34"/>
      <c r="F70" s="34"/>
      <c r="G70" s="34"/>
      <c r="H70" s="31"/>
      <c r="I70" s="31"/>
      <c r="J70" s="31"/>
      <c r="K70" s="31"/>
      <c r="L70" s="31"/>
      <c r="M70" s="31"/>
      <c r="N70" s="31"/>
      <c r="O70" s="31"/>
      <c r="P70" s="31"/>
      <c r="Q70" s="31"/>
      <c r="R70" s="31"/>
    </row>
    <row r="71" spans="1:18" x14ac:dyDescent="0.2">
      <c r="A71" s="31"/>
      <c r="B71" s="34"/>
      <c r="C71" s="34"/>
      <c r="D71" s="34"/>
      <c r="E71" s="34"/>
      <c r="F71" s="34"/>
      <c r="G71" s="34"/>
      <c r="H71" s="31"/>
      <c r="I71" s="31"/>
      <c r="J71" s="31"/>
      <c r="K71" s="31"/>
      <c r="L71" s="31"/>
      <c r="M71" s="31"/>
      <c r="N71" s="31"/>
      <c r="O71" s="31"/>
      <c r="P71" s="31"/>
      <c r="Q71" s="31"/>
      <c r="R71" s="31"/>
    </row>
    <row r="72" spans="1:18" x14ac:dyDescent="0.2">
      <c r="A72" s="31"/>
      <c r="B72" s="34"/>
      <c r="C72" s="34"/>
      <c r="D72" s="34"/>
      <c r="E72" s="34"/>
      <c r="F72" s="34"/>
      <c r="G72" s="34"/>
      <c r="H72" s="31"/>
      <c r="I72" s="31"/>
      <c r="J72" s="31"/>
      <c r="K72" s="31"/>
      <c r="L72" s="31"/>
      <c r="M72" s="31"/>
      <c r="N72" s="31"/>
      <c r="O72" s="31"/>
      <c r="P72" s="31"/>
      <c r="Q72" s="31"/>
      <c r="R72" s="31"/>
    </row>
    <row r="73" spans="1:18" x14ac:dyDescent="0.2">
      <c r="A73" s="31"/>
      <c r="B73" s="34"/>
      <c r="C73" s="34"/>
      <c r="D73" s="34"/>
      <c r="E73" s="34"/>
      <c r="F73" s="34"/>
      <c r="G73" s="34"/>
      <c r="H73" s="31"/>
      <c r="I73" s="31"/>
      <c r="J73" s="31"/>
      <c r="K73" s="31"/>
      <c r="L73" s="31"/>
      <c r="M73" s="31"/>
      <c r="N73" s="31"/>
      <c r="O73" s="31"/>
      <c r="P73" s="31"/>
      <c r="Q73" s="31"/>
      <c r="R73" s="31"/>
    </row>
    <row r="74" spans="1:18" x14ac:dyDescent="0.2">
      <c r="A74" s="31"/>
      <c r="B74" s="34"/>
      <c r="C74" s="34"/>
      <c r="D74" s="34"/>
      <c r="E74" s="34"/>
      <c r="F74" s="34"/>
      <c r="G74" s="34"/>
      <c r="H74" s="31"/>
      <c r="I74" s="31"/>
      <c r="J74" s="31"/>
      <c r="K74" s="31"/>
      <c r="L74" s="31"/>
      <c r="M74" s="31"/>
      <c r="N74" s="31"/>
      <c r="O74" s="31"/>
      <c r="P74" s="31"/>
      <c r="Q74" s="31"/>
      <c r="R74" s="31"/>
    </row>
    <row r="75" spans="1:18" x14ac:dyDescent="0.2">
      <c r="A75" s="31"/>
      <c r="B75" s="34"/>
      <c r="C75" s="34"/>
      <c r="D75" s="34"/>
      <c r="E75" s="34"/>
      <c r="F75" s="34"/>
      <c r="G75" s="34"/>
      <c r="H75" s="31"/>
      <c r="I75" s="31"/>
      <c r="J75" s="31"/>
      <c r="K75" s="31"/>
      <c r="L75" s="31"/>
      <c r="M75" s="31"/>
      <c r="N75" s="31"/>
      <c r="O75" s="31"/>
      <c r="P75" s="31"/>
      <c r="Q75" s="31"/>
      <c r="R75" s="31"/>
    </row>
    <row r="76" spans="1:18" x14ac:dyDescent="0.2">
      <c r="A76" s="31"/>
      <c r="B76" s="34"/>
      <c r="C76" s="34"/>
      <c r="D76" s="34"/>
      <c r="E76" s="34"/>
      <c r="F76" s="34"/>
      <c r="G76" s="34"/>
      <c r="H76" s="31"/>
      <c r="I76" s="31"/>
      <c r="J76" s="31"/>
      <c r="K76" s="31"/>
      <c r="L76" s="31"/>
      <c r="M76" s="31"/>
      <c r="N76" s="31"/>
      <c r="O76" s="31"/>
      <c r="P76" s="31"/>
      <c r="Q76" s="31"/>
      <c r="R76" s="31"/>
    </row>
    <row r="77" spans="1:18" x14ac:dyDescent="0.2">
      <c r="A77" s="31"/>
      <c r="B77" s="34"/>
      <c r="C77" s="34"/>
      <c r="D77" s="34"/>
      <c r="E77" s="34"/>
      <c r="F77" s="34"/>
      <c r="G77" s="34"/>
      <c r="H77" s="31"/>
      <c r="I77" s="31"/>
      <c r="J77" s="31"/>
      <c r="K77" s="31"/>
      <c r="L77" s="31"/>
      <c r="M77" s="31"/>
      <c r="N77" s="31"/>
      <c r="O77" s="31"/>
      <c r="P77" s="31"/>
      <c r="Q77" s="31"/>
      <c r="R77" s="31"/>
    </row>
    <row r="78" spans="1:18" x14ac:dyDescent="0.2">
      <c r="A78" s="31"/>
      <c r="B78" s="34"/>
      <c r="C78" s="34"/>
      <c r="D78" s="34"/>
      <c r="E78" s="34"/>
      <c r="F78" s="34"/>
      <c r="G78" s="34"/>
      <c r="H78" s="31"/>
      <c r="I78" s="31"/>
      <c r="J78" s="31"/>
      <c r="K78" s="31"/>
      <c r="L78" s="31"/>
      <c r="M78" s="31"/>
      <c r="N78" s="31"/>
      <c r="O78" s="31"/>
      <c r="P78" s="31"/>
      <c r="Q78" s="31"/>
      <c r="R78" s="31"/>
    </row>
    <row r="79" spans="1:18" x14ac:dyDescent="0.2">
      <c r="A79" s="31"/>
      <c r="B79" s="34"/>
      <c r="C79" s="34"/>
      <c r="D79" s="34"/>
      <c r="E79" s="34"/>
      <c r="F79" s="34"/>
      <c r="G79" s="34"/>
      <c r="H79" s="31"/>
      <c r="I79" s="31"/>
      <c r="J79" s="31"/>
      <c r="K79" s="31"/>
      <c r="L79" s="31"/>
      <c r="M79" s="31"/>
      <c r="N79" s="31"/>
      <c r="O79" s="31"/>
      <c r="P79" s="31"/>
      <c r="Q79" s="31"/>
      <c r="R79" s="31"/>
    </row>
    <row r="80" spans="1:18" x14ac:dyDescent="0.2">
      <c r="D80" s="34"/>
      <c r="E80" s="34"/>
      <c r="F80" s="34"/>
      <c r="G80" s="34"/>
    </row>
    <row r="81" spans="4:7" x14ac:dyDescent="0.2">
      <c r="D81" s="34"/>
      <c r="E81" s="34"/>
      <c r="F81" s="34"/>
      <c r="G81" s="34"/>
    </row>
    <row r="82" spans="4:7" x14ac:dyDescent="0.2">
      <c r="D82" s="34"/>
      <c r="E82" s="34"/>
      <c r="F82" s="34"/>
      <c r="G82" s="34"/>
    </row>
    <row r="83" spans="4:7" x14ac:dyDescent="0.2">
      <c r="D83" s="34"/>
      <c r="E83" s="34"/>
      <c r="F83" s="34"/>
      <c r="G83" s="34"/>
    </row>
    <row r="84" spans="4:7" x14ac:dyDescent="0.2">
      <c r="D84" s="34"/>
      <c r="E84" s="34"/>
      <c r="F84" s="34"/>
      <c r="G84" s="34"/>
    </row>
    <row r="85" spans="4:7" x14ac:dyDescent="0.2">
      <c r="D85" s="34"/>
      <c r="E85" s="34"/>
      <c r="F85" s="34"/>
      <c r="G85" s="34"/>
    </row>
  </sheetData>
  <sheetProtection algorithmName="SHA-512" hashValue="1Xg3Mi16IT1zO8jUnwlIZ1PLNmBxrZrPo4CSNIKRyi21XRrhsZ9EDSi58OMiPSMdUbp0rvhteewzBL8PqElIUA==" saltValue="F8iUWMLe+Sc9TSVjilP6pQ==" spinCount="100000" sheet="1" objects="1" scenarios="1" formatRows="0" insertRows="0" deleteRows="0" selectLockedCells="1"/>
  <mergeCells count="154">
    <mergeCell ref="R30:R32"/>
    <mergeCell ref="R33:R35"/>
    <mergeCell ref="R36:R38"/>
    <mergeCell ref="G30:G32"/>
    <mergeCell ref="G33:G35"/>
    <mergeCell ref="G36:G38"/>
    <mergeCell ref="I30:I32"/>
    <mergeCell ref="I33:I35"/>
    <mergeCell ref="I36:I38"/>
    <mergeCell ref="J30:J32"/>
    <mergeCell ref="J33:J35"/>
    <mergeCell ref="J36:J38"/>
    <mergeCell ref="A30:A32"/>
    <mergeCell ref="A33:A35"/>
    <mergeCell ref="A36:A38"/>
    <mergeCell ref="B30:B32"/>
    <mergeCell ref="B33:B35"/>
    <mergeCell ref="B36:B38"/>
    <mergeCell ref="C30:C32"/>
    <mergeCell ref="C33:C35"/>
    <mergeCell ref="C36:C38"/>
    <mergeCell ref="P24:Q24"/>
    <mergeCell ref="P25:Q25"/>
    <mergeCell ref="P26:Q26"/>
    <mergeCell ref="P27:Q27"/>
    <mergeCell ref="P28:Q28"/>
    <mergeCell ref="P29:Q29"/>
    <mergeCell ref="R27:R29"/>
    <mergeCell ref="R24:R26"/>
    <mergeCell ref="A27:A29"/>
    <mergeCell ref="B27:B29"/>
    <mergeCell ref="C27:C29"/>
    <mergeCell ref="D27:D29"/>
    <mergeCell ref="E27:E29"/>
    <mergeCell ref="F27:F29"/>
    <mergeCell ref="G27:G29"/>
    <mergeCell ref="J27:J29"/>
    <mergeCell ref="I27:I29"/>
    <mergeCell ref="K27:K29"/>
    <mergeCell ref="L27:L29"/>
    <mergeCell ref="G24:G26"/>
    <mergeCell ref="A24:A26"/>
    <mergeCell ref="B24:B26"/>
    <mergeCell ref="C24:C26"/>
    <mergeCell ref="D24:D26"/>
    <mergeCell ref="R15:R17"/>
    <mergeCell ref="R12:R14"/>
    <mergeCell ref="R9:R11"/>
    <mergeCell ref="R18:R20"/>
    <mergeCell ref="P17:Q17"/>
    <mergeCell ref="P18:Q18"/>
    <mergeCell ref="P19:Q19"/>
    <mergeCell ref="P20:Q20"/>
    <mergeCell ref="P21:Q21"/>
    <mergeCell ref="P15:Q15"/>
    <mergeCell ref="P16:Q16"/>
    <mergeCell ref="A21:A23"/>
    <mergeCell ref="B21:B23"/>
    <mergeCell ref="C21:C23"/>
    <mergeCell ref="D21:D23"/>
    <mergeCell ref="E21:E23"/>
    <mergeCell ref="F21:F23"/>
    <mergeCell ref="R21:R23"/>
    <mergeCell ref="P22:Q22"/>
    <mergeCell ref="P23:Q23"/>
    <mergeCell ref="G21:G23"/>
    <mergeCell ref="J21:J23"/>
    <mergeCell ref="I21:I23"/>
    <mergeCell ref="K21:K23"/>
    <mergeCell ref="L21:L23"/>
    <mergeCell ref="E24:E26"/>
    <mergeCell ref="F24:F26"/>
    <mergeCell ref="I24:I26"/>
    <mergeCell ref="J24:J26"/>
    <mergeCell ref="K24:K26"/>
    <mergeCell ref="L24:L26"/>
    <mergeCell ref="B12:B14"/>
    <mergeCell ref="C12:C14"/>
    <mergeCell ref="D12:D14"/>
    <mergeCell ref="E12:E14"/>
    <mergeCell ref="L15:L17"/>
    <mergeCell ref="L18:L20"/>
    <mergeCell ref="J18:J20"/>
    <mergeCell ref="I18:I20"/>
    <mergeCell ref="K18:K20"/>
    <mergeCell ref="I12:I14"/>
    <mergeCell ref="K12:K14"/>
    <mergeCell ref="L12:L14"/>
    <mergeCell ref="J12:J14"/>
    <mergeCell ref="J15:J17"/>
    <mergeCell ref="K15:K17"/>
    <mergeCell ref="D30:D32"/>
    <mergeCell ref="D33:D35"/>
    <mergeCell ref="D36:D38"/>
    <mergeCell ref="E30:E32"/>
    <mergeCell ref="E33:E35"/>
    <mergeCell ref="E36:E38"/>
    <mergeCell ref="F30:F32"/>
    <mergeCell ref="F33:F35"/>
    <mergeCell ref="F36:F3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E9:E11"/>
    <mergeCell ref="F9:F11"/>
    <mergeCell ref="M7:Q7"/>
    <mergeCell ref="G9:G11"/>
    <mergeCell ref="I9:I11"/>
    <mergeCell ref="T13:T14"/>
    <mergeCell ref="P8:Q8"/>
    <mergeCell ref="P9:Q9"/>
    <mergeCell ref="P10:Q10"/>
    <mergeCell ref="P11:Q11"/>
    <mergeCell ref="P12:Q12"/>
    <mergeCell ref="P13:Q13"/>
    <mergeCell ref="P14:Q14"/>
    <mergeCell ref="K9:K11"/>
    <mergeCell ref="L9:L11"/>
  </mergeCells>
  <phoneticPr fontId="3" type="noConversion"/>
  <conditionalFormatting sqref="G9:G38">
    <cfRule type="cellIs" dxfId="10" priority="23" stopIfTrue="1" operator="equal">
      <formula>1</formula>
    </cfRule>
    <cfRule type="cellIs" dxfId="9" priority="24" stopIfTrue="1" operator="between">
      <formula>1.9</formula>
      <formula>3.1</formula>
    </cfRule>
    <cfRule type="cellIs" dxfId="8" priority="25" stopIfTrue="1" operator="equal">
      <formula>4</formula>
    </cfRule>
  </conditionalFormatting>
  <conditionalFormatting sqref="G9:G38">
    <cfRule type="cellIs" dxfId="7" priority="14" operator="equal">
      <formula>"LEVE"</formula>
    </cfRule>
    <cfRule type="cellIs" dxfId="6" priority="15" operator="equal">
      <formula>"MODERADO"</formula>
    </cfRule>
    <cfRule type="cellIs" dxfId="5" priority="16" operator="equal">
      <formula>"GRAVE"</formula>
    </cfRule>
  </conditionalFormatting>
  <conditionalFormatting sqref="I9:I38">
    <cfRule type="containsText" dxfId="4" priority="12" operator="containsText" text="NO">
      <formula>NOT(ISERROR(SEARCH("NO",I9)))</formula>
    </cfRule>
    <cfRule type="containsText" dxfId="3" priority="13" operator="containsText" text="SI">
      <formula>NOT(ISERROR(SEARCH("SI",I9)))</formula>
    </cfRule>
  </conditionalFormatting>
  <conditionalFormatting sqref="R9:R38">
    <cfRule type="containsText" dxfId="2" priority="7" operator="containsText" text="CONTINUA LA ACCIÓN ANTERIOR">
      <formula>NOT(ISERROR(SEARCH("CONTINUA LA ACCIÓN ANTERIOR",R9)))</formula>
    </cfRule>
    <cfRule type="containsText" dxfId="1" priority="8" operator="containsText" text="REQUIERE NUEVA ACCIÓN">
      <formula>NOT(ISERROR(SEARCH("REQUIERE NUEVA ACCIÓN",R9)))</formula>
    </cfRule>
    <cfRule type="containsText" dxfId="0" priority="9" operator="containsText" text="RIESGO CONTROLADO">
      <formula>NOT(ISERROR(SEARCH("RIESGO CONTROLADO",R9)))</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38"/>
    <dataValidation type="list" allowBlank="1" showInputMessage="1" showErrorMessage="1" promptTitle="Plan de Mitigación" prompt="Establezca si tiene Plan de Mitigacion" sqref="I9:I38">
      <formula1>"SI, NO"</formula1>
    </dataValidation>
    <dataValidation allowBlank="1" showInputMessage="1" showErrorMessage="1" promptTitle="Análisis del indicador" prompt="Describa brevemente el comportamiento del indicador" sqref="L9:L38"/>
    <dataValidation type="list" allowBlank="1" showInputMessage="1" showErrorMessage="1" promptTitle="SITUACION DEL RIESGO" prompt="Evalue luego del seguimiento el riesgo." sqref="R9:R38">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headerFooter alignWithMargins="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42578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49" zoomScale="70" zoomScaleNormal="70" zoomScalePageLayoutView="70" workbookViewId="0">
      <selection sqref="A1:R1"/>
    </sheetView>
  </sheetViews>
  <sheetFormatPr baseColWidth="10" defaultColWidth="11.42578125" defaultRowHeight="12.75" x14ac:dyDescent="0.2"/>
  <cols>
    <col min="1" max="1" width="11.42578125" style="16"/>
    <col min="2" max="2" width="1.42578125" style="16" customWidth="1"/>
    <col min="3" max="8" width="11.7109375" customWidth="1"/>
    <col min="9" max="10" width="1.42578125" customWidth="1"/>
    <col min="11" max="11" width="9.7109375" customWidth="1"/>
    <col min="12" max="12" width="9.85546875" customWidth="1"/>
    <col min="13" max="17" width="13.7109375" customWidth="1"/>
    <col min="18" max="18" width="1.42578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344" t="s">
        <v>94</v>
      </c>
      <c r="B1" s="345"/>
      <c r="C1" s="345"/>
      <c r="D1" s="345"/>
      <c r="E1" s="345"/>
      <c r="F1" s="345"/>
      <c r="G1" s="345"/>
      <c r="H1" s="345"/>
      <c r="I1" s="345"/>
      <c r="J1" s="345"/>
      <c r="K1" s="345"/>
      <c r="L1" s="345"/>
      <c r="M1" s="345"/>
      <c r="N1" s="345"/>
      <c r="O1" s="345"/>
      <c r="P1" s="345"/>
      <c r="Q1" s="345"/>
      <c r="R1" s="346"/>
    </row>
    <row r="2" spans="1:18" ht="15.75" x14ac:dyDescent="0.25">
      <c r="A2" s="78"/>
      <c r="B2" s="79"/>
      <c r="C2" s="79"/>
      <c r="D2" s="79"/>
      <c r="E2" s="79"/>
      <c r="F2" s="79"/>
      <c r="G2" s="79"/>
      <c r="H2" s="79"/>
      <c r="I2" s="79"/>
      <c r="J2" s="79"/>
      <c r="K2" s="79"/>
      <c r="L2" s="79"/>
      <c r="M2" s="79"/>
      <c r="N2" s="79"/>
      <c r="O2" s="79"/>
      <c r="P2" s="79"/>
      <c r="Q2" s="79"/>
      <c r="R2" s="80"/>
    </row>
    <row r="3" spans="1:18" ht="15.75" x14ac:dyDescent="0.25">
      <c r="A3" s="341" t="s">
        <v>93</v>
      </c>
      <c r="B3" s="342"/>
      <c r="C3" s="342"/>
      <c r="D3" s="342"/>
      <c r="E3" s="342"/>
      <c r="F3" s="342"/>
      <c r="G3" s="342"/>
      <c r="H3" s="342"/>
      <c r="I3" s="342"/>
      <c r="J3" s="342"/>
      <c r="K3" s="342"/>
      <c r="L3" s="342"/>
      <c r="M3" s="342"/>
      <c r="N3" s="342"/>
      <c r="O3" s="342"/>
      <c r="P3" s="342"/>
      <c r="Q3" s="342"/>
      <c r="R3" s="343"/>
    </row>
    <row r="4" spans="1:18" x14ac:dyDescent="0.2">
      <c r="A4" s="73"/>
      <c r="B4" s="74"/>
      <c r="C4" s="75"/>
      <c r="D4" s="75"/>
      <c r="E4" s="75"/>
      <c r="F4" s="75"/>
      <c r="G4" s="75"/>
      <c r="H4" s="75"/>
      <c r="I4" s="75"/>
      <c r="J4" s="75"/>
      <c r="K4" s="75"/>
      <c r="L4" s="75"/>
      <c r="M4" s="75"/>
      <c r="N4" s="75"/>
      <c r="O4" s="75"/>
      <c r="P4" s="75"/>
      <c r="Q4" s="75"/>
      <c r="R4" s="76"/>
    </row>
    <row r="5" spans="1:18" x14ac:dyDescent="0.2">
      <c r="A5" s="340" t="s">
        <v>89</v>
      </c>
      <c r="B5" s="340"/>
      <c r="C5" s="350">
        <v>2</v>
      </c>
      <c r="D5" s="350"/>
      <c r="E5" s="77" t="s">
        <v>90</v>
      </c>
      <c r="F5" s="348" t="s">
        <v>138</v>
      </c>
      <c r="G5" s="349"/>
      <c r="H5" s="77" t="s">
        <v>91</v>
      </c>
      <c r="I5" s="347" t="s">
        <v>92</v>
      </c>
      <c r="J5" s="347"/>
      <c r="K5" s="347"/>
      <c r="L5" s="347"/>
      <c r="M5" s="347"/>
      <c r="N5" s="369" t="s">
        <v>85</v>
      </c>
      <c r="O5" s="370"/>
      <c r="P5" s="310" t="s">
        <v>12</v>
      </c>
      <c r="Q5" s="311"/>
      <c r="R5" s="312"/>
    </row>
    <row r="6" spans="1:18" ht="13.5" thickBot="1" x14ac:dyDescent="0.25">
      <c r="A6" s="81"/>
      <c r="B6" s="81"/>
      <c r="C6" s="82"/>
      <c r="D6" s="82"/>
      <c r="E6" s="82"/>
      <c r="F6" s="82"/>
      <c r="G6" s="82"/>
      <c r="H6" s="82"/>
      <c r="I6" s="82"/>
      <c r="J6" s="82"/>
      <c r="K6" s="82"/>
      <c r="L6" s="82"/>
      <c r="M6" s="82"/>
      <c r="N6" s="82"/>
      <c r="O6" s="82"/>
      <c r="P6" s="82"/>
      <c r="Q6" s="82"/>
      <c r="R6" s="82"/>
    </row>
    <row r="7" spans="1:18" ht="24" customHeight="1" x14ac:dyDescent="0.2">
      <c r="A7" s="83" t="s">
        <v>27</v>
      </c>
      <c r="B7" s="359"/>
      <c r="C7" s="313" t="s">
        <v>123</v>
      </c>
      <c r="D7" s="313"/>
      <c r="E7" s="313"/>
      <c r="F7" s="313"/>
      <c r="G7" s="313"/>
      <c r="H7" s="313"/>
      <c r="I7" s="366"/>
      <c r="J7" s="363"/>
      <c r="K7" s="362" t="s">
        <v>122</v>
      </c>
      <c r="L7" s="362"/>
      <c r="M7" s="362"/>
      <c r="N7" s="362"/>
      <c r="O7" s="362"/>
      <c r="P7" s="362"/>
      <c r="Q7" s="362"/>
      <c r="R7" s="352"/>
    </row>
    <row r="8" spans="1:18" ht="15" customHeight="1" x14ac:dyDescent="0.2">
      <c r="A8" s="357" t="s">
        <v>30</v>
      </c>
      <c r="B8" s="360"/>
      <c r="C8" s="314"/>
      <c r="D8" s="314"/>
      <c r="E8" s="314"/>
      <c r="F8" s="314"/>
      <c r="G8" s="314"/>
      <c r="H8" s="314"/>
      <c r="I8" s="367"/>
      <c r="J8" s="364"/>
      <c r="K8" s="317" t="s">
        <v>150</v>
      </c>
      <c r="L8" s="317"/>
      <c r="M8" s="317"/>
      <c r="N8" s="317"/>
      <c r="O8" s="317"/>
      <c r="P8" s="317"/>
      <c r="Q8" s="317"/>
      <c r="R8" s="353"/>
    </row>
    <row r="9" spans="1:18" ht="15" customHeight="1" x14ac:dyDescent="0.2">
      <c r="A9" s="357"/>
      <c r="B9" s="360"/>
      <c r="C9" s="315" t="s">
        <v>28</v>
      </c>
      <c r="D9" s="315"/>
      <c r="E9" s="315"/>
      <c r="F9" s="315" t="s">
        <v>29</v>
      </c>
      <c r="G9" s="315"/>
      <c r="H9" s="315"/>
      <c r="I9" s="367"/>
      <c r="J9" s="364"/>
      <c r="K9" s="317"/>
      <c r="L9" s="317"/>
      <c r="M9" s="317"/>
      <c r="N9" s="317"/>
      <c r="O9" s="317"/>
      <c r="P9" s="317"/>
      <c r="Q9" s="317"/>
      <c r="R9" s="353"/>
    </row>
    <row r="10" spans="1:18" ht="15" customHeight="1" x14ac:dyDescent="0.2">
      <c r="A10" s="357"/>
      <c r="B10" s="360"/>
      <c r="C10" s="351" t="s">
        <v>43</v>
      </c>
      <c r="D10" s="351"/>
      <c r="E10" s="351"/>
      <c r="F10" s="351" t="s">
        <v>49</v>
      </c>
      <c r="G10" s="351"/>
      <c r="H10" s="351"/>
      <c r="I10" s="367"/>
      <c r="J10" s="364"/>
      <c r="K10" s="317" t="s">
        <v>151</v>
      </c>
      <c r="L10" s="317"/>
      <c r="M10" s="317"/>
      <c r="N10" s="317"/>
      <c r="O10" s="317"/>
      <c r="P10" s="317"/>
      <c r="Q10" s="317"/>
      <c r="R10" s="353"/>
    </row>
    <row r="11" spans="1:18" ht="12.75" customHeight="1" x14ac:dyDescent="0.2">
      <c r="A11" s="357"/>
      <c r="B11" s="360"/>
      <c r="C11" s="351" t="s">
        <v>44</v>
      </c>
      <c r="D11" s="351"/>
      <c r="E11" s="351"/>
      <c r="F11" s="351" t="s">
        <v>50</v>
      </c>
      <c r="G11" s="351"/>
      <c r="H11" s="351"/>
      <c r="I11" s="367"/>
      <c r="J11" s="364"/>
      <c r="K11" s="317"/>
      <c r="L11" s="317"/>
      <c r="M11" s="317"/>
      <c r="N11" s="317"/>
      <c r="O11" s="317"/>
      <c r="P11" s="317"/>
      <c r="Q11" s="317"/>
      <c r="R11" s="353"/>
    </row>
    <row r="12" spans="1:18" ht="15" customHeight="1" x14ac:dyDescent="0.2">
      <c r="A12" s="357"/>
      <c r="B12" s="360"/>
      <c r="C12" s="351" t="s">
        <v>45</v>
      </c>
      <c r="D12" s="351"/>
      <c r="E12" s="351"/>
      <c r="F12" s="351" t="s">
        <v>51</v>
      </c>
      <c r="G12" s="351"/>
      <c r="H12" s="351"/>
      <c r="I12" s="367"/>
      <c r="J12" s="364"/>
      <c r="K12" s="317"/>
      <c r="L12" s="317"/>
      <c r="M12" s="317"/>
      <c r="N12" s="317"/>
      <c r="O12" s="317"/>
      <c r="P12" s="317"/>
      <c r="Q12" s="317"/>
      <c r="R12" s="353"/>
    </row>
    <row r="13" spans="1:18" ht="12.75" customHeight="1" x14ac:dyDescent="0.2">
      <c r="A13" s="357"/>
      <c r="B13" s="360"/>
      <c r="C13" s="351" t="s">
        <v>46</v>
      </c>
      <c r="D13" s="351"/>
      <c r="E13" s="351"/>
      <c r="F13" s="351" t="s">
        <v>52</v>
      </c>
      <c r="G13" s="351"/>
      <c r="H13" s="351"/>
      <c r="I13" s="367"/>
      <c r="J13" s="364"/>
      <c r="K13" s="317" t="s">
        <v>152</v>
      </c>
      <c r="L13" s="317"/>
      <c r="M13" s="317"/>
      <c r="N13" s="317"/>
      <c r="O13" s="317"/>
      <c r="P13" s="317"/>
      <c r="Q13" s="317"/>
      <c r="R13" s="353"/>
    </row>
    <row r="14" spans="1:18" ht="12.75" customHeight="1" x14ac:dyDescent="0.2">
      <c r="A14" s="357"/>
      <c r="B14" s="360"/>
      <c r="C14" s="351" t="s">
        <v>95</v>
      </c>
      <c r="D14" s="351"/>
      <c r="E14" s="351"/>
      <c r="F14" s="351" t="s">
        <v>53</v>
      </c>
      <c r="G14" s="351"/>
      <c r="H14" s="351"/>
      <c r="I14" s="367"/>
      <c r="J14" s="364"/>
      <c r="K14" s="317"/>
      <c r="L14" s="317"/>
      <c r="M14" s="317"/>
      <c r="N14" s="317"/>
      <c r="O14" s="317"/>
      <c r="P14" s="317"/>
      <c r="Q14" s="317"/>
      <c r="R14" s="353"/>
    </row>
    <row r="15" spans="1:18" ht="12.75" customHeight="1" x14ac:dyDescent="0.2">
      <c r="A15" s="357"/>
      <c r="B15" s="360"/>
      <c r="C15" s="351" t="s">
        <v>48</v>
      </c>
      <c r="D15" s="351"/>
      <c r="E15" s="351"/>
      <c r="F15" s="351" t="s">
        <v>149</v>
      </c>
      <c r="G15" s="351"/>
      <c r="H15" s="351"/>
      <c r="I15" s="367"/>
      <c r="J15" s="364"/>
      <c r="K15" s="317" t="s">
        <v>153</v>
      </c>
      <c r="L15" s="317"/>
      <c r="M15" s="317"/>
      <c r="N15" s="317"/>
      <c r="O15" s="317"/>
      <c r="P15" s="317"/>
      <c r="Q15" s="317"/>
      <c r="R15" s="353"/>
    </row>
    <row r="16" spans="1:18" ht="12.75" customHeight="1" x14ac:dyDescent="0.2">
      <c r="A16" s="357"/>
      <c r="B16" s="360"/>
      <c r="C16" s="351" t="s">
        <v>47</v>
      </c>
      <c r="D16" s="351"/>
      <c r="E16" s="351"/>
      <c r="F16" s="82"/>
      <c r="G16" s="82"/>
      <c r="H16" s="82"/>
      <c r="I16" s="367"/>
      <c r="J16" s="364"/>
      <c r="K16" s="317" t="s">
        <v>154</v>
      </c>
      <c r="L16" s="317"/>
      <c r="M16" s="317"/>
      <c r="N16" s="317"/>
      <c r="O16" s="317"/>
      <c r="P16" s="317"/>
      <c r="Q16" s="317"/>
      <c r="R16" s="353"/>
    </row>
    <row r="17" spans="1:19" ht="12.75" customHeight="1" x14ac:dyDescent="0.2">
      <c r="A17" s="357"/>
      <c r="B17" s="360"/>
      <c r="C17" s="351" t="s">
        <v>124</v>
      </c>
      <c r="D17" s="351"/>
      <c r="E17" s="351"/>
      <c r="F17" s="351"/>
      <c r="G17" s="351"/>
      <c r="H17" s="351"/>
      <c r="I17" s="367"/>
      <c r="J17" s="364"/>
      <c r="K17" s="317"/>
      <c r="L17" s="317"/>
      <c r="M17" s="317"/>
      <c r="N17" s="317"/>
      <c r="O17" s="317"/>
      <c r="P17" s="317"/>
      <c r="Q17" s="317"/>
      <c r="R17" s="353"/>
    </row>
    <row r="18" spans="1:19" ht="19.5" customHeight="1" x14ac:dyDescent="0.2">
      <c r="A18" s="357"/>
      <c r="B18" s="360"/>
      <c r="C18" s="351"/>
      <c r="D18" s="351"/>
      <c r="E18" s="351"/>
      <c r="F18" s="351"/>
      <c r="G18" s="351"/>
      <c r="H18" s="351"/>
      <c r="I18" s="367"/>
      <c r="J18" s="364"/>
      <c r="K18" s="317"/>
      <c r="L18" s="317"/>
      <c r="M18" s="317"/>
      <c r="N18" s="317"/>
      <c r="O18" s="317"/>
      <c r="P18" s="317"/>
      <c r="Q18" s="317"/>
      <c r="R18" s="353"/>
    </row>
    <row r="19" spans="1:19" ht="13.5" thickBot="1" x14ac:dyDescent="0.25">
      <c r="A19" s="358"/>
      <c r="B19" s="361"/>
      <c r="C19" s="355"/>
      <c r="D19" s="355"/>
      <c r="E19" s="355"/>
      <c r="F19" s="355"/>
      <c r="G19" s="355"/>
      <c r="H19" s="355"/>
      <c r="I19" s="368"/>
      <c r="J19" s="365"/>
      <c r="K19" s="356"/>
      <c r="L19" s="356"/>
      <c r="M19" s="356"/>
      <c r="N19" s="356"/>
      <c r="O19" s="356"/>
      <c r="P19" s="356"/>
      <c r="Q19" s="356"/>
      <c r="R19" s="354"/>
    </row>
    <row r="20" spans="1:19" ht="24" customHeight="1" x14ac:dyDescent="0.2">
      <c r="A20" s="84" t="s">
        <v>31</v>
      </c>
      <c r="B20" s="385"/>
      <c r="C20" s="314" t="s">
        <v>65</v>
      </c>
      <c r="D20" s="314"/>
      <c r="E20" s="314"/>
      <c r="F20" s="314"/>
      <c r="G20" s="314"/>
      <c r="H20" s="314"/>
      <c r="I20" s="388"/>
      <c r="J20" s="363"/>
      <c r="K20" s="75"/>
      <c r="L20" s="383" t="s">
        <v>64</v>
      </c>
      <c r="M20" s="383"/>
      <c r="N20" s="383"/>
      <c r="O20" s="383"/>
      <c r="P20" s="383"/>
      <c r="Q20" s="383"/>
      <c r="R20" s="318"/>
    </row>
    <row r="21" spans="1:19" x14ac:dyDescent="0.2">
      <c r="A21" s="357" t="s">
        <v>32</v>
      </c>
      <c r="B21" s="386"/>
      <c r="C21" s="405"/>
      <c r="D21" s="405"/>
      <c r="E21" s="405"/>
      <c r="F21" s="405"/>
      <c r="G21" s="405"/>
      <c r="H21" s="405"/>
      <c r="I21" s="389"/>
      <c r="J21" s="364"/>
      <c r="K21" s="86"/>
      <c r="L21" s="383"/>
      <c r="M21" s="383"/>
      <c r="N21" s="383"/>
      <c r="O21" s="383"/>
      <c r="P21" s="383"/>
      <c r="Q21" s="383"/>
      <c r="R21" s="319"/>
      <c r="S21" s="8"/>
    </row>
    <row r="22" spans="1:19" ht="12.75" customHeight="1" x14ac:dyDescent="0.2">
      <c r="A22" s="357"/>
      <c r="B22" s="386"/>
      <c r="C22" s="373" t="s">
        <v>155</v>
      </c>
      <c r="D22" s="373"/>
      <c r="E22" s="373"/>
      <c r="F22" s="373"/>
      <c r="G22" s="373"/>
      <c r="H22" s="373"/>
      <c r="I22" s="389"/>
      <c r="J22" s="364"/>
      <c r="K22" s="82"/>
      <c r="L22" s="407" t="s">
        <v>33</v>
      </c>
      <c r="M22" s="376" t="s">
        <v>55</v>
      </c>
      <c r="N22" s="377">
        <v>3</v>
      </c>
      <c r="O22" s="374">
        <v>6</v>
      </c>
      <c r="P22" s="374">
        <v>9</v>
      </c>
      <c r="Q22" s="82"/>
      <c r="R22" s="319"/>
      <c r="S22" s="7"/>
    </row>
    <row r="23" spans="1:19" x14ac:dyDescent="0.2">
      <c r="A23" s="357"/>
      <c r="B23" s="386"/>
      <c r="C23" s="373" t="s">
        <v>156</v>
      </c>
      <c r="D23" s="373"/>
      <c r="E23" s="373"/>
      <c r="F23" s="373"/>
      <c r="G23" s="373"/>
      <c r="H23" s="373"/>
      <c r="I23" s="389"/>
      <c r="J23" s="364"/>
      <c r="K23" s="82"/>
      <c r="L23" s="407"/>
      <c r="M23" s="376"/>
      <c r="N23" s="378"/>
      <c r="O23" s="375"/>
      <c r="P23" s="375"/>
      <c r="Q23" s="82"/>
      <c r="R23" s="319"/>
      <c r="S23" s="7"/>
    </row>
    <row r="24" spans="1:19" x14ac:dyDescent="0.2">
      <c r="A24" s="357"/>
      <c r="B24" s="386"/>
      <c r="C24" s="373" t="s">
        <v>157</v>
      </c>
      <c r="D24" s="373"/>
      <c r="E24" s="373"/>
      <c r="F24" s="373"/>
      <c r="G24" s="373"/>
      <c r="H24" s="373"/>
      <c r="I24" s="389"/>
      <c r="J24" s="364"/>
      <c r="K24" s="82"/>
      <c r="L24" s="407"/>
      <c r="M24" s="376" t="s">
        <v>42</v>
      </c>
      <c r="N24" s="377">
        <v>2</v>
      </c>
      <c r="O24" s="379">
        <v>4</v>
      </c>
      <c r="P24" s="417">
        <v>6</v>
      </c>
      <c r="Q24" s="82"/>
      <c r="R24" s="319"/>
      <c r="S24" s="7"/>
    </row>
    <row r="25" spans="1:19" x14ac:dyDescent="0.2">
      <c r="A25" s="357"/>
      <c r="B25" s="386"/>
      <c r="C25" s="373" t="s">
        <v>158</v>
      </c>
      <c r="D25" s="373"/>
      <c r="E25" s="373"/>
      <c r="F25" s="373"/>
      <c r="G25" s="373"/>
      <c r="H25" s="373"/>
      <c r="I25" s="389"/>
      <c r="J25" s="364"/>
      <c r="K25" s="82"/>
      <c r="L25" s="407"/>
      <c r="M25" s="376"/>
      <c r="N25" s="378"/>
      <c r="O25" s="380"/>
      <c r="P25" s="418"/>
      <c r="Q25" s="82"/>
      <c r="R25" s="319"/>
      <c r="S25" s="7"/>
    </row>
    <row r="26" spans="1:19" x14ac:dyDescent="0.2">
      <c r="A26" s="357"/>
      <c r="B26" s="386"/>
      <c r="C26" s="406"/>
      <c r="D26" s="406"/>
      <c r="E26" s="406"/>
      <c r="F26" s="406"/>
      <c r="G26" s="406"/>
      <c r="H26" s="406"/>
      <c r="I26" s="389"/>
      <c r="J26" s="364"/>
      <c r="K26" s="82"/>
      <c r="L26" s="407"/>
      <c r="M26" s="376" t="s">
        <v>56</v>
      </c>
      <c r="N26" s="381">
        <v>1</v>
      </c>
      <c r="O26" s="377">
        <v>2</v>
      </c>
      <c r="P26" s="377">
        <v>3</v>
      </c>
      <c r="Q26" s="82"/>
      <c r="R26" s="319"/>
      <c r="S26" s="7"/>
    </row>
    <row r="27" spans="1:19" x14ac:dyDescent="0.2">
      <c r="A27" s="357"/>
      <c r="B27" s="386"/>
      <c r="C27" s="373" t="s">
        <v>159</v>
      </c>
      <c r="D27" s="373"/>
      <c r="E27" s="373"/>
      <c r="F27" s="373"/>
      <c r="G27" s="373"/>
      <c r="H27" s="373"/>
      <c r="I27" s="389"/>
      <c r="J27" s="364"/>
      <c r="K27" s="82"/>
      <c r="L27" s="407"/>
      <c r="M27" s="376"/>
      <c r="N27" s="382"/>
      <c r="O27" s="378"/>
      <c r="P27" s="378"/>
      <c r="Q27" s="82"/>
      <c r="R27" s="319"/>
    </row>
    <row r="28" spans="1:19" x14ac:dyDescent="0.2">
      <c r="A28" s="357"/>
      <c r="B28" s="386"/>
      <c r="C28" s="373" t="s">
        <v>160</v>
      </c>
      <c r="D28" s="373"/>
      <c r="E28" s="373"/>
      <c r="F28" s="373"/>
      <c r="G28" s="373"/>
      <c r="H28" s="373"/>
      <c r="I28" s="389"/>
      <c r="J28" s="364"/>
      <c r="K28" s="87"/>
      <c r="L28" s="87"/>
      <c r="M28" s="82"/>
      <c r="N28" s="376" t="s">
        <v>57</v>
      </c>
      <c r="O28" s="371" t="s">
        <v>42</v>
      </c>
      <c r="P28" s="371" t="s">
        <v>55</v>
      </c>
      <c r="Q28" s="82"/>
      <c r="R28" s="319"/>
    </row>
    <row r="29" spans="1:19" x14ac:dyDescent="0.2">
      <c r="A29" s="357"/>
      <c r="B29" s="386"/>
      <c r="C29" s="373" t="s">
        <v>161</v>
      </c>
      <c r="D29" s="373"/>
      <c r="E29" s="373"/>
      <c r="F29" s="373"/>
      <c r="G29" s="373"/>
      <c r="H29" s="373"/>
      <c r="I29" s="389"/>
      <c r="J29" s="364"/>
      <c r="K29" s="406"/>
      <c r="L29" s="406"/>
      <c r="M29" s="82"/>
      <c r="N29" s="376"/>
      <c r="O29" s="372"/>
      <c r="P29" s="372"/>
      <c r="Q29" s="82"/>
      <c r="R29" s="319"/>
    </row>
    <row r="30" spans="1:19" x14ac:dyDescent="0.2">
      <c r="A30" s="357"/>
      <c r="B30" s="386"/>
      <c r="C30" s="373" t="s">
        <v>162</v>
      </c>
      <c r="D30" s="373"/>
      <c r="E30" s="373"/>
      <c r="F30" s="373"/>
      <c r="G30" s="373"/>
      <c r="H30" s="373"/>
      <c r="I30" s="389"/>
      <c r="J30" s="364"/>
      <c r="K30" s="406"/>
      <c r="L30" s="406"/>
      <c r="M30" s="384" t="s">
        <v>34</v>
      </c>
      <c r="N30" s="384"/>
      <c r="O30" s="384"/>
      <c r="P30" s="384"/>
      <c r="Q30" s="384"/>
      <c r="R30" s="319"/>
    </row>
    <row r="31" spans="1:19" x14ac:dyDescent="0.2">
      <c r="A31" s="357"/>
      <c r="B31" s="386"/>
      <c r="C31" s="405"/>
      <c r="D31" s="405"/>
      <c r="E31" s="405"/>
      <c r="F31" s="405"/>
      <c r="G31" s="405"/>
      <c r="H31" s="405"/>
      <c r="I31" s="389"/>
      <c r="J31" s="364"/>
      <c r="K31" s="406"/>
      <c r="L31" s="406"/>
      <c r="M31" s="88"/>
      <c r="N31" s="88"/>
      <c r="O31" s="88"/>
      <c r="P31" s="88"/>
      <c r="Q31" s="88"/>
      <c r="R31" s="319"/>
    </row>
    <row r="32" spans="1:19" ht="26.25" customHeight="1" x14ac:dyDescent="0.2">
      <c r="A32" s="357"/>
      <c r="B32" s="386"/>
      <c r="C32" s="373" t="s">
        <v>163</v>
      </c>
      <c r="D32" s="373"/>
      <c r="E32" s="373"/>
      <c r="F32" s="373"/>
      <c r="G32" s="373"/>
      <c r="H32" s="373"/>
      <c r="I32" s="389"/>
      <c r="J32" s="364"/>
      <c r="K32" s="406" t="s">
        <v>54</v>
      </c>
      <c r="L32" s="406"/>
      <c r="M32" s="406"/>
      <c r="N32" s="406"/>
      <c r="O32" s="406"/>
      <c r="P32" s="406"/>
      <c r="Q32" s="406"/>
      <c r="R32" s="319"/>
    </row>
    <row r="33" spans="1:18" ht="13.5" thickBot="1" x14ac:dyDescent="0.25">
      <c r="A33" s="358"/>
      <c r="B33" s="387"/>
      <c r="C33" s="409"/>
      <c r="D33" s="409"/>
      <c r="E33" s="409"/>
      <c r="F33" s="409"/>
      <c r="G33" s="409"/>
      <c r="H33" s="409"/>
      <c r="I33" s="390"/>
      <c r="J33" s="365"/>
      <c r="K33" s="393"/>
      <c r="L33" s="393"/>
      <c r="M33" s="393"/>
      <c r="N33" s="393"/>
      <c r="O33" s="393"/>
      <c r="P33" s="393"/>
      <c r="Q33" s="393"/>
      <c r="R33" s="320"/>
    </row>
    <row r="34" spans="1:18" ht="24" customHeight="1" x14ac:dyDescent="0.2">
      <c r="A34" s="84" t="s">
        <v>35</v>
      </c>
      <c r="B34" s="385"/>
      <c r="C34" s="313" t="s">
        <v>131</v>
      </c>
      <c r="D34" s="313"/>
      <c r="E34" s="313"/>
      <c r="F34" s="313"/>
      <c r="G34" s="313"/>
      <c r="H34" s="313"/>
      <c r="I34" s="388"/>
      <c r="J34" s="398"/>
      <c r="K34" s="404" t="s">
        <v>105</v>
      </c>
      <c r="L34" s="404"/>
      <c r="M34" s="404"/>
      <c r="N34" s="404"/>
      <c r="O34" s="404"/>
      <c r="P34" s="404"/>
      <c r="Q34" s="404"/>
      <c r="R34" s="321"/>
    </row>
    <row r="35" spans="1:18" ht="21" customHeight="1" x14ac:dyDescent="0.2">
      <c r="A35" s="391" t="s">
        <v>61</v>
      </c>
      <c r="B35" s="386"/>
      <c r="C35" s="314"/>
      <c r="D35" s="314"/>
      <c r="E35" s="314"/>
      <c r="F35" s="314"/>
      <c r="G35" s="314"/>
      <c r="H35" s="314"/>
      <c r="I35" s="389"/>
      <c r="J35" s="399"/>
      <c r="K35" s="383"/>
      <c r="L35" s="383"/>
      <c r="M35" s="383"/>
      <c r="N35" s="383"/>
      <c r="O35" s="383"/>
      <c r="P35" s="383"/>
      <c r="Q35" s="383"/>
      <c r="R35" s="322"/>
    </row>
    <row r="36" spans="1:18" ht="12.75" customHeight="1" x14ac:dyDescent="0.2">
      <c r="A36" s="391"/>
      <c r="B36" s="386"/>
      <c r="C36" s="82"/>
      <c r="D36" s="89"/>
      <c r="E36" s="89"/>
      <c r="F36" s="89"/>
      <c r="G36" s="89"/>
      <c r="H36" s="89"/>
      <c r="I36" s="389"/>
      <c r="J36" s="399"/>
      <c r="K36" s="395" t="s">
        <v>106</v>
      </c>
      <c r="L36" s="337">
        <v>9</v>
      </c>
      <c r="M36" s="327">
        <f>L36*M48</f>
        <v>9</v>
      </c>
      <c r="N36" s="329">
        <f>L36*N48</f>
        <v>18</v>
      </c>
      <c r="O36" s="329">
        <f>L36*O48</f>
        <v>27</v>
      </c>
      <c r="P36" s="329">
        <f>L36*P48</f>
        <v>36</v>
      </c>
      <c r="Q36" s="329">
        <f>L36*Q48</f>
        <v>45</v>
      </c>
      <c r="R36" s="322"/>
    </row>
    <row r="37" spans="1:18" ht="12.75" customHeight="1" x14ac:dyDescent="0.2">
      <c r="A37" s="391"/>
      <c r="B37" s="386"/>
      <c r="C37" s="317" t="s">
        <v>164</v>
      </c>
      <c r="D37" s="317"/>
      <c r="E37" s="317"/>
      <c r="F37" s="317"/>
      <c r="G37" s="317"/>
      <c r="H37" s="317"/>
      <c r="I37" s="389"/>
      <c r="J37" s="399"/>
      <c r="K37" s="395"/>
      <c r="L37" s="337"/>
      <c r="M37" s="328"/>
      <c r="N37" s="330"/>
      <c r="O37" s="330"/>
      <c r="P37" s="330"/>
      <c r="Q37" s="330"/>
      <c r="R37" s="322"/>
    </row>
    <row r="38" spans="1:18" x14ac:dyDescent="0.2">
      <c r="A38" s="391"/>
      <c r="B38" s="386"/>
      <c r="C38" s="317"/>
      <c r="D38" s="317"/>
      <c r="E38" s="317"/>
      <c r="F38" s="317"/>
      <c r="G38" s="317"/>
      <c r="H38" s="317"/>
      <c r="I38" s="389"/>
      <c r="J38" s="399"/>
      <c r="K38" s="395"/>
      <c r="L38" s="337">
        <v>6</v>
      </c>
      <c r="M38" s="327">
        <f>L38*M48</f>
        <v>6</v>
      </c>
      <c r="N38" s="329">
        <f>L38*N48</f>
        <v>12</v>
      </c>
      <c r="O38" s="329">
        <f>L38*O48</f>
        <v>18</v>
      </c>
      <c r="P38" s="329">
        <f>L38*P48</f>
        <v>24</v>
      </c>
      <c r="Q38" s="329">
        <f>L38*Q48</f>
        <v>30</v>
      </c>
      <c r="R38" s="322"/>
    </row>
    <row r="39" spans="1:18" x14ac:dyDescent="0.2">
      <c r="A39" s="391"/>
      <c r="B39" s="386"/>
      <c r="C39" s="317"/>
      <c r="D39" s="317"/>
      <c r="E39" s="317"/>
      <c r="F39" s="317"/>
      <c r="G39" s="317"/>
      <c r="H39" s="317"/>
      <c r="I39" s="389"/>
      <c r="J39" s="399"/>
      <c r="K39" s="395"/>
      <c r="L39" s="337"/>
      <c r="M39" s="328"/>
      <c r="N39" s="330"/>
      <c r="O39" s="330"/>
      <c r="P39" s="330"/>
      <c r="Q39" s="330"/>
      <c r="R39" s="322"/>
    </row>
    <row r="40" spans="1:18" ht="12.75" customHeight="1" x14ac:dyDescent="0.2">
      <c r="A40" s="391"/>
      <c r="B40" s="386"/>
      <c r="C40" s="317"/>
      <c r="D40" s="317"/>
      <c r="E40" s="317"/>
      <c r="F40" s="317"/>
      <c r="G40" s="317"/>
      <c r="H40" s="317"/>
      <c r="I40" s="389"/>
      <c r="J40" s="399"/>
      <c r="K40" s="395"/>
      <c r="L40" s="337">
        <v>4</v>
      </c>
      <c r="M40" s="327">
        <f>L40*M48</f>
        <v>4</v>
      </c>
      <c r="N40" s="327">
        <f>L40*N48</f>
        <v>8</v>
      </c>
      <c r="O40" s="329">
        <f>L40*O48</f>
        <v>12</v>
      </c>
      <c r="P40" s="329">
        <f>L40*P48</f>
        <v>16</v>
      </c>
      <c r="Q40" s="329">
        <f>L40*Q48</f>
        <v>20</v>
      </c>
      <c r="R40" s="322"/>
    </row>
    <row r="41" spans="1:18" ht="12.75" customHeight="1" x14ac:dyDescent="0.2">
      <c r="A41" s="391"/>
      <c r="B41" s="386"/>
      <c r="C41" s="82"/>
      <c r="D41" s="90"/>
      <c r="E41" s="90"/>
      <c r="F41" s="90"/>
      <c r="G41" s="90"/>
      <c r="H41" s="90"/>
      <c r="I41" s="389"/>
      <c r="J41" s="399"/>
      <c r="K41" s="395"/>
      <c r="L41" s="337"/>
      <c r="M41" s="328"/>
      <c r="N41" s="328"/>
      <c r="O41" s="330"/>
      <c r="P41" s="330"/>
      <c r="Q41" s="330"/>
      <c r="R41" s="322"/>
    </row>
    <row r="42" spans="1:18" x14ac:dyDescent="0.2">
      <c r="A42" s="391"/>
      <c r="B42" s="386"/>
      <c r="C42" s="314" t="s">
        <v>165</v>
      </c>
      <c r="D42" s="314"/>
      <c r="E42" s="314"/>
      <c r="F42" s="314"/>
      <c r="G42" s="314"/>
      <c r="H42" s="314"/>
      <c r="I42" s="389"/>
      <c r="J42" s="399"/>
      <c r="K42" s="395"/>
      <c r="L42" s="337">
        <v>3</v>
      </c>
      <c r="M42" s="396">
        <f>L42*M48</f>
        <v>3</v>
      </c>
      <c r="N42" s="327">
        <f>L42*N48</f>
        <v>6</v>
      </c>
      <c r="O42" s="327">
        <f>L42*O48</f>
        <v>9</v>
      </c>
      <c r="P42" s="329">
        <f>L42*P48</f>
        <v>12</v>
      </c>
      <c r="Q42" s="329">
        <f>L42*Q48</f>
        <v>15</v>
      </c>
      <c r="R42" s="322"/>
    </row>
    <row r="43" spans="1:18" x14ac:dyDescent="0.2">
      <c r="A43" s="391"/>
      <c r="B43" s="386"/>
      <c r="C43" s="314"/>
      <c r="D43" s="314"/>
      <c r="E43" s="314"/>
      <c r="F43" s="314"/>
      <c r="G43" s="314"/>
      <c r="H43" s="314"/>
      <c r="I43" s="389"/>
      <c r="J43" s="399"/>
      <c r="K43" s="395"/>
      <c r="L43" s="337"/>
      <c r="M43" s="397"/>
      <c r="N43" s="328"/>
      <c r="O43" s="328"/>
      <c r="P43" s="330"/>
      <c r="Q43" s="330"/>
      <c r="R43" s="322"/>
    </row>
    <row r="44" spans="1:18" ht="12.75" customHeight="1" x14ac:dyDescent="0.2">
      <c r="A44" s="391"/>
      <c r="B44" s="386"/>
      <c r="C44" s="314"/>
      <c r="D44" s="314"/>
      <c r="E44" s="314"/>
      <c r="F44" s="314"/>
      <c r="G44" s="314"/>
      <c r="H44" s="314"/>
      <c r="I44" s="389"/>
      <c r="J44" s="399"/>
      <c r="K44" s="395"/>
      <c r="L44" s="337">
        <v>2</v>
      </c>
      <c r="M44" s="396">
        <f>L44*M48</f>
        <v>2</v>
      </c>
      <c r="N44" s="327">
        <f>L44*N48</f>
        <v>4</v>
      </c>
      <c r="O44" s="327">
        <f>L44*O48</f>
        <v>6</v>
      </c>
      <c r="P44" s="327">
        <f>L44*P48</f>
        <v>8</v>
      </c>
      <c r="Q44" s="329">
        <f>L44*Q48</f>
        <v>10</v>
      </c>
      <c r="R44" s="322"/>
    </row>
    <row r="45" spans="1:18" x14ac:dyDescent="0.2">
      <c r="A45" s="391"/>
      <c r="B45" s="386"/>
      <c r="C45" s="314"/>
      <c r="D45" s="314"/>
      <c r="E45" s="314"/>
      <c r="F45" s="314"/>
      <c r="G45" s="314"/>
      <c r="H45" s="314"/>
      <c r="I45" s="389"/>
      <c r="J45" s="399"/>
      <c r="K45" s="395"/>
      <c r="L45" s="337"/>
      <c r="M45" s="397"/>
      <c r="N45" s="328"/>
      <c r="O45" s="328"/>
      <c r="P45" s="328"/>
      <c r="Q45" s="330"/>
      <c r="R45" s="322"/>
    </row>
    <row r="46" spans="1:18" x14ac:dyDescent="0.2">
      <c r="A46" s="391"/>
      <c r="B46" s="386"/>
      <c r="C46" s="314"/>
      <c r="D46" s="314"/>
      <c r="E46" s="314"/>
      <c r="F46" s="314"/>
      <c r="G46" s="314"/>
      <c r="H46" s="314"/>
      <c r="I46" s="389"/>
      <c r="J46" s="399"/>
      <c r="K46" s="395"/>
      <c r="L46" s="337">
        <v>1</v>
      </c>
      <c r="M46" s="396">
        <f>L46*M48</f>
        <v>1</v>
      </c>
      <c r="N46" s="396">
        <f>L46*N48</f>
        <v>2</v>
      </c>
      <c r="O46" s="396">
        <f>L46*O48</f>
        <v>3</v>
      </c>
      <c r="P46" s="327">
        <f>L46*P48</f>
        <v>4</v>
      </c>
      <c r="Q46" s="327">
        <f>L46*Q48</f>
        <v>5</v>
      </c>
      <c r="R46" s="322"/>
    </row>
    <row r="47" spans="1:18" x14ac:dyDescent="0.2">
      <c r="A47" s="391"/>
      <c r="B47" s="386"/>
      <c r="C47" s="314"/>
      <c r="D47" s="314"/>
      <c r="E47" s="314"/>
      <c r="F47" s="314"/>
      <c r="G47" s="314"/>
      <c r="H47" s="314"/>
      <c r="I47" s="389"/>
      <c r="J47" s="399"/>
      <c r="K47" s="395"/>
      <c r="L47" s="337"/>
      <c r="M47" s="397"/>
      <c r="N47" s="397"/>
      <c r="O47" s="397"/>
      <c r="P47" s="328"/>
      <c r="Q47" s="328"/>
      <c r="R47" s="322"/>
    </row>
    <row r="48" spans="1:18" x14ac:dyDescent="0.2">
      <c r="A48" s="391"/>
      <c r="B48" s="386"/>
      <c r="C48" s="89"/>
      <c r="D48" s="89"/>
      <c r="E48" s="89"/>
      <c r="F48" s="89"/>
      <c r="G48" s="89"/>
      <c r="H48" s="89"/>
      <c r="I48" s="389"/>
      <c r="J48" s="399"/>
      <c r="K48" s="402"/>
      <c r="L48" s="402"/>
      <c r="M48" s="91">
        <v>1</v>
      </c>
      <c r="N48" s="91">
        <v>2</v>
      </c>
      <c r="O48" s="91">
        <v>3</v>
      </c>
      <c r="P48" s="91">
        <v>4</v>
      </c>
      <c r="Q48" s="91">
        <v>5</v>
      </c>
      <c r="R48" s="322"/>
    </row>
    <row r="49" spans="1:18" ht="12.75" customHeight="1" x14ac:dyDescent="0.2">
      <c r="A49" s="391"/>
      <c r="B49" s="386"/>
      <c r="C49" s="315" t="s">
        <v>121</v>
      </c>
      <c r="D49" s="351"/>
      <c r="E49" s="351"/>
      <c r="F49" s="351"/>
      <c r="G49" s="351"/>
      <c r="H49" s="351"/>
      <c r="I49" s="389"/>
      <c r="J49" s="399"/>
      <c r="K49" s="87"/>
      <c r="L49" s="87"/>
      <c r="M49" s="415" t="s">
        <v>103</v>
      </c>
      <c r="N49" s="415" t="s">
        <v>108</v>
      </c>
      <c r="O49" s="415" t="s">
        <v>102</v>
      </c>
      <c r="P49" s="415" t="s">
        <v>104</v>
      </c>
      <c r="Q49" s="415" t="s">
        <v>97</v>
      </c>
      <c r="R49" s="322"/>
    </row>
    <row r="50" spans="1:18" ht="22.5" customHeight="1" x14ac:dyDescent="0.2">
      <c r="A50" s="391"/>
      <c r="B50" s="386"/>
      <c r="C50" s="351" t="s">
        <v>166</v>
      </c>
      <c r="D50" s="314" t="s">
        <v>167</v>
      </c>
      <c r="E50" s="314"/>
      <c r="F50" s="314"/>
      <c r="G50" s="314"/>
      <c r="H50" s="314"/>
      <c r="I50" s="389"/>
      <c r="J50" s="399"/>
      <c r="K50" s="92"/>
      <c r="L50" s="92"/>
      <c r="M50" s="416"/>
      <c r="N50" s="416"/>
      <c r="O50" s="416"/>
      <c r="P50" s="416"/>
      <c r="Q50" s="416"/>
      <c r="R50" s="322"/>
    </row>
    <row r="51" spans="1:18" ht="27" customHeight="1" x14ac:dyDescent="0.2">
      <c r="A51" s="391"/>
      <c r="B51" s="386"/>
      <c r="C51" s="351"/>
      <c r="D51" s="314"/>
      <c r="E51" s="314"/>
      <c r="F51" s="314"/>
      <c r="G51" s="314"/>
      <c r="H51" s="314"/>
      <c r="I51" s="389"/>
      <c r="J51" s="399"/>
      <c r="K51" s="87"/>
      <c r="L51" s="87"/>
      <c r="M51" s="412" t="s">
        <v>107</v>
      </c>
      <c r="N51" s="413"/>
      <c r="O51" s="413"/>
      <c r="P51" s="413"/>
      <c r="Q51" s="414"/>
      <c r="R51" s="322"/>
    </row>
    <row r="52" spans="1:18" ht="20.25" customHeight="1" x14ac:dyDescent="0.2">
      <c r="A52" s="391"/>
      <c r="B52" s="386"/>
      <c r="C52" s="351"/>
      <c r="D52" s="314"/>
      <c r="E52" s="314"/>
      <c r="F52" s="314"/>
      <c r="G52" s="314"/>
      <c r="H52" s="314"/>
      <c r="I52" s="389"/>
      <c r="J52" s="399"/>
      <c r="K52" s="87"/>
      <c r="L52" s="87"/>
      <c r="M52" s="93"/>
      <c r="N52" s="93"/>
      <c r="O52" s="93"/>
      <c r="P52" s="93"/>
      <c r="Q52" s="93"/>
      <c r="R52" s="94"/>
    </row>
    <row r="53" spans="1:18" ht="11.25" customHeight="1" thickBot="1" x14ac:dyDescent="0.25">
      <c r="A53" s="392"/>
      <c r="B53" s="386"/>
      <c r="C53" s="408"/>
      <c r="D53" s="408"/>
      <c r="E53" s="408"/>
      <c r="F53" s="408"/>
      <c r="G53" s="408"/>
      <c r="H53" s="408"/>
      <c r="I53" s="389"/>
      <c r="J53" s="399"/>
      <c r="K53" s="403"/>
      <c r="L53" s="403"/>
      <c r="M53" s="403"/>
      <c r="N53" s="403"/>
      <c r="O53" s="403"/>
      <c r="P53" s="403"/>
      <c r="Q53" s="403"/>
      <c r="R53" s="319"/>
    </row>
    <row r="54" spans="1:18" ht="32.25" customHeight="1" x14ac:dyDescent="0.2">
      <c r="A54" s="85" t="s">
        <v>36</v>
      </c>
      <c r="B54" s="385"/>
      <c r="C54" s="313" t="s">
        <v>132</v>
      </c>
      <c r="D54" s="313"/>
      <c r="E54" s="313"/>
      <c r="F54" s="313"/>
      <c r="G54" s="313"/>
      <c r="H54" s="313"/>
      <c r="I54" s="324"/>
      <c r="J54" s="398"/>
      <c r="K54" s="410"/>
      <c r="L54" s="410"/>
      <c r="M54" s="410"/>
      <c r="N54" s="410"/>
      <c r="O54" s="410"/>
      <c r="P54" s="410"/>
      <c r="Q54" s="410"/>
      <c r="R54" s="321"/>
    </row>
    <row r="55" spans="1:18" ht="25.5" customHeight="1" x14ac:dyDescent="0.2">
      <c r="A55" s="357" t="s">
        <v>38</v>
      </c>
      <c r="B55" s="386"/>
      <c r="C55" s="314" t="s">
        <v>134</v>
      </c>
      <c r="D55" s="314"/>
      <c r="E55" s="314"/>
      <c r="F55" s="314"/>
      <c r="G55" s="314"/>
      <c r="H55" s="314"/>
      <c r="I55" s="325"/>
      <c r="J55" s="399"/>
      <c r="K55" s="331" t="s">
        <v>66</v>
      </c>
      <c r="L55" s="332"/>
      <c r="M55" s="401" t="s">
        <v>62</v>
      </c>
      <c r="N55" s="401" t="s">
        <v>63</v>
      </c>
      <c r="O55" s="401"/>
      <c r="P55" s="401"/>
      <c r="Q55" s="401"/>
      <c r="R55" s="322"/>
    </row>
    <row r="56" spans="1:18" ht="24.95" customHeight="1" x14ac:dyDescent="0.2">
      <c r="A56" s="357"/>
      <c r="B56" s="386"/>
      <c r="C56" s="314" t="s">
        <v>133</v>
      </c>
      <c r="D56" s="314"/>
      <c r="E56" s="314"/>
      <c r="F56" s="314"/>
      <c r="G56" s="314"/>
      <c r="H56" s="314"/>
      <c r="I56" s="325"/>
      <c r="J56" s="399"/>
      <c r="K56" s="333"/>
      <c r="L56" s="334"/>
      <c r="M56" s="401"/>
      <c r="N56" s="401"/>
      <c r="O56" s="401"/>
      <c r="P56" s="401"/>
      <c r="Q56" s="401"/>
      <c r="R56" s="322"/>
    </row>
    <row r="57" spans="1:18" ht="23.25" customHeight="1" x14ac:dyDescent="0.2">
      <c r="A57" s="357"/>
      <c r="B57" s="386"/>
      <c r="C57" s="315" t="s">
        <v>168</v>
      </c>
      <c r="D57" s="315"/>
      <c r="E57" s="315"/>
      <c r="F57" s="315"/>
      <c r="G57" s="315"/>
      <c r="H57" s="315"/>
      <c r="I57" s="325"/>
      <c r="J57" s="399"/>
      <c r="K57" s="336" t="s">
        <v>113</v>
      </c>
      <c r="L57" s="336"/>
      <c r="M57" s="335" t="s">
        <v>58</v>
      </c>
      <c r="N57" s="335" t="s">
        <v>110</v>
      </c>
      <c r="O57" s="335"/>
      <c r="P57" s="335"/>
      <c r="Q57" s="335"/>
      <c r="R57" s="322"/>
    </row>
    <row r="58" spans="1:18" ht="24.95" customHeight="1" x14ac:dyDescent="0.2">
      <c r="A58" s="357"/>
      <c r="B58" s="386"/>
      <c r="C58" s="316" t="s">
        <v>135</v>
      </c>
      <c r="D58" s="314"/>
      <c r="E58" s="314"/>
      <c r="F58" s="314"/>
      <c r="G58" s="314"/>
      <c r="H58" s="314"/>
      <c r="I58" s="325"/>
      <c r="J58" s="399"/>
      <c r="K58" s="336"/>
      <c r="L58" s="336"/>
      <c r="M58" s="335"/>
      <c r="N58" s="335"/>
      <c r="O58" s="335"/>
      <c r="P58" s="335"/>
      <c r="Q58" s="335"/>
      <c r="R58" s="322"/>
    </row>
    <row r="59" spans="1:18" ht="24.95" customHeight="1" x14ac:dyDescent="0.2">
      <c r="A59" s="357"/>
      <c r="B59" s="386"/>
      <c r="C59" s="314"/>
      <c r="D59" s="314"/>
      <c r="E59" s="314"/>
      <c r="F59" s="314"/>
      <c r="G59" s="314"/>
      <c r="H59" s="314"/>
      <c r="I59" s="325"/>
      <c r="J59" s="399"/>
      <c r="K59" s="336"/>
      <c r="L59" s="336"/>
      <c r="M59" s="335"/>
      <c r="N59" s="335"/>
      <c r="O59" s="335"/>
      <c r="P59" s="335"/>
      <c r="Q59" s="335"/>
      <c r="R59" s="322"/>
    </row>
    <row r="60" spans="1:18" ht="24.95" customHeight="1" x14ac:dyDescent="0.2">
      <c r="A60" s="357"/>
      <c r="B60" s="386"/>
      <c r="C60" s="314"/>
      <c r="D60" s="314"/>
      <c r="E60" s="314"/>
      <c r="F60" s="314"/>
      <c r="G60" s="314"/>
      <c r="H60" s="314"/>
      <c r="I60" s="325"/>
      <c r="J60" s="399"/>
      <c r="K60" s="336"/>
      <c r="L60" s="336"/>
      <c r="M60" s="335"/>
      <c r="N60" s="335"/>
      <c r="O60" s="335"/>
      <c r="P60" s="335"/>
      <c r="Q60" s="335"/>
      <c r="R60" s="322"/>
    </row>
    <row r="61" spans="1:18" ht="24.95" customHeight="1" x14ac:dyDescent="0.2">
      <c r="A61" s="357"/>
      <c r="B61" s="386"/>
      <c r="C61" s="315" t="s">
        <v>37</v>
      </c>
      <c r="D61" s="315"/>
      <c r="E61" s="315"/>
      <c r="F61" s="315"/>
      <c r="G61" s="315"/>
      <c r="H61" s="315"/>
      <c r="I61" s="325"/>
      <c r="J61" s="399"/>
      <c r="K61" s="336"/>
      <c r="L61" s="336"/>
      <c r="M61" s="335"/>
      <c r="N61" s="335"/>
      <c r="O61" s="335"/>
      <c r="P61" s="335"/>
      <c r="Q61" s="335"/>
      <c r="R61" s="322"/>
    </row>
    <row r="62" spans="1:18" ht="23.1" customHeight="1" x14ac:dyDescent="0.2">
      <c r="A62" s="357"/>
      <c r="B62" s="386"/>
      <c r="C62" s="314" t="s">
        <v>169</v>
      </c>
      <c r="D62" s="314"/>
      <c r="E62" s="314"/>
      <c r="F62" s="314"/>
      <c r="G62" s="314"/>
      <c r="H62" s="314"/>
      <c r="I62" s="325"/>
      <c r="J62" s="399"/>
      <c r="K62" s="336"/>
      <c r="L62" s="336"/>
      <c r="M62" s="335"/>
      <c r="N62" s="335"/>
      <c r="O62" s="335"/>
      <c r="P62" s="335"/>
      <c r="Q62" s="335"/>
      <c r="R62" s="322"/>
    </row>
    <row r="63" spans="1:18" ht="23.1" customHeight="1" x14ac:dyDescent="0.2">
      <c r="A63" s="357"/>
      <c r="B63" s="386"/>
      <c r="C63" s="314"/>
      <c r="D63" s="314"/>
      <c r="E63" s="314"/>
      <c r="F63" s="314"/>
      <c r="G63" s="314"/>
      <c r="H63" s="314"/>
      <c r="I63" s="325"/>
      <c r="J63" s="399"/>
      <c r="K63" s="339" t="s">
        <v>125</v>
      </c>
      <c r="L63" s="339"/>
      <c r="M63" s="335" t="s">
        <v>59</v>
      </c>
      <c r="N63" s="335" t="s">
        <v>111</v>
      </c>
      <c r="O63" s="335"/>
      <c r="P63" s="335"/>
      <c r="Q63" s="335"/>
      <c r="R63" s="322"/>
    </row>
    <row r="64" spans="1:18" ht="23.1" customHeight="1" x14ac:dyDescent="0.2">
      <c r="A64" s="357"/>
      <c r="B64" s="386"/>
      <c r="C64" s="314"/>
      <c r="D64" s="314"/>
      <c r="E64" s="314"/>
      <c r="F64" s="314"/>
      <c r="G64" s="314"/>
      <c r="H64" s="314"/>
      <c r="I64" s="325"/>
      <c r="J64" s="399"/>
      <c r="K64" s="339"/>
      <c r="L64" s="339"/>
      <c r="M64" s="335"/>
      <c r="N64" s="335"/>
      <c r="O64" s="335"/>
      <c r="P64" s="335"/>
      <c r="Q64" s="335"/>
      <c r="R64" s="322"/>
    </row>
    <row r="65" spans="1:18" ht="23.1" customHeight="1" x14ac:dyDescent="0.2">
      <c r="A65" s="357"/>
      <c r="B65" s="386"/>
      <c r="C65" s="315" t="s">
        <v>170</v>
      </c>
      <c r="D65" s="315"/>
      <c r="E65" s="315"/>
      <c r="F65" s="315"/>
      <c r="G65" s="315"/>
      <c r="H65" s="315"/>
      <c r="I65" s="325"/>
      <c r="J65" s="399"/>
      <c r="K65" s="339"/>
      <c r="L65" s="339"/>
      <c r="M65" s="335"/>
      <c r="N65" s="335"/>
      <c r="O65" s="335"/>
      <c r="P65" s="335"/>
      <c r="Q65" s="335"/>
      <c r="R65" s="322"/>
    </row>
    <row r="66" spans="1:18" ht="23.1" customHeight="1" x14ac:dyDescent="0.2">
      <c r="A66" s="357"/>
      <c r="B66" s="386"/>
      <c r="C66" s="316" t="s">
        <v>137</v>
      </c>
      <c r="D66" s="317"/>
      <c r="E66" s="317"/>
      <c r="F66" s="317"/>
      <c r="G66" s="317"/>
      <c r="H66" s="317"/>
      <c r="I66" s="325"/>
      <c r="J66" s="399"/>
      <c r="K66" s="339"/>
      <c r="L66" s="339"/>
      <c r="M66" s="335"/>
      <c r="N66" s="335"/>
      <c r="O66" s="335"/>
      <c r="P66" s="335"/>
      <c r="Q66" s="335"/>
      <c r="R66" s="322"/>
    </row>
    <row r="67" spans="1:18" ht="23.1" customHeight="1" x14ac:dyDescent="0.2">
      <c r="A67" s="357"/>
      <c r="B67" s="386"/>
      <c r="C67" s="317"/>
      <c r="D67" s="317"/>
      <c r="E67" s="317"/>
      <c r="F67" s="317"/>
      <c r="G67" s="317"/>
      <c r="H67" s="317"/>
      <c r="I67" s="325"/>
      <c r="J67" s="399"/>
      <c r="K67" s="339"/>
      <c r="L67" s="339"/>
      <c r="M67" s="335"/>
      <c r="N67" s="335"/>
      <c r="O67" s="335"/>
      <c r="P67" s="335"/>
      <c r="Q67" s="335"/>
      <c r="R67" s="322"/>
    </row>
    <row r="68" spans="1:18" ht="23.1" customHeight="1" x14ac:dyDescent="0.2">
      <c r="A68" s="357"/>
      <c r="B68" s="386"/>
      <c r="C68" s="315" t="s">
        <v>120</v>
      </c>
      <c r="D68" s="315"/>
      <c r="E68" s="315"/>
      <c r="F68" s="315"/>
      <c r="G68" s="315"/>
      <c r="H68" s="315"/>
      <c r="I68" s="325"/>
      <c r="J68" s="399"/>
      <c r="K68" s="339"/>
      <c r="L68" s="339"/>
      <c r="M68" s="335"/>
      <c r="N68" s="335"/>
      <c r="O68" s="335"/>
      <c r="P68" s="335"/>
      <c r="Q68" s="335"/>
      <c r="R68" s="322"/>
    </row>
    <row r="69" spans="1:18" ht="23.1" customHeight="1" x14ac:dyDescent="0.2">
      <c r="A69" s="357"/>
      <c r="B69" s="386"/>
      <c r="C69" s="351" t="s">
        <v>119</v>
      </c>
      <c r="D69" s="351"/>
      <c r="E69" s="351"/>
      <c r="F69" s="351"/>
      <c r="G69" s="351"/>
      <c r="H69" s="351"/>
      <c r="I69" s="325"/>
      <c r="J69" s="399"/>
      <c r="K69" s="338" t="s">
        <v>126</v>
      </c>
      <c r="L69" s="338"/>
      <c r="M69" s="411" t="s">
        <v>60</v>
      </c>
      <c r="N69" s="411" t="s">
        <v>112</v>
      </c>
      <c r="O69" s="411"/>
      <c r="P69" s="411"/>
      <c r="Q69" s="411"/>
      <c r="R69" s="322"/>
    </row>
    <row r="70" spans="1:18" ht="23.1" customHeight="1" x14ac:dyDescent="0.2">
      <c r="A70" s="357"/>
      <c r="B70" s="386"/>
      <c r="C70" s="351"/>
      <c r="D70" s="351"/>
      <c r="E70" s="351"/>
      <c r="F70" s="351"/>
      <c r="G70" s="351"/>
      <c r="H70" s="351"/>
      <c r="I70" s="325"/>
      <c r="J70" s="399"/>
      <c r="K70" s="338"/>
      <c r="L70" s="338"/>
      <c r="M70" s="411"/>
      <c r="N70" s="411"/>
      <c r="O70" s="411"/>
      <c r="P70" s="411"/>
      <c r="Q70" s="411"/>
      <c r="R70" s="322"/>
    </row>
    <row r="71" spans="1:18" ht="23.1" customHeight="1" x14ac:dyDescent="0.2">
      <c r="A71" s="357"/>
      <c r="B71" s="386"/>
      <c r="C71" s="315" t="s">
        <v>80</v>
      </c>
      <c r="D71" s="315"/>
      <c r="E71" s="315"/>
      <c r="F71" s="315"/>
      <c r="G71" s="315"/>
      <c r="H71" s="315"/>
      <c r="I71" s="325"/>
      <c r="J71" s="399"/>
      <c r="K71" s="338"/>
      <c r="L71" s="338"/>
      <c r="M71" s="411"/>
      <c r="N71" s="411"/>
      <c r="O71" s="411"/>
      <c r="P71" s="411"/>
      <c r="Q71" s="411"/>
      <c r="R71" s="322"/>
    </row>
    <row r="72" spans="1:18" ht="23.1" customHeight="1" x14ac:dyDescent="0.2">
      <c r="A72" s="357"/>
      <c r="B72" s="386"/>
      <c r="C72" s="351" t="s">
        <v>136</v>
      </c>
      <c r="D72" s="351"/>
      <c r="E72" s="351"/>
      <c r="F72" s="351"/>
      <c r="G72" s="351"/>
      <c r="H72" s="351"/>
      <c r="I72" s="325"/>
      <c r="J72" s="399"/>
      <c r="K72" s="338"/>
      <c r="L72" s="338"/>
      <c r="M72" s="411"/>
      <c r="N72" s="411"/>
      <c r="O72" s="411"/>
      <c r="P72" s="411"/>
      <c r="Q72" s="411"/>
      <c r="R72" s="322"/>
    </row>
    <row r="73" spans="1:18" ht="23.1" customHeight="1" x14ac:dyDescent="0.2">
      <c r="A73" s="357"/>
      <c r="B73" s="386"/>
      <c r="C73" s="351"/>
      <c r="D73" s="351"/>
      <c r="E73" s="351"/>
      <c r="F73" s="351"/>
      <c r="G73" s="351"/>
      <c r="H73" s="351"/>
      <c r="I73" s="325"/>
      <c r="J73" s="399"/>
      <c r="K73" s="338"/>
      <c r="L73" s="338"/>
      <c r="M73" s="411"/>
      <c r="N73" s="411"/>
      <c r="O73" s="411"/>
      <c r="P73" s="411"/>
      <c r="Q73" s="411"/>
      <c r="R73" s="322"/>
    </row>
    <row r="74" spans="1:18" ht="22.5" customHeight="1" x14ac:dyDescent="0.2">
      <c r="A74" s="357"/>
      <c r="B74" s="386"/>
      <c r="C74" s="351"/>
      <c r="D74" s="351"/>
      <c r="E74" s="351"/>
      <c r="F74" s="351"/>
      <c r="G74" s="351"/>
      <c r="H74" s="351"/>
      <c r="I74" s="325"/>
      <c r="J74" s="399"/>
      <c r="K74" s="338"/>
      <c r="L74" s="338"/>
      <c r="M74" s="411"/>
      <c r="N74" s="411"/>
      <c r="O74" s="411"/>
      <c r="P74" s="411"/>
      <c r="Q74" s="411"/>
      <c r="R74" s="322"/>
    </row>
    <row r="75" spans="1:18" ht="18" customHeight="1" thickBot="1" x14ac:dyDescent="0.25">
      <c r="A75" s="358"/>
      <c r="B75" s="387"/>
      <c r="C75" s="409"/>
      <c r="D75" s="409"/>
      <c r="E75" s="409"/>
      <c r="F75" s="409"/>
      <c r="G75" s="409"/>
      <c r="H75" s="409"/>
      <c r="I75" s="326"/>
      <c r="J75" s="400"/>
      <c r="K75" s="393"/>
      <c r="L75" s="393"/>
      <c r="M75" s="393"/>
      <c r="N75" s="393"/>
      <c r="O75" s="393"/>
      <c r="P75" s="393"/>
      <c r="Q75" s="393"/>
      <c r="R75" s="323"/>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94"/>
      <c r="K86" s="394"/>
      <c r="L86" s="394"/>
    </row>
    <row r="87" spans="1:12" ht="22.5" customHeight="1" x14ac:dyDescent="0.2">
      <c r="A87" s="9"/>
      <c r="B87" s="9"/>
      <c r="C87" s="9"/>
      <c r="D87" s="9"/>
      <c r="E87" s="9"/>
      <c r="F87" s="9"/>
      <c r="I87" s="13"/>
      <c r="J87" s="394"/>
      <c r="K87" s="394"/>
      <c r="L87" s="394"/>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owBreaks count="2" manualBreakCount="2">
    <brk id="33" max="16383" man="1"/>
    <brk id="53" max="16383"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zoomScalePageLayoutView="60" workbookViewId="0">
      <selection sqref="A1:N1"/>
    </sheetView>
  </sheetViews>
  <sheetFormatPr baseColWidth="10" defaultColWidth="10.85546875" defaultRowHeight="12.75" x14ac:dyDescent="0.2"/>
  <cols>
    <col min="1" max="1" width="18.42578125" style="99" customWidth="1"/>
    <col min="2" max="14" width="15.85546875" style="99" customWidth="1"/>
    <col min="15" max="16384" width="10.85546875" style="99"/>
  </cols>
  <sheetData>
    <row r="1" spans="1:14" ht="21" x14ac:dyDescent="0.2">
      <c r="A1" s="449" t="s">
        <v>173</v>
      </c>
      <c r="B1" s="449"/>
      <c r="C1" s="449"/>
      <c r="D1" s="449"/>
      <c r="E1" s="449"/>
      <c r="F1" s="449"/>
      <c r="G1" s="449"/>
      <c r="H1" s="449"/>
      <c r="I1" s="449"/>
      <c r="J1" s="449"/>
      <c r="K1" s="449"/>
      <c r="L1" s="449"/>
      <c r="M1" s="449"/>
      <c r="N1" s="449"/>
    </row>
    <row r="2" spans="1:14" ht="21.75" thickBot="1" x14ac:dyDescent="0.25">
      <c r="A2" s="100"/>
      <c r="B2" s="100"/>
      <c r="C2" s="100"/>
      <c r="D2" s="100"/>
      <c r="E2" s="100"/>
      <c r="F2" s="100"/>
      <c r="G2" s="100"/>
      <c r="H2" s="100"/>
      <c r="I2" s="100"/>
      <c r="J2" s="100"/>
      <c r="K2" s="100"/>
      <c r="L2" s="100"/>
      <c r="M2" s="100"/>
      <c r="N2" s="100"/>
    </row>
    <row r="3" spans="1:14" ht="19.5" thickBot="1" x14ac:dyDescent="0.25">
      <c r="A3" s="442" t="s">
        <v>174</v>
      </c>
      <c r="B3" s="443"/>
      <c r="C3" s="443"/>
      <c r="D3" s="443"/>
      <c r="E3" s="443"/>
      <c r="F3" s="443"/>
      <c r="G3" s="443"/>
      <c r="H3" s="443"/>
      <c r="I3" s="443"/>
      <c r="J3" s="443"/>
      <c r="K3" s="443"/>
      <c r="L3" s="443"/>
      <c r="M3" s="443"/>
      <c r="N3" s="444"/>
    </row>
    <row r="4" spans="1:14" x14ac:dyDescent="0.2">
      <c r="A4" s="450" t="s">
        <v>175</v>
      </c>
      <c r="B4" s="452" t="s">
        <v>176</v>
      </c>
      <c r="C4" s="447" t="s">
        <v>177</v>
      </c>
      <c r="D4" s="447" t="s">
        <v>172</v>
      </c>
      <c r="E4" s="447" t="s">
        <v>178</v>
      </c>
      <c r="F4" s="447" t="s">
        <v>179</v>
      </c>
      <c r="G4" s="447" t="s">
        <v>180</v>
      </c>
      <c r="H4" s="447" t="s">
        <v>181</v>
      </c>
      <c r="I4" s="447" t="s">
        <v>182</v>
      </c>
      <c r="J4" s="447" t="s">
        <v>183</v>
      </c>
      <c r="K4" s="447" t="s">
        <v>184</v>
      </c>
      <c r="L4" s="447" t="s">
        <v>185</v>
      </c>
      <c r="M4" s="447" t="s">
        <v>186</v>
      </c>
      <c r="N4" s="447" t="s">
        <v>187</v>
      </c>
    </row>
    <row r="5" spans="1:14" ht="13.5" thickBot="1" x14ac:dyDescent="0.25">
      <c r="A5" s="451"/>
      <c r="B5" s="453"/>
      <c r="C5" s="448"/>
      <c r="D5" s="448"/>
      <c r="E5" s="448"/>
      <c r="F5" s="448"/>
      <c r="G5" s="448"/>
      <c r="H5" s="448"/>
      <c r="I5" s="448"/>
      <c r="J5" s="448"/>
      <c r="K5" s="448"/>
      <c r="L5" s="448"/>
      <c r="M5" s="448"/>
      <c r="N5" s="448"/>
    </row>
    <row r="6" spans="1:14" ht="54.75" customHeight="1" x14ac:dyDescent="0.2">
      <c r="A6" s="451"/>
      <c r="B6" s="454" t="s">
        <v>188</v>
      </c>
      <c r="C6" s="440" t="s">
        <v>189</v>
      </c>
      <c r="D6" s="436" t="s">
        <v>190</v>
      </c>
      <c r="E6" s="436" t="s">
        <v>191</v>
      </c>
      <c r="F6" s="436" t="s">
        <v>192</v>
      </c>
      <c r="G6" s="436" t="s">
        <v>193</v>
      </c>
      <c r="H6" s="436" t="s">
        <v>194</v>
      </c>
      <c r="I6" s="436" t="s">
        <v>195</v>
      </c>
      <c r="J6" s="436" t="s">
        <v>196</v>
      </c>
      <c r="K6" s="436" t="s">
        <v>197</v>
      </c>
      <c r="L6" s="436" t="s">
        <v>198</v>
      </c>
      <c r="M6" s="436" t="s">
        <v>199</v>
      </c>
      <c r="N6" s="436" t="s">
        <v>200</v>
      </c>
    </row>
    <row r="7" spans="1:14" ht="145.5" customHeight="1" thickBot="1" x14ac:dyDescent="0.25">
      <c r="A7" s="101" t="s">
        <v>264</v>
      </c>
      <c r="B7" s="455"/>
      <c r="C7" s="441"/>
      <c r="D7" s="437"/>
      <c r="E7" s="437"/>
      <c r="F7" s="437"/>
      <c r="G7" s="437"/>
      <c r="H7" s="437"/>
      <c r="I7" s="437"/>
      <c r="J7" s="437"/>
      <c r="K7" s="437"/>
      <c r="L7" s="437"/>
      <c r="M7" s="437"/>
      <c r="N7" s="437"/>
    </row>
    <row r="8" spans="1:14" ht="90" customHeight="1" x14ac:dyDescent="0.2">
      <c r="A8" s="445" t="s">
        <v>201</v>
      </c>
      <c r="B8" s="440" t="s">
        <v>202</v>
      </c>
      <c r="C8" s="440" t="s">
        <v>203</v>
      </c>
      <c r="D8" s="436" t="s">
        <v>204</v>
      </c>
      <c r="E8" s="436" t="s">
        <v>205</v>
      </c>
      <c r="F8" s="436" t="s">
        <v>206</v>
      </c>
      <c r="G8" s="436" t="s">
        <v>207</v>
      </c>
      <c r="H8" s="436" t="s">
        <v>208</v>
      </c>
      <c r="I8" s="436" t="s">
        <v>209</v>
      </c>
      <c r="J8" s="436" t="s">
        <v>210</v>
      </c>
      <c r="K8" s="436" t="s">
        <v>211</v>
      </c>
      <c r="L8" s="102" t="s">
        <v>212</v>
      </c>
      <c r="M8" s="436" t="s">
        <v>213</v>
      </c>
      <c r="N8" s="436" t="s">
        <v>214</v>
      </c>
    </row>
    <row r="9" spans="1:14" ht="90" customHeight="1" thickBot="1" x14ac:dyDescent="0.25">
      <c r="A9" s="446"/>
      <c r="B9" s="441"/>
      <c r="C9" s="441"/>
      <c r="D9" s="437"/>
      <c r="E9" s="437"/>
      <c r="F9" s="437"/>
      <c r="G9" s="437"/>
      <c r="H9" s="437"/>
      <c r="I9" s="437"/>
      <c r="J9" s="437"/>
      <c r="K9" s="437"/>
      <c r="L9" s="103" t="s">
        <v>215</v>
      </c>
      <c r="M9" s="437"/>
      <c r="N9" s="437"/>
    </row>
    <row r="10" spans="1:14" ht="90" customHeight="1" x14ac:dyDescent="0.2">
      <c r="A10" s="438" t="s">
        <v>171</v>
      </c>
      <c r="B10" s="440" t="s">
        <v>216</v>
      </c>
      <c r="C10" s="440" t="s">
        <v>217</v>
      </c>
      <c r="D10" s="436" t="s">
        <v>218</v>
      </c>
      <c r="E10" s="436" t="s">
        <v>219</v>
      </c>
      <c r="F10" s="436" t="s">
        <v>220</v>
      </c>
      <c r="G10" s="436" t="s">
        <v>221</v>
      </c>
      <c r="H10" s="436" t="s">
        <v>222</v>
      </c>
      <c r="I10" s="436" t="s">
        <v>223</v>
      </c>
      <c r="J10" s="436" t="s">
        <v>224</v>
      </c>
      <c r="K10" s="436" t="s">
        <v>225</v>
      </c>
      <c r="L10" s="436" t="s">
        <v>226</v>
      </c>
      <c r="M10" s="436" t="s">
        <v>227</v>
      </c>
      <c r="N10" s="436" t="s">
        <v>228</v>
      </c>
    </row>
    <row r="11" spans="1:14" ht="90" customHeight="1" thickBot="1" x14ac:dyDescent="0.25">
      <c r="A11" s="439"/>
      <c r="B11" s="441"/>
      <c r="C11" s="441"/>
      <c r="D11" s="437"/>
      <c r="E11" s="437"/>
      <c r="F11" s="437"/>
      <c r="G11" s="437"/>
      <c r="H11" s="437"/>
      <c r="I11" s="437"/>
      <c r="J11" s="437"/>
      <c r="K11" s="437"/>
      <c r="L11" s="437"/>
      <c r="M11" s="437"/>
      <c r="N11" s="437"/>
    </row>
    <row r="12" spans="1:14" ht="90" customHeight="1" thickBot="1" x14ac:dyDescent="0.25">
      <c r="A12" s="104" t="s">
        <v>229</v>
      </c>
      <c r="B12" s="105" t="s">
        <v>230</v>
      </c>
      <c r="C12" s="105" t="s">
        <v>231</v>
      </c>
      <c r="D12" s="103" t="s">
        <v>232</v>
      </c>
      <c r="E12" s="103" t="s">
        <v>233</v>
      </c>
      <c r="F12" s="103" t="s">
        <v>234</v>
      </c>
      <c r="G12" s="103" t="s">
        <v>235</v>
      </c>
      <c r="H12" s="103" t="s">
        <v>236</v>
      </c>
      <c r="I12" s="103" t="s">
        <v>232</v>
      </c>
      <c r="J12" s="103" t="s">
        <v>237</v>
      </c>
      <c r="K12" s="103" t="s">
        <v>238</v>
      </c>
      <c r="L12" s="103" t="s">
        <v>239</v>
      </c>
      <c r="M12" s="103" t="s">
        <v>240</v>
      </c>
      <c r="N12" s="103" t="s">
        <v>241</v>
      </c>
    </row>
    <row r="14" spans="1:14" ht="13.5" thickBot="1" x14ac:dyDescent="0.25"/>
    <row r="15" spans="1:14" ht="19.5" thickBot="1" x14ac:dyDescent="0.25">
      <c r="A15" s="442" t="s">
        <v>242</v>
      </c>
      <c r="B15" s="443"/>
      <c r="C15" s="443"/>
      <c r="D15" s="443"/>
      <c r="E15" s="443"/>
      <c r="F15" s="443"/>
      <c r="G15" s="443"/>
      <c r="H15" s="443"/>
      <c r="I15" s="443"/>
      <c r="J15" s="443"/>
      <c r="K15" s="443"/>
      <c r="L15" s="443"/>
      <c r="M15" s="443"/>
      <c r="N15" s="444"/>
    </row>
    <row r="16" spans="1:14" x14ac:dyDescent="0.2">
      <c r="A16" s="434" t="s">
        <v>243</v>
      </c>
      <c r="B16" s="432" t="s">
        <v>176</v>
      </c>
      <c r="C16" s="432" t="s">
        <v>177</v>
      </c>
      <c r="D16" s="432" t="s">
        <v>172</v>
      </c>
      <c r="E16" s="432" t="s">
        <v>178</v>
      </c>
      <c r="F16" s="432" t="s">
        <v>179</v>
      </c>
      <c r="G16" s="432" t="s">
        <v>180</v>
      </c>
      <c r="H16" s="432" t="s">
        <v>181</v>
      </c>
      <c r="I16" s="432" t="s">
        <v>182</v>
      </c>
      <c r="J16" s="432" t="s">
        <v>183</v>
      </c>
      <c r="K16" s="432" t="s">
        <v>184</v>
      </c>
      <c r="L16" s="432" t="s">
        <v>185</v>
      </c>
      <c r="M16" s="432" t="s">
        <v>186</v>
      </c>
      <c r="N16" s="428" t="s">
        <v>187</v>
      </c>
    </row>
    <row r="17" spans="1:14" x14ac:dyDescent="0.2">
      <c r="A17" s="435"/>
      <c r="B17" s="433"/>
      <c r="C17" s="433"/>
      <c r="D17" s="433"/>
      <c r="E17" s="433"/>
      <c r="F17" s="433"/>
      <c r="G17" s="433"/>
      <c r="H17" s="433"/>
      <c r="I17" s="433"/>
      <c r="J17" s="433"/>
      <c r="K17" s="433"/>
      <c r="L17" s="433"/>
      <c r="M17" s="433"/>
      <c r="N17" s="429"/>
    </row>
    <row r="18" spans="1:14" x14ac:dyDescent="0.2">
      <c r="A18" s="430" t="s">
        <v>244</v>
      </c>
      <c r="B18" s="433"/>
      <c r="C18" s="433"/>
      <c r="D18" s="433"/>
      <c r="E18" s="433"/>
      <c r="F18" s="433"/>
      <c r="G18" s="433"/>
      <c r="H18" s="433"/>
      <c r="I18" s="433"/>
      <c r="J18" s="433"/>
      <c r="K18" s="433"/>
      <c r="L18" s="433"/>
      <c r="M18" s="433"/>
      <c r="N18" s="429"/>
    </row>
    <row r="19" spans="1:14" x14ac:dyDescent="0.2">
      <c r="A19" s="430" t="s">
        <v>245</v>
      </c>
      <c r="B19" s="433"/>
      <c r="C19" s="433"/>
      <c r="D19" s="433"/>
      <c r="E19" s="433"/>
      <c r="F19" s="433"/>
      <c r="G19" s="433"/>
      <c r="H19" s="433"/>
      <c r="I19" s="433"/>
      <c r="J19" s="433"/>
      <c r="K19" s="433"/>
      <c r="L19" s="433"/>
      <c r="M19" s="433"/>
      <c r="N19" s="429"/>
    </row>
    <row r="20" spans="1:14" ht="90" customHeight="1" x14ac:dyDescent="0.2">
      <c r="A20" s="431" t="s">
        <v>201</v>
      </c>
      <c r="B20" s="425" t="s">
        <v>246</v>
      </c>
      <c r="C20" s="425" t="s">
        <v>247</v>
      </c>
      <c r="D20" s="425" t="s">
        <v>248</v>
      </c>
      <c r="E20" s="419" t="s">
        <v>392</v>
      </c>
      <c r="F20" s="419" t="s">
        <v>392</v>
      </c>
      <c r="G20" s="419" t="s">
        <v>392</v>
      </c>
      <c r="H20" s="419" t="s">
        <v>392</v>
      </c>
      <c r="I20" s="419" t="s">
        <v>249</v>
      </c>
      <c r="J20" s="419" t="s">
        <v>249</v>
      </c>
      <c r="K20" s="419" t="s">
        <v>250</v>
      </c>
      <c r="L20" s="419" t="s">
        <v>250</v>
      </c>
      <c r="M20" s="419" t="s">
        <v>251</v>
      </c>
      <c r="N20" s="421" t="s">
        <v>250</v>
      </c>
    </row>
    <row r="21" spans="1:14" ht="90" customHeight="1" x14ac:dyDescent="0.2">
      <c r="A21" s="431"/>
      <c r="B21" s="425"/>
      <c r="C21" s="425"/>
      <c r="D21" s="425"/>
      <c r="E21" s="419"/>
      <c r="F21" s="419"/>
      <c r="G21" s="419"/>
      <c r="H21" s="419"/>
      <c r="I21" s="419"/>
      <c r="J21" s="419"/>
      <c r="K21" s="419"/>
      <c r="L21" s="419"/>
      <c r="M21" s="419"/>
      <c r="N21" s="421"/>
    </row>
    <row r="22" spans="1:14" ht="90" customHeight="1" x14ac:dyDescent="0.2">
      <c r="A22" s="427" t="s">
        <v>171</v>
      </c>
      <c r="B22" s="425" t="s">
        <v>252</v>
      </c>
      <c r="C22" s="425" t="s">
        <v>253</v>
      </c>
      <c r="D22" s="425" t="s">
        <v>254</v>
      </c>
      <c r="E22" s="419" t="s">
        <v>393</v>
      </c>
      <c r="F22" s="419" t="s">
        <v>393</v>
      </c>
      <c r="G22" s="419" t="s">
        <v>393</v>
      </c>
      <c r="H22" s="419" t="s">
        <v>393</v>
      </c>
      <c r="I22" s="419" t="s">
        <v>255</v>
      </c>
      <c r="J22" s="419" t="s">
        <v>255</v>
      </c>
      <c r="K22" s="419" t="s">
        <v>256</v>
      </c>
      <c r="L22" s="419" t="s">
        <v>256</v>
      </c>
      <c r="M22" s="419" t="s">
        <v>257</v>
      </c>
      <c r="N22" s="421" t="s">
        <v>256</v>
      </c>
    </row>
    <row r="23" spans="1:14" ht="90" customHeight="1" x14ac:dyDescent="0.2">
      <c r="A23" s="427"/>
      <c r="B23" s="425"/>
      <c r="C23" s="425"/>
      <c r="D23" s="425"/>
      <c r="E23" s="419"/>
      <c r="F23" s="419"/>
      <c r="G23" s="419"/>
      <c r="H23" s="419"/>
      <c r="I23" s="419"/>
      <c r="J23" s="419"/>
      <c r="K23" s="419"/>
      <c r="L23" s="419"/>
      <c r="M23" s="419"/>
      <c r="N23" s="421"/>
    </row>
    <row r="24" spans="1:14" ht="90" customHeight="1" x14ac:dyDescent="0.2">
      <c r="A24" s="423" t="s">
        <v>229</v>
      </c>
      <c r="B24" s="425" t="s">
        <v>258</v>
      </c>
      <c r="C24" s="425" t="s">
        <v>259</v>
      </c>
      <c r="D24" s="425" t="s">
        <v>260</v>
      </c>
      <c r="E24" s="419" t="s">
        <v>394</v>
      </c>
      <c r="F24" s="419" t="s">
        <v>394</v>
      </c>
      <c r="G24" s="419" t="s">
        <v>394</v>
      </c>
      <c r="H24" s="419" t="s">
        <v>394</v>
      </c>
      <c r="I24" s="419" t="s">
        <v>261</v>
      </c>
      <c r="J24" s="419" t="s">
        <v>261</v>
      </c>
      <c r="K24" s="419" t="s">
        <v>262</v>
      </c>
      <c r="L24" s="419" t="s">
        <v>262</v>
      </c>
      <c r="M24" s="419" t="s">
        <v>263</v>
      </c>
      <c r="N24" s="421" t="s">
        <v>262</v>
      </c>
    </row>
    <row r="25" spans="1:14" ht="90" customHeight="1" thickBot="1" x14ac:dyDescent="0.25">
      <c r="A25" s="424"/>
      <c r="B25" s="426"/>
      <c r="C25" s="426"/>
      <c r="D25" s="426"/>
      <c r="E25" s="420"/>
      <c r="F25" s="420"/>
      <c r="G25" s="420"/>
      <c r="H25" s="420"/>
      <c r="I25" s="420"/>
      <c r="J25" s="420"/>
      <c r="K25" s="420"/>
      <c r="L25" s="420"/>
      <c r="M25" s="420"/>
      <c r="N25" s="422"/>
    </row>
    <row r="26" spans="1:14" x14ac:dyDescent="0.2">
      <c r="I26" s="106"/>
    </row>
  </sheetData>
  <sheetProtection algorithmName="SHA-512" hashValue="iVm0tQmO8tElb4Rcf5v36egMztHvGT3cEEcp1fVzQzTvTAieajJzf3Y8GF+CCZnCTctQvHznGE59dxjSkOI7JA==" saltValue="Y0PBfDMS9JaxL40HcZxFHQ==" spinCount="100000" sheet="1" objects="1" scenarios="1"/>
  <mergeCells count="114">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G10:G11"/>
    <mergeCell ref="H10:H11"/>
    <mergeCell ref="A10:A11"/>
    <mergeCell ref="B10:B11"/>
    <mergeCell ref="C10:C11"/>
    <mergeCell ref="D10:D11"/>
    <mergeCell ref="E10:E11"/>
    <mergeCell ref="F10:F11"/>
    <mergeCell ref="M10:M1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C22:C23"/>
    <mergeCell ref="D22:D23"/>
    <mergeCell ref="E22:E23"/>
    <mergeCell ref="F22:F23"/>
    <mergeCell ref="I20:I21"/>
    <mergeCell ref="J20:J21"/>
    <mergeCell ref="K20:K21"/>
    <mergeCell ref="L20:L21"/>
    <mergeCell ref="M20:M21"/>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2015-04-23T21:10:18Z</dcterms:modified>
</cp:coreProperties>
</file>